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mc:AlternateContent xmlns:mc="http://schemas.openxmlformats.org/markup-compatibility/2006">
    <mc:Choice Requires="x15">
      <x15ac:absPath xmlns:x15ac="http://schemas.microsoft.com/office/spreadsheetml/2010/11/ac" url="C:\Users\Michal\Documents\Rozpočty\2020\200211 - MŠ Vrchlického - místnosti\"/>
    </mc:Choice>
  </mc:AlternateContent>
  <xr:revisionPtr revIDLastSave="0" documentId="13_ncr:1_{608BB09D-A588-42B0-9139-A12F4B1CAB1E}" xr6:coauthVersionLast="45" xr6:coauthVersionMax="45" xr10:uidLastSave="{00000000-0000-0000-0000-000000000000}"/>
  <bookViews>
    <workbookView xWindow="-120" yWindow="-120" windowWidth="29040" windowHeight="15840" xr2:uid="{00000000-000D-0000-FFFF-FFFF00000000}"/>
  </bookViews>
  <sheets>
    <sheet name="Rekapitulace stavby" sheetId="1" r:id="rId1"/>
    <sheet name="00 - VRN" sheetId="2" r:id="rId2"/>
    <sheet name="01 - Prádelna" sheetId="3" r:id="rId3"/>
    <sheet name="02 - Sborovna" sheetId="4" r:id="rId4"/>
    <sheet name="03 - Zahradní místnost" sheetId="5" r:id="rId5"/>
    <sheet name="Pokyny pro vyplnění" sheetId="6" r:id="rId6"/>
  </sheets>
  <definedNames>
    <definedName name="_xlnm._FilterDatabase" localSheetId="1" hidden="1">'00 - VRN'!$C$80:$K$84</definedName>
    <definedName name="_xlnm._FilterDatabase" localSheetId="2" hidden="1">'01 - Prádelna'!$C$94:$K$253</definedName>
    <definedName name="_xlnm._FilterDatabase" localSheetId="3" hidden="1">'02 - Sborovna'!$C$92:$K$282</definedName>
    <definedName name="_xlnm._FilterDatabase" localSheetId="4" hidden="1">'03 - Zahradní místnost'!$C$91:$K$245</definedName>
    <definedName name="_xlnm.Print_Titles" localSheetId="1">'00 - VRN'!$80:$80</definedName>
    <definedName name="_xlnm.Print_Titles" localSheetId="2">'01 - Prádelna'!$94:$94</definedName>
    <definedName name="_xlnm.Print_Titles" localSheetId="3">'02 - Sborovna'!$92:$92</definedName>
    <definedName name="_xlnm.Print_Titles" localSheetId="4">'03 - Zahradní místnost'!$91:$91</definedName>
    <definedName name="_xlnm.Print_Titles" localSheetId="0">'Rekapitulace stavby'!$52:$52</definedName>
    <definedName name="_xlnm.Print_Area" localSheetId="1">'00 - VRN'!$C$4:$J$39,'00 - VRN'!$C$45:$J$62,'00 - VRN'!$C$68:$K$84</definedName>
    <definedName name="_xlnm.Print_Area" localSheetId="2">'01 - Prádelna'!$C$4:$J$39,'01 - Prádelna'!$C$45:$J$76,'01 - Prádelna'!$C$82:$K$253</definedName>
    <definedName name="_xlnm.Print_Area" localSheetId="3">'02 - Sborovna'!$C$4:$J$39,'02 - Sborovna'!$C$45:$J$74,'02 - Sborovna'!$C$80:$K$282</definedName>
    <definedName name="_xlnm.Print_Area" localSheetId="4">'03 - Zahradní místnost'!$C$4:$J$39,'03 - Zahradní místnost'!$C$45:$J$73,'03 - Zahradní místnost'!$C$79:$K$245</definedName>
    <definedName name="_xlnm.Print_Area" localSheetId="5">'Pokyny pro vyplnění'!$B$2:$K$71,'Pokyny pro vyplnění'!$B$74:$K$118,'Pokyny pro vyplnění'!$B$121:$K$190,'Pokyny pro vyplnění'!$B$198:$K$218</definedName>
    <definedName name="_xlnm.Print_Area" localSheetId="0">'Rekapitulace stavby'!$D$4:$AO$36,'Rekapitulace stavby'!$C$42:$AQ$59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37" i="5" l="1"/>
  <c r="J36" i="5"/>
  <c r="AY58" i="1"/>
  <c r="J35" i="5"/>
  <c r="AX58" i="1"/>
  <c r="BI245" i="5"/>
  <c r="BH245" i="5"/>
  <c r="BG245" i="5"/>
  <c r="BF245" i="5"/>
  <c r="T245" i="5"/>
  <c r="R245" i="5"/>
  <c r="P245" i="5"/>
  <c r="BI244" i="5"/>
  <c r="BH244" i="5"/>
  <c r="BG244" i="5"/>
  <c r="BF244" i="5"/>
  <c r="T244" i="5"/>
  <c r="R244" i="5"/>
  <c r="P244" i="5"/>
  <c r="BI241" i="5"/>
  <c r="BH241" i="5"/>
  <c r="BG241" i="5"/>
  <c r="BF241" i="5"/>
  <c r="T241" i="5"/>
  <c r="R241" i="5"/>
  <c r="P241" i="5"/>
  <c r="BI239" i="5"/>
  <c r="BH239" i="5"/>
  <c r="BG239" i="5"/>
  <c r="BF239" i="5"/>
  <c r="T239" i="5"/>
  <c r="R239" i="5"/>
  <c r="P239" i="5"/>
  <c r="BI231" i="5"/>
  <c r="BH231" i="5"/>
  <c r="BG231" i="5"/>
  <c r="BF231" i="5"/>
  <c r="T231" i="5"/>
  <c r="R231" i="5"/>
  <c r="P231" i="5"/>
  <c r="BI221" i="5"/>
  <c r="BH221" i="5"/>
  <c r="BG221" i="5"/>
  <c r="BF221" i="5"/>
  <c r="T221" i="5"/>
  <c r="R221" i="5"/>
  <c r="P221" i="5"/>
  <c r="BI219" i="5"/>
  <c r="BH219" i="5"/>
  <c r="BG219" i="5"/>
  <c r="BF219" i="5"/>
  <c r="T219" i="5"/>
  <c r="T218" i="5"/>
  <c r="R219" i="5"/>
  <c r="R218" i="5" s="1"/>
  <c r="P219" i="5"/>
  <c r="P218" i="5"/>
  <c r="BI216" i="5"/>
  <c r="BH216" i="5"/>
  <c r="BG216" i="5"/>
  <c r="BF216" i="5"/>
  <c r="T216" i="5"/>
  <c r="R216" i="5"/>
  <c r="P216" i="5"/>
  <c r="BI213" i="5"/>
  <c r="BH213" i="5"/>
  <c r="BG213" i="5"/>
  <c r="BF213" i="5"/>
  <c r="T213" i="5"/>
  <c r="R213" i="5"/>
  <c r="P213" i="5"/>
  <c r="BI211" i="5"/>
  <c r="BH211" i="5"/>
  <c r="BG211" i="5"/>
  <c r="BF211" i="5"/>
  <c r="T211" i="5"/>
  <c r="R211" i="5"/>
  <c r="P211" i="5"/>
  <c r="BI209" i="5"/>
  <c r="BH209" i="5"/>
  <c r="BG209" i="5"/>
  <c r="BF209" i="5"/>
  <c r="T209" i="5"/>
  <c r="R209" i="5"/>
  <c r="P209" i="5"/>
  <c r="BI207" i="5"/>
  <c r="BH207" i="5"/>
  <c r="BG207" i="5"/>
  <c r="BF207" i="5"/>
  <c r="T207" i="5"/>
  <c r="R207" i="5"/>
  <c r="P207" i="5"/>
  <c r="BI204" i="5"/>
  <c r="BH204" i="5"/>
  <c r="BG204" i="5"/>
  <c r="BF204" i="5"/>
  <c r="T204" i="5"/>
  <c r="R204" i="5"/>
  <c r="P204" i="5"/>
  <c r="BI201" i="5"/>
  <c r="BH201" i="5"/>
  <c r="BG201" i="5"/>
  <c r="BF201" i="5"/>
  <c r="T201" i="5"/>
  <c r="R201" i="5"/>
  <c r="P201" i="5"/>
  <c r="BI200" i="5"/>
  <c r="BH200" i="5"/>
  <c r="BG200" i="5"/>
  <c r="BF200" i="5"/>
  <c r="T200" i="5"/>
  <c r="R200" i="5"/>
  <c r="P200" i="5"/>
  <c r="BI199" i="5"/>
  <c r="BH199" i="5"/>
  <c r="BG199" i="5"/>
  <c r="BF199" i="5"/>
  <c r="T199" i="5"/>
  <c r="R199" i="5"/>
  <c r="P199" i="5"/>
  <c r="BI197" i="5"/>
  <c r="BH197" i="5"/>
  <c r="BG197" i="5"/>
  <c r="BF197" i="5"/>
  <c r="T197" i="5"/>
  <c r="R197" i="5"/>
  <c r="P197" i="5"/>
  <c r="BI196" i="5"/>
  <c r="BH196" i="5"/>
  <c r="BG196" i="5"/>
  <c r="BF196" i="5"/>
  <c r="T196" i="5"/>
  <c r="R196" i="5"/>
  <c r="P196" i="5"/>
  <c r="BI195" i="5"/>
  <c r="BH195" i="5"/>
  <c r="BG195" i="5"/>
  <c r="BF195" i="5"/>
  <c r="T195" i="5"/>
  <c r="R195" i="5"/>
  <c r="P195" i="5"/>
  <c r="BI194" i="5"/>
  <c r="BH194" i="5"/>
  <c r="BG194" i="5"/>
  <c r="BF194" i="5"/>
  <c r="T194" i="5"/>
  <c r="R194" i="5"/>
  <c r="P194" i="5"/>
  <c r="BI193" i="5"/>
  <c r="BH193" i="5"/>
  <c r="BG193" i="5"/>
  <c r="BF193" i="5"/>
  <c r="T193" i="5"/>
  <c r="R193" i="5"/>
  <c r="P193" i="5"/>
  <c r="BI192" i="5"/>
  <c r="BH192" i="5"/>
  <c r="BG192" i="5"/>
  <c r="BF192" i="5"/>
  <c r="T192" i="5"/>
  <c r="R192" i="5"/>
  <c r="P192" i="5"/>
  <c r="BI190" i="5"/>
  <c r="BH190" i="5"/>
  <c r="BG190" i="5"/>
  <c r="BF190" i="5"/>
  <c r="T190" i="5"/>
  <c r="R190" i="5"/>
  <c r="P190" i="5"/>
  <c r="BI189" i="5"/>
  <c r="BH189" i="5"/>
  <c r="BG189" i="5"/>
  <c r="BF189" i="5"/>
  <c r="T189" i="5"/>
  <c r="R189" i="5"/>
  <c r="P189" i="5"/>
  <c r="BI188" i="5"/>
  <c r="BH188" i="5"/>
  <c r="BG188" i="5"/>
  <c r="BF188" i="5"/>
  <c r="T188" i="5"/>
  <c r="R188" i="5"/>
  <c r="P188" i="5"/>
  <c r="BI187" i="5"/>
  <c r="BH187" i="5"/>
  <c r="BG187" i="5"/>
  <c r="BF187" i="5"/>
  <c r="T187" i="5"/>
  <c r="R187" i="5"/>
  <c r="P187" i="5"/>
  <c r="BI186" i="5"/>
  <c r="BH186" i="5"/>
  <c r="BG186" i="5"/>
  <c r="BF186" i="5"/>
  <c r="T186" i="5"/>
  <c r="R186" i="5"/>
  <c r="P186" i="5"/>
  <c r="BI183" i="5"/>
  <c r="BH183" i="5"/>
  <c r="BG183" i="5"/>
  <c r="BF183" i="5"/>
  <c r="T183" i="5"/>
  <c r="R183" i="5"/>
  <c r="P183" i="5"/>
  <c r="BI182" i="5"/>
  <c r="BH182" i="5"/>
  <c r="BG182" i="5"/>
  <c r="BF182" i="5"/>
  <c r="T182" i="5"/>
  <c r="R182" i="5"/>
  <c r="P182" i="5"/>
  <c r="BI181" i="5"/>
  <c r="BH181" i="5"/>
  <c r="BG181" i="5"/>
  <c r="BF181" i="5"/>
  <c r="T181" i="5"/>
  <c r="R181" i="5"/>
  <c r="P181" i="5"/>
  <c r="BI179" i="5"/>
  <c r="BH179" i="5"/>
  <c r="BG179" i="5"/>
  <c r="BF179" i="5"/>
  <c r="T179" i="5"/>
  <c r="R179" i="5"/>
  <c r="P179" i="5"/>
  <c r="BI178" i="5"/>
  <c r="BH178" i="5"/>
  <c r="BG178" i="5"/>
  <c r="BF178" i="5"/>
  <c r="T178" i="5"/>
  <c r="R178" i="5"/>
  <c r="P178" i="5"/>
  <c r="BI176" i="5"/>
  <c r="BH176" i="5"/>
  <c r="BG176" i="5"/>
  <c r="BF176" i="5"/>
  <c r="T176" i="5"/>
  <c r="R176" i="5"/>
  <c r="P176" i="5"/>
  <c r="BI174" i="5"/>
  <c r="BH174" i="5"/>
  <c r="BG174" i="5"/>
  <c r="BF174" i="5"/>
  <c r="T174" i="5"/>
  <c r="R174" i="5"/>
  <c r="P174" i="5"/>
  <c r="BI173" i="5"/>
  <c r="BH173" i="5"/>
  <c r="BG173" i="5"/>
  <c r="BF173" i="5"/>
  <c r="T173" i="5"/>
  <c r="R173" i="5"/>
  <c r="P173" i="5"/>
  <c r="BI172" i="5"/>
  <c r="BH172" i="5"/>
  <c r="BG172" i="5"/>
  <c r="BF172" i="5"/>
  <c r="T172" i="5"/>
  <c r="R172" i="5"/>
  <c r="P172" i="5"/>
  <c r="BI171" i="5"/>
  <c r="BH171" i="5"/>
  <c r="BG171" i="5"/>
  <c r="BF171" i="5"/>
  <c r="T171" i="5"/>
  <c r="R171" i="5"/>
  <c r="P171" i="5"/>
  <c r="BI170" i="5"/>
  <c r="BH170" i="5"/>
  <c r="BG170" i="5"/>
  <c r="BF170" i="5"/>
  <c r="T170" i="5"/>
  <c r="R170" i="5"/>
  <c r="P170" i="5"/>
  <c r="BI167" i="5"/>
  <c r="BH167" i="5"/>
  <c r="BG167" i="5"/>
  <c r="BF167" i="5"/>
  <c r="T167" i="5"/>
  <c r="R167" i="5"/>
  <c r="P167" i="5"/>
  <c r="BI166" i="5"/>
  <c r="BH166" i="5"/>
  <c r="BG166" i="5"/>
  <c r="BF166" i="5"/>
  <c r="T166" i="5"/>
  <c r="R166" i="5"/>
  <c r="P166" i="5"/>
  <c r="BI164" i="5"/>
  <c r="BH164" i="5"/>
  <c r="BG164" i="5"/>
  <c r="BF164" i="5"/>
  <c r="T164" i="5"/>
  <c r="R164" i="5"/>
  <c r="P164" i="5"/>
  <c r="BI162" i="5"/>
  <c r="BH162" i="5"/>
  <c r="BG162" i="5"/>
  <c r="BF162" i="5"/>
  <c r="T162" i="5"/>
  <c r="R162" i="5"/>
  <c r="P162" i="5"/>
  <c r="BI160" i="5"/>
  <c r="BH160" i="5"/>
  <c r="BG160" i="5"/>
  <c r="BF160" i="5"/>
  <c r="T160" i="5"/>
  <c r="R160" i="5"/>
  <c r="P160" i="5"/>
  <c r="BI158" i="5"/>
  <c r="BH158" i="5"/>
  <c r="BG158" i="5"/>
  <c r="BF158" i="5"/>
  <c r="T158" i="5"/>
  <c r="R158" i="5"/>
  <c r="P158" i="5"/>
  <c r="BI156" i="5"/>
  <c r="BH156" i="5"/>
  <c r="BG156" i="5"/>
  <c r="BF156" i="5"/>
  <c r="T156" i="5"/>
  <c r="R156" i="5"/>
  <c r="P156" i="5"/>
  <c r="BI155" i="5"/>
  <c r="BH155" i="5"/>
  <c r="BG155" i="5"/>
  <c r="BF155" i="5"/>
  <c r="T155" i="5"/>
  <c r="R155" i="5"/>
  <c r="P155" i="5"/>
  <c r="BI154" i="5"/>
  <c r="BH154" i="5"/>
  <c r="BG154" i="5"/>
  <c r="BF154" i="5"/>
  <c r="T154" i="5"/>
  <c r="R154" i="5"/>
  <c r="P154" i="5"/>
  <c r="BI151" i="5"/>
  <c r="BH151" i="5"/>
  <c r="BG151" i="5"/>
  <c r="BF151" i="5"/>
  <c r="T151" i="5"/>
  <c r="R151" i="5"/>
  <c r="P151" i="5"/>
  <c r="BI150" i="5"/>
  <c r="BH150" i="5"/>
  <c r="BG150" i="5"/>
  <c r="BF150" i="5"/>
  <c r="T150" i="5"/>
  <c r="R150" i="5"/>
  <c r="P150" i="5"/>
  <c r="BI148" i="5"/>
  <c r="BH148" i="5"/>
  <c r="BG148" i="5"/>
  <c r="BF148" i="5"/>
  <c r="T148" i="5"/>
  <c r="R148" i="5"/>
  <c r="P148" i="5"/>
  <c r="BI146" i="5"/>
  <c r="BH146" i="5"/>
  <c r="BG146" i="5"/>
  <c r="BF146" i="5"/>
  <c r="T146" i="5"/>
  <c r="R146" i="5"/>
  <c r="P146" i="5"/>
  <c r="BI144" i="5"/>
  <c r="BH144" i="5"/>
  <c r="BG144" i="5"/>
  <c r="BF144" i="5"/>
  <c r="T144" i="5"/>
  <c r="R144" i="5"/>
  <c r="P144" i="5"/>
  <c r="BI142" i="5"/>
  <c r="BH142" i="5"/>
  <c r="BG142" i="5"/>
  <c r="BF142" i="5"/>
  <c r="T142" i="5"/>
  <c r="R142" i="5"/>
  <c r="P142" i="5"/>
  <c r="BI140" i="5"/>
  <c r="BH140" i="5"/>
  <c r="BG140" i="5"/>
  <c r="BF140" i="5"/>
  <c r="T140" i="5"/>
  <c r="R140" i="5"/>
  <c r="P140" i="5"/>
  <c r="BI139" i="5"/>
  <c r="BH139" i="5"/>
  <c r="BG139" i="5"/>
  <c r="BF139" i="5"/>
  <c r="T139" i="5"/>
  <c r="R139" i="5"/>
  <c r="P139" i="5"/>
  <c r="BI135" i="5"/>
  <c r="BH135" i="5"/>
  <c r="BG135" i="5"/>
  <c r="BF135" i="5"/>
  <c r="T135" i="5"/>
  <c r="T134" i="5"/>
  <c r="R135" i="5"/>
  <c r="R134" i="5"/>
  <c r="P135" i="5"/>
  <c r="P134" i="5" s="1"/>
  <c r="BI132" i="5"/>
  <c r="BH132" i="5"/>
  <c r="BG132" i="5"/>
  <c r="BF132" i="5"/>
  <c r="T132" i="5"/>
  <c r="R132" i="5"/>
  <c r="P132" i="5"/>
  <c r="BI129" i="5"/>
  <c r="BH129" i="5"/>
  <c r="BG129" i="5"/>
  <c r="BF129" i="5"/>
  <c r="T129" i="5"/>
  <c r="R129" i="5"/>
  <c r="P129" i="5"/>
  <c r="BI127" i="5"/>
  <c r="BH127" i="5"/>
  <c r="BG127" i="5"/>
  <c r="BF127" i="5"/>
  <c r="T127" i="5"/>
  <c r="R127" i="5"/>
  <c r="P127" i="5"/>
  <c r="BI125" i="5"/>
  <c r="BH125" i="5"/>
  <c r="BG125" i="5"/>
  <c r="BF125" i="5"/>
  <c r="T125" i="5"/>
  <c r="R125" i="5"/>
  <c r="P125" i="5"/>
  <c r="BI123" i="5"/>
  <c r="BH123" i="5"/>
  <c r="BG123" i="5"/>
  <c r="BF123" i="5"/>
  <c r="T123" i="5"/>
  <c r="R123" i="5"/>
  <c r="P123" i="5"/>
  <c r="BI120" i="5"/>
  <c r="BH120" i="5"/>
  <c r="BG120" i="5"/>
  <c r="BF120" i="5"/>
  <c r="T120" i="5"/>
  <c r="R120" i="5"/>
  <c r="P120" i="5"/>
  <c r="BI115" i="5"/>
  <c r="BH115" i="5"/>
  <c r="BG115" i="5"/>
  <c r="BF115" i="5"/>
  <c r="T115" i="5"/>
  <c r="R115" i="5"/>
  <c r="P115" i="5"/>
  <c r="BI112" i="5"/>
  <c r="BH112" i="5"/>
  <c r="BG112" i="5"/>
  <c r="BF112" i="5"/>
  <c r="T112" i="5"/>
  <c r="R112" i="5"/>
  <c r="P112" i="5"/>
  <c r="BI110" i="5"/>
  <c r="BH110" i="5"/>
  <c r="BG110" i="5"/>
  <c r="BF110" i="5"/>
  <c r="T110" i="5"/>
  <c r="R110" i="5"/>
  <c r="P110" i="5"/>
  <c r="BI107" i="5"/>
  <c r="BH107" i="5"/>
  <c r="BG107" i="5"/>
  <c r="BF107" i="5"/>
  <c r="T107" i="5"/>
  <c r="R107" i="5"/>
  <c r="P107" i="5"/>
  <c r="BI103" i="5"/>
  <c r="BH103" i="5"/>
  <c r="BG103" i="5"/>
  <c r="BF103" i="5"/>
  <c r="T103" i="5"/>
  <c r="R103" i="5"/>
  <c r="P103" i="5"/>
  <c r="BI100" i="5"/>
  <c r="BH100" i="5"/>
  <c r="BG100" i="5"/>
  <c r="BF100" i="5"/>
  <c r="T100" i="5"/>
  <c r="R100" i="5"/>
  <c r="P100" i="5"/>
  <c r="BI97" i="5"/>
  <c r="BH97" i="5"/>
  <c r="BG97" i="5"/>
  <c r="BF97" i="5"/>
  <c r="T97" i="5"/>
  <c r="R97" i="5"/>
  <c r="P97" i="5"/>
  <c r="BI95" i="5"/>
  <c r="BH95" i="5"/>
  <c r="BG95" i="5"/>
  <c r="BF95" i="5"/>
  <c r="T95" i="5"/>
  <c r="R95" i="5"/>
  <c r="P95" i="5"/>
  <c r="J89" i="5"/>
  <c r="F88" i="5"/>
  <c r="F86" i="5"/>
  <c r="E84" i="5"/>
  <c r="J55" i="5"/>
  <c r="F54" i="5"/>
  <c r="F52" i="5"/>
  <c r="E50" i="5"/>
  <c r="J21" i="5"/>
  <c r="E21" i="5"/>
  <c r="J88" i="5" s="1"/>
  <c r="J20" i="5"/>
  <c r="J18" i="5"/>
  <c r="E18" i="5"/>
  <c r="F55" i="5"/>
  <c r="J17" i="5"/>
  <c r="J12" i="5"/>
  <c r="J86" i="5"/>
  <c r="E7" i="5"/>
  <c r="E82" i="5"/>
  <c r="J37" i="4"/>
  <c r="J36" i="4"/>
  <c r="AY57" i="1" s="1"/>
  <c r="J35" i="4"/>
  <c r="AX57" i="1" s="1"/>
  <c r="BI282" i="4"/>
  <c r="BH282" i="4"/>
  <c r="BG282" i="4"/>
  <c r="BF282" i="4"/>
  <c r="T282" i="4"/>
  <c r="R282" i="4"/>
  <c r="P282" i="4"/>
  <c r="BI273" i="4"/>
  <c r="BH273" i="4"/>
  <c r="BG273" i="4"/>
  <c r="BF273" i="4"/>
  <c r="T273" i="4"/>
  <c r="R273" i="4"/>
  <c r="P273" i="4"/>
  <c r="BI263" i="4"/>
  <c r="BH263" i="4"/>
  <c r="BG263" i="4"/>
  <c r="BF263" i="4"/>
  <c r="T263" i="4"/>
  <c r="R263" i="4"/>
  <c r="P263" i="4"/>
  <c r="BI260" i="4"/>
  <c r="BH260" i="4"/>
  <c r="BG260" i="4"/>
  <c r="BF260" i="4"/>
  <c r="T260" i="4"/>
  <c r="R260" i="4"/>
  <c r="P260" i="4"/>
  <c r="BI258" i="4"/>
  <c r="BH258" i="4"/>
  <c r="BG258" i="4"/>
  <c r="BF258" i="4"/>
  <c r="T258" i="4"/>
  <c r="R258" i="4"/>
  <c r="P258" i="4"/>
  <c r="BI254" i="4"/>
  <c r="BH254" i="4"/>
  <c r="BG254" i="4"/>
  <c r="BF254" i="4"/>
  <c r="T254" i="4"/>
  <c r="R254" i="4"/>
  <c r="P254" i="4"/>
  <c r="BI251" i="4"/>
  <c r="BH251" i="4"/>
  <c r="BG251" i="4"/>
  <c r="BF251" i="4"/>
  <c r="T251" i="4"/>
  <c r="R251" i="4"/>
  <c r="P251" i="4"/>
  <c r="BI249" i="4"/>
  <c r="BH249" i="4"/>
  <c r="BG249" i="4"/>
  <c r="BF249" i="4"/>
  <c r="T249" i="4"/>
  <c r="R249" i="4"/>
  <c r="P249" i="4"/>
  <c r="BI248" i="4"/>
  <c r="BH248" i="4"/>
  <c r="BG248" i="4"/>
  <c r="BF248" i="4"/>
  <c r="T248" i="4"/>
  <c r="R248" i="4"/>
  <c r="P248" i="4"/>
  <c r="BI247" i="4"/>
  <c r="BH247" i="4"/>
  <c r="BG247" i="4"/>
  <c r="BF247" i="4"/>
  <c r="T247" i="4"/>
  <c r="R247" i="4"/>
  <c r="P247" i="4"/>
  <c r="BI244" i="4"/>
  <c r="BH244" i="4"/>
  <c r="BG244" i="4"/>
  <c r="BF244" i="4"/>
  <c r="T244" i="4"/>
  <c r="R244" i="4"/>
  <c r="P244" i="4"/>
  <c r="BI241" i="4"/>
  <c r="BH241" i="4"/>
  <c r="BG241" i="4"/>
  <c r="BF241" i="4"/>
  <c r="T241" i="4"/>
  <c r="R241" i="4"/>
  <c r="P241" i="4"/>
  <c r="BI238" i="4"/>
  <c r="BH238" i="4"/>
  <c r="BG238" i="4"/>
  <c r="BF238" i="4"/>
  <c r="T238" i="4"/>
  <c r="R238" i="4"/>
  <c r="P238" i="4"/>
  <c r="BI236" i="4"/>
  <c r="BH236" i="4"/>
  <c r="BG236" i="4"/>
  <c r="BF236" i="4"/>
  <c r="T236" i="4"/>
  <c r="R236" i="4"/>
  <c r="P236" i="4"/>
  <c r="BI234" i="4"/>
  <c r="BH234" i="4"/>
  <c r="BG234" i="4"/>
  <c r="BF234" i="4"/>
  <c r="T234" i="4"/>
  <c r="R234" i="4"/>
  <c r="P234" i="4"/>
  <c r="BI231" i="4"/>
  <c r="BH231" i="4"/>
  <c r="BG231" i="4"/>
  <c r="BF231" i="4"/>
  <c r="T231" i="4"/>
  <c r="R231" i="4"/>
  <c r="P231" i="4"/>
  <c r="BI228" i="4"/>
  <c r="BH228" i="4"/>
  <c r="BG228" i="4"/>
  <c r="BF228" i="4"/>
  <c r="T228" i="4"/>
  <c r="R228" i="4"/>
  <c r="P228" i="4"/>
  <c r="BI226" i="4"/>
  <c r="BH226" i="4"/>
  <c r="BG226" i="4"/>
  <c r="BF226" i="4"/>
  <c r="T226" i="4"/>
  <c r="R226" i="4"/>
  <c r="P226" i="4"/>
  <c r="BI224" i="4"/>
  <c r="BH224" i="4"/>
  <c r="BG224" i="4"/>
  <c r="BF224" i="4"/>
  <c r="T224" i="4"/>
  <c r="R224" i="4"/>
  <c r="P224" i="4"/>
  <c r="BI222" i="4"/>
  <c r="BH222" i="4"/>
  <c r="BG222" i="4"/>
  <c r="BF222" i="4"/>
  <c r="T222" i="4"/>
  <c r="R222" i="4"/>
  <c r="P222" i="4"/>
  <c r="BI220" i="4"/>
  <c r="BH220" i="4"/>
  <c r="BG220" i="4"/>
  <c r="BF220" i="4"/>
  <c r="T220" i="4"/>
  <c r="R220" i="4"/>
  <c r="P220" i="4"/>
  <c r="BI218" i="4"/>
  <c r="BH218" i="4"/>
  <c r="BG218" i="4"/>
  <c r="BF218" i="4"/>
  <c r="T218" i="4"/>
  <c r="R218" i="4"/>
  <c r="P218" i="4"/>
  <c r="BI216" i="4"/>
  <c r="BH216" i="4"/>
  <c r="BG216" i="4"/>
  <c r="BF216" i="4"/>
  <c r="T216" i="4"/>
  <c r="R216" i="4"/>
  <c r="P216" i="4"/>
  <c r="BI214" i="4"/>
  <c r="BH214" i="4"/>
  <c r="BG214" i="4"/>
  <c r="BF214" i="4"/>
  <c r="T214" i="4"/>
  <c r="R214" i="4"/>
  <c r="P214" i="4"/>
  <c r="BI207" i="4"/>
  <c r="BH207" i="4"/>
  <c r="BG207" i="4"/>
  <c r="BF207" i="4"/>
  <c r="T207" i="4"/>
  <c r="R207" i="4"/>
  <c r="P207" i="4"/>
  <c r="BI204" i="4"/>
  <c r="BH204" i="4"/>
  <c r="BG204" i="4"/>
  <c r="BF204" i="4"/>
  <c r="T204" i="4"/>
  <c r="R204" i="4"/>
  <c r="P204" i="4"/>
  <c r="BI197" i="4"/>
  <c r="BH197" i="4"/>
  <c r="BG197" i="4"/>
  <c r="BF197" i="4"/>
  <c r="T197" i="4"/>
  <c r="R197" i="4"/>
  <c r="P197" i="4"/>
  <c r="BI194" i="4"/>
  <c r="BH194" i="4"/>
  <c r="BG194" i="4"/>
  <c r="BF194" i="4"/>
  <c r="T194" i="4"/>
  <c r="R194" i="4"/>
  <c r="P194" i="4"/>
  <c r="BI193" i="4"/>
  <c r="BH193" i="4"/>
  <c r="BG193" i="4"/>
  <c r="BF193" i="4"/>
  <c r="T193" i="4"/>
  <c r="R193" i="4"/>
  <c r="P193" i="4"/>
  <c r="BI192" i="4"/>
  <c r="BH192" i="4"/>
  <c r="BG192" i="4"/>
  <c r="BF192" i="4"/>
  <c r="T192" i="4"/>
  <c r="R192" i="4"/>
  <c r="P192" i="4"/>
  <c r="BI191" i="4"/>
  <c r="BH191" i="4"/>
  <c r="BG191" i="4"/>
  <c r="BF191" i="4"/>
  <c r="T191" i="4"/>
  <c r="R191" i="4"/>
  <c r="P191" i="4"/>
  <c r="BI190" i="4"/>
  <c r="BH190" i="4"/>
  <c r="BG190" i="4"/>
  <c r="BF190" i="4"/>
  <c r="T190" i="4"/>
  <c r="R190" i="4"/>
  <c r="P190" i="4"/>
  <c r="BI189" i="4"/>
  <c r="BH189" i="4"/>
  <c r="BG189" i="4"/>
  <c r="BF189" i="4"/>
  <c r="T189" i="4"/>
  <c r="R189" i="4"/>
  <c r="P189" i="4"/>
  <c r="BI187" i="4"/>
  <c r="BH187" i="4"/>
  <c r="BG187" i="4"/>
  <c r="BF187" i="4"/>
  <c r="T187" i="4"/>
  <c r="R187" i="4"/>
  <c r="P187" i="4"/>
  <c r="BI180" i="4"/>
  <c r="BH180" i="4"/>
  <c r="BG180" i="4"/>
  <c r="BF180" i="4"/>
  <c r="T180" i="4"/>
  <c r="R180" i="4"/>
  <c r="P180" i="4"/>
  <c r="BI177" i="4"/>
  <c r="BH177" i="4"/>
  <c r="BG177" i="4"/>
  <c r="BF177" i="4"/>
  <c r="T177" i="4"/>
  <c r="R177" i="4"/>
  <c r="P177" i="4"/>
  <c r="BI176" i="4"/>
  <c r="BH176" i="4"/>
  <c r="BG176" i="4"/>
  <c r="BF176" i="4"/>
  <c r="T176" i="4"/>
  <c r="R176" i="4"/>
  <c r="P176" i="4"/>
  <c r="BI174" i="4"/>
  <c r="BH174" i="4"/>
  <c r="BG174" i="4"/>
  <c r="BF174" i="4"/>
  <c r="T174" i="4"/>
  <c r="R174" i="4"/>
  <c r="P174" i="4"/>
  <c r="BI172" i="4"/>
  <c r="BH172" i="4"/>
  <c r="BG172" i="4"/>
  <c r="BF172" i="4"/>
  <c r="T172" i="4"/>
  <c r="R172" i="4"/>
  <c r="P172" i="4"/>
  <c r="BI170" i="4"/>
  <c r="BH170" i="4"/>
  <c r="BG170" i="4"/>
  <c r="BF170" i="4"/>
  <c r="T170" i="4"/>
  <c r="R170" i="4"/>
  <c r="P170" i="4"/>
  <c r="BI169" i="4"/>
  <c r="BH169" i="4"/>
  <c r="BG169" i="4"/>
  <c r="BF169" i="4"/>
  <c r="T169" i="4"/>
  <c r="R169" i="4"/>
  <c r="P169" i="4"/>
  <c r="BI168" i="4"/>
  <c r="BH168" i="4"/>
  <c r="BG168" i="4"/>
  <c r="BF168" i="4"/>
  <c r="T168" i="4"/>
  <c r="R168" i="4"/>
  <c r="P168" i="4"/>
  <c r="BI167" i="4"/>
  <c r="BH167" i="4"/>
  <c r="BG167" i="4"/>
  <c r="BF167" i="4"/>
  <c r="T167" i="4"/>
  <c r="R167" i="4"/>
  <c r="P167" i="4"/>
  <c r="BI166" i="4"/>
  <c r="BH166" i="4"/>
  <c r="BG166" i="4"/>
  <c r="BF166" i="4"/>
  <c r="T166" i="4"/>
  <c r="R166" i="4"/>
  <c r="P166" i="4"/>
  <c r="BI163" i="4"/>
  <c r="BH163" i="4"/>
  <c r="BG163" i="4"/>
  <c r="BF163" i="4"/>
  <c r="T163" i="4"/>
  <c r="R163" i="4"/>
  <c r="P163" i="4"/>
  <c r="BI162" i="4"/>
  <c r="BH162" i="4"/>
  <c r="BG162" i="4"/>
  <c r="BF162" i="4"/>
  <c r="T162" i="4"/>
  <c r="R162" i="4"/>
  <c r="P162" i="4"/>
  <c r="BI160" i="4"/>
  <c r="BH160" i="4"/>
  <c r="BG160" i="4"/>
  <c r="BF160" i="4"/>
  <c r="T160" i="4"/>
  <c r="R160" i="4"/>
  <c r="P160" i="4"/>
  <c r="BI158" i="4"/>
  <c r="BH158" i="4"/>
  <c r="BG158" i="4"/>
  <c r="BF158" i="4"/>
  <c r="T158" i="4"/>
  <c r="R158" i="4"/>
  <c r="P158" i="4"/>
  <c r="BI156" i="4"/>
  <c r="BH156" i="4"/>
  <c r="BG156" i="4"/>
  <c r="BF156" i="4"/>
  <c r="T156" i="4"/>
  <c r="R156" i="4"/>
  <c r="P156" i="4"/>
  <c r="BI154" i="4"/>
  <c r="BH154" i="4"/>
  <c r="BG154" i="4"/>
  <c r="BF154" i="4"/>
  <c r="T154" i="4"/>
  <c r="R154" i="4"/>
  <c r="P154" i="4"/>
  <c r="BI153" i="4"/>
  <c r="BH153" i="4"/>
  <c r="BG153" i="4"/>
  <c r="BF153" i="4"/>
  <c r="T153" i="4"/>
  <c r="R153" i="4"/>
  <c r="P153" i="4"/>
  <c r="BI152" i="4"/>
  <c r="BH152" i="4"/>
  <c r="BG152" i="4"/>
  <c r="BF152" i="4"/>
  <c r="T152" i="4"/>
  <c r="R152" i="4"/>
  <c r="P152" i="4"/>
  <c r="BI149" i="4"/>
  <c r="BH149" i="4"/>
  <c r="BG149" i="4"/>
  <c r="BF149" i="4"/>
  <c r="T149" i="4"/>
  <c r="R149" i="4"/>
  <c r="P149" i="4"/>
  <c r="BI148" i="4"/>
  <c r="BH148" i="4"/>
  <c r="BG148" i="4"/>
  <c r="BF148" i="4"/>
  <c r="T148" i="4"/>
  <c r="R148" i="4"/>
  <c r="P148" i="4"/>
  <c r="BI146" i="4"/>
  <c r="BH146" i="4"/>
  <c r="BG146" i="4"/>
  <c r="BF146" i="4"/>
  <c r="T146" i="4"/>
  <c r="R146" i="4"/>
  <c r="P146" i="4"/>
  <c r="BI144" i="4"/>
  <c r="BH144" i="4"/>
  <c r="BG144" i="4"/>
  <c r="BF144" i="4"/>
  <c r="T144" i="4"/>
  <c r="R144" i="4"/>
  <c r="P144" i="4"/>
  <c r="BI142" i="4"/>
  <c r="BH142" i="4"/>
  <c r="BG142" i="4"/>
  <c r="BF142" i="4"/>
  <c r="T142" i="4"/>
  <c r="R142" i="4"/>
  <c r="P142" i="4"/>
  <c r="BI141" i="4"/>
  <c r="BH141" i="4"/>
  <c r="BG141" i="4"/>
  <c r="BF141" i="4"/>
  <c r="T141" i="4"/>
  <c r="R141" i="4"/>
  <c r="P141" i="4"/>
  <c r="BI137" i="4"/>
  <c r="BH137" i="4"/>
  <c r="BG137" i="4"/>
  <c r="BF137" i="4"/>
  <c r="T137" i="4"/>
  <c r="T136" i="4"/>
  <c r="R137" i="4"/>
  <c r="R136" i="4" s="1"/>
  <c r="P137" i="4"/>
  <c r="P136" i="4"/>
  <c r="BI134" i="4"/>
  <c r="BH134" i="4"/>
  <c r="BG134" i="4"/>
  <c r="BF134" i="4"/>
  <c r="T134" i="4"/>
  <c r="R134" i="4"/>
  <c r="P134" i="4"/>
  <c r="BI131" i="4"/>
  <c r="BH131" i="4"/>
  <c r="BG131" i="4"/>
  <c r="BF131" i="4"/>
  <c r="T131" i="4"/>
  <c r="R131" i="4"/>
  <c r="P131" i="4"/>
  <c r="BI129" i="4"/>
  <c r="BH129" i="4"/>
  <c r="BG129" i="4"/>
  <c r="BF129" i="4"/>
  <c r="T129" i="4"/>
  <c r="R129" i="4"/>
  <c r="P129" i="4"/>
  <c r="BI127" i="4"/>
  <c r="BH127" i="4"/>
  <c r="BG127" i="4"/>
  <c r="BF127" i="4"/>
  <c r="T127" i="4"/>
  <c r="R127" i="4"/>
  <c r="P127" i="4"/>
  <c r="BI125" i="4"/>
  <c r="BH125" i="4"/>
  <c r="BG125" i="4"/>
  <c r="BF125" i="4"/>
  <c r="T125" i="4"/>
  <c r="R125" i="4"/>
  <c r="P125" i="4"/>
  <c r="BI122" i="4"/>
  <c r="BH122" i="4"/>
  <c r="BG122" i="4"/>
  <c r="BF122" i="4"/>
  <c r="T122" i="4"/>
  <c r="R122" i="4"/>
  <c r="P122" i="4"/>
  <c r="BI117" i="4"/>
  <c r="BH117" i="4"/>
  <c r="BG117" i="4"/>
  <c r="BF117" i="4"/>
  <c r="T117" i="4"/>
  <c r="R117" i="4"/>
  <c r="P117" i="4"/>
  <c r="BI116" i="4"/>
  <c r="BH116" i="4"/>
  <c r="BG116" i="4"/>
  <c r="BF116" i="4"/>
  <c r="T116" i="4"/>
  <c r="R116" i="4"/>
  <c r="P116" i="4"/>
  <c r="BI113" i="4"/>
  <c r="BH113" i="4"/>
  <c r="BG113" i="4"/>
  <c r="BF113" i="4"/>
  <c r="T113" i="4"/>
  <c r="R113" i="4"/>
  <c r="P113" i="4"/>
  <c r="BI111" i="4"/>
  <c r="BH111" i="4"/>
  <c r="BG111" i="4"/>
  <c r="BF111" i="4"/>
  <c r="T111" i="4"/>
  <c r="R111" i="4"/>
  <c r="P111" i="4"/>
  <c r="BI105" i="4"/>
  <c r="BH105" i="4"/>
  <c r="BG105" i="4"/>
  <c r="BF105" i="4"/>
  <c r="T105" i="4"/>
  <c r="R105" i="4"/>
  <c r="P105" i="4"/>
  <c r="BI101" i="4"/>
  <c r="BH101" i="4"/>
  <c r="BG101" i="4"/>
  <c r="BF101" i="4"/>
  <c r="T101" i="4"/>
  <c r="R101" i="4"/>
  <c r="P101" i="4"/>
  <c r="BI100" i="4"/>
  <c r="BH100" i="4"/>
  <c r="BG100" i="4"/>
  <c r="BF100" i="4"/>
  <c r="T100" i="4"/>
  <c r="R100" i="4"/>
  <c r="P100" i="4"/>
  <c r="BI96" i="4"/>
  <c r="BH96" i="4"/>
  <c r="BG96" i="4"/>
  <c r="BF96" i="4"/>
  <c r="T96" i="4"/>
  <c r="R96" i="4"/>
  <c r="P96" i="4"/>
  <c r="J90" i="4"/>
  <c r="F89" i="4"/>
  <c r="F87" i="4"/>
  <c r="E85" i="4"/>
  <c r="J55" i="4"/>
  <c r="F54" i="4"/>
  <c r="F52" i="4"/>
  <c r="E50" i="4"/>
  <c r="J21" i="4"/>
  <c r="E21" i="4"/>
  <c r="J89" i="4" s="1"/>
  <c r="J20" i="4"/>
  <c r="J18" i="4"/>
  <c r="E18" i="4"/>
  <c r="F55" i="4"/>
  <c r="J17" i="4"/>
  <c r="J12" i="4"/>
  <c r="J87" i="4"/>
  <c r="E7" i="4"/>
  <c r="E48" i="4" s="1"/>
  <c r="J37" i="3"/>
  <c r="J36" i="3"/>
  <c r="AY56" i="1" s="1"/>
  <c r="J35" i="3"/>
  <c r="AX56" i="1"/>
  <c r="BI253" i="3"/>
  <c r="BH253" i="3"/>
  <c r="BG253" i="3"/>
  <c r="BF253" i="3"/>
  <c r="T253" i="3"/>
  <c r="R253" i="3"/>
  <c r="P253" i="3"/>
  <c r="BI245" i="3"/>
  <c r="BH245" i="3"/>
  <c r="BG245" i="3"/>
  <c r="BF245" i="3"/>
  <c r="T245" i="3"/>
  <c r="R245" i="3"/>
  <c r="P245" i="3"/>
  <c r="BI240" i="3"/>
  <c r="BH240" i="3"/>
  <c r="BG240" i="3"/>
  <c r="BF240" i="3"/>
  <c r="T240" i="3"/>
  <c r="R240" i="3"/>
  <c r="P240" i="3"/>
  <c r="BI238" i="3"/>
  <c r="BH238" i="3"/>
  <c r="BG238" i="3"/>
  <c r="BF238" i="3"/>
  <c r="T238" i="3"/>
  <c r="R238" i="3"/>
  <c r="P238" i="3"/>
  <c r="BI233" i="3"/>
  <c r="BH233" i="3"/>
  <c r="BG233" i="3"/>
  <c r="BF233" i="3"/>
  <c r="T233" i="3"/>
  <c r="R233" i="3"/>
  <c r="P233" i="3"/>
  <c r="BI231" i="3"/>
  <c r="BH231" i="3"/>
  <c r="BG231" i="3"/>
  <c r="BF231" i="3"/>
  <c r="T231" i="3"/>
  <c r="R231" i="3"/>
  <c r="P231" i="3"/>
  <c r="BI229" i="3"/>
  <c r="BH229" i="3"/>
  <c r="BG229" i="3"/>
  <c r="BF229" i="3"/>
  <c r="T229" i="3"/>
  <c r="R229" i="3"/>
  <c r="P229" i="3"/>
  <c r="BI228" i="3"/>
  <c r="BH228" i="3"/>
  <c r="BG228" i="3"/>
  <c r="BF228" i="3"/>
  <c r="T228" i="3"/>
  <c r="R228" i="3"/>
  <c r="P228" i="3"/>
  <c r="BI227" i="3"/>
  <c r="BH227" i="3"/>
  <c r="BG227" i="3"/>
  <c r="BF227" i="3"/>
  <c r="T227" i="3"/>
  <c r="R227" i="3"/>
  <c r="P227" i="3"/>
  <c r="BI224" i="3"/>
  <c r="BH224" i="3"/>
  <c r="BG224" i="3"/>
  <c r="BF224" i="3"/>
  <c r="T224" i="3"/>
  <c r="R224" i="3"/>
  <c r="P224" i="3"/>
  <c r="BI221" i="3"/>
  <c r="BH221" i="3"/>
  <c r="BG221" i="3"/>
  <c r="BF221" i="3"/>
  <c r="T221" i="3"/>
  <c r="R221" i="3"/>
  <c r="P221" i="3"/>
  <c r="BI220" i="3"/>
  <c r="BH220" i="3"/>
  <c r="BG220" i="3"/>
  <c r="BF220" i="3"/>
  <c r="T220" i="3"/>
  <c r="R220" i="3"/>
  <c r="P220" i="3"/>
  <c r="BI219" i="3"/>
  <c r="BH219" i="3"/>
  <c r="BG219" i="3"/>
  <c r="BF219" i="3"/>
  <c r="T219" i="3"/>
  <c r="R219" i="3"/>
  <c r="P219" i="3"/>
  <c r="BI218" i="3"/>
  <c r="BH218" i="3"/>
  <c r="BG218" i="3"/>
  <c r="BF218" i="3"/>
  <c r="T218" i="3"/>
  <c r="R218" i="3"/>
  <c r="P218" i="3"/>
  <c r="BI217" i="3"/>
  <c r="BH217" i="3"/>
  <c r="BG217" i="3"/>
  <c r="BF217" i="3"/>
  <c r="T217" i="3"/>
  <c r="R217" i="3"/>
  <c r="P217" i="3"/>
  <c r="BI216" i="3"/>
  <c r="BH216" i="3"/>
  <c r="BG216" i="3"/>
  <c r="BF216" i="3"/>
  <c r="T216" i="3"/>
  <c r="R216" i="3"/>
  <c r="P216" i="3"/>
  <c r="BI214" i="3"/>
  <c r="BH214" i="3"/>
  <c r="BG214" i="3"/>
  <c r="BF214" i="3"/>
  <c r="T214" i="3"/>
  <c r="R214" i="3"/>
  <c r="P214" i="3"/>
  <c r="BI212" i="3"/>
  <c r="BH212" i="3"/>
  <c r="BG212" i="3"/>
  <c r="BF212" i="3"/>
  <c r="T212" i="3"/>
  <c r="R212" i="3"/>
  <c r="P212" i="3"/>
  <c r="BI209" i="3"/>
  <c r="BH209" i="3"/>
  <c r="BG209" i="3"/>
  <c r="BF209" i="3"/>
  <c r="T209" i="3"/>
  <c r="R209" i="3"/>
  <c r="P209" i="3"/>
  <c r="BI206" i="3"/>
  <c r="BH206" i="3"/>
  <c r="BG206" i="3"/>
  <c r="BF206" i="3"/>
  <c r="T206" i="3"/>
  <c r="R206" i="3"/>
  <c r="P206" i="3"/>
  <c r="BI204" i="3"/>
  <c r="BH204" i="3"/>
  <c r="BG204" i="3"/>
  <c r="BF204" i="3"/>
  <c r="T204" i="3"/>
  <c r="T203" i="3"/>
  <c r="R204" i="3"/>
  <c r="R203" i="3" s="1"/>
  <c r="P204" i="3"/>
  <c r="P203" i="3"/>
  <c r="BI201" i="3"/>
  <c r="BH201" i="3"/>
  <c r="BG201" i="3"/>
  <c r="BF201" i="3"/>
  <c r="T201" i="3"/>
  <c r="R201" i="3"/>
  <c r="P201" i="3"/>
  <c r="BI200" i="3"/>
  <c r="BH200" i="3"/>
  <c r="BG200" i="3"/>
  <c r="BF200" i="3"/>
  <c r="T200" i="3"/>
  <c r="R200" i="3"/>
  <c r="P200" i="3"/>
  <c r="BI199" i="3"/>
  <c r="BH199" i="3"/>
  <c r="BG199" i="3"/>
  <c r="BF199" i="3"/>
  <c r="T199" i="3"/>
  <c r="R199" i="3"/>
  <c r="P199" i="3"/>
  <c r="BI197" i="3"/>
  <c r="BH197" i="3"/>
  <c r="BG197" i="3"/>
  <c r="BF197" i="3"/>
  <c r="T197" i="3"/>
  <c r="R197" i="3"/>
  <c r="P197" i="3"/>
  <c r="BI196" i="3"/>
  <c r="BH196" i="3"/>
  <c r="BG196" i="3"/>
  <c r="BF196" i="3"/>
  <c r="T196" i="3"/>
  <c r="R196" i="3"/>
  <c r="P196" i="3"/>
  <c r="BI195" i="3"/>
  <c r="BH195" i="3"/>
  <c r="BG195" i="3"/>
  <c r="BF195" i="3"/>
  <c r="T195" i="3"/>
  <c r="R195" i="3"/>
  <c r="P195" i="3"/>
  <c r="BI194" i="3"/>
  <c r="BH194" i="3"/>
  <c r="BG194" i="3"/>
  <c r="BF194" i="3"/>
  <c r="T194" i="3"/>
  <c r="R194" i="3"/>
  <c r="P194" i="3"/>
  <c r="BI193" i="3"/>
  <c r="BH193" i="3"/>
  <c r="BG193" i="3"/>
  <c r="BF193" i="3"/>
  <c r="T193" i="3"/>
  <c r="R193" i="3"/>
  <c r="P193" i="3"/>
  <c r="BI192" i="3"/>
  <c r="BH192" i="3"/>
  <c r="BG192" i="3"/>
  <c r="BF192" i="3"/>
  <c r="T192" i="3"/>
  <c r="R192" i="3"/>
  <c r="P192" i="3"/>
  <c r="BI191" i="3"/>
  <c r="BH191" i="3"/>
  <c r="BG191" i="3"/>
  <c r="BF191" i="3"/>
  <c r="T191" i="3"/>
  <c r="R191" i="3"/>
  <c r="P191" i="3"/>
  <c r="BI190" i="3"/>
  <c r="BH190" i="3"/>
  <c r="BG190" i="3"/>
  <c r="BF190" i="3"/>
  <c r="T190" i="3"/>
  <c r="R190" i="3"/>
  <c r="P190" i="3"/>
  <c r="BI189" i="3"/>
  <c r="BH189" i="3"/>
  <c r="BG189" i="3"/>
  <c r="BF189" i="3"/>
  <c r="T189" i="3"/>
  <c r="R189" i="3"/>
  <c r="P189" i="3"/>
  <c r="BI187" i="3"/>
  <c r="BH187" i="3"/>
  <c r="BG187" i="3"/>
  <c r="BF187" i="3"/>
  <c r="T187" i="3"/>
  <c r="R187" i="3"/>
  <c r="P187" i="3"/>
  <c r="BI186" i="3"/>
  <c r="BH186" i="3"/>
  <c r="BG186" i="3"/>
  <c r="BF186" i="3"/>
  <c r="T186" i="3"/>
  <c r="R186" i="3"/>
  <c r="P186" i="3"/>
  <c r="BI184" i="3"/>
  <c r="BH184" i="3"/>
  <c r="BG184" i="3"/>
  <c r="BF184" i="3"/>
  <c r="T184" i="3"/>
  <c r="R184" i="3"/>
  <c r="P184" i="3"/>
  <c r="BI183" i="3"/>
  <c r="BH183" i="3"/>
  <c r="BG183" i="3"/>
  <c r="BF183" i="3"/>
  <c r="T183" i="3"/>
  <c r="R183" i="3"/>
  <c r="P183" i="3"/>
  <c r="BI182" i="3"/>
  <c r="BH182" i="3"/>
  <c r="BG182" i="3"/>
  <c r="BF182" i="3"/>
  <c r="T182" i="3"/>
  <c r="R182" i="3"/>
  <c r="P182" i="3"/>
  <c r="BI181" i="3"/>
  <c r="BH181" i="3"/>
  <c r="BG181" i="3"/>
  <c r="BF181" i="3"/>
  <c r="T181" i="3"/>
  <c r="R181" i="3"/>
  <c r="P181" i="3"/>
  <c r="BI180" i="3"/>
  <c r="BH180" i="3"/>
  <c r="BG180" i="3"/>
  <c r="BF180" i="3"/>
  <c r="T180" i="3"/>
  <c r="R180" i="3"/>
  <c r="P180" i="3"/>
  <c r="BI179" i="3"/>
  <c r="BH179" i="3"/>
  <c r="BG179" i="3"/>
  <c r="BF179" i="3"/>
  <c r="T179" i="3"/>
  <c r="R179" i="3"/>
  <c r="P179" i="3"/>
  <c r="BI176" i="3"/>
  <c r="BH176" i="3"/>
  <c r="BG176" i="3"/>
  <c r="BF176" i="3"/>
  <c r="T176" i="3"/>
  <c r="R176" i="3"/>
  <c r="P176" i="3"/>
  <c r="BI175" i="3"/>
  <c r="BH175" i="3"/>
  <c r="BG175" i="3"/>
  <c r="BF175" i="3"/>
  <c r="T175" i="3"/>
  <c r="R175" i="3"/>
  <c r="P175" i="3"/>
  <c r="BI172" i="3"/>
  <c r="BH172" i="3"/>
  <c r="BG172" i="3"/>
  <c r="BF172" i="3"/>
  <c r="T172" i="3"/>
  <c r="R172" i="3"/>
  <c r="P172" i="3"/>
  <c r="BI171" i="3"/>
  <c r="BH171" i="3"/>
  <c r="BG171" i="3"/>
  <c r="BF171" i="3"/>
  <c r="T171" i="3"/>
  <c r="R171" i="3"/>
  <c r="P171" i="3"/>
  <c r="BI169" i="3"/>
  <c r="BH169" i="3"/>
  <c r="BG169" i="3"/>
  <c r="BF169" i="3"/>
  <c r="T169" i="3"/>
  <c r="R169" i="3"/>
  <c r="P169" i="3"/>
  <c r="BI167" i="3"/>
  <c r="BH167" i="3"/>
  <c r="BG167" i="3"/>
  <c r="BF167" i="3"/>
  <c r="T167" i="3"/>
  <c r="R167" i="3"/>
  <c r="P167" i="3"/>
  <c r="BI165" i="3"/>
  <c r="BH165" i="3"/>
  <c r="BG165" i="3"/>
  <c r="BF165" i="3"/>
  <c r="T165" i="3"/>
  <c r="R165" i="3"/>
  <c r="P165" i="3"/>
  <c r="BI163" i="3"/>
  <c r="BH163" i="3"/>
  <c r="BG163" i="3"/>
  <c r="BF163" i="3"/>
  <c r="T163" i="3"/>
  <c r="R163" i="3"/>
  <c r="P163" i="3"/>
  <c r="BI162" i="3"/>
  <c r="BH162" i="3"/>
  <c r="BG162" i="3"/>
  <c r="BF162" i="3"/>
  <c r="T162" i="3"/>
  <c r="R162" i="3"/>
  <c r="P162" i="3"/>
  <c r="BI161" i="3"/>
  <c r="BH161" i="3"/>
  <c r="BG161" i="3"/>
  <c r="BF161" i="3"/>
  <c r="T161" i="3"/>
  <c r="R161" i="3"/>
  <c r="P161" i="3"/>
  <c r="BI158" i="3"/>
  <c r="BH158" i="3"/>
  <c r="BG158" i="3"/>
  <c r="BF158" i="3"/>
  <c r="T158" i="3"/>
  <c r="R158" i="3"/>
  <c r="P158" i="3"/>
  <c r="BI157" i="3"/>
  <c r="BH157" i="3"/>
  <c r="BG157" i="3"/>
  <c r="BF157" i="3"/>
  <c r="T157" i="3"/>
  <c r="R157" i="3"/>
  <c r="P157" i="3"/>
  <c r="BI155" i="3"/>
  <c r="BH155" i="3"/>
  <c r="BG155" i="3"/>
  <c r="BF155" i="3"/>
  <c r="T155" i="3"/>
  <c r="R155" i="3"/>
  <c r="P155" i="3"/>
  <c r="BI153" i="3"/>
  <c r="BH153" i="3"/>
  <c r="BG153" i="3"/>
  <c r="BF153" i="3"/>
  <c r="T153" i="3"/>
  <c r="R153" i="3"/>
  <c r="P153" i="3"/>
  <c r="BI151" i="3"/>
  <c r="BH151" i="3"/>
  <c r="BG151" i="3"/>
  <c r="BF151" i="3"/>
  <c r="T151" i="3"/>
  <c r="R151" i="3"/>
  <c r="P151" i="3"/>
  <c r="BI150" i="3"/>
  <c r="BH150" i="3"/>
  <c r="BG150" i="3"/>
  <c r="BF150" i="3"/>
  <c r="T150" i="3"/>
  <c r="R150" i="3"/>
  <c r="P150" i="3"/>
  <c r="BI146" i="3"/>
  <c r="BH146" i="3"/>
  <c r="BG146" i="3"/>
  <c r="BF146" i="3"/>
  <c r="T146" i="3"/>
  <c r="T145" i="3"/>
  <c r="R146" i="3"/>
  <c r="R145" i="3"/>
  <c r="P146" i="3"/>
  <c r="P145" i="3" s="1"/>
  <c r="BI143" i="3"/>
  <c r="BH143" i="3"/>
  <c r="BG143" i="3"/>
  <c r="BF143" i="3"/>
  <c r="T143" i="3"/>
  <c r="R143" i="3"/>
  <c r="P143" i="3"/>
  <c r="BI140" i="3"/>
  <c r="BH140" i="3"/>
  <c r="BG140" i="3"/>
  <c r="BF140" i="3"/>
  <c r="T140" i="3"/>
  <c r="R140" i="3"/>
  <c r="P140" i="3"/>
  <c r="BI138" i="3"/>
  <c r="BH138" i="3"/>
  <c r="BG138" i="3"/>
  <c r="BF138" i="3"/>
  <c r="T138" i="3"/>
  <c r="R138" i="3"/>
  <c r="P138" i="3"/>
  <c r="BI136" i="3"/>
  <c r="BH136" i="3"/>
  <c r="BG136" i="3"/>
  <c r="BF136" i="3"/>
  <c r="T136" i="3"/>
  <c r="R136" i="3"/>
  <c r="P136" i="3"/>
  <c r="BI134" i="3"/>
  <c r="BH134" i="3"/>
  <c r="BG134" i="3"/>
  <c r="BF134" i="3"/>
  <c r="T134" i="3"/>
  <c r="R134" i="3"/>
  <c r="P134" i="3"/>
  <c r="BI131" i="3"/>
  <c r="BH131" i="3"/>
  <c r="BG131" i="3"/>
  <c r="BF131" i="3"/>
  <c r="T131" i="3"/>
  <c r="R131" i="3"/>
  <c r="P131" i="3"/>
  <c r="BI129" i="3"/>
  <c r="BH129" i="3"/>
  <c r="BG129" i="3"/>
  <c r="BF129" i="3"/>
  <c r="T129" i="3"/>
  <c r="R129" i="3"/>
  <c r="P129" i="3"/>
  <c r="BI125" i="3"/>
  <c r="BH125" i="3"/>
  <c r="BG125" i="3"/>
  <c r="BF125" i="3"/>
  <c r="T125" i="3"/>
  <c r="R125" i="3"/>
  <c r="P125" i="3"/>
  <c r="BI120" i="3"/>
  <c r="BH120" i="3"/>
  <c r="BG120" i="3"/>
  <c r="BF120" i="3"/>
  <c r="T120" i="3"/>
  <c r="R120" i="3"/>
  <c r="P120" i="3"/>
  <c r="BI115" i="3"/>
  <c r="BH115" i="3"/>
  <c r="BG115" i="3"/>
  <c r="BF115" i="3"/>
  <c r="T115" i="3"/>
  <c r="R115" i="3"/>
  <c r="P115" i="3"/>
  <c r="BI112" i="3"/>
  <c r="BH112" i="3"/>
  <c r="BG112" i="3"/>
  <c r="BF112" i="3"/>
  <c r="T112" i="3"/>
  <c r="R112" i="3"/>
  <c r="P112" i="3"/>
  <c r="BI107" i="3"/>
  <c r="BH107" i="3"/>
  <c r="BG107" i="3"/>
  <c r="BF107" i="3"/>
  <c r="T107" i="3"/>
  <c r="R107" i="3"/>
  <c r="P107" i="3"/>
  <c r="BI105" i="3"/>
  <c r="BH105" i="3"/>
  <c r="BG105" i="3"/>
  <c r="BF105" i="3"/>
  <c r="T105" i="3"/>
  <c r="R105" i="3"/>
  <c r="P105" i="3"/>
  <c r="BI102" i="3"/>
  <c r="BH102" i="3"/>
  <c r="BG102" i="3"/>
  <c r="BF102" i="3"/>
  <c r="T102" i="3"/>
  <c r="R102" i="3"/>
  <c r="P102" i="3"/>
  <c r="BI98" i="3"/>
  <c r="BH98" i="3"/>
  <c r="BG98" i="3"/>
  <c r="BF98" i="3"/>
  <c r="T98" i="3"/>
  <c r="R98" i="3"/>
  <c r="P98" i="3"/>
  <c r="J92" i="3"/>
  <c r="F91" i="3"/>
  <c r="F89" i="3"/>
  <c r="E87" i="3"/>
  <c r="J55" i="3"/>
  <c r="F54" i="3"/>
  <c r="F52" i="3"/>
  <c r="E50" i="3"/>
  <c r="J21" i="3"/>
  <c r="E21" i="3"/>
  <c r="J54" i="3" s="1"/>
  <c r="J20" i="3"/>
  <c r="J18" i="3"/>
  <c r="E18" i="3"/>
  <c r="F55" i="3" s="1"/>
  <c r="J17" i="3"/>
  <c r="J12" i="3"/>
  <c r="J89" i="3"/>
  <c r="E7" i="3"/>
  <c r="E48" i="3"/>
  <c r="J37" i="2"/>
  <c r="J36" i="2"/>
  <c r="AY55" i="1" s="1"/>
  <c r="J35" i="2"/>
  <c r="AX55" i="1"/>
  <c r="BI84" i="2"/>
  <c r="BH84" i="2"/>
  <c r="BG84" i="2"/>
  <c r="BF84" i="2"/>
  <c r="T84" i="2"/>
  <c r="T83" i="2"/>
  <c r="T82" i="2"/>
  <c r="T81" i="2" s="1"/>
  <c r="R84" i="2"/>
  <c r="R83" i="2" s="1"/>
  <c r="R82" i="2" s="1"/>
  <c r="R81" i="2" s="1"/>
  <c r="P84" i="2"/>
  <c r="P83" i="2" s="1"/>
  <c r="P82" i="2" s="1"/>
  <c r="P81" i="2" s="1"/>
  <c r="AU55" i="1" s="1"/>
  <c r="J78" i="2"/>
  <c r="F77" i="2"/>
  <c r="F75" i="2"/>
  <c r="E73" i="2"/>
  <c r="J55" i="2"/>
  <c r="F54" i="2"/>
  <c r="F52" i="2"/>
  <c r="E50" i="2"/>
  <c r="J21" i="2"/>
  <c r="E21" i="2"/>
  <c r="J54" i="2" s="1"/>
  <c r="J20" i="2"/>
  <c r="J18" i="2"/>
  <c r="E18" i="2"/>
  <c r="F78" i="2" s="1"/>
  <c r="J17" i="2"/>
  <c r="J12" i="2"/>
  <c r="J52" i="2"/>
  <c r="E7" i="2"/>
  <c r="E48" i="2"/>
  <c r="L50" i="1"/>
  <c r="AM49" i="1"/>
  <c r="L49" i="1"/>
  <c r="AM47" i="1"/>
  <c r="L47" i="1"/>
  <c r="L45" i="1"/>
  <c r="L44" i="1"/>
  <c r="J211" i="5"/>
  <c r="J176" i="5"/>
  <c r="J135" i="5"/>
  <c r="BK125" i="5"/>
  <c r="BK260" i="4"/>
  <c r="J226" i="4"/>
  <c r="J193" i="4"/>
  <c r="BK168" i="4"/>
  <c r="J117" i="4"/>
  <c r="BK220" i="3"/>
  <c r="J196" i="3"/>
  <c r="J165" i="3"/>
  <c r="J102" i="3"/>
  <c r="BK189" i="5"/>
  <c r="BK181" i="5"/>
  <c r="BK148" i="5"/>
  <c r="BK273" i="4"/>
  <c r="BK222" i="4"/>
  <c r="J174" i="4"/>
  <c r="J149" i="4"/>
  <c r="J105" i="4"/>
  <c r="BK231" i="3"/>
  <c r="BK193" i="3"/>
  <c r="J138" i="3"/>
  <c r="J98" i="3"/>
  <c r="BK207" i="5"/>
  <c r="BK186" i="5"/>
  <c r="BK144" i="5"/>
  <c r="J115" i="5"/>
  <c r="BK263" i="4"/>
  <c r="J236" i="4"/>
  <c r="BK177" i="4"/>
  <c r="BK131" i="4"/>
  <c r="BK113" i="4"/>
  <c r="BK212" i="3"/>
  <c r="BK184" i="3"/>
  <c r="J150" i="3"/>
  <c r="BK115" i="3"/>
  <c r="J221" i="5"/>
  <c r="BK199" i="5"/>
  <c r="BK160" i="5"/>
  <c r="J144" i="5"/>
  <c r="J260" i="4"/>
  <c r="BK224" i="4"/>
  <c r="BK166" i="4"/>
  <c r="J152" i="4"/>
  <c r="J227" i="3"/>
  <c r="J212" i="3"/>
  <c r="BK196" i="3"/>
  <c r="BK175" i="3"/>
  <c r="BK138" i="3"/>
  <c r="J244" i="5"/>
  <c r="J196" i="5"/>
  <c r="J173" i="5"/>
  <c r="BK162" i="5"/>
  <c r="J120" i="5"/>
  <c r="BK226" i="4"/>
  <c r="J194" i="4"/>
  <c r="J169" i="4"/>
  <c r="BK144" i="4"/>
  <c r="J245" i="3"/>
  <c r="J220" i="3"/>
  <c r="BK192" i="3"/>
  <c r="J184" i="3"/>
  <c r="BK165" i="3"/>
  <c r="BK131" i="3"/>
  <c r="BK84" i="2"/>
  <c r="BK209" i="5"/>
  <c r="J189" i="5"/>
  <c r="BK164" i="5"/>
  <c r="BK146" i="5"/>
  <c r="BK97" i="5"/>
  <c r="J244" i="4"/>
  <c r="BK190" i="4"/>
  <c r="BK153" i="4"/>
  <c r="BK111" i="4"/>
  <c r="J206" i="3"/>
  <c r="J189" i="3"/>
  <c r="J169" i="3"/>
  <c r="BK140" i="3"/>
  <c r="J213" i="5"/>
  <c r="J181" i="5"/>
  <c r="BK140" i="5"/>
  <c r="J100" i="5"/>
  <c r="BK228" i="4"/>
  <c r="BK174" i="4"/>
  <c r="J137" i="4"/>
  <c r="BK228" i="3"/>
  <c r="BK195" i="3"/>
  <c r="BK171" i="3"/>
  <c r="J146" i="3"/>
  <c r="J209" i="5"/>
  <c r="BK187" i="5"/>
  <c r="BK167" i="5"/>
  <c r="BK127" i="5"/>
  <c r="J258" i="4"/>
  <c r="BK218" i="4"/>
  <c r="J189" i="4"/>
  <c r="BK142" i="4"/>
  <c r="J96" i="4"/>
  <c r="BK218" i="3"/>
  <c r="BK186" i="3"/>
  <c r="J131" i="3"/>
  <c r="BK241" i="5"/>
  <c r="J197" i="5"/>
  <c r="BK178" i="5"/>
  <c r="J142" i="5"/>
  <c r="BK103" i="5"/>
  <c r="BK251" i="4"/>
  <c r="BK189" i="4"/>
  <c r="J142" i="4"/>
  <c r="J116" i="4"/>
  <c r="J224" i="3"/>
  <c r="BK189" i="3"/>
  <c r="BK162" i="3"/>
  <c r="J136" i="3"/>
  <c r="BK98" i="3"/>
  <c r="BK239" i="5"/>
  <c r="BK211" i="5"/>
  <c r="BK179" i="5"/>
  <c r="J150" i="5"/>
  <c r="J263" i="4"/>
  <c r="J238" i="4"/>
  <c r="BK176" i="4"/>
  <c r="J148" i="4"/>
  <c r="J129" i="4"/>
  <c r="J219" i="3"/>
  <c r="BK197" i="3"/>
  <c r="J180" i="3"/>
  <c r="BK163" i="3"/>
  <c r="J125" i="3"/>
  <c r="BK204" i="5"/>
  <c r="J183" i="5"/>
  <c r="BK166" i="5"/>
  <c r="J139" i="5"/>
  <c r="J234" i="4"/>
  <c r="J207" i="4"/>
  <c r="J176" i="4"/>
  <c r="J158" i="4"/>
  <c r="BK127" i="4"/>
  <c r="BK253" i="3"/>
  <c r="BK224" i="3"/>
  <c r="BK216" i="3"/>
  <c r="BK190" i="3"/>
  <c r="BK169" i="3"/>
  <c r="BK120" i="3"/>
  <c r="J219" i="5"/>
  <c r="J192" i="5"/>
  <c r="BK174" i="5"/>
  <c r="J151" i="5"/>
  <c r="BK115" i="5"/>
  <c r="J251" i="4"/>
  <c r="J180" i="4"/>
  <c r="BK137" i="4"/>
  <c r="BK238" i="3"/>
  <c r="BK201" i="3"/>
  <c r="J183" i="3"/>
  <c r="J161" i="3"/>
  <c r="BK125" i="3"/>
  <c r="J199" i="5"/>
  <c r="J186" i="5"/>
  <c r="J162" i="5"/>
  <c r="J127" i="5"/>
  <c r="BK95" i="5"/>
  <c r="BK254" i="4"/>
  <c r="BK207" i="4"/>
  <c r="J187" i="4"/>
  <c r="J125" i="4"/>
  <c r="J231" i="3"/>
  <c r="BK204" i="3"/>
  <c r="J186" i="3"/>
  <c r="J163" i="3"/>
  <c r="J239" i="5"/>
  <c r="BK182" i="5"/>
  <c r="J160" i="5"/>
  <c r="BK107" i="5"/>
  <c r="J224" i="4"/>
  <c r="J190" i="4"/>
  <c r="BK154" i="4"/>
  <c r="J113" i="4"/>
  <c r="J253" i="3"/>
  <c r="J214" i="3"/>
  <c r="BK172" i="3"/>
  <c r="BK102" i="3"/>
  <c r="BK216" i="5"/>
  <c r="BK194" i="5"/>
  <c r="J172" i="5"/>
  <c r="BK156" i="5"/>
  <c r="BK123" i="5"/>
  <c r="J249" i="4"/>
  <c r="J214" i="4"/>
  <c r="J153" i="4"/>
  <c r="BK125" i="4"/>
  <c r="J229" i="3"/>
  <c r="J192" i="3"/>
  <c r="J176" i="3"/>
  <c r="J140" i="3"/>
  <c r="BK245" i="5"/>
  <c r="J216" i="5"/>
  <c r="BK195" i="5"/>
  <c r="J155" i="5"/>
  <c r="BK100" i="5"/>
  <c r="BK247" i="4"/>
  <c r="J220" i="4"/>
  <c r="J160" i="4"/>
  <c r="J154" i="4"/>
  <c r="BK122" i="4"/>
  <c r="BK209" i="3"/>
  <c r="J194" i="3"/>
  <c r="J167" i="3"/>
  <c r="BK150" i="3"/>
  <c r="J107" i="3"/>
  <c r="BK197" i="5"/>
  <c r="J187" i="5"/>
  <c r="BK171" i="5"/>
  <c r="J146" i="5"/>
  <c r="BK238" i="4"/>
  <c r="J192" i="4"/>
  <c r="J167" i="4"/>
  <c r="BK148" i="4"/>
  <c r="BK100" i="4"/>
  <c r="BK219" i="3"/>
  <c r="J191" i="3"/>
  <c r="BK181" i="3"/>
  <c r="BK143" i="3"/>
  <c r="BK231" i="5"/>
  <c r="BK201" i="5"/>
  <c r="J167" i="5"/>
  <c r="J140" i="5"/>
  <c r="BK234" i="4"/>
  <c r="BK169" i="4"/>
  <c r="BK146" i="4"/>
  <c r="BK245" i="3"/>
  <c r="BK214" i="3"/>
  <c r="BK191" i="3"/>
  <c r="BK167" i="3"/>
  <c r="J129" i="3"/>
  <c r="F35" i="2"/>
  <c r="BB55" i="1" s="1"/>
  <c r="J190" i="5"/>
  <c r="J166" i="5"/>
  <c r="J129" i="5"/>
  <c r="J103" i="5"/>
  <c r="BK231" i="4"/>
  <c r="J197" i="4"/>
  <c r="J146" i="4"/>
  <c r="BK105" i="4"/>
  <c r="J209" i="3"/>
  <c r="J181" i="3"/>
  <c r="J155" i="3"/>
  <c r="BK192" i="5"/>
  <c r="J178" i="5"/>
  <c r="J132" i="5"/>
  <c r="BK241" i="4"/>
  <c r="BK204" i="4"/>
  <c r="BK170" i="4"/>
  <c r="J101" i="4"/>
  <c r="J110" i="5"/>
  <c r="BK187" i="4"/>
  <c r="BK141" i="4"/>
  <c r="J216" i="3"/>
  <c r="J179" i="3"/>
  <c r="J134" i="3"/>
  <c r="BK213" i="5"/>
  <c r="J188" i="5"/>
  <c r="J158" i="5"/>
  <c r="BK112" i="5"/>
  <c r="J170" i="4"/>
  <c r="BK134" i="4"/>
  <c r="BK240" i="3"/>
  <c r="J204" i="3"/>
  <c r="J172" i="3"/>
  <c r="BK155" i="3"/>
  <c r="J115" i="3"/>
  <c r="BK221" i="5"/>
  <c r="BK173" i="5"/>
  <c r="BK150" i="5"/>
  <c r="BK110" i="5"/>
  <c r="BK197" i="4"/>
  <c r="BK172" i="4"/>
  <c r="BK152" i="4"/>
  <c r="J221" i="3"/>
  <c r="J195" i="3"/>
  <c r="J151" i="3"/>
  <c r="J34" i="2"/>
  <c r="AW55" i="1"/>
  <c r="J207" i="5"/>
  <c r="J154" i="5"/>
  <c r="J107" i="5"/>
  <c r="BK258" i="4"/>
  <c r="BK192" i="4"/>
  <c r="J166" i="4"/>
  <c r="BK229" i="3"/>
  <c r="J200" i="3"/>
  <c r="BK179" i="3"/>
  <c r="BK158" i="3"/>
  <c r="J245" i="5"/>
  <c r="J200" i="5"/>
  <c r="J170" i="5"/>
  <c r="BK139" i="5"/>
  <c r="BK249" i="4"/>
  <c r="BK214" i="4"/>
  <c r="BK180" i="4"/>
  <c r="BK167" i="4"/>
  <c r="J141" i="4"/>
  <c r="BK233" i="3"/>
  <c r="BK200" i="3"/>
  <c r="BK151" i="3"/>
  <c r="BK112" i="3"/>
  <c r="BK219" i="5"/>
  <c r="BK190" i="5"/>
  <c r="J164" i="5"/>
  <c r="J125" i="5"/>
  <c r="J273" i="4"/>
  <c r="BK244" i="4"/>
  <c r="J204" i="4"/>
  <c r="BK163" i="4"/>
  <c r="BK129" i="4"/>
  <c r="J240" i="3"/>
  <c r="J190" i="3"/>
  <c r="J157" i="3"/>
  <c r="J120" i="3"/>
  <c r="BK244" i="5"/>
  <c r="BK200" i="5"/>
  <c r="BK176" i="5"/>
  <c r="BK142" i="5"/>
  <c r="J95" i="5"/>
  <c r="J241" i="4"/>
  <c r="J218" i="4"/>
  <c r="J162" i="4"/>
  <c r="J156" i="4"/>
  <c r="BK116" i="4"/>
  <c r="J201" i="3"/>
  <c r="J182" i="3"/>
  <c r="J158" i="3"/>
  <c r="J143" i="3"/>
  <c r="J105" i="3"/>
  <c r="J194" i="5"/>
  <c r="BK172" i="5"/>
  <c r="BK151" i="5"/>
  <c r="J97" i="5"/>
  <c r="J222" i="4"/>
  <c r="J177" i="4"/>
  <c r="BK156" i="4"/>
  <c r="BK101" i="4"/>
  <c r="BK227" i="3"/>
  <c r="BK194" i="3"/>
  <c r="BK176" i="3"/>
  <c r="BK157" i="3"/>
  <c r="BK105" i="3"/>
  <c r="J195" i="5"/>
  <c r="J171" i="5"/>
  <c r="J148" i="5"/>
  <c r="J112" i="5"/>
  <c r="BK248" i="4"/>
  <c r="BK194" i="4"/>
  <c r="J163" i="4"/>
  <c r="BK117" i="4"/>
  <c r="J228" i="3"/>
  <c r="J197" i="3"/>
  <c r="J175" i="3"/>
  <c r="BK134" i="3"/>
  <c r="F36" i="2"/>
  <c r="BC55" i="1"/>
  <c r="BK196" i="5"/>
  <c r="BK183" i="5"/>
  <c r="BK132" i="5"/>
  <c r="BK282" i="4"/>
  <c r="BK220" i="4"/>
  <c r="BK191" i="4"/>
  <c r="J144" i="4"/>
  <c r="J233" i="3"/>
  <c r="BK217" i="3"/>
  <c r="BK187" i="3"/>
  <c r="J162" i="3"/>
  <c r="J84" i="2"/>
  <c r="BK188" i="5"/>
  <c r="J174" i="5"/>
  <c r="BK158" i="5"/>
  <c r="BK120" i="5"/>
  <c r="J231" i="4"/>
  <c r="BK193" i="4"/>
  <c r="BK160" i="4"/>
  <c r="J122" i="4"/>
  <c r="J238" i="3"/>
  <c r="BK206" i="3"/>
  <c r="BK183" i="3"/>
  <c r="BK129" i="3"/>
  <c r="J231" i="5"/>
  <c r="BK193" i="5"/>
  <c r="BK170" i="5"/>
  <c r="BK135" i="5"/>
  <c r="J282" i="4"/>
  <c r="J254" i="4"/>
  <c r="BK216" i="4"/>
  <c r="J172" i="4"/>
  <c r="J134" i="4"/>
  <c r="J100" i="4"/>
  <c r="BK199" i="3"/>
  <c r="BK182" i="3"/>
  <c r="BK146" i="3"/>
  <c r="AS54" i="1"/>
  <c r="J182" i="5"/>
  <c r="J156" i="5"/>
  <c r="BK129" i="5"/>
  <c r="J248" i="4"/>
  <c r="J228" i="4"/>
  <c r="J168" i="4"/>
  <c r="BK149" i="4"/>
  <c r="J131" i="4"/>
  <c r="BK221" i="3"/>
  <c r="J199" i="3"/>
  <c r="J193" i="3"/>
  <c r="J171" i="3"/>
  <c r="BK153" i="3"/>
  <c r="J112" i="3"/>
  <c r="J201" i="5"/>
  <c r="J193" i="5"/>
  <c r="BK155" i="5"/>
  <c r="BK236" i="4"/>
  <c r="J216" i="4"/>
  <c r="BK162" i="4"/>
  <c r="J111" i="4"/>
  <c r="BK96" i="4"/>
  <c r="J217" i="3"/>
  <c r="J187" i="3"/>
  <c r="BK161" i="3"/>
  <c r="BK136" i="3"/>
  <c r="J241" i="5"/>
  <c r="J204" i="5"/>
  <c r="J179" i="5"/>
  <c r="BK154" i="5"/>
  <c r="J123" i="5"/>
  <c r="J247" i="4"/>
  <c r="J191" i="4"/>
  <c r="BK158" i="4"/>
  <c r="J127" i="4"/>
  <c r="J218" i="3"/>
  <c r="BK180" i="3"/>
  <c r="J153" i="3"/>
  <c r="BK107" i="3"/>
  <c r="F37" i="2"/>
  <c r="BD55" i="1" s="1"/>
  <c r="T111" i="3" l="1"/>
  <c r="T133" i="3"/>
  <c r="BK149" i="3"/>
  <c r="J149" i="3"/>
  <c r="J67" i="3"/>
  <c r="R149" i="3"/>
  <c r="BK174" i="3"/>
  <c r="J174" i="3"/>
  <c r="J69" i="3" s="1"/>
  <c r="R174" i="3"/>
  <c r="BK205" i="3"/>
  <c r="J205" i="3"/>
  <c r="J72" i="3" s="1"/>
  <c r="BK223" i="3"/>
  <c r="J223" i="3" s="1"/>
  <c r="J74" i="3" s="1"/>
  <c r="BK239" i="3"/>
  <c r="J239" i="3"/>
  <c r="J75" i="3" s="1"/>
  <c r="P95" i="4"/>
  <c r="T112" i="4"/>
  <c r="BK140" i="4"/>
  <c r="BK151" i="4"/>
  <c r="J151" i="4"/>
  <c r="J67" i="4" s="1"/>
  <c r="BK165" i="4"/>
  <c r="J165" i="4" s="1"/>
  <c r="J68" i="4" s="1"/>
  <c r="BK196" i="4"/>
  <c r="J196" i="4"/>
  <c r="J70" i="4" s="1"/>
  <c r="BK230" i="4"/>
  <c r="J230" i="4" s="1"/>
  <c r="J71" i="4" s="1"/>
  <c r="BK253" i="4"/>
  <c r="J253" i="4"/>
  <c r="J73" i="4" s="1"/>
  <c r="T94" i="5"/>
  <c r="BK153" i="5"/>
  <c r="J153" i="5"/>
  <c r="J67" i="5"/>
  <c r="P169" i="5"/>
  <c r="R203" i="5"/>
  <c r="BK111" i="3"/>
  <c r="J111" i="3" s="1"/>
  <c r="J62" i="3" s="1"/>
  <c r="BK133" i="3"/>
  <c r="J133" i="3"/>
  <c r="J64" i="3" s="1"/>
  <c r="T160" i="3"/>
  <c r="P174" i="3"/>
  <c r="T174" i="3"/>
  <c r="R205" i="3"/>
  <c r="T211" i="3"/>
  <c r="T223" i="3"/>
  <c r="R112" i="4"/>
  <c r="P151" i="4"/>
  <c r="P165" i="4"/>
  <c r="R179" i="4"/>
  <c r="R230" i="4"/>
  <c r="T253" i="4"/>
  <c r="P94" i="5"/>
  <c r="T111" i="5"/>
  <c r="BK138" i="5"/>
  <c r="J138" i="5"/>
  <c r="J66" i="5"/>
  <c r="P153" i="5"/>
  <c r="T169" i="5"/>
  <c r="BK220" i="5"/>
  <c r="J220" i="5"/>
  <c r="J72" i="5"/>
  <c r="BK97" i="3"/>
  <c r="J97" i="3" s="1"/>
  <c r="J61" i="3" s="1"/>
  <c r="R97" i="3"/>
  <c r="BK124" i="3"/>
  <c r="J124" i="3"/>
  <c r="J63" i="3"/>
  <c r="P133" i="3"/>
  <c r="P160" i="3"/>
  <c r="T178" i="3"/>
  <c r="BK211" i="3"/>
  <c r="J211" i="3"/>
  <c r="J73" i="3"/>
  <c r="P239" i="3"/>
  <c r="BK95" i="4"/>
  <c r="J95" i="4" s="1"/>
  <c r="J61" i="4" s="1"/>
  <c r="BK112" i="4"/>
  <c r="J112" i="4"/>
  <c r="J62" i="4" s="1"/>
  <c r="T124" i="4"/>
  <c r="T140" i="4"/>
  <c r="T165" i="4"/>
  <c r="T196" i="4"/>
  <c r="R253" i="4"/>
  <c r="BK94" i="5"/>
  <c r="J94" i="5"/>
  <c r="J61" i="5" s="1"/>
  <c r="R111" i="5"/>
  <c r="T122" i="5"/>
  <c r="T138" i="5"/>
  <c r="BK169" i="5"/>
  <c r="J169" i="5"/>
  <c r="J68" i="5" s="1"/>
  <c r="P185" i="5"/>
  <c r="P203" i="5"/>
  <c r="T203" i="5"/>
  <c r="T97" i="3"/>
  <c r="P124" i="3"/>
  <c r="T124" i="3"/>
  <c r="T96" i="3" s="1"/>
  <c r="P149" i="3"/>
  <c r="T149" i="3"/>
  <c r="BK178" i="3"/>
  <c r="J178" i="3"/>
  <c r="J70" i="3" s="1"/>
  <c r="T205" i="3"/>
  <c r="P211" i="3"/>
  <c r="R239" i="3"/>
  <c r="R95" i="4"/>
  <c r="BK124" i="4"/>
  <c r="J124" i="4" s="1"/>
  <c r="J63" i="4" s="1"/>
  <c r="R165" i="4"/>
  <c r="R196" i="4"/>
  <c r="BK243" i="4"/>
  <c r="J243" i="4"/>
  <c r="J72" i="4" s="1"/>
  <c r="R243" i="4"/>
  <c r="P111" i="5"/>
  <c r="P122" i="5"/>
  <c r="P138" i="5"/>
  <c r="R169" i="5"/>
  <c r="T185" i="5"/>
  <c r="P220" i="5"/>
  <c r="P111" i="3"/>
  <c r="R133" i="3"/>
  <c r="BK160" i="3"/>
  <c r="J160" i="3"/>
  <c r="J68" i="3" s="1"/>
  <c r="R178" i="3"/>
  <c r="P223" i="3"/>
  <c r="R223" i="3"/>
  <c r="P112" i="4"/>
  <c r="P124" i="4"/>
  <c r="R140" i="4"/>
  <c r="T151" i="4"/>
  <c r="P179" i="4"/>
  <c r="T179" i="4"/>
  <c r="P230" i="4"/>
  <c r="P253" i="4"/>
  <c r="BK111" i="5"/>
  <c r="J111" i="5"/>
  <c r="J62" i="5"/>
  <c r="R122" i="5"/>
  <c r="R138" i="5"/>
  <c r="T153" i="5"/>
  <c r="R185" i="5"/>
  <c r="R220" i="5"/>
  <c r="P97" i="3"/>
  <c r="P96" i="3"/>
  <c r="R111" i="3"/>
  <c r="R124" i="3"/>
  <c r="R160" i="3"/>
  <c r="P178" i="3"/>
  <c r="P205" i="3"/>
  <c r="R211" i="3"/>
  <c r="T239" i="3"/>
  <c r="T95" i="4"/>
  <c r="T94" i="4" s="1"/>
  <c r="R124" i="4"/>
  <c r="P140" i="4"/>
  <c r="R151" i="4"/>
  <c r="BK179" i="4"/>
  <c r="J179" i="4"/>
  <c r="J69" i="4" s="1"/>
  <c r="P196" i="4"/>
  <c r="T230" i="4"/>
  <c r="P243" i="4"/>
  <c r="T243" i="4"/>
  <c r="R94" i="5"/>
  <c r="R93" i="5" s="1"/>
  <c r="BK122" i="5"/>
  <c r="J122" i="5"/>
  <c r="J63" i="5"/>
  <c r="R153" i="5"/>
  <c r="BK185" i="5"/>
  <c r="J185" i="5" s="1"/>
  <c r="J69" i="5" s="1"/>
  <c r="BK203" i="5"/>
  <c r="J203" i="5"/>
  <c r="J70" i="5" s="1"/>
  <c r="T220" i="5"/>
  <c r="J77" i="2"/>
  <c r="J52" i="3"/>
  <c r="J91" i="3"/>
  <c r="BE112" i="3"/>
  <c r="BE143" i="3"/>
  <c r="BE153" i="3"/>
  <c r="BE155" i="3"/>
  <c r="BE157" i="3"/>
  <c r="BE165" i="3"/>
  <c r="BE179" i="3"/>
  <c r="BE182" i="3"/>
  <c r="BE186" i="3"/>
  <c r="BE187" i="3"/>
  <c r="BE200" i="3"/>
  <c r="BE204" i="3"/>
  <c r="BE212" i="3"/>
  <c r="BE224" i="3"/>
  <c r="BE227" i="3"/>
  <c r="BE229" i="3"/>
  <c r="BE240" i="3"/>
  <c r="J54" i="4"/>
  <c r="F90" i="4"/>
  <c r="BE101" i="4"/>
  <c r="BE105" i="4"/>
  <c r="BE116" i="4"/>
  <c r="BE129" i="4"/>
  <c r="BE148" i="4"/>
  <c r="BE156" i="4"/>
  <c r="BE160" i="4"/>
  <c r="BE162" i="4"/>
  <c r="BE189" i="4"/>
  <c r="BE193" i="4"/>
  <c r="BE218" i="4"/>
  <c r="BE228" i="4"/>
  <c r="BE241" i="4"/>
  <c r="BK136" i="4"/>
  <c r="J136" i="4" s="1"/>
  <c r="J64" i="4" s="1"/>
  <c r="F89" i="5"/>
  <c r="BE95" i="5"/>
  <c r="BE100" i="5"/>
  <c r="BE125" i="5"/>
  <c r="BE142" i="5"/>
  <c r="BE144" i="5"/>
  <c r="BE166" i="5"/>
  <c r="BE170" i="5"/>
  <c r="BE172" i="5"/>
  <c r="BE182" i="5"/>
  <c r="BE183" i="5"/>
  <c r="BE187" i="5"/>
  <c r="BE188" i="5"/>
  <c r="BE190" i="5"/>
  <c r="BE216" i="5"/>
  <c r="BE239" i="5"/>
  <c r="F55" i="2"/>
  <c r="E85" i="3"/>
  <c r="F92" i="3"/>
  <c r="BE98" i="3"/>
  <c r="BE102" i="3"/>
  <c r="BE107" i="3"/>
  <c r="BE138" i="3"/>
  <c r="BE175" i="3"/>
  <c r="BE180" i="3"/>
  <c r="BE183" i="3"/>
  <c r="BE221" i="3"/>
  <c r="BE233" i="3"/>
  <c r="BK203" i="3"/>
  <c r="J203" i="3"/>
  <c r="J71" i="3"/>
  <c r="BE125" i="4"/>
  <c r="BE142" i="4"/>
  <c r="BE149" i="4"/>
  <c r="BE154" i="4"/>
  <c r="BE163" i="4"/>
  <c r="BE168" i="4"/>
  <c r="BE180" i="4"/>
  <c r="BE190" i="4"/>
  <c r="BE191" i="4"/>
  <c r="BE231" i="4"/>
  <c r="BE249" i="4"/>
  <c r="J52" i="5"/>
  <c r="BE110" i="5"/>
  <c r="BE129" i="5"/>
  <c r="BE135" i="5"/>
  <c r="BE150" i="5"/>
  <c r="BE154" i="5"/>
  <c r="BE156" i="5"/>
  <c r="BE160" i="5"/>
  <c r="BE164" i="5"/>
  <c r="BE178" i="5"/>
  <c r="BE179" i="5"/>
  <c r="BE192" i="5"/>
  <c r="BE211" i="5"/>
  <c r="BE245" i="5"/>
  <c r="BK134" i="5"/>
  <c r="J134" i="5"/>
  <c r="J64" i="5" s="1"/>
  <c r="BE84" i="2"/>
  <c r="BE120" i="3"/>
  <c r="BE129" i="3"/>
  <c r="BE151" i="3"/>
  <c r="BE162" i="3"/>
  <c r="BE169" i="3"/>
  <c r="BE171" i="3"/>
  <c r="BE189" i="3"/>
  <c r="BE190" i="3"/>
  <c r="BE191" i="3"/>
  <c r="BE192" i="3"/>
  <c r="BE195" i="3"/>
  <c r="BE196" i="3"/>
  <c r="BE214" i="3"/>
  <c r="BE220" i="3"/>
  <c r="BE228" i="3"/>
  <c r="BE113" i="4"/>
  <c r="BE127" i="4"/>
  <c r="BE137" i="4"/>
  <c r="BE144" i="4"/>
  <c r="BE146" i="4"/>
  <c r="BE169" i="4"/>
  <c r="BE174" i="4"/>
  <c r="BE214" i="4"/>
  <c r="BE216" i="4"/>
  <c r="BE222" i="4"/>
  <c r="BE226" i="4"/>
  <c r="BE258" i="4"/>
  <c r="E48" i="5"/>
  <c r="J54" i="5"/>
  <c r="BE97" i="5"/>
  <c r="BE107" i="5"/>
  <c r="BE127" i="5"/>
  <c r="BE132" i="5"/>
  <c r="BE146" i="5"/>
  <c r="BE167" i="5"/>
  <c r="BE174" i="5"/>
  <c r="BE181" i="5"/>
  <c r="BE196" i="5"/>
  <c r="BE219" i="5"/>
  <c r="BK218" i="5"/>
  <c r="J218" i="5" s="1"/>
  <c r="J71" i="5" s="1"/>
  <c r="E71" i="2"/>
  <c r="BE105" i="3"/>
  <c r="BE134" i="3"/>
  <c r="BE163" i="3"/>
  <c r="BE167" i="3"/>
  <c r="BE181" i="3"/>
  <c r="BE193" i="3"/>
  <c r="BE197" i="3"/>
  <c r="BE217" i="3"/>
  <c r="BE231" i="3"/>
  <c r="BE238" i="3"/>
  <c r="BE245" i="3"/>
  <c r="BE253" i="3"/>
  <c r="BK145" i="3"/>
  <c r="J145" i="3" s="1"/>
  <c r="J65" i="3" s="1"/>
  <c r="E83" i="4"/>
  <c r="BE96" i="4"/>
  <c r="BE117" i="4"/>
  <c r="BE141" i="4"/>
  <c r="BE170" i="4"/>
  <c r="BE176" i="4"/>
  <c r="BE194" i="4"/>
  <c r="BE207" i="4"/>
  <c r="BE247" i="4"/>
  <c r="BE248" i="4"/>
  <c r="BE260" i="4"/>
  <c r="BE112" i="5"/>
  <c r="BE120" i="5"/>
  <c r="BE140" i="5"/>
  <c r="BE148" i="5"/>
  <c r="BE151" i="5"/>
  <c r="BE162" i="5"/>
  <c r="BE171" i="5"/>
  <c r="BE173" i="5"/>
  <c r="BE189" i="5"/>
  <c r="BE199" i="5"/>
  <c r="BE200" i="5"/>
  <c r="BE201" i="5"/>
  <c r="BE213" i="5"/>
  <c r="BE221" i="5"/>
  <c r="BE244" i="5"/>
  <c r="J75" i="2"/>
  <c r="BE115" i="3"/>
  <c r="BE131" i="3"/>
  <c r="BE136" i="3"/>
  <c r="BE146" i="3"/>
  <c r="BE150" i="3"/>
  <c r="BE158" i="3"/>
  <c r="BE172" i="3"/>
  <c r="BE184" i="3"/>
  <c r="BE199" i="3"/>
  <c r="BE209" i="3"/>
  <c r="J52" i="4"/>
  <c r="BE100" i="4"/>
  <c r="BE111" i="4"/>
  <c r="BE152" i="4"/>
  <c r="BE153" i="4"/>
  <c r="BE158" i="4"/>
  <c r="BE166" i="4"/>
  <c r="BE172" i="4"/>
  <c r="BE187" i="4"/>
  <c r="BE192" i="4"/>
  <c r="BE197" i="4"/>
  <c r="BE204" i="4"/>
  <c r="BE220" i="4"/>
  <c r="BE234" i="4"/>
  <c r="BE236" i="4"/>
  <c r="BE251" i="4"/>
  <c r="BE254" i="4"/>
  <c r="BE263" i="4"/>
  <c r="BE282" i="4"/>
  <c r="BE103" i="5"/>
  <c r="BE115" i="5"/>
  <c r="BE176" i="5"/>
  <c r="BE186" i="5"/>
  <c r="BE193" i="5"/>
  <c r="BE194" i="5"/>
  <c r="BE204" i="5"/>
  <c r="BE207" i="5"/>
  <c r="BE231" i="5"/>
  <c r="BE241" i="5"/>
  <c r="BK83" i="2"/>
  <c r="J83" i="2" s="1"/>
  <c r="J61" i="2" s="1"/>
  <c r="BE125" i="3"/>
  <c r="BE140" i="3"/>
  <c r="BE161" i="3"/>
  <c r="BE176" i="3"/>
  <c r="BE194" i="3"/>
  <c r="BE201" i="3"/>
  <c r="BE206" i="3"/>
  <c r="BE216" i="3"/>
  <c r="BE218" i="3"/>
  <c r="BE219" i="3"/>
  <c r="BE122" i="4"/>
  <c r="BE131" i="4"/>
  <c r="BE134" i="4"/>
  <c r="BE167" i="4"/>
  <c r="BE177" i="4"/>
  <c r="BE224" i="4"/>
  <c r="BE238" i="4"/>
  <c r="BE244" i="4"/>
  <c r="BE273" i="4"/>
  <c r="BE123" i="5"/>
  <c r="BE139" i="5"/>
  <c r="BE155" i="5"/>
  <c r="BE158" i="5"/>
  <c r="BE195" i="5"/>
  <c r="BE197" i="5"/>
  <c r="BE209" i="5"/>
  <c r="F36" i="4"/>
  <c r="BC57" i="1" s="1"/>
  <c r="J34" i="3"/>
  <c r="AW56" i="1"/>
  <c r="F37" i="5"/>
  <c r="BD58" i="1" s="1"/>
  <c r="F35" i="3"/>
  <c r="BB56" i="1" s="1"/>
  <c r="F36" i="3"/>
  <c r="BC56" i="1"/>
  <c r="F35" i="5"/>
  <c r="BB58" i="1" s="1"/>
  <c r="J34" i="4"/>
  <c r="AW57" i="1" s="1"/>
  <c r="J33" i="2"/>
  <c r="AV55" i="1"/>
  <c r="AT55" i="1"/>
  <c r="F37" i="3"/>
  <c r="BD56" i="1"/>
  <c r="F34" i="5"/>
  <c r="BA58" i="1"/>
  <c r="F37" i="4"/>
  <c r="BD57" i="1"/>
  <c r="F34" i="3"/>
  <c r="BA56" i="1"/>
  <c r="F35" i="4"/>
  <c r="BB57" i="1" s="1"/>
  <c r="F34" i="2"/>
  <c r="BA55" i="1"/>
  <c r="F34" i="4"/>
  <c r="BA57" i="1"/>
  <c r="J34" i="5"/>
  <c r="AW58" i="1" s="1"/>
  <c r="F36" i="5"/>
  <c r="BC58" i="1"/>
  <c r="R94" i="4" l="1"/>
  <c r="P148" i="3"/>
  <c r="P95" i="3"/>
  <c r="AU56" i="1"/>
  <c r="BK139" i="4"/>
  <c r="J139" i="4"/>
  <c r="J65" i="4" s="1"/>
  <c r="T148" i="3"/>
  <c r="T95" i="3"/>
  <c r="T137" i="5"/>
  <c r="R96" i="3"/>
  <c r="P94" i="4"/>
  <c r="P137" i="5"/>
  <c r="P93" i="5"/>
  <c r="P92" i="5"/>
  <c r="AU58" i="1"/>
  <c r="T93" i="5"/>
  <c r="T92" i="5"/>
  <c r="R148" i="3"/>
  <c r="P139" i="4"/>
  <c r="R137" i="5"/>
  <c r="R92" i="5"/>
  <c r="R139" i="4"/>
  <c r="T139" i="4"/>
  <c r="T93" i="4" s="1"/>
  <c r="BK93" i="5"/>
  <c r="J93" i="5"/>
  <c r="J60" i="5"/>
  <c r="BK82" i="2"/>
  <c r="J82" i="2"/>
  <c r="J60" i="2" s="1"/>
  <c r="BK148" i="3"/>
  <c r="J148" i="3"/>
  <c r="J66" i="3"/>
  <c r="J140" i="4"/>
  <c r="J66" i="4"/>
  <c r="BK137" i="5"/>
  <c r="J137" i="5"/>
  <c r="J65" i="5"/>
  <c r="BK96" i="3"/>
  <c r="BK95" i="3"/>
  <c r="J95" i="3"/>
  <c r="J59" i="3" s="1"/>
  <c r="BK94" i="4"/>
  <c r="J94" i="4" s="1"/>
  <c r="J60" i="4" s="1"/>
  <c r="J33" i="5"/>
  <c r="AV58" i="1" s="1"/>
  <c r="AT58" i="1" s="1"/>
  <c r="BB54" i="1"/>
  <c r="AX54" i="1" s="1"/>
  <c r="BD54" i="1"/>
  <c r="W33" i="1"/>
  <c r="J33" i="4"/>
  <c r="AV57" i="1" s="1"/>
  <c r="AT57" i="1" s="1"/>
  <c r="BA54" i="1"/>
  <c r="AW54" i="1"/>
  <c r="AK30" i="1"/>
  <c r="F33" i="2"/>
  <c r="AZ55" i="1" s="1"/>
  <c r="F33" i="3"/>
  <c r="AZ56" i="1" s="1"/>
  <c r="F33" i="4"/>
  <c r="AZ57" i="1" s="1"/>
  <c r="BC54" i="1"/>
  <c r="W32" i="1" s="1"/>
  <c r="J33" i="3"/>
  <c r="AV56" i="1" s="1"/>
  <c r="AT56" i="1" s="1"/>
  <c r="F33" i="5"/>
  <c r="AZ58" i="1"/>
  <c r="P93" i="4" l="1"/>
  <c r="AU57" i="1" s="1"/>
  <c r="AU54" i="1" s="1"/>
  <c r="R95" i="3"/>
  <c r="R93" i="4"/>
  <c r="BK93" i="4"/>
  <c r="J93" i="4"/>
  <c r="BK92" i="5"/>
  <c r="J92" i="5" s="1"/>
  <c r="J30" i="5" s="1"/>
  <c r="AG58" i="1" s="1"/>
  <c r="AN58" i="1" s="1"/>
  <c r="BK81" i="2"/>
  <c r="J81" i="2"/>
  <c r="J59" i="2"/>
  <c r="J96" i="3"/>
  <c r="J60" i="3" s="1"/>
  <c r="J30" i="3"/>
  <c r="AG56" i="1"/>
  <c r="AN56" i="1"/>
  <c r="J30" i="4"/>
  <c r="AG57" i="1" s="1"/>
  <c r="AN57" i="1" s="1"/>
  <c r="W31" i="1"/>
  <c r="AY54" i="1"/>
  <c r="AZ54" i="1"/>
  <c r="W29" i="1" s="1"/>
  <c r="W30" i="1"/>
  <c r="J59" i="4" l="1"/>
  <c r="J39" i="5"/>
  <c r="J39" i="3"/>
  <c r="J59" i="5"/>
  <c r="J39" i="4"/>
  <c r="J30" i="2"/>
  <c r="AG55" i="1" s="1"/>
  <c r="AN55" i="1" s="1"/>
  <c r="AV54" i="1"/>
  <c r="AK29" i="1" s="1"/>
  <c r="J39" i="2" l="1"/>
  <c r="AT54" i="1"/>
  <c r="AG54" i="1"/>
  <c r="AK26" i="1"/>
  <c r="AK35" i="1"/>
  <c r="AN54" i="1" l="1"/>
</calcChain>
</file>

<file path=xl/sharedStrings.xml><?xml version="1.0" encoding="utf-8"?>
<sst xmlns="http://schemas.openxmlformats.org/spreadsheetml/2006/main" count="6268" uniqueCount="1032">
  <si>
    <t>Export Komplet</t>
  </si>
  <si>
    <t>VZ</t>
  </si>
  <si>
    <t>2.0</t>
  </si>
  <si>
    <t>ZAMOK</t>
  </si>
  <si>
    <t>False</t>
  </si>
  <si>
    <t>{bb6d40aa-06ed-44d7-a4ea-f4b88b4d2ac1}</t>
  </si>
  <si>
    <t>0,01</t>
  </si>
  <si>
    <t>21</t>
  </si>
  <si>
    <t>15</t>
  </si>
  <si>
    <t>REKAPITULACE STAVBY</t>
  </si>
  <si>
    <t>v ---  níže se nacházejí doplnkové a pomocné údaje k sestavám  --- v</t>
  </si>
  <si>
    <t>Návod na vyplnění</t>
  </si>
  <si>
    <t>0,001</t>
  </si>
  <si>
    <t>Kód:</t>
  </si>
  <si>
    <t>00_VZ</t>
  </si>
  <si>
    <t>Měnit lze pouze buňky se žlutým podbarvením!_x000D_
_x000D_
1) v Rekapitulaci stavby vyplňte údaje o Uchazeči (přenesou se do ostatních sestav i v jiných listech)_x000D_
_x000D_
2) na vybraných listech vyplňte v sestavě Soupis prací ceny u položek</t>
  </si>
  <si>
    <t>Stavba:</t>
  </si>
  <si>
    <t>Sokolov, MŠ Vrchlického 80 - Oprava vybraných mísností</t>
  </si>
  <si>
    <t>KSO:</t>
  </si>
  <si>
    <t/>
  </si>
  <si>
    <t>CC-CZ:</t>
  </si>
  <si>
    <t>Místo:</t>
  </si>
  <si>
    <t>Sokolov, Vrchlického 80</t>
  </si>
  <si>
    <t>Datum:</t>
  </si>
  <si>
    <t>21. 2. 2020</t>
  </si>
  <si>
    <t>Zadavatel:</t>
  </si>
  <si>
    <t>IČ:</t>
  </si>
  <si>
    <t>Město Sokolov</t>
  </si>
  <si>
    <t>DIČ:</t>
  </si>
  <si>
    <t>Uchazeč:</t>
  </si>
  <si>
    <t>Vyplň údaj</t>
  </si>
  <si>
    <t>Projektant:</t>
  </si>
  <si>
    <t xml:space="preserve"> </t>
  </si>
  <si>
    <t>True</t>
  </si>
  <si>
    <t>Zpracovatel:</t>
  </si>
  <si>
    <t>Michal Kubelka</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</si>
  <si>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</si>
  <si>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</si>
  <si>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</si>
  <si>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</si>
  <si>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</si>
  <si>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</si>
  <si>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</si>
  <si>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</si>
  <si>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</si>
  <si>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</si>
  <si>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</si>
  <si>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</si>
  <si>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</si>
  <si>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</si>
  <si>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</si>
  <si>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</si>
  <si>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</si>
  <si>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</si>
  <si>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</si>
  <si>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</si>
  <si>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</si>
  <si>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</si>
  <si>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</si>
  <si>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</si>
  <si>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</si>
  <si>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</si>
  <si>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</si>
  <si>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</si>
  <si>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</si>
  <si>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</si>
  <si>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</si>
  <si>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</si>
  <si>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</si>
  <si>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</si>
  <si>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</si>
  <si>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D</t>
  </si>
  <si>
    <t>0</t>
  </si>
  <si>
    <t>###NOIMPORT###</t>
  </si>
  <si>
    <t>IMPORT</t>
  </si>
  <si>
    <t>{00000000-0000-0000-0000-000000000000}</t>
  </si>
  <si>
    <t>/</t>
  </si>
  <si>
    <t>00</t>
  </si>
  <si>
    <t>VRN</t>
  </si>
  <si>
    <t>STA</t>
  </si>
  <si>
    <t>1</t>
  </si>
  <si>
    <t>{1bbc3885-04f3-4df4-a7d9-c42dbd1d4e06}</t>
  </si>
  <si>
    <t>2</t>
  </si>
  <si>
    <t>01</t>
  </si>
  <si>
    <t>Prádelna</t>
  </si>
  <si>
    <t>{01fad742-dfc1-4ca3-af14-9024ebc3d551}</t>
  </si>
  <si>
    <t>02</t>
  </si>
  <si>
    <t>Sborovna</t>
  </si>
  <si>
    <t>{ac506a9c-2d70-4dc4-bebc-e755f688c359}</t>
  </si>
  <si>
    <t>03</t>
  </si>
  <si>
    <t>Zahradní místnost</t>
  </si>
  <si>
    <t>{70d92c02-0b28-48a8-915b-3b2c21a0386f}</t>
  </si>
  <si>
    <t>KRYCÍ LIST SOUPISU PRACÍ</t>
  </si>
  <si>
    <t>Objekt:</t>
  </si>
  <si>
    <t>00 - VRN</t>
  </si>
  <si>
    <t>REKAPITULACE ČLENĚNÍ SOUPISU PRACÍ</t>
  </si>
  <si>
    <t>Kód dílu - Popis</t>
  </si>
  <si>
    <t>Cena celkem [CZK]</t>
  </si>
  <si>
    <t>-1</t>
  </si>
  <si>
    <t>VRN - Vedlejší rozpočtové náklady</t>
  </si>
  <si>
    <t xml:space="preserve">    VRN9 - Ostatní náklady</t>
  </si>
  <si>
    <t>SOUPIS PRACÍ</t>
  </si>
  <si>
    <t>PČ</t>
  </si>
  <si>
    <t>MJ</t>
  </si>
  <si>
    <t>Množství</t>
  </si>
  <si>
    <t>J.cena [CZK]</t>
  </si>
  <si>
    <t>Cenová soustava</t>
  </si>
  <si>
    <t>J. Nh [h]</t>
  </si>
  <si>
    <t>Nh celkem [h]</t>
  </si>
  <si>
    <t>J. hmotnost [t]</t>
  </si>
  <si>
    <t>Hmotnost celkem [t]</t>
  </si>
  <si>
    <t>J. suť [t]</t>
  </si>
  <si>
    <t>Suť Celkem [t]</t>
  </si>
  <si>
    <t>Náklady soupisu celkem</t>
  </si>
  <si>
    <t>Vedlejší rozpočtové náklady</t>
  </si>
  <si>
    <t>5</t>
  </si>
  <si>
    <t>ROZPOCET</t>
  </si>
  <si>
    <t>VRN9</t>
  </si>
  <si>
    <t>Ostatní náklady</t>
  </si>
  <si>
    <t>K</t>
  </si>
  <si>
    <t>094002000</t>
  </si>
  <si>
    <t>Ostatní náklady související s výstavbou - náklady dle uvážení zhotovitele - např. inženýrská činnost, doprava zaměstnanců apod...</t>
  </si>
  <si>
    <t>soubor</t>
  </si>
  <si>
    <t>CS ÚRS 2020 01</t>
  </si>
  <si>
    <t>1024</t>
  </si>
  <si>
    <t>-252423258</t>
  </si>
  <si>
    <t>01 - Prádelna</t>
  </si>
  <si>
    <t>HSV - Práce a dodávky HSV</t>
  </si>
  <si>
    <t xml:space="preserve">    2 - Zakládání</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</si>
  <si>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</si>
  <si>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</si>
  <si>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</si>
  <si>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</si>
  <si>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</si>
  <si>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721 - Zdravotechnika - vnitřní kanalizace</t>
  </si>
  <si>
    <t xml:space="preserve">    722 - Zdravotechnika - vnitřní vodovod</t>
  </si>
  <si>
    <t xml:space="preserve">    725 - Zdravotechnika - zařizovací předměty</t>
  </si>
  <si>
    <t xml:space="preserve">    741 - Elektroinstalace - silnoproud</t>
  </si>
  <si>
    <t xml:space="preserve">    751 - Vzduchotechnika</t>
  </si>
  <si>
    <t xml:space="preserve">    763 - Konstrukce suché výstavby</t>
  </si>
  <si>
    <t xml:space="preserve">    766 - Konstrukce truhlářské</t>
  </si>
  <si>
    <t xml:space="preserve">    783 - Dokončovací práce - nátěry</t>
  </si>
  <si>
    <t xml:space="preserve">    784 - Dokončovací práce - malby a tapety</t>
  </si>
  <si>
    <t>HSV</t>
  </si>
  <si>
    <t>Práce a dodávky HSV</t>
  </si>
  <si>
    <t>Zakládání</t>
  </si>
  <si>
    <t>275321311</t>
  </si>
  <si>
    <t>Základy z betonu železového (bez výztuže) patky z betonu bez zvláštních nároků na prostředí tř. C 16/20</t>
  </si>
  <si>
    <t>m3</t>
  </si>
  <si>
    <t>4</t>
  </si>
  <si>
    <t>-1432506273</t>
  </si>
  <si>
    <t>PSC</t>
  </si>
  <si>
    <t xml:space="preserve">Poznámka k souboru cen:_x000D_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objektů._x000D_
2. Hloubení s použitím bentonitové suspenze se oceňuje katalogem 800-1 Zemní práce. Bednění se neoceňuje._x000D_
3. V cenách nejsou započteny náklady na výztuž, tyto se oceňují cenami souboru cen 27* 36-.... Výztuž základů._x000D_
4. V cenách z betonu pro konstrukce bílých van 27. 32-3 nejsou započteny náklady na těsnění dilatačních a pracovních spar, tyto se oceňují cenami souborů cen 953 33 části A08 tohoto katalogu._x000D_
</t>
  </si>
  <si>
    <t>VV</t>
  </si>
  <si>
    <t>Vyvýšený stupeň pod pračku</t>
  </si>
  <si>
    <t>(1,5*0,7)*0,6</t>
  </si>
  <si>
    <t>275351121</t>
  </si>
  <si>
    <t>Bednění základů patek zřízení</t>
  </si>
  <si>
    <t>m2</t>
  </si>
  <si>
    <t>-1247872165</t>
  </si>
  <si>
    <t xml:space="preserve">Poznámka k souboru cen:_x000D_
1. Ceny jsou určeny pro bednění ve volném prostranství, ve volných nebo zapažených jamách, rýhách a šachtách._x000D_
2. Kruhové nebo obloukové bednění poloměru do 1 m se oceňuje individuálně._x000D_
</t>
  </si>
  <si>
    <t>(1,5+0,7+0,7)*0,6</t>
  </si>
  <si>
    <t>3</t>
  </si>
  <si>
    <t>275351122</t>
  </si>
  <si>
    <t>Bednění základů patek odstranění</t>
  </si>
  <si>
    <t>-1352530650</t>
  </si>
  <si>
    <t>275362021</t>
  </si>
  <si>
    <t>Výztuž základů patek ze svařovaných sítí z drátů typu KARI</t>
  </si>
  <si>
    <t>t</t>
  </si>
  <si>
    <t>881649282</t>
  </si>
  <si>
    <t xml:space="preserve">Poznámka k souboru cen:_x000D_
1. Ceny platí pro desky rovné, s náběhy, hřibové nebo upnuté do žeber včetně výztuže těchto žeber._x000D_
</t>
  </si>
  <si>
    <t>2x Kari 100x100x6mm</t>
  </si>
  <si>
    <t>((((1,5*0,7)*2)*4,44)*1,3)/1000</t>
  </si>
  <si>
    <t>6</t>
  </si>
  <si>
    <t>Úpravy povrchů, podlahy a osazování výplní</t>
  </si>
  <si>
    <t>619991001</t>
  </si>
  <si>
    <t>Zakrytí vnitřních ploch před znečištěním včetně pozdějšího odkrytí podlah fólií přilepenou lepící páskou</t>
  </si>
  <si>
    <t>1540265131</t>
  </si>
  <si>
    <t xml:space="preserve">Poznámka k souboru cen:_x000D_
1. U ceny -1011 se množství měrných jednotek určuje v m2 rozvinuté plochy jednotlivých konstrukcí a prvků._x000D_
2. Zakrytí výplní otvorů se oceňuje příslušnými cenami souboru cen 629 99-10.. Zakrytí vnějších ploch před znečištěním._x000D_
</t>
  </si>
  <si>
    <t>3,45*3,43</t>
  </si>
  <si>
    <t>612325402</t>
  </si>
  <si>
    <t>Oprava vápenocementové omítky vnitřních ploch hrubé, tloušťky do 20 mm stěn, v rozsahu opravované plochy přes 10 do 30%</t>
  </si>
  <si>
    <t>495130239</t>
  </si>
  <si>
    <t xml:space="preserve">Poznámka k souboru cen:_x000D_
1. Pro ocenění opravy omítek plochy do 1 m2 se použijí ceny souboru cen 61. 32-52.. Vápenocementová omítka jednotlivých malých ploch._x000D_
</t>
  </si>
  <si>
    <t>(3,45+3,45+3,43+3,43)*2,5</t>
  </si>
  <si>
    <t>-(0,8*1,87)*2</t>
  </si>
  <si>
    <t>Součet</t>
  </si>
  <si>
    <t>7</t>
  </si>
  <si>
    <t>612321141</t>
  </si>
  <si>
    <t>Omítka vápenocementová vnitřních ploch nanášená ručně dvouvrstvá, tloušťky jádrové omítky do 10 mm a tloušťky štuku do 3 mm štuková svislých konstrukcí stěn</t>
  </si>
  <si>
    <t>-1249221645</t>
  </si>
  <si>
    <t xml:space="preserve">Poznámka k souboru cen:_x000D_
1. Pro ocenění nanášení omítek v tloušťce jádrové omítky přes 10 mm se použije příplatek za každých dalších i započatých 5 mm._x000D_
2. Omítky stropních konstrukcí nanášené na pletivo se oceňují cenami omítek žebrových stropů nebo osamělých trámů._x000D_
3. Podkladní a spojovací vrstvy se oceňují cenami souboru cen 61.13-1... této části katalogu._x000D_
</t>
  </si>
  <si>
    <t>Oprava chodby mezi prádelnou a rozvaděčem po provedení elektro</t>
  </si>
  <si>
    <t>9</t>
  </si>
  <si>
    <t>Ostatní konstrukce a práce, bourání</t>
  </si>
  <si>
    <t>8</t>
  </si>
  <si>
    <t>965081213</t>
  </si>
  <si>
    <t>Bourání podlah z dlaždic bez podkladního lože nebo mazaniny, s jakoukoliv výplní spár keramických nebo xylolitových tl. do 10 mm, plochy přes 1 m2</t>
  </si>
  <si>
    <t>-1322856856</t>
  </si>
  <si>
    <t xml:space="preserve">Poznámka k souboru cen:_x000D_
1. Odsekání soklíků se oceňuje cenami souboru cen 965 08._x000D_
</t>
  </si>
  <si>
    <t>Pod základ pračky</t>
  </si>
  <si>
    <t>1,5*0,7</t>
  </si>
  <si>
    <t>949101111</t>
  </si>
  <si>
    <t>Lešení pomocné pracovní pro objekty pozemních staveb pro zatížení do 150 kg/m2, o výšce lešeňové podlahy do 1,9 m</t>
  </si>
  <si>
    <t>-787765883</t>
  </si>
  <si>
    <t xml:space="preserve">Poznámka k souboru cen:_x000D_
1. V ceně jsou započteny i náklady na montáž, opotřebení a demontáž lešení._x000D_
2. V ceně nejsou započteny náklady na manipulaci s lešením; tyto jsou již zahrnuty v cenách příslušných stavebních prací._x000D_
3. Množství měrných jednotek se určuje m2 podlahové plochy, na které se práce provádí._x000D_
</t>
  </si>
  <si>
    <t>10</t>
  </si>
  <si>
    <t>952901111</t>
  </si>
  <si>
    <t>Vyčištění budov nebo objektů před předáním do užívání budov bytové nebo občanské výstavby, světlé výšky podlaží do 4 m</t>
  </si>
  <si>
    <t>-125164230</t>
  </si>
  <si>
    <t xml:space="preserve">Poznámka k souboru cen:_x000D_
1. Cenu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plochy._x000D_
2. Střešní plochy hal se světlíky nebo okny se oceňují jako podlaží cenou -1221._x000D_
3. Množství měrných jednotek se určuje v m2 půdorysné plochy každého podlaží, dané vnějším obrysem podlaží budovy. Plochy balkonů se přičítají._x000D_
4. v ceně -1111 a -1114 jsou započteny náklady na zametení a umytí podlah, dlažeb, obkladů, schodů v místnostech, chodbách a schodištích, vyčištění a umytí oken, dveří s rámy, zárubněmi, umytí a vyčištění jiných zasklených a natíraných ploch a zařizovacích předmětů._x000D_
5. V ceně -1221 jsou započteny náklady na zametení podlahy, umytí dlažeb nebo keramických podlah v přilehlých místnostech, chodbách a schodištích, umytí obkladů, schodů, vyčištění a umytí oken a dveří s rámy a zárubněmi, umytí a vyčištění jiných zasklených a natíraných ploch a zařizovacích předmětů._x000D_
6. V ceně -1311 jsou započteny náklady na zametení a čištění dlažeb, umytí, vyčištění okenních a dveřních rámů a zařizovacích předmětů._x000D_
7. V ceně -1411 jsou započteny náklady na vynesení zbytků stavebního rumu, kropení a 2x zametení podlah, oprášení stěn a výplní otvorů._x000D_
</t>
  </si>
  <si>
    <t>997</t>
  </si>
  <si>
    <t>Přesun sutě</t>
  </si>
  <si>
    <t>11</t>
  </si>
  <si>
    <t>997013211</t>
  </si>
  <si>
    <t>Vnitrostaveništní doprava suti a vybouraných hmot vodorovně do 50 m svisle ručně pro budovy a haly výšky do 6 m</t>
  </si>
  <si>
    <t>387155829</t>
  </si>
  <si>
    <t xml:space="preserve">Poznámka k souboru cen:_x000D_
1. V cenách -3111 až -3217 jsou započteny i náklady na:_x000D_
a) vodorovnou dopravu na uvedenou vzdálenost,_x000D_
b) svislou dopravu pro uvedenou výšku budovy,_x000D_
c) naložení na vodorovný dopravní prostředek pro odvoz na skládku nebo meziskládku,_x000D_
d) náklady na rozhrnutí a urovnání suti na dopravním prostředku._x000D_
2. Jestliže se pro svislý přesun použije shoz nebo zařízení investora (např. výtah v budově), užijí se pro ocenění vodorovné dopravy suti ceny -3111, 3151 a -3211 pro budovy a haly výšky do 6 m._x000D_
3. Montáž, demontáž a pronájem shozu se ocení cenami souboru cen 997 01-33 Shoz suti._x000D_
4. Ceny -3151 až -3162 lze použít v případě, kdy dochází ke ztížení dopravy suti např. tím, že není možné instalovat jeřáb._x000D_
</t>
  </si>
  <si>
    <t>12</t>
  </si>
  <si>
    <t>997002611</t>
  </si>
  <si>
    <t>Nakládání suti a vybouraných hmot na dopravní prostředek pro vodorovné přemístění</t>
  </si>
  <si>
    <t>424587821</t>
  </si>
  <si>
    <t xml:space="preserve">Poznámka k souboru cen:_x000D_
1. Cena platí i pro překládání při lomené dopravě._x000D_
2. Cenu nelze použít při dopravě po železnici, po vodě nebo ručně._x000D_
</t>
  </si>
  <si>
    <t>13</t>
  </si>
  <si>
    <t>997013501</t>
  </si>
  <si>
    <t>Odvoz suti a vybouraných hmot na skládku nebo meziskládku se složením, na vzdálenost do 1 km</t>
  </si>
  <si>
    <t>504542340</t>
  </si>
  <si>
    <t xml:space="preserve">Poznámka k souboru cen:_x000D_
1. Délka odvozu suti je vzdálenost od místa naložení suti na dopravní prostředek až po místo složení na určené skládce nebo meziskládce._x000D_
2. V ceně -3501 jsou započteny i náklady na složení suti na skládku nebo meziskládku._x000D_
3. Ceny jsou určeny pro odvoz suti na skládku nebo meziskládku jakýmkoliv způsobem silniční dopravy (i prostřednictvím kontejnerů)._x000D_
4. Odvoz suti z meziskládky se oceňuje cenou 997 01-3511._x000D_
</t>
  </si>
  <si>
    <t>14</t>
  </si>
  <si>
    <t>997013509</t>
  </si>
  <si>
    <t>Odvoz suti a vybouraných hmot na skládku nebo meziskládku se složením, na vzdálenost Příplatek k ceně za každý další i započatý 1 km přes 1 km</t>
  </si>
  <si>
    <t>-1960407296</t>
  </si>
  <si>
    <t>0,088*6</t>
  </si>
  <si>
    <t>997013631</t>
  </si>
  <si>
    <t>Poplatek za uložení stavebního odpadu na skládce (skládkovné) směsného stavebního a demoličního zatříděného do Katalogu odpadů pod kódem 17 09 04</t>
  </si>
  <si>
    <t>234535124</t>
  </si>
  <si>
    <t xml:space="preserve">Poznámka k souboru cen:_x000D_
1. Ceny uvedené v souboru cen je doporučeno upravit podle aktuálních cen místně příslušné skládky odpadů._x000D_
2. Uložení odpadů neuvedených v souboru cen se oceňuje individuálně._x000D_
3. V cenách je započítán poplatek za ukládaní odpadu dle zákona 185/2001 Sb._x000D_
4. Případné drcení stavebního odpadu lze ocenit souborem cen 997 00-60 Drcení stavebního odpadu z katalogu 800-6 Demolice objektů._x000D_
</t>
  </si>
  <si>
    <t>998</t>
  </si>
  <si>
    <t>Přesun hmot</t>
  </si>
  <si>
    <t>16</t>
  </si>
  <si>
    <t>998018001</t>
  </si>
  <si>
    <t>Přesun hmot pro budovy občanské výstavby, bydlení, výrobu a služby ruční - bez užití mechanizace vodorovná dopravní vzdálenost do 100 m pro budovy s jakoukoliv nosnou konstrukcí výšky do 6 m</t>
  </si>
  <si>
    <t>2098997065</t>
  </si>
  <si>
    <t xml:space="preserve">Poznámka k souboru cen:_x000D_
1. Ceny -7001 až -7006 lze použít v případě, kdy dochází ke ztížení přesunu např. tím, že není možné instalovat jeřáb._x000D_
2. K cenám -7001 až -7006 lze použít příplatky za zvětšený přesun -1014 až -1019, -2034 až -2039 nebo -2114 až 2119._x000D_
3. Jestliže pro svislý přesun používá zařízení investora (např. výtah v budově), užijí se pro ocenění přesunu hmot ceny stanovené pro nejmenší výšku, tj. 6 m._x000D_
</t>
  </si>
  <si>
    <t>PSV</t>
  </si>
  <si>
    <t>Práce a dodávky PSV</t>
  </si>
  <si>
    <t>721</t>
  </si>
  <si>
    <t>Zdravotechnika - vnitřní kanalizace</t>
  </si>
  <si>
    <t>17</t>
  </si>
  <si>
    <t>721-x1</t>
  </si>
  <si>
    <t>Demontáž původních rozvodů kanalizace vč. likvidace</t>
  </si>
  <si>
    <t>388470564</t>
  </si>
  <si>
    <t>18</t>
  </si>
  <si>
    <t>721174043</t>
  </si>
  <si>
    <t>Potrubí z trub polypropylenových připojovací DN 50</t>
  </si>
  <si>
    <t>m</t>
  </si>
  <si>
    <t>-666693475</t>
  </si>
  <si>
    <t xml:space="preserve">Poznámka k souboru cen:_x000D_
1. Cenami -4054 až -4057 se oceňuje svislé potrubí od střešního vtoku po čisticí kus._x000D_
2. Ochrany odpadního a připojovacího potrubí z plastových trub se oceňují cenami souboru cen 722 18- . . Ochrana potrubí, části A 02._x000D_
</t>
  </si>
  <si>
    <t>19</t>
  </si>
  <si>
    <t>721194105</t>
  </si>
  <si>
    <t>Vyměření přípojek na potrubí vyvedení a upevnění odpadních výpustek DN 50</t>
  </si>
  <si>
    <t>kus</t>
  </si>
  <si>
    <t>1368362560</t>
  </si>
  <si>
    <t xml:space="preserve">Poznámka k souboru cen:_x000D_
1. Cenami lze oceňovat i vyvedení a upevnění odpadních výpustek ke strojům a zařízením._x000D_
2. Potrubí odpadních výpustek se oceňují cenami souboru cen 721 17- . . Potrubí z plastových trub, části A 01._x000D_
</t>
  </si>
  <si>
    <t>20</t>
  </si>
  <si>
    <t>721290111</t>
  </si>
  <si>
    <t>Zkouška těsnosti kanalizace v objektech vodou do DN 125</t>
  </si>
  <si>
    <t>1885312416</t>
  </si>
  <si>
    <t xml:space="preserve">Poznámka k souboru cen:_x000D_
1. V ceně -0123 není započteno dodání média; jeho dodávka se oceňuje ve specifikaci._x000D_
</t>
  </si>
  <si>
    <t>721-x2</t>
  </si>
  <si>
    <t>Zednická přípomoc - vysekání rýhy, hrubé začištění</t>
  </si>
  <si>
    <t>2097298642</t>
  </si>
  <si>
    <t>22</t>
  </si>
  <si>
    <t>998721201</t>
  </si>
  <si>
    <t>Přesun hmot pro vnitřní kanalizace stanovený procentní sazbou (%) z ceny vodorovná dopravní vzdálenost do 50 m v objektech výšky do 6 m</t>
  </si>
  <si>
    <t>%</t>
  </si>
  <si>
    <t>1215966586</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</si>
  <si>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-1181 pro přesun prováděný bez použití mechanizace, tj. za ztížených podmínek, lze použít pouze pro hmotnost materiálu, která se tímto způsobem skutečně přemísťuje._x000D_
</t>
  </si>
  <si>
    <t>722</t>
  </si>
  <si>
    <t>Zdravotechnika - vnitřní vodovod</t>
  </si>
  <si>
    <t>23</t>
  </si>
  <si>
    <t>722-x1</t>
  </si>
  <si>
    <t>Demontáž původních rozvodů vodovodu a plechového krytu vč. likvidace</t>
  </si>
  <si>
    <t>1582225085</t>
  </si>
  <si>
    <t>24</t>
  </si>
  <si>
    <t>722-x3</t>
  </si>
  <si>
    <t>Napojení nového rozvodu na stávající rozvod vodovodu vč. případného zaslepení původních rozvodů</t>
  </si>
  <si>
    <t>-1759278025</t>
  </si>
  <si>
    <t>25</t>
  </si>
  <si>
    <t>722174002</t>
  </si>
  <si>
    <t>Potrubí z plastových trubek z polypropylenu (PPR) svařovaných polyfuzně PN 16 (SDR 7,4) D 20 x 2,8</t>
  </si>
  <si>
    <t>-1971907253</t>
  </si>
  <si>
    <t xml:space="preserve">Poznámka k souboru cen:_x000D_
1. V cenách -4001 až -4088 jsou započteny náklady na montáž a dodávku potrubí a tvarovek._x000D_
</t>
  </si>
  <si>
    <t>26</t>
  </si>
  <si>
    <t>722220111</t>
  </si>
  <si>
    <t>Armatury s jedním závitem nástěnky pro výtokový ventil G 1/2</t>
  </si>
  <si>
    <t>344075999</t>
  </si>
  <si>
    <t xml:space="preserve">Poznámka k souboru cen:_x000D_
1. Cenami -9101 až -9106 nelze oceňovat montáž nástěnek._x000D_
2. V cenách –0111 až -0122 je započteno i vyvedení a upevnění výpustek._x000D_
</t>
  </si>
  <si>
    <t>27</t>
  </si>
  <si>
    <t>722290226</t>
  </si>
  <si>
    <t>Zkoušky, proplach a desinfekce vodovodního potrubí zkoušky těsnosti vodovodního potrubí závitového do DN 50</t>
  </si>
  <si>
    <t>-283767134</t>
  </si>
  <si>
    <t xml:space="preserve">Poznámka k souboru cen:_x000D_
1. Cenami se oceňují dílčí zkoušky těsnosti vodovodního potrubí, které bude v dalším pracovním postupu zakryto nebo se stane nepřístupným._x000D_
2. Cenami nelze oceňovat celkové zkoušky těsnosti rozvodů vodovodního potrubí._x000D_
3. V cenách je započteno i dodání vody, uzavření a zabezpečení konců potrubí._x000D_
4. V cenách -0234 a -0237 je započteno i dodání desinfekčního prostředku._x000D_
</t>
  </si>
  <si>
    <t>28</t>
  </si>
  <si>
    <t>722290234</t>
  </si>
  <si>
    <t>Zkoušky, proplach a desinfekce vodovodního potrubí proplach a desinfekce vodovodního potrubí do DN 80</t>
  </si>
  <si>
    <t>-781901703</t>
  </si>
  <si>
    <t>29</t>
  </si>
  <si>
    <t>722-x2</t>
  </si>
  <si>
    <t>-174618937</t>
  </si>
  <si>
    <t>30</t>
  </si>
  <si>
    <t>998722201</t>
  </si>
  <si>
    <t>Přesun hmot pro vnitřní vodovod stanovený procentní sazbou (%) z ceny vodorovná dopravní vzdálenost do 50 m v objektech výšky do 6 m</t>
  </si>
  <si>
    <t>-1305992886</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</si>
  <si>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-2181 pro přesun prováděný bez použití mechanizace, tj. za ztížených podmínek, lze použít pouze pro hmotnost materiálu, která se tímto způsobem skutečně přemísťuje._x000D_
</t>
  </si>
  <si>
    <t>725</t>
  </si>
  <si>
    <t>Zdravotechnika - zařizovací předměty</t>
  </si>
  <si>
    <t>31</t>
  </si>
  <si>
    <t>725813112</t>
  </si>
  <si>
    <t>Ventily rohové bez připojovací trubičky nebo flexi hadičky pračkové G 3/4</t>
  </si>
  <si>
    <t>1807317286</t>
  </si>
  <si>
    <t>32</t>
  </si>
  <si>
    <t>998725201</t>
  </si>
  <si>
    <t>Přesun hmot pro zařizovací předměty stanovený procentní sazbou (%) z ceny vodorovná dopravní vzdálenost do 50 m v objektech výšky do 6 m</t>
  </si>
  <si>
    <t>-1532252990</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</si>
  <si>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-5181 pro přesun prováděný bez použití mechanizace, tj. za ztížených podmínek, lze použít pouze pro hmotnost materiálu, která se tímto způsobem skutečně přemísťuje._x000D_
</t>
  </si>
  <si>
    <t>741</t>
  </si>
  <si>
    <t>Elektroinstalace - silnoproud</t>
  </si>
  <si>
    <t>33</t>
  </si>
  <si>
    <t>741-x1</t>
  </si>
  <si>
    <t>Demontáž původní elektroinstalace a koncových prvků vč. likvidace</t>
  </si>
  <si>
    <t>-640715110</t>
  </si>
  <si>
    <t>34</t>
  </si>
  <si>
    <t>741-x2</t>
  </si>
  <si>
    <t>Úprava stávajícího rozvaděče pro napojení nových rozvodů</t>
  </si>
  <si>
    <t>1617075816</t>
  </si>
  <si>
    <t>35</t>
  </si>
  <si>
    <t>741112001</t>
  </si>
  <si>
    <t>Montáž krabice zapuštěná plastová kruhová</t>
  </si>
  <si>
    <t>984662219</t>
  </si>
  <si>
    <t>36</t>
  </si>
  <si>
    <t>M</t>
  </si>
  <si>
    <t>1690005720</t>
  </si>
  <si>
    <t>Krabice přístrojová pod omítku, KU 68</t>
  </si>
  <si>
    <t>1937231466</t>
  </si>
  <si>
    <t>37</t>
  </si>
  <si>
    <t>741122015</t>
  </si>
  <si>
    <t>Montáž kabel Cu bez ukončení uložený pod omítku plný kulatý 3x1,5 mm2 (CYKY)</t>
  </si>
  <si>
    <t>-265203324</t>
  </si>
  <si>
    <t>38</t>
  </si>
  <si>
    <t>34111030</t>
  </si>
  <si>
    <t>kabel silový s Cu jádrem 1kV 3x1,5mm2</t>
  </si>
  <si>
    <t>1982358600</t>
  </si>
  <si>
    <t>13*1,2 'Přepočtené koeficientem množství</t>
  </si>
  <si>
    <t>39</t>
  </si>
  <si>
    <t>741122016</t>
  </si>
  <si>
    <t>Montáž kabel Cu bez ukončení uložený pod omítku plný kulatý 3x2,5 až 6 mm2 (CYKY)</t>
  </si>
  <si>
    <t>-232240116</t>
  </si>
  <si>
    <t>40</t>
  </si>
  <si>
    <t>34111036</t>
  </si>
  <si>
    <t>kabel silový s Cu jádrem 1kV 3x2,5mm2</t>
  </si>
  <si>
    <t>-130526849</t>
  </si>
  <si>
    <t>26*1,2 'Přepočtené koeficientem množství</t>
  </si>
  <si>
    <t>41</t>
  </si>
  <si>
    <t>741310101</t>
  </si>
  <si>
    <t>Montáž vypínač (polo)zapuštěný bezšroubové připojení 1-jednopólový</t>
  </si>
  <si>
    <t>306197718</t>
  </si>
  <si>
    <t>42</t>
  </si>
  <si>
    <t>34535512</t>
  </si>
  <si>
    <t>spínač jednopólový 10A bílý</t>
  </si>
  <si>
    <t>1978547766</t>
  </si>
  <si>
    <t>43</t>
  </si>
  <si>
    <t>34536700</t>
  </si>
  <si>
    <t>rámeček pro spínače a zásuvky 3901A-B10 jednonásobný</t>
  </si>
  <si>
    <t>-1816993295</t>
  </si>
  <si>
    <t>44</t>
  </si>
  <si>
    <t>741313001</t>
  </si>
  <si>
    <t>Montáž zásuvka (polo)zapuštěná bezšroubové připojení 2P+PE se zapojením vodičů</t>
  </si>
  <si>
    <t>-18883611</t>
  </si>
  <si>
    <t>45</t>
  </si>
  <si>
    <t>34555101</t>
  </si>
  <si>
    <t>zásuvka 1násobná 16A bílý</t>
  </si>
  <si>
    <t>-513556595</t>
  </si>
  <si>
    <t>46</t>
  </si>
  <si>
    <t>-1585127376</t>
  </si>
  <si>
    <t>47</t>
  </si>
  <si>
    <t>741371004</t>
  </si>
  <si>
    <t>Montáž svítidlo zářivkové bytové stropní přisazené 2 zdroje s krytem</t>
  </si>
  <si>
    <t>-1209707468</t>
  </si>
  <si>
    <t>48</t>
  </si>
  <si>
    <t>34823741</t>
  </si>
  <si>
    <t>svítidlo zářivkové interiérové s kompenzací, barva bílá, 2x36W, délka 1600mm</t>
  </si>
  <si>
    <t>-267782106</t>
  </si>
  <si>
    <t>49</t>
  </si>
  <si>
    <t>741810001</t>
  </si>
  <si>
    <t>Celková prohlídka elektrického rozvodu a zařízení do 100 000,- Kč</t>
  </si>
  <si>
    <t>1056149094</t>
  </si>
  <si>
    <t xml:space="preserve">Poznámka k souboru cen:_x000D_
1. Ceny -0001 až -0011 jsou určeny pro objem montážních prací včetně všech nákladů._x000D_
</t>
  </si>
  <si>
    <t>50</t>
  </si>
  <si>
    <t>741-x3</t>
  </si>
  <si>
    <t>Ostatní nespecifikované materiály a práce - např. svorky, sádrování apod...</t>
  </si>
  <si>
    <t>1262544036</t>
  </si>
  <si>
    <t>51</t>
  </si>
  <si>
    <t>741-x4</t>
  </si>
  <si>
    <t>Zednická přípomoc - vysekání rýh, prostupů, krabic apod...</t>
  </si>
  <si>
    <t>-1234045588</t>
  </si>
  <si>
    <t>52</t>
  </si>
  <si>
    <t>998741201</t>
  </si>
  <si>
    <t>Přesun hmot procentní pro silnoproud v objektech v do 6 m</t>
  </si>
  <si>
    <t>983273259</t>
  </si>
  <si>
    <t>751</t>
  </si>
  <si>
    <t>Vzduchotechnika</t>
  </si>
  <si>
    <t>53</t>
  </si>
  <si>
    <t>751-x1</t>
  </si>
  <si>
    <t>Demontáž stávajícího VZT potrubí vč. likvidace - plechové čtyřhranné potrubí s mřížkami</t>
  </si>
  <si>
    <t>-721126817</t>
  </si>
  <si>
    <t>763</t>
  </si>
  <si>
    <t>Konstrukce suché výstavby</t>
  </si>
  <si>
    <t>54</t>
  </si>
  <si>
    <t>763131411</t>
  </si>
  <si>
    <t>SDK podhled desky 1xA 12,5 bez izolace dvouvrstvá spodní kce profil CD+UD</t>
  </si>
  <si>
    <t>-1182784956</t>
  </si>
  <si>
    <t xml:space="preserve">Poznámka k souboru cen:_x000D_
1. V cenách jsou započteny i náklady na tmelení a výztužnou pásku._x000D_
2. V cenách nejsou započteny náklady na základní penetrační nátěr; tyto se oceňují cenou -1714._x000D_
3. Ceny -1612 až -1613 Montáž nosné konstrukce je stanoveny pro m2 plochy podhledu._x000D_
4. Vcenách -2612 a -2613 nejsou započteny náklady na profily; tyto se oceňují ve specifikaci._x000D_
5. V cenách -1621 až -1624 Montáž desek nejsou započteny náklady na desky; tato dodávka se oceňuje ve specifikaci._x000D_
6. V ceně -1763 Příplatek za průhyb nosného stropu přes 20 mm je započtena pouze montáž, atypický profil se oceňuje individuálně ve specifikaci._x000D_
</t>
  </si>
  <si>
    <t>55</t>
  </si>
  <si>
    <t>998763401</t>
  </si>
  <si>
    <t>Přesun hmot pro konstrukce montované z desek stanovený procentní sazbou (%) z ceny vodorovná dopravní vzdálenost do 50 m v objektech výšky do 6 m</t>
  </si>
  <si>
    <t>352133262</t>
  </si>
  <si>
    <t xml:space="preserve">Poznámka k souboru cen:_x000D_
1. Ceny pro přesun hmot stanovený z hmotnosti přesunovaného materiálu se použijí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-3381 pro přesun prováděný bez použití mechanizace, tj. za ztížených podmínek, lze použít pouze pro hmotnost materiálu, která se tímto způsobem skutečně přemísťuje. U přesunu stanoveného procentní sazbou se ztížení přesunu ocení individuálně._x000D_
</t>
  </si>
  <si>
    <t>766</t>
  </si>
  <si>
    <t>Konstrukce truhlářské</t>
  </si>
  <si>
    <t>56</t>
  </si>
  <si>
    <t>766691914</t>
  </si>
  <si>
    <t>Vyvěšení nebo zavěšení dřevěných křídel dveří pl do 2 m2</t>
  </si>
  <si>
    <t>-151433101</t>
  </si>
  <si>
    <t xml:space="preserve">Poznámka k souboru cen:_x000D_
1. Ceny -1931 a -1932 lze užít jen pro křídlo mající současně obě jmenované funkce._x000D_
</t>
  </si>
  <si>
    <t>57</t>
  </si>
  <si>
    <t>766660001</t>
  </si>
  <si>
    <t>Montáž dveřních křídel otvíravých jednokřídlových š do 0,8 m do ocelové zárubně</t>
  </si>
  <si>
    <t>-981919888</t>
  </si>
  <si>
    <t xml:space="preserve">Poznámka k souboru cen:_x000D_
1. Cenami -0021 až -0031, -0161 až -0163, -0181 až -0183, se oceňují dveře s protipožární odolností do 30 min._x000D_
2. V cenách -0201 až -0272 je započtena i montáž okopného plechu, stavěče křídel a držadel kyvných dveří._x000D_
3. V cenách -0351 až -0384 jsou započtené i náklady na osazení kování, vodícího trnu, seřízení pojezdů na stěnu a následné vyrovnání a seřízení dveřních křídel._x000D_
4. V cenách -0311 až -0324 nejsou započtené náklady na sestavení a osazení stavebního pouzdra, tyto náklady se oceňují cenami souboru cen 642 94-6 . . . Osazení stavebního pouzdra posuvných dveří do zděné příčky, katalogu 801-1 Budovy a haly - zděné a monolitické._x000D_
</t>
  </si>
  <si>
    <t>58</t>
  </si>
  <si>
    <t>61162074</t>
  </si>
  <si>
    <t>dveře jednokřídlé voštinové povrch laminátový plné 800x1970/2100mm</t>
  </si>
  <si>
    <t>2144047330</t>
  </si>
  <si>
    <t>59</t>
  </si>
  <si>
    <t>766660728</t>
  </si>
  <si>
    <t>Montáž dveřního interiérového kování - zámku</t>
  </si>
  <si>
    <t>383703548</t>
  </si>
  <si>
    <t>60</t>
  </si>
  <si>
    <t>54964150</t>
  </si>
  <si>
    <t>vložka zámková cylindrická oboustranná+4 klíče</t>
  </si>
  <si>
    <t>-1203409937</t>
  </si>
  <si>
    <t>61</t>
  </si>
  <si>
    <t>766660729</t>
  </si>
  <si>
    <t>Montáž dveřního interiérového kování - štítku s klikou</t>
  </si>
  <si>
    <t>-760900234</t>
  </si>
  <si>
    <t>62</t>
  </si>
  <si>
    <t>54914610/R</t>
  </si>
  <si>
    <t>kování dveřní klika/klika - výběr dle investora</t>
  </si>
  <si>
    <t>-36688230</t>
  </si>
  <si>
    <t>63</t>
  </si>
  <si>
    <t>998766201</t>
  </si>
  <si>
    <t>Přesun hmot pro konstrukce truhlářské stanovený procentní sazbou (%) z ceny vodorovná dopravní vzdálenost do 50 m v objektech výšky do 6 m</t>
  </si>
  <si>
    <t>1612271735</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</si>
  <si>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-6181 pro přesun prováděný bez použití mechanizace, tj. za ztížených podmínek, lze použít pouze pro hmotnost materiálu, která se tímto způsobem skutečně přemísťuje._x000D_
</t>
  </si>
  <si>
    <t>783</t>
  </si>
  <si>
    <t>Dokončovací práce - nátěry</t>
  </si>
  <si>
    <t>64</t>
  </si>
  <si>
    <t>783306801</t>
  </si>
  <si>
    <t>Odstranění nátěrů ze zámečnických konstrukcí obroušením</t>
  </si>
  <si>
    <t>772217104</t>
  </si>
  <si>
    <t>Zárubně</t>
  </si>
  <si>
    <t>((0,8+1,97+1,97)*0,25)*2</t>
  </si>
  <si>
    <t>65</t>
  </si>
  <si>
    <t>783315101</t>
  </si>
  <si>
    <t>Mezinátěr zámečnických konstrukcí jednonásobný syntetický standardní</t>
  </si>
  <si>
    <t>-1611752827</t>
  </si>
  <si>
    <t>66</t>
  </si>
  <si>
    <t>783317101</t>
  </si>
  <si>
    <t>Krycí nátěr (email) zámečnických konstrukcí jednonásobný syntetický standardní</t>
  </si>
  <si>
    <t>-1503692414</t>
  </si>
  <si>
    <t>67</t>
  </si>
  <si>
    <t>783806805</t>
  </si>
  <si>
    <t>Odstranění nátěrů z omítek opálením</t>
  </si>
  <si>
    <t>2000384134</t>
  </si>
  <si>
    <t>(3,43+3,43+3,45+3,45-0,8-0,8)*1,7</t>
  </si>
  <si>
    <t>68</t>
  </si>
  <si>
    <t>783-x1</t>
  </si>
  <si>
    <t>D+M Olejový nátěr stěn dvojnásobný vč. podkladní penetrace</t>
  </si>
  <si>
    <t>705900132</t>
  </si>
  <si>
    <t>69</t>
  </si>
  <si>
    <t>783933151</t>
  </si>
  <si>
    <t>Penetrační nátěr betonových podlah hladkých (z pohledového nebo gletovaného betonu, stěrky apod.) epoxidový</t>
  </si>
  <si>
    <t>1325254540</t>
  </si>
  <si>
    <t>Betonový základ pod pračkou</t>
  </si>
  <si>
    <t>70</t>
  </si>
  <si>
    <t>783937163</t>
  </si>
  <si>
    <t>Krycí (uzavírací) nátěr betonových podlah dvojnásobný epoxidový rozpouštědlový</t>
  </si>
  <si>
    <t>-859024827</t>
  </si>
  <si>
    <t>784</t>
  </si>
  <si>
    <t>Dokončovací práce - malby a tapety</t>
  </si>
  <si>
    <t>71</t>
  </si>
  <si>
    <t>784121001</t>
  </si>
  <si>
    <t>Oškrabání malby v mísnostech výšky do 3,80 m</t>
  </si>
  <si>
    <t>448985085</t>
  </si>
  <si>
    <t xml:space="preserve">Poznámka k souboru cen:_x000D_
1. Cenami souboru cen se oceňuje jakýkoli počet současně škrabaných vrstev barvy._x000D_
</t>
  </si>
  <si>
    <t>(3,43+3,43+3,45+3,45)*0,8</t>
  </si>
  <si>
    <t>-(0,8*0,2)*2</t>
  </si>
  <si>
    <t>72</t>
  </si>
  <si>
    <t>784181121</t>
  </si>
  <si>
    <t>Hloubková jednonásobná penetrace podkladu v místnostech výšky do 3,80 m</t>
  </si>
  <si>
    <t>414391909</t>
  </si>
  <si>
    <t>Chodba</t>
  </si>
  <si>
    <t>73</t>
  </si>
  <si>
    <t>784211101</t>
  </si>
  <si>
    <t>Malby z malířských směsí otěruvzdorných za mokra dvojnásobné, bílé za mokra otěruvzdorné výborně v místnostech výšky do 3,80 m</t>
  </si>
  <si>
    <t>948762467</t>
  </si>
  <si>
    <t>02 - Sborovna</t>
  </si>
  <si>
    <t xml:space="preserve">    776 - Podlahy povlakové</t>
  </si>
  <si>
    <t xml:space="preserve">    781 - Dokončovací práce - obklady</t>
  </si>
  <si>
    <t>611131121</t>
  </si>
  <si>
    <t>Podkladní a spojovací vrstva vnitřních omítaných ploch penetrace akrylát-silikonová nanášená ručně stropů</t>
  </si>
  <si>
    <t>757023314</t>
  </si>
  <si>
    <t>5,92*2,25</t>
  </si>
  <si>
    <t>-0,9*0,1</t>
  </si>
  <si>
    <t>611311131</t>
  </si>
  <si>
    <t>Potažení vnitřních ploch štukem tloušťky do 3 mm vodorovných konstrukcí stropů rovných</t>
  </si>
  <si>
    <t>1096260326</t>
  </si>
  <si>
    <t>612135001</t>
  </si>
  <si>
    <t>Vyrovnání nerovností podkladu vnitřních omítaných ploch maltou, tloušťky do 10 mm vápenocementovou stěn</t>
  </si>
  <si>
    <t>-1105044555</t>
  </si>
  <si>
    <t xml:space="preserve">Poznámka k souboru cen:_x000D_
1. V cenách nejsou započteny náklady na případné vkládání výztuže do vyrovnávací vrstvy; tyto se ocení cenami souboru cen 61.-14-10.. Potažení vnitřních ploch pletivem v části A04, katalogu 801-1 Budovy a haly - zděné a monolitické._x000D_
2. Ceny -5011 nelze použít, je-li předepsáno vkládání výztužné tkaniny; náklady se ocení cenami 61. 14-1001 v části A04, katalogu 801-1 Budovy a haly - zděné a monolitické._x000D_
3. Ceny lze použít i pro ocenění vyrovnání nerovností podkladu ploch určených k omítání u novostaveb._x000D_
4. Vyrovnáním se rozumí:_x000D_
a) vrstva omítky pro vyrovnání nerovností podkladu (výtluků apod.),_x000D_
b) vrstva omítky pro vyrovnání křivě postavené zdi, v tomto případě se uvádí průměrná tloušťka vrstvy omítky._x000D_
</t>
  </si>
  <si>
    <t>Po odsekání obkladů</t>
  </si>
  <si>
    <t>(2,6+1+0,9+0,1)*1,8</t>
  </si>
  <si>
    <t>612131121</t>
  </si>
  <si>
    <t>Podkladní a spojovací vrstva vnitřních omítaných ploch penetrace akrylát-silikonová nanášená ručně stěn</t>
  </si>
  <si>
    <t>-1827617250</t>
  </si>
  <si>
    <t>(5,92+5,92+2,25+2,25+0,9+0,9)*2,6</t>
  </si>
  <si>
    <t>-(0,8*1,97)*2</t>
  </si>
  <si>
    <t>-1,1*1,52</t>
  </si>
  <si>
    <t>(1,1+1,52+1,52)*0,1</t>
  </si>
  <si>
    <t>612311131</t>
  </si>
  <si>
    <t>Potažení vnitřních ploch štukem tloušťky do 3 mm svislých konstrukcí stěn</t>
  </si>
  <si>
    <t>860559997</t>
  </si>
  <si>
    <t>978059541</t>
  </si>
  <si>
    <t>Odsekání obkladů stěn včetně otlučení podkladní omítky až na zdivo z obkládaček vnitřních, z jakýchkoliv materiálů, plochy přes 1 m2</t>
  </si>
  <si>
    <t>227235622</t>
  </si>
  <si>
    <t>009-x1</t>
  </si>
  <si>
    <t>Vybourání podezdívky sprchové vany vč. likvidace</t>
  </si>
  <si>
    <t>641291152</t>
  </si>
  <si>
    <t>652287670</t>
  </si>
  <si>
    <t>1946807080</t>
  </si>
  <si>
    <t>1355646744</t>
  </si>
  <si>
    <t>648012839</t>
  </si>
  <si>
    <t>620724891</t>
  </si>
  <si>
    <t>1022848998</t>
  </si>
  <si>
    <t>0,73*6</t>
  </si>
  <si>
    <t>91966457</t>
  </si>
  <si>
    <t>-931229481</t>
  </si>
  <si>
    <t>925056976</t>
  </si>
  <si>
    <t>721174042</t>
  </si>
  <si>
    <t>Potrubí z trub polypropylenových připojovací DN 40</t>
  </si>
  <si>
    <t>522841650</t>
  </si>
  <si>
    <t>721194104</t>
  </si>
  <si>
    <t>Vyměření přípojek na potrubí vyvedení a upevnění odpadních výpustek DN 40</t>
  </si>
  <si>
    <t>-679720316</t>
  </si>
  <si>
    <t>1607064884</t>
  </si>
  <si>
    <t>2027868944</t>
  </si>
  <si>
    <t>1502723017</t>
  </si>
  <si>
    <t>-1665322563</t>
  </si>
  <si>
    <t>-1594001648</t>
  </si>
  <si>
    <t>722174001</t>
  </si>
  <si>
    <t>Potrubí z plastových trubek z polypropylenu (PPR) svařovaných polyfuzně PN 16 (SDR 7,4) D 16 x 2,2</t>
  </si>
  <si>
    <t>167525817</t>
  </si>
  <si>
    <t>722220121</t>
  </si>
  <si>
    <t>Armatury s jedním závitem nástěnky pro baterii G 1/2</t>
  </si>
  <si>
    <t>pár</t>
  </si>
  <si>
    <t>158904005</t>
  </si>
  <si>
    <t>138318482</t>
  </si>
  <si>
    <t>-1604124052</t>
  </si>
  <si>
    <t>360248230</t>
  </si>
  <si>
    <t>1692647631</t>
  </si>
  <si>
    <t>725240812</t>
  </si>
  <si>
    <t>Demontáž sprchových kabin a vaniček bez výtokových armatur vaniček</t>
  </si>
  <si>
    <t>-1838903360</t>
  </si>
  <si>
    <t>725210821</t>
  </si>
  <si>
    <t>Demontáž umyvadel bez výtokových armatur umyvadel</t>
  </si>
  <si>
    <t>-2084480693</t>
  </si>
  <si>
    <t>725820801</t>
  </si>
  <si>
    <t>Demontáž baterií nástěnných do G 3/4</t>
  </si>
  <si>
    <t>-1479756239</t>
  </si>
  <si>
    <t>725860811</t>
  </si>
  <si>
    <t>Demontáž zápachových uzávěrek pro zařizovací předměty jednoduchých</t>
  </si>
  <si>
    <t>723270364</t>
  </si>
  <si>
    <t>725211701</t>
  </si>
  <si>
    <t>Umyvadla keramická bílá bez výtokových armatur připevněná na stěnu šrouby malá (umývátka) stěnová 400 mm</t>
  </si>
  <si>
    <t>-613291858</t>
  </si>
  <si>
    <t xml:space="preserve">Poznámka k souboru cen:_x000D_
1. V cenách -1601 až -9104 je započteno i dodání kulových uzávěrů (roháčků) a sifonu._x000D_
2. V cenách s viditelným sifonem (tj. bez krytu sifonu, slopu, skříňky, ..) jsou použity kulové uzávěry a sifon s celokovovým designem._x000D_
3. V cenách -1651 a -1661 nejsou započteny náklady na montáž a dodání desky, tyto se oceňují cenami 766693411 až 766693422_x000D_
4. V cenách –4112-14, -4141-43, -4151-56, -4161-63, -4211, 21, 31, není započten napájecí zdroj_x000D_
</t>
  </si>
  <si>
    <t>725822611</t>
  </si>
  <si>
    <t>Baterie umyvadlové stojánkové pákové bez výpusti</t>
  </si>
  <si>
    <t>-1124771071</t>
  </si>
  <si>
    <t xml:space="preserve">Poznámka k souboru cen:_x000D_
1. V cenách –2654, 56, -9101-9202 není započten napájecí zdroj._x000D_
</t>
  </si>
  <si>
    <t>725861102</t>
  </si>
  <si>
    <t>Zápachové uzávěrky zařizovacích předmětů pro umyvadla DN 40</t>
  </si>
  <si>
    <t>-916939569</t>
  </si>
  <si>
    <t xml:space="preserve">Poznámka k souboru cen:_x000D_
1. Pro volbu cen zápachových uzávěrek je rozhodující vnější průměr připojovací trubky._x000D_
2. V cenách je započteno i propojení zápachové uzávěrky s odpadní výpustkou._x000D_
3. Cenami zápachových uzávěrek nelze oceňovat zápachové uzávěrky, pokud jsou započteny v cenách zařizovacích předmětů._x000D_
4. Přechodové tvarovky pro připojení k armaturám se oceňují samostatně cenami souboru cen 722 22-.._x000D_
</t>
  </si>
  <si>
    <t>725813111</t>
  </si>
  <si>
    <t>Ventily rohové bez připojovací trubičky nebo flexi hadičky G 1/2</t>
  </si>
  <si>
    <t>-2035172492</t>
  </si>
  <si>
    <t>-1298138776</t>
  </si>
  <si>
    <t>92710437</t>
  </si>
  <si>
    <t>Vyvěšení - 1x likvidace, 1x pondechání</t>
  </si>
  <si>
    <t>Zavěšení</t>
  </si>
  <si>
    <t>1339061126</t>
  </si>
  <si>
    <t>-1880248960</t>
  </si>
  <si>
    <t>390368572</t>
  </si>
  <si>
    <t>1008981351</t>
  </si>
  <si>
    <t>238809879</t>
  </si>
  <si>
    <t>521844119</t>
  </si>
  <si>
    <t>1244941752</t>
  </si>
  <si>
    <t>776</t>
  </si>
  <si>
    <t>Podlahy povlakové</t>
  </si>
  <si>
    <t>776201811</t>
  </si>
  <si>
    <t>Demontáž povlakových podlahovin lepených ručně bez podložky</t>
  </si>
  <si>
    <t>-422970648</t>
  </si>
  <si>
    <t>Koberec</t>
  </si>
  <si>
    <t>2,25*5,92</t>
  </si>
  <si>
    <t>0,8*0,15</t>
  </si>
  <si>
    <t>-1*0,9</t>
  </si>
  <si>
    <t>776410811</t>
  </si>
  <si>
    <t>Demontáž soklíků nebo lišt pryžových nebo plastových</t>
  </si>
  <si>
    <t>-586915617</t>
  </si>
  <si>
    <t>Kobercový soklík</t>
  </si>
  <si>
    <t>2,25+2,25+5,92+5,92-0,8-0,8+0,9+0,9</t>
  </si>
  <si>
    <t>776111115</t>
  </si>
  <si>
    <t>Příprava podkladu broušení podlah stávajícího podkladu před litím stěrky</t>
  </si>
  <si>
    <t>-1638532336</t>
  </si>
  <si>
    <t xml:space="preserve">Poznámka k souboru cen:_x000D_
1. V ceně 776 12-1511 zábrana proti vlhkosti jsou započteny i náklady na 2 vrstvy penetrace a zasypání křemičitým pískem._x000D_
2. V ceně 776 13-2111 vyztužení pletivem jsou započteny i náklady na dodávku pletiva._x000D_
3. V cenách 776 14-1111 až 776 14-4111 jsou započteny i náklady na dodání stěrky._x000D_
</t>
  </si>
  <si>
    <t>776111311</t>
  </si>
  <si>
    <t>Příprava podkladu vysátí podlah</t>
  </si>
  <si>
    <t>1132216404</t>
  </si>
  <si>
    <t>776141112</t>
  </si>
  <si>
    <t>Příprava podkladu vyrovnání samonivelační stěrkou podlah min.pevnosti 20 MPa, tloušťky přes 3 do 5 mm vč. podkladní penetrace</t>
  </si>
  <si>
    <t>-351282223</t>
  </si>
  <si>
    <t>776121111</t>
  </si>
  <si>
    <t>Příprava podkladu penetrace vodou ředitelná na savý podklad (válečkováním) ředěná v poměru 1:3 podlah</t>
  </si>
  <si>
    <t>1485742485</t>
  </si>
  <si>
    <t>776211111</t>
  </si>
  <si>
    <t>Montáž textilních podlahovin lepením pásů standardních</t>
  </si>
  <si>
    <t>-535134843</t>
  </si>
  <si>
    <t xml:space="preserve">Poznámka k souboru cen:_x000D_
1. V cenách 776 21-2111 a 776 21-2121 montáž volným položením jsou započteny i náklady na dodávku pásky._x000D_
</t>
  </si>
  <si>
    <t>69751060</t>
  </si>
  <si>
    <t>koberec zátěžový vpichovaný role š 2m, vlákno 100% PA, hm 540g/m2, R ≤ 100MΩ, zátěž 33, útlum 21dB, hořlavost Bfl S1 - výběr dle investora</t>
  </si>
  <si>
    <t>254802224</t>
  </si>
  <si>
    <t>13,35*1,15 'Přepočtené koeficientem množství</t>
  </si>
  <si>
    <t>776411111</t>
  </si>
  <si>
    <t>Montáž soklíků lepením obvodových, výšky do 80 mm</t>
  </si>
  <si>
    <t>-797338871</t>
  </si>
  <si>
    <t>776-x1</t>
  </si>
  <si>
    <t>sokl kobercový obšitý</t>
  </si>
  <si>
    <t>796235356</t>
  </si>
  <si>
    <t>16,54*1,1 'Přepočtené koeficientem množství</t>
  </si>
  <si>
    <t>998776201</t>
  </si>
  <si>
    <t>Přesun hmot pro podlahy povlakové stanovený procentní sazbou (%) z ceny vodorovná dopravní vzdálenost do 50 m v objektech výšky do 6 m</t>
  </si>
  <si>
    <t>-1083889732</t>
  </si>
  <si>
    <t>781</t>
  </si>
  <si>
    <t>Dokončovací práce - obklady</t>
  </si>
  <si>
    <t>781121011</t>
  </si>
  <si>
    <t>Příprava podkladu před provedením obkladu nátěr penetrační na stěnu</t>
  </si>
  <si>
    <t>-183833984</t>
  </si>
  <si>
    <t xml:space="preserve">Poznámka k souboru cen:_x000D_
1. V cenách 781 12-1011 až -1015 jsou započteny i náklady na materiál._x000D_
2. V cenách 781 15-1011 až -1041 jsou započteny i náklady na materiál._x000D_
3. Lokalní vyrovnání podkladu tloušťky vetší než 3 mm se oceňuje cenami souboru cen Vyrovnání podkladu vnitřních omítaných ploch katalogu 801-4 Budovy a haly - opravy a údržba._x000D_
4. V cenách 781 16-1011 až -1023 nejsou započteny náklady na materiál, tyto se oceňují ve specifikaci._x000D_
</t>
  </si>
  <si>
    <t>1*1,5</t>
  </si>
  <si>
    <t>781474115</t>
  </si>
  <si>
    <t>Montáž obkladů vnitřních stěn z dlaždic keramických lepených flexibilním lepidlem maloformátových hladkých přes 22 do 25 ks/m2</t>
  </si>
  <si>
    <t>213158970</t>
  </si>
  <si>
    <t xml:space="preserve">Poznámka k souboru cen:_x000D_
1. Položky jsou určeny pro všechny druhy povrchových úprav._x000D_
</t>
  </si>
  <si>
    <t>59761039</t>
  </si>
  <si>
    <t>obklad keramický hladký přes 22 do 25ks/m2 - výběr dle investora</t>
  </si>
  <si>
    <t>-1794965033</t>
  </si>
  <si>
    <t>1,5*1,1 'Přepočtené koeficientem množství</t>
  </si>
  <si>
    <t>781494511</t>
  </si>
  <si>
    <t>Obklad - dokončující práce profily ukončovací lepené flexibilním lepidlem ukončovací</t>
  </si>
  <si>
    <t>-1003074418</t>
  </si>
  <si>
    <t xml:space="preserve">Poznámka k souboru cen:_x000D_
1. Množství měrných jednotek u ceny -5185 se stanoví podle počtu řezaných obkladaček, nezávisle na jejich velikosti._x000D_
2. Položku -5185 lze použít při nuceném použití jiného nástroje než řezačky._x000D_
</t>
  </si>
  <si>
    <t>1+1,5+1,5</t>
  </si>
  <si>
    <t>998781201</t>
  </si>
  <si>
    <t>Přesun hmot pro obklady keramické stanovený procentní sazbou (%) z ceny vodorovná dopravní vzdálenost do 50 m v objektech výšky do 6 m</t>
  </si>
  <si>
    <t>769598211</t>
  </si>
  <si>
    <t>1261765961</t>
  </si>
  <si>
    <t>-2073528918</t>
  </si>
  <si>
    <t>-481966909</t>
  </si>
  <si>
    <t>Odstranění nátěrů z omítek opálením s obroušením</t>
  </si>
  <si>
    <t>5629131</t>
  </si>
  <si>
    <t>(2,25+2,25+5,92+5,92+0,9+0,9-0,8-0,8-0,9-0,1-1-2,6)*1,2</t>
  </si>
  <si>
    <t>416047784</t>
  </si>
  <si>
    <t>(2,25+2,25+5,92+5,92+0,9+0,9-0,8-0,8-1)*1,2</t>
  </si>
  <si>
    <t>784171111</t>
  </si>
  <si>
    <t>Zakrytí nemalovaných ploch (materiál ve specifikaci) včetně pozdějšího odkrytí svislých ploch např. stěn, oken, dveří v místnostech výšky do 3,80</t>
  </si>
  <si>
    <t>446049690</t>
  </si>
  <si>
    <t xml:space="preserve">Poznámka k souboru cen:_x000D_
1. V cenách nejsou započteny náklady na dodávku fólie, tyto se oceňují ve speifikaci.Ztratné lze stanovit ve výši 5%._x000D_
</t>
  </si>
  <si>
    <t>Okno</t>
  </si>
  <si>
    <t>1,1*1,52</t>
  </si>
  <si>
    <t>58124844</t>
  </si>
  <si>
    <t>fólie pro malířské potřeby zakrývací tl 25µ 4x5m</t>
  </si>
  <si>
    <t>-215392778</t>
  </si>
  <si>
    <t>1,672*1,15 'Přepočtené koeficientem množství</t>
  </si>
  <si>
    <t>58124833</t>
  </si>
  <si>
    <t>páska pro malířské potřeby maskovací krepová 19mmx50m</t>
  </si>
  <si>
    <t>-450296021</t>
  </si>
  <si>
    <t>1,1+1,1+1,52+1,52</t>
  </si>
  <si>
    <t>5,24*1,2 'Přepočtené koeficientem množství</t>
  </si>
  <si>
    <t>1596860636</t>
  </si>
  <si>
    <t>(2,25+2,25+5,92+5,92+0,9+0,9)*1,4</t>
  </si>
  <si>
    <t>-(0,8*0,77)*2</t>
  </si>
  <si>
    <t>-(2,6+1+0,9+0,1)*0,6</t>
  </si>
  <si>
    <t>-1221618262</t>
  </si>
  <si>
    <t>-1*0,3</t>
  </si>
  <si>
    <t>-1258219409</t>
  </si>
  <si>
    <t>03 - Zahradní místnost</t>
  </si>
  <si>
    <t>-1369768151</t>
  </si>
  <si>
    <t>611325121</t>
  </si>
  <si>
    <t>Vápenocementová omítka rýh štuková ve stropech, šířky rýhy do 150 mm</t>
  </si>
  <si>
    <t>2022638416</t>
  </si>
  <si>
    <t>po rozvodech elektro</t>
  </si>
  <si>
    <t>(3,44+1,6+2,15)*0,15</t>
  </si>
  <si>
    <t>612325121</t>
  </si>
  <si>
    <t>Vápenocementová omítka rýh štuková ve stěnách, šířky rýhy do 150 mm</t>
  </si>
  <si>
    <t>885296728</t>
  </si>
  <si>
    <t>Po rozvodech elektro a ZTI</t>
  </si>
  <si>
    <t>(2,6*3)*0,15</t>
  </si>
  <si>
    <t>-1719549423</t>
  </si>
  <si>
    <t>Po vybourání obkladů</t>
  </si>
  <si>
    <t>2,15*1,85</t>
  </si>
  <si>
    <t>168403735</t>
  </si>
  <si>
    <t>V místech vybouraného obkladu</t>
  </si>
  <si>
    <t>2,15*0,85</t>
  </si>
  <si>
    <t>1003566732</t>
  </si>
  <si>
    <t>94465492</t>
  </si>
  <si>
    <t>-446209117</t>
  </si>
  <si>
    <t>2,15*3,14</t>
  </si>
  <si>
    <t>1,6*2,15</t>
  </si>
  <si>
    <t>-2107912647</t>
  </si>
  <si>
    <t>-1184304972</t>
  </si>
  <si>
    <t>-1498338835</t>
  </si>
  <si>
    <t>1146119668</t>
  </si>
  <si>
    <t>268286239</t>
  </si>
  <si>
    <t>0,312*6</t>
  </si>
  <si>
    <t>-712006033</t>
  </si>
  <si>
    <t>296391208</t>
  </si>
  <si>
    <t>-479957336</t>
  </si>
  <si>
    <t>831599360</t>
  </si>
  <si>
    <t>721174045</t>
  </si>
  <si>
    <t>Potrubí z trub polypropylenových připojovací DN 110</t>
  </si>
  <si>
    <t>1868176987</t>
  </si>
  <si>
    <t>203742499</t>
  </si>
  <si>
    <t>721194109</t>
  </si>
  <si>
    <t>Vyměření přípojek na potrubí vyvedení a upevnění odpadních výpustek DN 100</t>
  </si>
  <si>
    <t>-2023844572</t>
  </si>
  <si>
    <t>86938149</t>
  </si>
  <si>
    <t>-1533857482</t>
  </si>
  <si>
    <t>-1357394740</t>
  </si>
  <si>
    <t>1206164559</t>
  </si>
  <si>
    <t>-610232947</t>
  </si>
  <si>
    <t>1137678788</t>
  </si>
  <si>
    <t>305833210</t>
  </si>
  <si>
    <t>722224152</t>
  </si>
  <si>
    <t>Armatury s jedním závitem ventily kulové zahradní uzávěry PN 15 do 120° C G 1/2 - 3/4</t>
  </si>
  <si>
    <t>-1311922351</t>
  </si>
  <si>
    <t>271455026</t>
  </si>
  <si>
    <t>-38295893</t>
  </si>
  <si>
    <t>1543260168</t>
  </si>
  <si>
    <t>13273442</t>
  </si>
  <si>
    <t>725110811</t>
  </si>
  <si>
    <t>Demontáž klozetů splachovacích s nádrží nebo tlakovým splachovačem</t>
  </si>
  <si>
    <t>734503835</t>
  </si>
  <si>
    <t>784723441</t>
  </si>
  <si>
    <t>-109104517</t>
  </si>
  <si>
    <t>52788707</t>
  </si>
  <si>
    <t>725112015</t>
  </si>
  <si>
    <t>Zařízení záchodů klozety keramické standardní samostatně stojící dětské s hlubokým splachováním</t>
  </si>
  <si>
    <t>150308962</t>
  </si>
  <si>
    <t xml:space="preserve">Poznámka k souboru cen:_x000D_
1. V cenách -1351, -1361 není započten napájecí zdroj._x000D_
2. V cenách jsou započtená klozetová sedátka._x000D_
</t>
  </si>
  <si>
    <t>454941144</t>
  </si>
  <si>
    <t>725-x1</t>
  </si>
  <si>
    <t>D+M Ventil umyvadlový (pouze studená voda)</t>
  </si>
  <si>
    <t>1989873166</t>
  </si>
  <si>
    <t>849025000</t>
  </si>
  <si>
    <t>1664669377</t>
  </si>
  <si>
    <t>725-x2</t>
  </si>
  <si>
    <t>Demontáž zahradní hadice s navijákem, úschova, zpětná montáž</t>
  </si>
  <si>
    <t>-1350279088</t>
  </si>
  <si>
    <t>-879050538</t>
  </si>
  <si>
    <t>-927104829</t>
  </si>
  <si>
    <t>221524295</t>
  </si>
  <si>
    <t>-1138231926</t>
  </si>
  <si>
    <t>-1394578405</t>
  </si>
  <si>
    <t>-196620670</t>
  </si>
  <si>
    <t>9,49*1,2 'Přepočtené koeficientem množství</t>
  </si>
  <si>
    <t>1881711611</t>
  </si>
  <si>
    <t>962379287</t>
  </si>
  <si>
    <t>243425795</t>
  </si>
  <si>
    <t>1982693308</t>
  </si>
  <si>
    <t>199857583</t>
  </si>
  <si>
    <t>728431822</t>
  </si>
  <si>
    <t>1090118519</t>
  </si>
  <si>
    <t>-645799975</t>
  </si>
  <si>
    <t>-322890984</t>
  </si>
  <si>
    <t>-1054642639</t>
  </si>
  <si>
    <t>2,15*1</t>
  </si>
  <si>
    <t>-1073981399</t>
  </si>
  <si>
    <t>224076559</t>
  </si>
  <si>
    <t>2,15*1,1 'Přepočtené koeficientem množství</t>
  </si>
  <si>
    <t>-912006283</t>
  </si>
  <si>
    <t>781495115</t>
  </si>
  <si>
    <t>Obklad - dokončující práce ostatní práce spárování silikonem</t>
  </si>
  <si>
    <t>1193933080</t>
  </si>
  <si>
    <t>2,15+1+1</t>
  </si>
  <si>
    <t>-1258787559</t>
  </si>
  <si>
    <t>Odstranění nátěrů a provedení nových dvojnásobných na ocelové konstrukci zasklených stěn vč. olepení konstrukcí páskou</t>
  </si>
  <si>
    <t>1269262475</t>
  </si>
  <si>
    <t>784111001</t>
  </si>
  <si>
    <t>Oprášení (ometení) podkladu v místnostech výšky do 3,80 m</t>
  </si>
  <si>
    <t>614645038</t>
  </si>
  <si>
    <t>(2,15+2,15+1,5+3,14+0,1)*2,6</t>
  </si>
  <si>
    <t>3,14*2,15</t>
  </si>
  <si>
    <t>1,5*2,15</t>
  </si>
  <si>
    <t>-2,16*1,72</t>
  </si>
  <si>
    <t>(2,16+1,72+1,72)*0,1</t>
  </si>
  <si>
    <t>-0,8*1,97</t>
  </si>
  <si>
    <t>(0,8+1,97+1,97)*0,1</t>
  </si>
  <si>
    <t>-2,15*1</t>
  </si>
  <si>
    <t>-837350009</t>
  </si>
  <si>
    <t>2,16*1,72</t>
  </si>
  <si>
    <t>Prosklené stěny</t>
  </si>
  <si>
    <t>(3,14+1,6+2,15+2,15)*2,6</t>
  </si>
  <si>
    <t>-(0,6*2)*2</t>
  </si>
  <si>
    <t>-534009773</t>
  </si>
  <si>
    <t>24,819*1,15 'Přepočtené koeficientem množství</t>
  </si>
  <si>
    <t>58124838</t>
  </si>
  <si>
    <t>páska maskovací krepová pro malířské potřeby š 50mm</t>
  </si>
  <si>
    <t>2026517309</t>
  </si>
  <si>
    <t>2,16+2,16+1,72+1,72+2,6+2,6+3,14+3,14+1,6+1,6+2,15+2,15+2,15+2,15+2,6+2,6+2,6+2,6+0,6+0,6+2+2+2+2</t>
  </si>
  <si>
    <t>50,64*1,2 'Přepočtené koeficientem množství</t>
  </si>
  <si>
    <t>Penetrace podkladu jednonásobná hloubková v místnostech výšky do 3,80 m</t>
  </si>
  <si>
    <t>323272203</t>
  </si>
  <si>
    <t>-1335698213</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</si>
  <si>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</si>
  <si>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</si>
  <si>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</si>
  <si>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</si>
  <si>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charset val="238"/>
      </rPr>
      <t xml:space="preserve">Rekapitulace stavby </t>
    </r>
    <r>
      <rPr>
        <sz val="9"/>
        <rFont val="Trebuchet MS"/>
        <charset val="238"/>
      </rPr>
      <t>obsahuje sestavu Rekapitulace stavby a Rekapitulace objektů stavby a soupisů prací.</t>
    </r>
  </si>
  <si>
    <r>
      <t xml:space="preserve">V sestavě </t>
    </r>
    <r>
      <rPr>
        <b/>
        <sz val="9"/>
        <rFont val="Trebuchet MS"/>
        <charset val="238"/>
      </rPr>
      <t>Rekapitulace stavby</t>
    </r>
    <r>
      <rPr>
        <sz val="9"/>
        <rFont val="Trebuchet MS"/>
        <charset val="238"/>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</si>
  <si>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</si>
  <si>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</si>
  <si>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charset val="238"/>
      </rPr>
      <t>Rekapitulace objektů stavby a soupisů prací</t>
    </r>
    <r>
      <rPr>
        <sz val="9"/>
        <rFont val="Trebuchet MS"/>
        <charset val="238"/>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</si>
  <si>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</si>
  <si>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</si>
  <si>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</si>
  <si>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</si>
  <si>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</si>
  <si>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</si>
  <si>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</si>
  <si>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</si>
  <si>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</si>
  <si>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</si>
  <si>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</si>
  <si>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</si>
  <si>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</si>
  <si>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charset val="238"/>
      </rPr>
      <t xml:space="preserve">Soupis prací </t>
    </r>
    <r>
      <rPr>
        <sz val="9"/>
        <rFont val="Trebuchet MS"/>
        <charset val="238"/>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</si>
  <si>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</si>
  <si>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charset val="238"/>
      </rPr>
      <t>Krycí list soupisu</t>
    </r>
    <r>
      <rPr>
        <sz val="9"/>
        <rFont val="Trebuchet MS"/>
        <charset val="238"/>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</si>
  <si>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</si>
  <si>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charset val="238"/>
      </rPr>
      <t>Rekapitulace členění soupisu prací</t>
    </r>
    <r>
      <rPr>
        <sz val="9"/>
        <rFont val="Trebuchet MS"/>
        <charset val="238"/>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</si>
  <si>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</si>
  <si>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charset val="238"/>
      </rPr>
      <t xml:space="preserve">Soupis prací </t>
    </r>
    <r>
      <rPr>
        <sz val="9"/>
        <rFont val="Trebuchet MS"/>
        <charset val="238"/>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</si>
  <si>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</si>
  <si>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</si>
  <si>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</si>
  <si>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</si>
  <si>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</si>
  <si>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</si>
  <si>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</si>
  <si>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</si>
  <si>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</si>
  <si>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</si>
  <si>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</si>
  <si>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</si>
  <si>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</si>
  <si>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</si>
  <si>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</si>
  <si>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</si>
  <si>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</si>
  <si>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</si>
  <si>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</si>
  <si>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</si>
  <si>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</si>
  <si>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</si>
  <si>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</si>
  <si>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</si>
  <si>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</si>
  <si>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</si>
  <si>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</si>
  <si>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</si>
  <si>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</si>
  <si>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</si>
  <si>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</si>
  <si>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</si>
  <si>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</si>
  <si>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</si>
  <si>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</si>
  <si>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</si>
  <si>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</si>
  <si>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</si>
  <si>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</si>
  <si>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</si>
  <si>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</si>
  <si>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</si>
  <si>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</si>
  <si>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</si>
  <si>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</si>
  <si>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</si>
  <si>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</si>
  <si>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</si>
  <si>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</si>
  <si>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</si>
  <si>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</si>
  <si>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</si>
  <si>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</si>
  <si>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</si>
  <si>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</si>
  <si>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</si>
  <si>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</si>
  <si>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</si>
  <si>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</si>
  <si>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</si>
  <si>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</si>
  <si>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</si>
  <si>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</si>
  <si>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</si>
  <si>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</si>
  <si>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</si>
  <si>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</si>
  <si>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</si>
  <si>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</si>
  <si>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</si>
  <si>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</si>
  <si>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</si>
  <si>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</si>
  <si>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</si>
  <si>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</si>
  <si>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</si>
  <si>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</si>
  <si>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</si>
  <si>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</si>
  <si>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</si>
  <si>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</si>
  <si>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</si>
  <si>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</si>
  <si>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</si>
  <si>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</si>
  <si>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</si>
  <si>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</si>
  <si>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</si>
  <si>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</si>
  <si>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</si>
  <si>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</si>
  <si>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</si>
  <si>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</si>
  <si>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</si>
  <si>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</si>
  <si>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</si>
  <si>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</si>
  <si>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</si>
  <si>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</si>
  <si>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</si>
  <si>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</si>
  <si>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</si>
  <si>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</si>
  <si>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</si>
  <si>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</si>
  <si>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</si>
  <si>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</si>
  <si>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</si>
  <si>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</si>
  <si>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</si>
  <si>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</si>
  <si>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</si>
  <si>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</si>
  <si>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</si>
  <si>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</si>
  <si>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</si>
  <si>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</si>
  <si>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</si>
  <si>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</si>
  <si>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</si>
  <si>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</si>
  <si>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</si>
  <si>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</si>
  <si>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</si>
  <si>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</si>
  <si>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</si>
  <si>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</si>
  <si>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</si>
  <si>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</si>
  <si>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</si>
  <si>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</si>
  <si>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</si>
  <si>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</si>
  <si>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</si>
  <si>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</si>
  <si>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</si>
  <si>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</si>
  <si>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</si>
  <si>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</si>
  <si>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</si>
  <si>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</si>
  <si>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</si>
  <si>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</si>
  <si>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</si>
  <si>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</si>
  <si>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</si>
  <si>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</si>
  <si>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</si>
  <si>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</si>
  <si>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</si>
  <si>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</si>
  <si>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</si>
  <si>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</si>
  <si>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</si>
  <si>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</si>
  <si>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</si>
  <si>
    <t>www.stavebnikalkulace.cz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</si>
</sst>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46">
    <font>
      <sz val="8"/>
      <name val="Arial CE"/>
      <family val="2"/>
    </font>
    <font>
      <sz val="10"/>
      <color rgb="FF969696"/>
      <name val="Arial CE"/>
    </font>
    <font>
      <sz val="10"/>
      <name val="Arial CE"/>
    </font>
    <font>
      <b/>
      <sz val="11"/>
      <name val="Arial CE"/>
    </font>
    <font>
      <b/>
      <sz val="12"/>
      <name val="Arial CE"/>
    </font>
    <font>
      <sz val="11"/>
      <name val="Arial CE"/>
    </font>
    <font>
      <sz val="12"/>
      <color rgb="FF003366"/>
      <name val="Arial CE"/>
    </font>
    <font>
      <sz val="10"/>
      <color rgb="FF003366"/>
      <name val="Arial CE"/>
    </font>
    <font>
      <sz val="8"/>
      <color rgb="FF003366"/>
      <name val="Arial CE"/>
    </font>
    <font>
      <sz val="8"/>
      <color rgb="FF800080"/>
      <name val="Arial CE"/>
    </font>
    <font>
      <sz val="8"/>
      <color rgb="FF505050"/>
      <name val="Arial CE"/>
    </font>
    <font>
      <sz val="8"/>
      <color rgb="FFFF0000"/>
      <name val="Arial CE"/>
    </font>
    <font>
      <sz val="8"/>
      <color rgb="FFFFFFFF"/>
      <name val="Arial CE"/>
    </font>
    <font>
      <b/>
      <sz val="14"/>
      <name val="Arial CE"/>
    </font>
    <font>
      <sz val="8"/>
      <color rgb="FF3366FF"/>
      <name val="Arial CE"/>
    </font>
    <font>
      <b/>
      <sz val="12"/>
      <color rgb="FF969696"/>
      <name val="Arial CE"/>
    </font>
    <font>
      <b/>
      <sz val="8"/>
      <color rgb="FF969696"/>
      <name val="Arial CE"/>
    </font>
    <font>
      <b/>
      <sz val="10"/>
      <name val="Arial CE"/>
    </font>
    <font>
      <b/>
      <sz val="10"/>
      <color rgb="FF969696"/>
      <name val="Arial CE"/>
    </font>
    <font>
      <sz val="12"/>
      <color rgb="FF969696"/>
      <name val="Arial CE"/>
    </font>
    <font>
      <sz val="8"/>
      <color rgb="FF969696"/>
      <name val="Arial CE"/>
    </font>
    <font>
      <sz val="9"/>
      <name val="Arial CE"/>
    </font>
    <font>
      <sz val="9"/>
      <color rgb="FF969696"/>
      <name val="Arial CE"/>
    </font>
    <font>
      <b/>
      <sz val="12"/>
      <color rgb="FF960000"/>
      <name val="Arial CE"/>
    </font>
    <font>
      <sz val="12"/>
      <name val="Arial CE"/>
    </font>
    <font>
      <sz val="18"/>
      <color theme="10"/>
      <name val="Wingdings 2"/>
    </font>
    <font>
      <b/>
      <sz val="11"/>
      <color rgb="FF003366"/>
      <name val="Arial CE"/>
    </font>
    <font>
      <sz val="11"/>
      <color rgb="FF003366"/>
      <name val="Arial CE"/>
    </font>
    <font>
      <sz val="11"/>
      <color rgb="FF969696"/>
      <name val="Arial CE"/>
    </font>
    <font>
      <sz val="10"/>
      <color rgb="FF3366FF"/>
      <name val="Arial CE"/>
    </font>
    <font>
      <b/>
      <sz val="12"/>
      <color rgb="FF800000"/>
      <name val="Arial CE"/>
    </font>
    <font>
      <sz val="8"/>
      <color rgb="FF960000"/>
      <name val="Arial CE"/>
    </font>
    <font>
      <b/>
      <sz val="8"/>
      <name val="Arial CE"/>
    </font>
    <font>
      <sz val="7"/>
      <color rgb="FF969696"/>
      <name val="Arial CE"/>
    </font>
    <font>
      <i/>
      <sz val="7"/>
      <color rgb="FF969696"/>
      <name val="Arial CE"/>
    </font>
    <font>
      <i/>
      <sz val="9"/>
      <color rgb="FF0000FF"/>
      <name val="Arial CE"/>
    </font>
    <font>
      <i/>
      <sz val="8"/>
      <color rgb="FF0000FF"/>
      <name val="Arial CE"/>
    </font>
    <font>
      <sz val="8"/>
      <name val="Trebuchet MS"/>
      <charset val="238"/>
    </font>
    <font>
      <b/>
      <sz val="16"/>
      <name val="Trebuchet MS"/>
      <charset val="238"/>
    </font>
    <font>
      <b/>
      <sz val="11"/>
      <name val="Trebuchet MS"/>
      <charset val="238"/>
    </font>
    <font>
      <sz val="9"/>
      <name val="Trebuchet MS"/>
      <charset val="238"/>
    </font>
    <font>
      <sz val="10"/>
      <name val="Trebuchet MS"/>
      <charset val="238"/>
    </font>
    <font>
      <sz val="11"/>
      <name val="Trebuchet MS"/>
      <charset val="238"/>
    </font>
    <font>
      <b/>
      <sz val="9"/>
      <name val="Trebuchet MS"/>
      <charset val="238"/>
    </font>
    <font>
      <u/>
      <sz val="11"/>
      <color theme="10"/>
      <name val="Calibri"/>
      <scheme val="minor"/>
    </font>
    <font>
      <i/>
      <sz val="9"/>
      <name val="Trebuchet MS"/>
      <charset val="238"/>
    </font>
  </fonts>
  <fills count="5">
    <fill>
      <patternFill patternType="none"/>
    </fill>
    <fill>
      <patternFill patternType="gray125"/>
    </fill>
    <fill>
      <patternFill patternType="solid">
        <fgColor rgb="FFFFFFCC"/>
      </patternFill>
    </fill>
    <fill>
      <patternFill patternType="solid">
        <fgColor rgb="FFBEBEBE"/>
      </patternFill>
    </fill>
    <fill>
      <patternFill patternType="solid">
        <fgColor rgb="FFD2D2D2"/>
      </patternFill>
    </fill>
  </fills>
  <borders count="32">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style="hair">
        <color rgb="FF969696"/>
      </left>
      <right style="hair">
        <color rgb="FF969696"/>
      </right>
      <top style="hair">
        <color rgb="FF969696"/>
      </top>
      <bottom style="hair">
        <color rgb="FF969696"/>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44" fillId="0" borderId="0" applyNumberFormat="0" applyFill="0" applyBorder="0" applyAlignment="0" applyProtection="0"/>
  </cellStyleXfs>
  <cellXfs count="391">
    <xf numFmtId="0" fontId="0" fillId="0" borderId="0" xfId="0"/>
    <xf numFmtId="0" fontId="0" fillId="0" borderId="0" xfId="0"/>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Alignment="1">
      <alignment horizontal="center" vertical="center" wrapText="1"/>
    </xf>
    <xf numFmtId="0" fontId="8" fillId="0" borderId="0" xfId="0" applyFont="1" applyAlignment="1"/>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0" borderId="0" xfId="0" applyAlignment="1">
      <alignment horizontal="center"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2" xfId="0" applyBorder="1" applyProtection="1"/>
    <xf numFmtId="0" fontId="0" fillId="0" borderId="3" xfId="0" applyBorder="1" applyProtection="1"/>
    <xf numFmtId="0" fontId="0" fillId="0" borderId="4" xfId="0" applyBorder="1"/>
    <xf numFmtId="0" fontId="0" fillId="0" borderId="4" xfId="0" applyBorder="1" applyProtection="1"/>
    <xf numFmtId="0" fontId="0" fillId="0" borderId="0" xfId="0" applyProtection="1"/>
    <xf numFmtId="0" fontId="13" fillId="0" borderId="0" xfId="0" applyFont="1" applyAlignment="1" applyProtection="1">
      <alignment horizontal="left" vertical="center"/>
    </xf>
    <xf numFmtId="0" fontId="14" fillId="0" borderId="0" xfId="0" applyFont="1" applyAlignment="1">
      <alignment horizontal="left" vertical="center"/>
    </xf>
    <xf numFmtId="0" fontId="15" fillId="0" borderId="0" xfId="0" applyFont="1" applyAlignment="1">
      <alignment horizontal="left" vertical="center"/>
    </xf>
    <xf numFmtId="0" fontId="1" fillId="0" borderId="0" xfId="0" applyFont="1" applyAlignment="1" applyProtection="1">
      <alignment horizontal="left" vertical="top"/>
    </xf>
    <xf numFmtId="0" fontId="2" fillId="0" borderId="0" xfId="0" applyFont="1" applyAlignment="1" applyProtection="1">
      <alignment horizontal="left" vertical="center"/>
    </xf>
    <xf numFmtId="0" fontId="3" fillId="0" borderId="0" xfId="0" applyFont="1" applyAlignment="1" applyProtection="1">
      <alignment horizontal="left" vertical="top"/>
    </xf>
    <xf numFmtId="0" fontId="1" fillId="0" borderId="0" xfId="0" applyFont="1" applyAlignment="1" applyProtection="1">
      <alignment horizontal="left" vertical="center"/>
    </xf>
    <xf numFmtId="0" fontId="2" fillId="2" borderId="0" xfId="0" applyFont="1" applyFill="1" applyAlignment="1" applyProtection="1">
      <alignment horizontal="left" vertical="center"/>
      <protection locked="0"/>
    </xf>
    <xf numFmtId="49" fontId="2" fillId="2" borderId="0" xfId="0" applyNumberFormat="1" applyFont="1" applyFill="1" applyAlignment="1" applyProtection="1">
      <alignment horizontal="left" vertical="center"/>
      <protection locked="0"/>
    </xf>
    <xf numFmtId="0" fontId="2" fillId="0" borderId="0" xfId="0" applyFont="1" applyAlignment="1" applyProtection="1">
      <alignment horizontal="left" vertical="center" wrapText="1"/>
    </xf>
    <xf numFmtId="0" fontId="0" fillId="0" borderId="5" xfId="0" applyBorder="1" applyProtection="1"/>
    <xf numFmtId="0" fontId="0" fillId="0" borderId="0" xfId="0" applyFont="1" applyAlignment="1">
      <alignment vertical="center"/>
    </xf>
    <xf numFmtId="0" fontId="0" fillId="0" borderId="4" xfId="0" applyFont="1" applyBorder="1" applyAlignment="1" applyProtection="1">
      <alignment vertical="center"/>
    </xf>
    <xf numFmtId="0" fontId="0" fillId="0" borderId="0" xfId="0" applyFont="1" applyAlignment="1" applyProtection="1">
      <alignment vertical="center"/>
    </xf>
    <xf numFmtId="0" fontId="17" fillId="0" borderId="6" xfId="0" applyFont="1" applyBorder="1" applyAlignment="1" applyProtection="1">
      <alignment horizontal="left" vertical="center"/>
    </xf>
    <xf numFmtId="0" fontId="0" fillId="0" borderId="6" xfId="0" applyFont="1" applyBorder="1" applyAlignment="1" applyProtection="1">
      <alignment vertical="center"/>
    </xf>
    <xf numFmtId="0" fontId="0" fillId="0" borderId="4" xfId="0" applyFont="1" applyBorder="1" applyAlignment="1">
      <alignment vertical="center"/>
    </xf>
    <xf numFmtId="0" fontId="1" fillId="0" borderId="4" xfId="0" applyFont="1" applyBorder="1" applyAlignment="1" applyProtection="1">
      <alignment vertical="center"/>
    </xf>
    <xf numFmtId="0" fontId="1" fillId="0" borderId="0" xfId="0" applyFont="1" applyAlignment="1" applyProtection="1">
      <alignment vertical="center"/>
    </xf>
    <xf numFmtId="0" fontId="1" fillId="0" borderId="4" xfId="0" applyFont="1" applyBorder="1" applyAlignment="1">
      <alignment vertical="center"/>
    </xf>
    <xf numFmtId="0" fontId="0" fillId="3" borderId="0" xfId="0" applyFont="1" applyFill="1" applyAlignment="1" applyProtection="1">
      <alignment vertical="center"/>
    </xf>
    <xf numFmtId="0" fontId="4" fillId="3" borderId="7" xfId="0" applyFont="1" applyFill="1" applyBorder="1" applyAlignment="1" applyProtection="1">
      <alignment horizontal="left" vertical="center"/>
    </xf>
    <xf numFmtId="0" fontId="0" fillId="3" borderId="8" xfId="0" applyFont="1" applyFill="1" applyBorder="1" applyAlignment="1" applyProtection="1">
      <alignment vertical="center"/>
    </xf>
    <xf numFmtId="0" fontId="4" fillId="3" borderId="8" xfId="0" applyFont="1" applyFill="1" applyBorder="1" applyAlignment="1" applyProtection="1">
      <alignment horizontal="center" vertical="center"/>
    </xf>
    <xf numFmtId="0" fontId="0" fillId="0" borderId="10" xfId="0" applyFont="1" applyBorder="1" applyAlignment="1" applyProtection="1">
      <alignment vertical="center"/>
    </xf>
    <xf numFmtId="0" fontId="0" fillId="0" borderId="11" xfId="0" applyFont="1" applyBorder="1" applyAlignment="1" applyProtection="1">
      <alignment vertical="center"/>
    </xf>
    <xf numFmtId="0" fontId="0" fillId="0" borderId="2" xfId="0" applyFont="1" applyBorder="1" applyAlignment="1" applyProtection="1">
      <alignment vertical="center"/>
    </xf>
    <xf numFmtId="0" fontId="0" fillId="0" borderId="3" xfId="0" applyFont="1" applyBorder="1" applyAlignment="1" applyProtection="1">
      <alignment vertical="center"/>
    </xf>
    <xf numFmtId="0" fontId="2" fillId="0" borderId="4" xfId="0" applyFont="1" applyBorder="1" applyAlignment="1" applyProtection="1">
      <alignment vertical="center"/>
    </xf>
    <xf numFmtId="0" fontId="2" fillId="0" borderId="0" xfId="0" applyFont="1" applyAlignment="1" applyProtection="1">
      <alignment vertical="center"/>
    </xf>
    <xf numFmtId="0" fontId="2" fillId="0" borderId="4" xfId="0" applyFont="1" applyBorder="1" applyAlignment="1">
      <alignment vertical="center"/>
    </xf>
    <xf numFmtId="0" fontId="3" fillId="0" borderId="4"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4" xfId="0" applyFont="1" applyBorder="1" applyAlignment="1">
      <alignment vertical="center"/>
    </xf>
    <xf numFmtId="0" fontId="17" fillId="0" borderId="0" xfId="0" applyFont="1" applyAlignment="1" applyProtection="1">
      <alignment vertical="center"/>
    </xf>
    <xf numFmtId="165" fontId="2" fillId="0" borderId="0" xfId="0" applyNumberFormat="1" applyFont="1" applyAlignment="1" applyProtection="1">
      <alignment horizontal="left" vertical="center"/>
    </xf>
    <xf numFmtId="0" fontId="0" fillId="0" borderId="13" xfId="0" applyBorder="1" applyAlignment="1">
      <alignment vertical="center"/>
    </xf>
    <xf numFmtId="0" fontId="0" fillId="0" borderId="14" xfId="0" applyBorder="1" applyAlignment="1">
      <alignment vertical="center"/>
    </xf>
    <xf numFmtId="0" fontId="0" fillId="0" borderId="0" xfId="0" applyFont="1" applyBorder="1" applyAlignment="1">
      <alignment vertical="center"/>
    </xf>
    <xf numFmtId="0" fontId="0" fillId="0" borderId="16" xfId="0" applyFont="1" applyBorder="1" applyAlignment="1">
      <alignment vertical="center"/>
    </xf>
    <xf numFmtId="0" fontId="0" fillId="0" borderId="0" xfId="0" applyFont="1" applyBorder="1" applyAlignment="1" applyProtection="1">
      <alignment vertical="center"/>
    </xf>
    <xf numFmtId="0" fontId="0" fillId="0" borderId="16" xfId="0" applyFont="1" applyBorder="1" applyAlignment="1" applyProtection="1">
      <alignment vertical="center"/>
    </xf>
    <xf numFmtId="0" fontId="0" fillId="4" borderId="8" xfId="0" applyFont="1" applyFill="1" applyBorder="1" applyAlignment="1" applyProtection="1">
      <alignment vertical="center"/>
    </xf>
    <xf numFmtId="0" fontId="21" fillId="4" borderId="9" xfId="0" applyFont="1" applyFill="1" applyBorder="1" applyAlignment="1" applyProtection="1">
      <alignment horizontal="center" vertical="center"/>
    </xf>
    <xf numFmtId="0" fontId="22" fillId="0" borderId="17" xfId="0" applyFont="1" applyBorder="1" applyAlignment="1" applyProtection="1">
      <alignment horizontal="center" vertical="center" wrapText="1"/>
    </xf>
    <xf numFmtId="0" fontId="22" fillId="0" borderId="18" xfId="0" applyFont="1" applyBorder="1" applyAlignment="1" applyProtection="1">
      <alignment horizontal="center" vertical="center" wrapText="1"/>
    </xf>
    <xf numFmtId="0" fontId="22" fillId="0" borderId="19" xfId="0" applyFont="1" applyBorder="1" applyAlignment="1" applyProtection="1">
      <alignment horizontal="center" vertical="center" wrapText="1"/>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0" fillId="0" borderId="14" xfId="0" applyFont="1" applyBorder="1" applyAlignment="1" applyProtection="1">
      <alignment vertical="center"/>
    </xf>
    <xf numFmtId="0" fontId="4" fillId="0" borderId="4" xfId="0" applyFont="1" applyBorder="1" applyAlignment="1" applyProtection="1">
      <alignment vertical="center"/>
    </xf>
    <xf numFmtId="0" fontId="23" fillId="0" borderId="0" xfId="0" applyFont="1" applyAlignment="1" applyProtection="1">
      <alignment horizontal="left" vertical="center"/>
    </xf>
    <xf numFmtId="0" fontId="23" fillId="0" borderId="0" xfId="0" applyFont="1" applyAlignment="1" applyProtection="1">
      <alignment vertical="center"/>
    </xf>
    <xf numFmtId="4" fontId="23" fillId="0" borderId="0" xfId="0" applyNumberFormat="1" applyFont="1" applyAlignment="1" applyProtection="1">
      <alignment vertical="center"/>
    </xf>
    <xf numFmtId="0" fontId="4" fillId="0" borderId="0" xfId="0" applyFont="1" applyAlignment="1" applyProtection="1">
      <alignment horizontal="center" vertical="center"/>
    </xf>
    <xf numFmtId="0" fontId="4" fillId="0" borderId="4" xfId="0" applyFont="1" applyBorder="1" applyAlignment="1">
      <alignment vertical="center"/>
    </xf>
    <xf numFmtId="4" fontId="19" fillId="0" borderId="15" xfId="0" applyNumberFormat="1" applyFont="1" applyBorder="1" applyAlignment="1" applyProtection="1">
      <alignment vertical="center"/>
    </xf>
    <xf numFmtId="4" fontId="19" fillId="0" borderId="0" xfId="0" applyNumberFormat="1" applyFont="1" applyBorder="1" applyAlignment="1" applyProtection="1">
      <alignment vertical="center"/>
    </xf>
    <xf numFmtId="166" fontId="19" fillId="0" borderId="0" xfId="0" applyNumberFormat="1" applyFont="1" applyBorder="1" applyAlignment="1" applyProtection="1">
      <alignment vertical="center"/>
    </xf>
    <xf numFmtId="4" fontId="19" fillId="0" borderId="16" xfId="0" applyNumberFormat="1" applyFont="1" applyBorder="1" applyAlignment="1" applyProtection="1">
      <alignment vertical="center"/>
    </xf>
    <xf numFmtId="0" fontId="4" fillId="0" borderId="0" xfId="0" applyFont="1" applyAlignment="1">
      <alignment horizontal="left" vertical="center"/>
    </xf>
    <xf numFmtId="0" fontId="24" fillId="0" borderId="0" xfId="0" applyFont="1" applyAlignment="1">
      <alignment horizontal="left" vertical="center"/>
    </xf>
    <xf numFmtId="0" fontId="25" fillId="0" borderId="0" xfId="1" applyFont="1" applyAlignment="1">
      <alignment horizontal="center" vertical="center"/>
    </xf>
    <xf numFmtId="0" fontId="5" fillId="0" borderId="4" xfId="0" applyFont="1" applyBorder="1" applyAlignment="1" applyProtection="1">
      <alignment vertical="center"/>
    </xf>
    <xf numFmtId="0" fontId="26" fillId="0" borderId="0" xfId="0" applyFont="1" applyAlignment="1" applyProtection="1">
      <alignment vertical="center"/>
    </xf>
    <xf numFmtId="0" fontId="27" fillId="0" borderId="0" xfId="0" applyFont="1" applyAlignment="1" applyProtection="1">
      <alignment vertical="center"/>
    </xf>
    <xf numFmtId="0" fontId="3" fillId="0" borderId="0" xfId="0" applyFont="1" applyAlignment="1" applyProtection="1">
      <alignment horizontal="center" vertical="center"/>
    </xf>
    <xf numFmtId="0" fontId="5" fillId="0" borderId="4" xfId="0" applyFont="1" applyBorder="1" applyAlignment="1">
      <alignment vertical="center"/>
    </xf>
    <xf numFmtId="4" fontId="28" fillId="0" borderId="15" xfId="0" applyNumberFormat="1" applyFont="1" applyBorder="1" applyAlignment="1" applyProtection="1">
      <alignment vertical="center"/>
    </xf>
    <xf numFmtId="4" fontId="28" fillId="0" borderId="0" xfId="0" applyNumberFormat="1" applyFont="1" applyBorder="1" applyAlignment="1" applyProtection="1">
      <alignment vertical="center"/>
    </xf>
    <xf numFmtId="166" fontId="28" fillId="0" borderId="0" xfId="0" applyNumberFormat="1" applyFont="1" applyBorder="1" applyAlignment="1" applyProtection="1">
      <alignment vertical="center"/>
    </xf>
    <xf numFmtId="4" fontId="28" fillId="0" borderId="16" xfId="0" applyNumberFormat="1" applyFont="1" applyBorder="1" applyAlignment="1" applyProtection="1">
      <alignment vertical="center"/>
    </xf>
    <xf numFmtId="0" fontId="5" fillId="0" borderId="0" xfId="0" applyFont="1" applyAlignment="1">
      <alignment horizontal="left" vertical="center"/>
    </xf>
    <xf numFmtId="4" fontId="28" fillId="0" borderId="20" xfId="0" applyNumberFormat="1" applyFont="1" applyBorder="1" applyAlignment="1" applyProtection="1">
      <alignment vertical="center"/>
    </xf>
    <xf numFmtId="4" fontId="28" fillId="0" borderId="21" xfId="0" applyNumberFormat="1" applyFont="1" applyBorder="1" applyAlignment="1" applyProtection="1">
      <alignment vertical="center"/>
    </xf>
    <xf numFmtId="166" fontId="28" fillId="0" borderId="21" xfId="0" applyNumberFormat="1" applyFont="1" applyBorder="1" applyAlignment="1" applyProtection="1">
      <alignment vertical="center"/>
    </xf>
    <xf numFmtId="4" fontId="28" fillId="0" borderId="22" xfId="0" applyNumberFormat="1" applyFont="1" applyBorder="1" applyAlignment="1" applyProtection="1">
      <alignment vertical="center"/>
    </xf>
    <xf numFmtId="0" fontId="0" fillId="0" borderId="0" xfId="0" applyProtection="1">
      <protection locked="0"/>
    </xf>
    <xf numFmtId="0" fontId="0" fillId="0" borderId="2" xfId="0" applyBorder="1"/>
    <xf numFmtId="0" fontId="0" fillId="0" borderId="3" xfId="0" applyBorder="1"/>
    <xf numFmtId="0" fontId="0" fillId="0" borderId="3" xfId="0" applyBorder="1" applyProtection="1">
      <protection locked="0"/>
    </xf>
    <xf numFmtId="0" fontId="13" fillId="0" borderId="0" xfId="0" applyFont="1" applyAlignment="1">
      <alignment horizontal="left" vertical="center"/>
    </xf>
    <xf numFmtId="0" fontId="29" fillId="0" borderId="0" xfId="0" applyFont="1" applyAlignment="1">
      <alignment horizontal="left" vertical="center"/>
    </xf>
    <xf numFmtId="0" fontId="1" fillId="0" borderId="0" xfId="0" applyFont="1" applyAlignment="1">
      <alignment horizontal="left" vertical="center"/>
    </xf>
    <xf numFmtId="0" fontId="0" fillId="0" borderId="0" xfId="0" applyFont="1" applyAlignment="1" applyProtection="1">
      <alignment vertical="center"/>
      <protection locked="0"/>
    </xf>
    <xf numFmtId="0" fontId="0" fillId="0" borderId="4" xfId="0" applyBorder="1" applyAlignment="1">
      <alignment vertical="center"/>
    </xf>
    <xf numFmtId="0" fontId="2" fillId="0" borderId="0" xfId="0" applyFont="1" applyAlignment="1">
      <alignment horizontal="left" vertical="center"/>
    </xf>
    <xf numFmtId="0" fontId="1" fillId="0" borderId="0" xfId="0" applyFont="1" applyAlignment="1" applyProtection="1">
      <alignment horizontal="left" vertical="center"/>
      <protection locked="0"/>
    </xf>
    <xf numFmtId="165" fontId="2" fillId="0" borderId="0" xfId="0" applyNumberFormat="1" applyFont="1" applyAlignment="1">
      <alignment horizontal="left" vertical="center"/>
    </xf>
    <xf numFmtId="0" fontId="0" fillId="0" borderId="0" xfId="0" applyFont="1" applyAlignment="1">
      <alignment vertical="center" wrapText="1"/>
    </xf>
    <xf numFmtId="0" fontId="0" fillId="0" borderId="4" xfId="0" applyFont="1" applyBorder="1" applyAlignment="1">
      <alignment vertical="center" wrapText="1"/>
    </xf>
    <xf numFmtId="0" fontId="0" fillId="0" borderId="0" xfId="0" applyFont="1" applyAlignment="1" applyProtection="1">
      <alignment vertical="center" wrapText="1"/>
      <protection locked="0"/>
    </xf>
    <xf numFmtId="0" fontId="0" fillId="0" borderId="4" xfId="0" applyBorder="1" applyAlignment="1">
      <alignment vertical="center" wrapText="1"/>
    </xf>
    <xf numFmtId="0" fontId="0" fillId="0" borderId="13" xfId="0" applyFont="1" applyBorder="1" applyAlignment="1">
      <alignment vertical="center"/>
    </xf>
    <xf numFmtId="0" fontId="0" fillId="0" borderId="13" xfId="0" applyFont="1" applyBorder="1" applyAlignment="1" applyProtection="1">
      <alignment vertical="center"/>
      <protection locked="0"/>
    </xf>
    <xf numFmtId="0" fontId="17" fillId="0" borderId="0" xfId="0" applyFont="1" applyAlignment="1">
      <alignment horizontal="left" vertical="center"/>
    </xf>
    <xf numFmtId="4" fontId="23" fillId="0" borderId="0" xfId="0" applyNumberFormat="1" applyFont="1" applyAlignment="1">
      <alignment vertical="center"/>
    </xf>
    <xf numFmtId="0" fontId="1" fillId="0" borderId="0" xfId="0" applyFont="1" applyAlignment="1">
      <alignment horizontal="right" vertical="center"/>
    </xf>
    <xf numFmtId="0" fontId="1" fillId="0" borderId="0" xfId="0" applyFont="1" applyAlignment="1" applyProtection="1">
      <alignment horizontal="right" vertical="center"/>
      <protection locked="0"/>
    </xf>
    <xf numFmtId="0" fontId="20" fillId="0" borderId="0" xfId="0" applyFont="1" applyAlignment="1">
      <alignment horizontal="left" vertical="center"/>
    </xf>
    <xf numFmtId="4" fontId="1" fillId="0" borderId="0" xfId="0" applyNumberFormat="1" applyFont="1" applyAlignment="1">
      <alignment vertical="center"/>
    </xf>
    <xf numFmtId="164" fontId="1"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4" fillId="4" borderId="7" xfId="0" applyFont="1" applyFill="1" applyBorder="1" applyAlignment="1">
      <alignment horizontal="left" vertical="center"/>
    </xf>
    <xf numFmtId="0" fontId="0" fillId="4" borderId="8" xfId="0" applyFont="1" applyFill="1" applyBorder="1" applyAlignment="1">
      <alignment vertical="center"/>
    </xf>
    <xf numFmtId="0" fontId="4" fillId="4" borderId="8" xfId="0" applyFont="1" applyFill="1" applyBorder="1" applyAlignment="1">
      <alignment horizontal="right" vertical="center"/>
    </xf>
    <xf numFmtId="0" fontId="4" fillId="4" borderId="8" xfId="0" applyFont="1" applyFill="1" applyBorder="1" applyAlignment="1">
      <alignment horizontal="center" vertical="center"/>
    </xf>
    <xf numFmtId="0" fontId="0" fillId="4" borderId="8" xfId="0" applyFont="1" applyFill="1" applyBorder="1" applyAlignment="1" applyProtection="1">
      <alignment vertical="center"/>
      <protection locked="0"/>
    </xf>
    <xf numFmtId="4" fontId="4" fillId="4" borderId="8" xfId="0" applyNumberFormat="1" applyFont="1" applyFill="1" applyBorder="1" applyAlignment="1">
      <alignment vertical="center"/>
    </xf>
    <xf numFmtId="0" fontId="0" fillId="4" borderId="9" xfId="0" applyFont="1" applyFill="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1" xfId="0" applyFont="1" applyBorder="1" applyAlignment="1" applyProtection="1">
      <alignment vertical="center"/>
      <protection locked="0"/>
    </xf>
    <xf numFmtId="0" fontId="0" fillId="0" borderId="2" xfId="0" applyFont="1" applyBorder="1" applyAlignment="1">
      <alignment vertical="center"/>
    </xf>
    <xf numFmtId="0" fontId="0" fillId="0" borderId="3" xfId="0" applyFont="1" applyBorder="1" applyAlignment="1">
      <alignment vertical="center"/>
    </xf>
    <xf numFmtId="0" fontId="0" fillId="0" borderId="3" xfId="0" applyFont="1" applyBorder="1" applyAlignment="1" applyProtection="1">
      <alignment vertical="center"/>
      <protection locked="0"/>
    </xf>
    <xf numFmtId="0" fontId="21" fillId="4" borderId="0" xfId="0" applyFont="1" applyFill="1" applyAlignment="1" applyProtection="1">
      <alignment horizontal="left" vertical="center"/>
    </xf>
    <xf numFmtId="0" fontId="0" fillId="4" borderId="0" xfId="0" applyFont="1" applyFill="1" applyAlignment="1" applyProtection="1">
      <alignment vertical="center"/>
    </xf>
    <xf numFmtId="0" fontId="0" fillId="4" borderId="0" xfId="0" applyFont="1" applyFill="1" applyAlignment="1" applyProtection="1">
      <alignment vertical="center"/>
      <protection locked="0"/>
    </xf>
    <xf numFmtId="0" fontId="21" fillId="4" borderId="0" xfId="0" applyFont="1" applyFill="1" applyAlignment="1" applyProtection="1">
      <alignment horizontal="right" vertical="center"/>
    </xf>
    <xf numFmtId="0" fontId="30" fillId="0" borderId="0" xfId="0" applyFont="1" applyAlignment="1" applyProtection="1">
      <alignment horizontal="left" vertical="center"/>
    </xf>
    <xf numFmtId="0" fontId="6" fillId="0" borderId="4" xfId="0" applyFont="1" applyBorder="1" applyAlignment="1" applyProtection="1">
      <alignment vertical="center"/>
    </xf>
    <xf numFmtId="0" fontId="6" fillId="0" borderId="0" xfId="0" applyFont="1" applyAlignment="1" applyProtection="1">
      <alignment vertical="center"/>
    </xf>
    <xf numFmtId="0" fontId="6" fillId="0" borderId="21" xfId="0" applyFont="1" applyBorder="1" applyAlignment="1" applyProtection="1">
      <alignment horizontal="left" vertical="center"/>
    </xf>
    <xf numFmtId="0" fontId="6" fillId="0" borderId="21" xfId="0" applyFont="1" applyBorder="1" applyAlignment="1" applyProtection="1">
      <alignment vertical="center"/>
    </xf>
    <xf numFmtId="0" fontId="6" fillId="0" borderId="21" xfId="0" applyFont="1" applyBorder="1" applyAlignment="1" applyProtection="1">
      <alignment vertical="center"/>
      <protection locked="0"/>
    </xf>
    <xf numFmtId="4" fontId="6" fillId="0" borderId="21" xfId="0" applyNumberFormat="1" applyFont="1" applyBorder="1" applyAlignment="1" applyProtection="1">
      <alignment vertical="center"/>
    </xf>
    <xf numFmtId="0" fontId="6" fillId="0" borderId="4" xfId="0" applyFont="1" applyBorder="1" applyAlignment="1">
      <alignment vertical="center"/>
    </xf>
    <xf numFmtId="0" fontId="7" fillId="0" borderId="4" xfId="0" applyFont="1" applyBorder="1" applyAlignment="1" applyProtection="1">
      <alignment vertical="center"/>
    </xf>
    <xf numFmtId="0" fontId="7" fillId="0" borderId="0" xfId="0" applyFont="1" applyAlignment="1" applyProtection="1">
      <alignment vertical="center"/>
    </xf>
    <xf numFmtId="0" fontId="7" fillId="0" borderId="21" xfId="0" applyFont="1" applyBorder="1" applyAlignment="1" applyProtection="1">
      <alignment horizontal="left" vertical="center"/>
    </xf>
    <xf numFmtId="0" fontId="7" fillId="0" borderId="21" xfId="0" applyFont="1" applyBorder="1" applyAlignment="1" applyProtection="1">
      <alignment vertical="center"/>
    </xf>
    <xf numFmtId="0" fontId="7" fillId="0" borderId="21" xfId="0" applyFont="1" applyBorder="1" applyAlignment="1" applyProtection="1">
      <alignment vertical="center"/>
      <protection locked="0"/>
    </xf>
    <xf numFmtId="4" fontId="7" fillId="0" borderId="21" xfId="0" applyNumberFormat="1" applyFont="1" applyBorder="1" applyAlignment="1" applyProtection="1">
      <alignment vertical="center"/>
    </xf>
    <xf numFmtId="0" fontId="7" fillId="0" borderId="4" xfId="0" applyFont="1" applyBorder="1" applyAlignment="1">
      <alignment vertical="center"/>
    </xf>
    <xf numFmtId="0" fontId="0" fillId="0" borderId="0" xfId="0" applyFont="1" applyAlignment="1">
      <alignment horizontal="center" vertical="center" wrapText="1"/>
    </xf>
    <xf numFmtId="0" fontId="0" fillId="0" borderId="4" xfId="0" applyFont="1" applyBorder="1" applyAlignment="1" applyProtection="1">
      <alignment horizontal="center" vertical="center" wrapText="1"/>
    </xf>
    <xf numFmtId="0" fontId="21" fillId="4" borderId="17" xfId="0" applyFont="1" applyFill="1" applyBorder="1" applyAlignment="1" applyProtection="1">
      <alignment horizontal="center" vertical="center" wrapText="1"/>
    </xf>
    <xf numFmtId="0" fontId="21" fillId="4" borderId="18" xfId="0" applyFont="1" applyFill="1" applyBorder="1" applyAlignment="1" applyProtection="1">
      <alignment horizontal="center" vertical="center" wrapText="1"/>
    </xf>
    <xf numFmtId="0" fontId="21" fillId="4" borderId="18" xfId="0" applyFont="1" applyFill="1" applyBorder="1" applyAlignment="1" applyProtection="1">
      <alignment horizontal="center" vertical="center" wrapText="1"/>
      <protection locked="0"/>
    </xf>
    <xf numFmtId="0" fontId="21" fillId="4" borderId="19" xfId="0" applyFont="1" applyFill="1" applyBorder="1" applyAlignment="1" applyProtection="1">
      <alignment horizontal="center" vertical="center" wrapText="1"/>
    </xf>
    <xf numFmtId="0" fontId="0" fillId="0" borderId="4" xfId="0" applyBorder="1" applyAlignment="1">
      <alignment horizontal="center" vertical="center" wrapText="1"/>
    </xf>
    <xf numFmtId="4" fontId="23" fillId="0" borderId="0" xfId="0" applyNumberFormat="1" applyFont="1" applyAlignment="1" applyProtection="1"/>
    <xf numFmtId="0" fontId="0" fillId="0" borderId="13" xfId="0" applyBorder="1" applyAlignment="1" applyProtection="1">
      <alignment vertical="center"/>
    </xf>
    <xf numFmtId="166" fontId="31" fillId="0" borderId="13" xfId="0" applyNumberFormat="1" applyFont="1" applyBorder="1" applyAlignment="1" applyProtection="1"/>
    <xf numFmtId="166" fontId="31" fillId="0" borderId="14" xfId="0" applyNumberFormat="1" applyFont="1" applyBorder="1" applyAlignment="1" applyProtection="1"/>
    <xf numFmtId="4" fontId="32" fillId="0" borderId="0" xfId="0" applyNumberFormat="1" applyFont="1" applyAlignment="1">
      <alignment vertical="center"/>
    </xf>
    <xf numFmtId="0" fontId="8" fillId="0" borderId="4" xfId="0" applyFont="1" applyBorder="1" applyAlignment="1" applyProtection="1"/>
    <xf numFmtId="0" fontId="8" fillId="0" borderId="0" xfId="0" applyFont="1" applyAlignment="1" applyProtection="1"/>
    <xf numFmtId="0" fontId="8" fillId="0" borderId="0" xfId="0" applyFont="1" applyAlignment="1" applyProtection="1">
      <alignment horizontal="left"/>
    </xf>
    <xf numFmtId="0" fontId="6" fillId="0" borderId="0" xfId="0" applyFont="1" applyAlignment="1" applyProtection="1">
      <alignment horizontal="left"/>
    </xf>
    <xf numFmtId="0" fontId="8" fillId="0" borderId="0" xfId="0" applyFont="1" applyAlignment="1" applyProtection="1">
      <protection locked="0"/>
    </xf>
    <xf numFmtId="4" fontId="6" fillId="0" borderId="0" xfId="0" applyNumberFormat="1" applyFont="1" applyAlignment="1" applyProtection="1"/>
    <xf numFmtId="0" fontId="8" fillId="0" borderId="4" xfId="0" applyFont="1" applyBorder="1" applyAlignment="1"/>
    <xf numFmtId="0" fontId="8" fillId="0" borderId="15" xfId="0" applyFont="1" applyBorder="1" applyAlignment="1" applyProtection="1"/>
    <xf numFmtId="0" fontId="8" fillId="0" borderId="0" xfId="0" applyFont="1" applyBorder="1" applyAlignment="1" applyProtection="1"/>
    <xf numFmtId="166" fontId="8" fillId="0" borderId="0" xfId="0" applyNumberFormat="1" applyFont="1" applyBorder="1" applyAlignment="1" applyProtection="1"/>
    <xf numFmtId="166" fontId="8" fillId="0" borderId="16" xfId="0" applyNumberFormat="1" applyFont="1" applyBorder="1" applyAlignment="1" applyProtection="1"/>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xf>
    <xf numFmtId="4" fontId="7" fillId="0" borderId="0" xfId="0" applyNumberFormat="1" applyFont="1" applyAlignment="1" applyProtection="1"/>
    <xf numFmtId="0" fontId="21" fillId="0" borderId="23" xfId="0" applyFont="1" applyBorder="1" applyAlignment="1" applyProtection="1">
      <alignment horizontal="center" vertical="center"/>
    </xf>
    <xf numFmtId="49" fontId="21" fillId="0" borderId="23" xfId="0" applyNumberFormat="1" applyFont="1" applyBorder="1" applyAlignment="1" applyProtection="1">
      <alignment horizontal="left" vertical="center" wrapText="1"/>
    </xf>
    <xf numFmtId="0" fontId="21" fillId="0" borderId="23" xfId="0" applyFont="1" applyBorder="1" applyAlignment="1" applyProtection="1">
      <alignment horizontal="left" vertical="center" wrapText="1"/>
    </xf>
    <xf numFmtId="0" fontId="21" fillId="0" borderId="23" xfId="0" applyFont="1" applyBorder="1" applyAlignment="1" applyProtection="1">
      <alignment horizontal="center" vertical="center" wrapText="1"/>
    </xf>
    <xf numFmtId="167" fontId="21" fillId="0" borderId="23" xfId="0" applyNumberFormat="1" applyFont="1" applyBorder="1" applyAlignment="1" applyProtection="1">
      <alignment vertical="center"/>
    </xf>
    <xf numFmtId="4" fontId="21" fillId="2" borderId="23" xfId="0" applyNumberFormat="1" applyFont="1" applyFill="1" applyBorder="1" applyAlignment="1" applyProtection="1">
      <alignment vertical="center"/>
      <protection locked="0"/>
    </xf>
    <xf numFmtId="4" fontId="21" fillId="0" borderId="23" xfId="0" applyNumberFormat="1" applyFont="1" applyBorder="1" applyAlignment="1" applyProtection="1">
      <alignment vertical="center"/>
    </xf>
    <xf numFmtId="0" fontId="22" fillId="2" borderId="20" xfId="0" applyFont="1" applyFill="1" applyBorder="1" applyAlignment="1" applyProtection="1">
      <alignment horizontal="left" vertical="center"/>
      <protection locked="0"/>
    </xf>
    <xf numFmtId="0" fontId="22" fillId="0" borderId="21" xfId="0" applyFont="1" applyBorder="1" applyAlignment="1" applyProtection="1">
      <alignment horizontal="center" vertical="center"/>
    </xf>
    <xf numFmtId="0" fontId="0" fillId="0" borderId="21" xfId="0" applyFont="1" applyBorder="1" applyAlignment="1" applyProtection="1">
      <alignment vertical="center"/>
    </xf>
    <xf numFmtId="166" fontId="22" fillId="0" borderId="21" xfId="0" applyNumberFormat="1" applyFont="1" applyBorder="1" applyAlignment="1" applyProtection="1">
      <alignment vertical="center"/>
    </xf>
    <xf numFmtId="166" fontId="22" fillId="0" borderId="22" xfId="0" applyNumberFormat="1" applyFont="1" applyBorder="1" applyAlignment="1" applyProtection="1">
      <alignment vertical="center"/>
    </xf>
    <xf numFmtId="0" fontId="21" fillId="0" borderId="0" xfId="0" applyFont="1" applyAlignment="1">
      <alignment horizontal="left" vertical="center"/>
    </xf>
    <xf numFmtId="4" fontId="0" fillId="0" borderId="0" xfId="0" applyNumberFormat="1" applyFont="1" applyAlignment="1">
      <alignment vertical="center"/>
    </xf>
    <xf numFmtId="0" fontId="22" fillId="2" borderId="15" xfId="0" applyFont="1" applyFill="1" applyBorder="1" applyAlignment="1" applyProtection="1">
      <alignment horizontal="left" vertical="center"/>
      <protection locked="0"/>
    </xf>
    <xf numFmtId="0" fontId="22" fillId="0" borderId="0" xfId="0" applyFont="1" applyBorder="1" applyAlignment="1" applyProtection="1">
      <alignment horizontal="center" vertical="center"/>
    </xf>
    <xf numFmtId="166" fontId="22" fillId="0" borderId="0" xfId="0" applyNumberFormat="1" applyFont="1" applyBorder="1" applyAlignment="1" applyProtection="1">
      <alignment vertical="center"/>
    </xf>
    <xf numFmtId="166" fontId="22" fillId="0" borderId="16" xfId="0" applyNumberFormat="1" applyFont="1" applyBorder="1" applyAlignment="1" applyProtection="1">
      <alignment vertical="center"/>
    </xf>
    <xf numFmtId="0" fontId="33" fillId="0" borderId="0" xfId="0" applyFont="1" applyAlignment="1" applyProtection="1">
      <alignment horizontal="left" vertical="center"/>
    </xf>
    <xf numFmtId="0" fontId="34" fillId="0" borderId="0" xfId="0" applyFont="1" applyAlignment="1" applyProtection="1">
      <alignment vertical="center" wrapText="1"/>
    </xf>
    <xf numFmtId="0" fontId="0" fillId="0" borderId="15" xfId="0" applyFont="1" applyBorder="1" applyAlignment="1" applyProtection="1">
      <alignment vertical="center"/>
    </xf>
    <xf numFmtId="0" fontId="0" fillId="0" borderId="0" xfId="0" applyBorder="1" applyAlignment="1" applyProtection="1">
      <alignment vertical="center"/>
    </xf>
    <xf numFmtId="0" fontId="9" fillId="0" borderId="4" xfId="0" applyFont="1" applyBorder="1" applyAlignment="1" applyProtection="1">
      <alignment vertical="center"/>
    </xf>
    <xf numFmtId="0" fontId="9" fillId="0" borderId="0" xfId="0" applyFont="1" applyAlignment="1" applyProtection="1">
      <alignmen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15" xfId="0" applyFont="1" applyBorder="1" applyAlignment="1" applyProtection="1">
      <alignment vertical="center"/>
    </xf>
    <xf numFmtId="0" fontId="9" fillId="0" borderId="0" xfId="0" applyFont="1" applyBorder="1" applyAlignment="1" applyProtection="1">
      <alignment vertical="center"/>
    </xf>
    <xf numFmtId="0" fontId="9" fillId="0" borderId="16" xfId="0" applyFont="1" applyBorder="1" applyAlignment="1" applyProtection="1">
      <alignment vertical="center"/>
    </xf>
    <xf numFmtId="0" fontId="9" fillId="0" borderId="0" xfId="0" applyFont="1" applyAlignment="1">
      <alignment horizontal="left" vertical="center"/>
    </xf>
    <xf numFmtId="0" fontId="10" fillId="0" borderId="4"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167" fontId="10" fillId="0" borderId="0" xfId="0" applyNumberFormat="1" applyFont="1" applyAlignment="1" applyProtection="1">
      <alignment vertical="center"/>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15" xfId="0" applyFont="1" applyBorder="1" applyAlignment="1" applyProtection="1">
      <alignment vertical="center"/>
    </xf>
    <xf numFmtId="0" fontId="10" fillId="0" borderId="0" xfId="0" applyFont="1" applyBorder="1" applyAlignment="1" applyProtection="1">
      <alignment vertical="center"/>
    </xf>
    <xf numFmtId="0" fontId="10" fillId="0" borderId="16" xfId="0" applyFont="1" applyBorder="1" applyAlignment="1" applyProtection="1">
      <alignment vertical="center"/>
    </xf>
    <xf numFmtId="0" fontId="10" fillId="0" borderId="0" xfId="0" applyFont="1" applyAlignment="1">
      <alignment horizontal="left" vertical="center"/>
    </xf>
    <xf numFmtId="0" fontId="11" fillId="0" borderId="4" xfId="0" applyFont="1" applyBorder="1" applyAlignment="1" applyProtection="1">
      <alignment vertical="center"/>
    </xf>
    <xf numFmtId="0" fontId="11" fillId="0" borderId="0" xfId="0" applyFont="1" applyAlignment="1" applyProtection="1">
      <alignment vertical="center"/>
    </xf>
    <xf numFmtId="0" fontId="11" fillId="0" borderId="0" xfId="0" applyFont="1" applyAlignment="1" applyProtection="1">
      <alignment horizontal="left" vertical="center"/>
    </xf>
    <xf numFmtId="0" fontId="11" fillId="0" borderId="0" xfId="0" applyFont="1" applyAlignment="1" applyProtection="1">
      <alignment horizontal="left" vertical="center" wrapText="1"/>
    </xf>
    <xf numFmtId="167" fontId="11" fillId="0" borderId="0" xfId="0" applyNumberFormat="1" applyFont="1" applyAlignment="1" applyProtection="1">
      <alignment vertical="center"/>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15" xfId="0" applyFont="1" applyBorder="1" applyAlignment="1" applyProtection="1">
      <alignment vertical="center"/>
    </xf>
    <xf numFmtId="0" fontId="11" fillId="0" borderId="0" xfId="0" applyFont="1" applyBorder="1" applyAlignment="1" applyProtection="1">
      <alignment vertical="center"/>
    </xf>
    <xf numFmtId="0" fontId="11" fillId="0" borderId="16" xfId="0" applyFont="1" applyBorder="1" applyAlignment="1" applyProtection="1">
      <alignment vertical="center"/>
    </xf>
    <xf numFmtId="0" fontId="11" fillId="0" borderId="0" xfId="0" applyFont="1" applyAlignment="1">
      <alignment horizontal="left" vertical="center"/>
    </xf>
    <xf numFmtId="167" fontId="21" fillId="2" borderId="23" xfId="0" applyNumberFormat="1" applyFont="1" applyFill="1" applyBorder="1" applyAlignment="1" applyProtection="1">
      <alignment vertical="center"/>
      <protection locked="0"/>
    </xf>
    <xf numFmtId="0" fontId="35" fillId="0" borderId="23" xfId="0" applyFont="1" applyBorder="1" applyAlignment="1" applyProtection="1">
      <alignment horizontal="center" vertical="center"/>
    </xf>
    <xf numFmtId="49" fontId="35" fillId="0" borderId="23" xfId="0" applyNumberFormat="1" applyFont="1" applyBorder="1" applyAlignment="1" applyProtection="1">
      <alignment horizontal="left" vertical="center" wrapText="1"/>
    </xf>
    <xf numFmtId="0" fontId="35" fillId="0" borderId="23" xfId="0" applyFont="1" applyBorder="1" applyAlignment="1" applyProtection="1">
      <alignment horizontal="left" vertical="center" wrapText="1"/>
    </xf>
    <xf numFmtId="0" fontId="35" fillId="0" borderId="23" xfId="0" applyFont="1" applyBorder="1" applyAlignment="1" applyProtection="1">
      <alignment horizontal="center" vertical="center" wrapText="1"/>
    </xf>
    <xf numFmtId="167" fontId="35" fillId="0" borderId="23" xfId="0" applyNumberFormat="1" applyFont="1" applyBorder="1" applyAlignment="1" applyProtection="1">
      <alignment vertical="center"/>
    </xf>
    <xf numFmtId="4" fontId="35" fillId="2" borderId="23" xfId="0" applyNumberFormat="1" applyFont="1" applyFill="1" applyBorder="1" applyAlignment="1" applyProtection="1">
      <alignment vertical="center"/>
      <protection locked="0"/>
    </xf>
    <xf numFmtId="4" fontId="35" fillId="0" borderId="23" xfId="0" applyNumberFormat="1" applyFont="1" applyBorder="1" applyAlignment="1" applyProtection="1">
      <alignment vertical="center"/>
    </xf>
    <xf numFmtId="0" fontId="36" fillId="0" borderId="4" xfId="0" applyFont="1" applyBorder="1" applyAlignment="1">
      <alignment vertical="center"/>
    </xf>
    <xf numFmtId="0" fontId="35" fillId="2" borderId="15" xfId="0" applyFont="1" applyFill="1" applyBorder="1" applyAlignment="1" applyProtection="1">
      <alignment horizontal="left" vertical="center"/>
      <protection locked="0"/>
    </xf>
    <xf numFmtId="0" fontId="35" fillId="0" borderId="0" xfId="0" applyFont="1" applyBorder="1" applyAlignment="1" applyProtection="1">
      <alignment horizontal="center" vertical="center"/>
    </xf>
    <xf numFmtId="0" fontId="0" fillId="0" borderId="0" xfId="0" applyAlignment="1">
      <alignment vertical="top"/>
    </xf>
    <xf numFmtId="0" fontId="37" fillId="0" borderId="24" xfId="0" applyFont="1" applyBorder="1" applyAlignment="1">
      <alignment vertical="center" wrapText="1"/>
    </xf>
    <xf numFmtId="0" fontId="37" fillId="0" borderId="25" xfId="0" applyFont="1" applyBorder="1" applyAlignment="1">
      <alignment vertical="center" wrapText="1"/>
    </xf>
    <xf numFmtId="0" fontId="37" fillId="0" borderId="26" xfId="0" applyFont="1" applyBorder="1" applyAlignment="1">
      <alignment vertical="center" wrapText="1"/>
    </xf>
    <xf numFmtId="0" fontId="37" fillId="0" borderId="27" xfId="0" applyFont="1" applyBorder="1" applyAlignment="1">
      <alignment horizontal="center" vertical="center" wrapText="1"/>
    </xf>
    <xf numFmtId="0" fontId="37" fillId="0" borderId="28" xfId="0" applyFont="1" applyBorder="1" applyAlignment="1">
      <alignment horizontal="center" vertical="center" wrapText="1"/>
    </xf>
    <xf numFmtId="0" fontId="37" fillId="0" borderId="27" xfId="0" applyFont="1" applyBorder="1" applyAlignment="1">
      <alignment vertical="center" wrapText="1"/>
    </xf>
    <xf numFmtId="0" fontId="37" fillId="0" borderId="28" xfId="0" applyFont="1" applyBorder="1" applyAlignment="1">
      <alignment vertical="center" wrapText="1"/>
    </xf>
    <xf numFmtId="0" fontId="39" fillId="0" borderId="1" xfId="0" applyFont="1" applyBorder="1" applyAlignment="1">
      <alignment horizontal="left" vertical="center" wrapText="1"/>
    </xf>
    <xf numFmtId="0" fontId="40" fillId="0" borderId="1" xfId="0" applyFont="1" applyBorder="1" applyAlignment="1">
      <alignment horizontal="left" vertical="center" wrapText="1"/>
    </xf>
    <xf numFmtId="0" fontId="40" fillId="0" borderId="27" xfId="0" applyFont="1" applyBorder="1" applyAlignment="1">
      <alignment vertical="center" wrapText="1"/>
    </xf>
    <xf numFmtId="0" fontId="40" fillId="0" borderId="1" xfId="0" applyFont="1" applyBorder="1" applyAlignment="1">
      <alignment vertical="center" wrapText="1"/>
    </xf>
    <xf numFmtId="0" fontId="40" fillId="0" borderId="1" xfId="0" applyFont="1" applyBorder="1" applyAlignment="1">
      <alignment horizontal="left" vertical="center"/>
    </xf>
    <xf numFmtId="0" fontId="40" fillId="0" borderId="1" xfId="0" applyFont="1" applyBorder="1" applyAlignment="1">
      <alignment vertical="center"/>
    </xf>
    <xf numFmtId="49" fontId="40" fillId="0" borderId="1" xfId="0" applyNumberFormat="1" applyFont="1" applyBorder="1" applyAlignment="1">
      <alignment vertical="center" wrapText="1"/>
    </xf>
    <xf numFmtId="0" fontId="37" fillId="0" borderId="30" xfId="0" applyFont="1" applyBorder="1" applyAlignment="1">
      <alignment vertical="center" wrapText="1"/>
    </xf>
    <xf numFmtId="0" fontId="41" fillId="0" borderId="29" xfId="0" applyFont="1" applyBorder="1" applyAlignment="1">
      <alignment vertical="center" wrapText="1"/>
    </xf>
    <xf numFmtId="0" fontId="37" fillId="0" borderId="31" xfId="0" applyFont="1" applyBorder="1" applyAlignment="1">
      <alignment vertical="center" wrapText="1"/>
    </xf>
    <xf numFmtId="0" fontId="37" fillId="0" borderId="1" xfId="0" applyFont="1" applyBorder="1" applyAlignment="1">
      <alignment vertical="top"/>
    </xf>
    <xf numFmtId="0" fontId="37" fillId="0" borderId="0" xfId="0" applyFont="1" applyAlignment="1">
      <alignment vertical="top"/>
    </xf>
    <xf numFmtId="0" fontId="37" fillId="0" borderId="24" xfId="0" applyFont="1" applyBorder="1" applyAlignment="1">
      <alignment horizontal="left" vertical="center"/>
    </xf>
    <xf numFmtId="0" fontId="37" fillId="0" borderId="25" xfId="0" applyFont="1" applyBorder="1" applyAlignment="1">
      <alignment horizontal="left" vertical="center"/>
    </xf>
    <xf numFmtId="0" fontId="37" fillId="0" borderId="26" xfId="0" applyFont="1" applyBorder="1" applyAlignment="1">
      <alignment horizontal="left" vertical="center"/>
    </xf>
    <xf numFmtId="0" fontId="37" fillId="0" borderId="27" xfId="0" applyFont="1" applyBorder="1" applyAlignment="1">
      <alignment horizontal="left" vertical="center"/>
    </xf>
    <xf numFmtId="0" fontId="37" fillId="0" borderId="28" xfId="0" applyFont="1" applyBorder="1" applyAlignment="1">
      <alignment horizontal="left" vertical="center"/>
    </xf>
    <xf numFmtId="0" fontId="39" fillId="0" borderId="1" xfId="0" applyFont="1" applyBorder="1" applyAlignment="1">
      <alignment horizontal="left" vertical="center"/>
    </xf>
    <xf numFmtId="0" fontId="42" fillId="0" borderId="0" xfId="0" applyFont="1" applyAlignment="1">
      <alignment horizontal="left" vertical="center"/>
    </xf>
    <xf numFmtId="0" fontId="39" fillId="0" borderId="29" xfId="0" applyFont="1" applyBorder="1" applyAlignment="1">
      <alignment horizontal="left" vertical="center"/>
    </xf>
    <xf numFmtId="0" fontId="39" fillId="0" borderId="29" xfId="0" applyFont="1" applyBorder="1" applyAlignment="1">
      <alignment horizontal="center" vertical="center"/>
    </xf>
    <xf numFmtId="0" fontId="42" fillId="0" borderId="29" xfId="0" applyFont="1" applyBorder="1" applyAlignment="1">
      <alignment horizontal="left" vertical="center"/>
    </xf>
    <xf numFmtId="0" fontId="43" fillId="0" borderId="1" xfId="0" applyFont="1" applyBorder="1" applyAlignment="1">
      <alignment horizontal="left" vertical="center"/>
    </xf>
    <xf numFmtId="0" fontId="40" fillId="0" borderId="0" xfId="0" applyFont="1" applyAlignment="1">
      <alignment horizontal="left" vertical="center"/>
    </xf>
    <xf numFmtId="0" fontId="40" fillId="0" borderId="1" xfId="0" applyFont="1" applyBorder="1" applyAlignment="1">
      <alignment horizontal="center" vertical="center"/>
    </xf>
    <xf numFmtId="0" fontId="40" fillId="0" borderId="27" xfId="0" applyFont="1" applyBorder="1" applyAlignment="1">
      <alignment horizontal="left" vertical="center"/>
    </xf>
    <xf numFmtId="0" fontId="40" fillId="0" borderId="1" xfId="0" applyFont="1" applyFill="1" applyBorder="1" applyAlignment="1">
      <alignment horizontal="left" vertical="center"/>
    </xf>
    <xf numFmtId="0" fontId="40" fillId="0" borderId="1" xfId="0" applyFont="1" applyFill="1" applyBorder="1" applyAlignment="1">
      <alignment horizontal="center" vertical="center"/>
    </xf>
    <xf numFmtId="0" fontId="37" fillId="0" borderId="30" xfId="0" applyFont="1" applyBorder="1" applyAlignment="1">
      <alignment horizontal="left" vertical="center"/>
    </xf>
    <xf numFmtId="0" fontId="41" fillId="0" borderId="29" xfId="0" applyFont="1" applyBorder="1" applyAlignment="1">
      <alignment horizontal="left" vertical="center"/>
    </xf>
    <xf numFmtId="0" fontId="37" fillId="0" borderId="31" xfId="0" applyFont="1" applyBorder="1" applyAlignment="1">
      <alignment horizontal="left" vertical="center"/>
    </xf>
    <xf numFmtId="0" fontId="37" fillId="0" borderId="1" xfId="0" applyFont="1" applyBorder="1" applyAlignment="1">
      <alignment horizontal="left" vertical="center"/>
    </xf>
    <xf numFmtId="0" fontId="41" fillId="0" borderId="1" xfId="0" applyFont="1" applyBorder="1" applyAlignment="1">
      <alignment horizontal="left" vertical="center"/>
    </xf>
    <xf numFmtId="0" fontId="42" fillId="0" borderId="1" xfId="0" applyFont="1" applyBorder="1" applyAlignment="1">
      <alignment horizontal="left" vertical="center"/>
    </xf>
    <xf numFmtId="0" fontId="40" fillId="0" borderId="29" xfId="0" applyFont="1" applyBorder="1" applyAlignment="1">
      <alignment horizontal="left" vertical="center"/>
    </xf>
    <xf numFmtId="0" fontId="37" fillId="0" borderId="1" xfId="0" applyFont="1" applyBorder="1" applyAlignment="1">
      <alignment horizontal="left" vertical="center" wrapText="1"/>
    </xf>
    <xf numFmtId="0" fontId="40" fillId="0" borderId="1" xfId="0" applyFont="1" applyBorder="1" applyAlignment="1">
      <alignment horizontal="center" vertical="center" wrapText="1"/>
    </xf>
    <xf numFmtId="0" fontId="37" fillId="0" borderId="24" xfId="0" applyFont="1" applyBorder="1" applyAlignment="1">
      <alignment horizontal="left" vertical="center" wrapText="1"/>
    </xf>
    <xf numFmtId="0" fontId="37" fillId="0" borderId="25" xfId="0" applyFont="1" applyBorder="1" applyAlignment="1">
      <alignment horizontal="left" vertical="center" wrapText="1"/>
    </xf>
    <xf numFmtId="0" fontId="37" fillId="0" borderId="26" xfId="0" applyFont="1" applyBorder="1" applyAlignment="1">
      <alignment horizontal="left" vertical="center" wrapText="1"/>
    </xf>
    <xf numFmtId="0" fontId="37" fillId="0" borderId="27" xfId="0" applyFont="1" applyBorder="1" applyAlignment="1">
      <alignment horizontal="left" vertical="center" wrapText="1"/>
    </xf>
    <xf numFmtId="0" fontId="37" fillId="0" borderId="28" xfId="0" applyFont="1" applyBorder="1" applyAlignment="1">
      <alignment horizontal="left" vertical="center" wrapText="1"/>
    </xf>
    <xf numFmtId="0" fontId="42" fillId="0" borderId="27" xfId="0" applyFont="1" applyBorder="1" applyAlignment="1">
      <alignment horizontal="left" vertical="center" wrapText="1"/>
    </xf>
    <xf numFmtId="0" fontId="42" fillId="0" borderId="28" xfId="0" applyFont="1" applyBorder="1" applyAlignment="1">
      <alignment horizontal="left" vertical="center" wrapText="1"/>
    </xf>
    <xf numFmtId="0" fontId="40" fillId="0" borderId="27" xfId="0" applyFont="1" applyBorder="1" applyAlignment="1">
      <alignment horizontal="left" vertical="center" wrapText="1"/>
    </xf>
    <xf numFmtId="0" fontId="40" fillId="0" borderId="28" xfId="0" applyFont="1" applyBorder="1" applyAlignment="1">
      <alignment horizontal="left" vertical="center" wrapText="1"/>
    </xf>
    <xf numFmtId="0" fontId="40" fillId="0" borderId="28" xfId="0" applyFont="1" applyBorder="1" applyAlignment="1">
      <alignment horizontal="left" vertical="center"/>
    </xf>
    <xf numFmtId="0" fontId="40" fillId="0" borderId="30" xfId="0" applyFont="1" applyBorder="1" applyAlignment="1">
      <alignment horizontal="left" vertical="center" wrapText="1"/>
    </xf>
    <xf numFmtId="0" fontId="40" fillId="0" borderId="29" xfId="0" applyFont="1" applyBorder="1" applyAlignment="1">
      <alignment horizontal="left" vertical="center" wrapText="1"/>
    </xf>
    <xf numFmtId="0" fontId="40" fillId="0" borderId="31" xfId="0" applyFont="1" applyBorder="1" applyAlignment="1">
      <alignment horizontal="left" vertical="center" wrapText="1"/>
    </xf>
    <xf numFmtId="0" fontId="40" fillId="0" borderId="1" xfId="0" applyFont="1" applyBorder="1" applyAlignment="1">
      <alignment horizontal="left" vertical="top"/>
    </xf>
    <xf numFmtId="0" fontId="40" fillId="0" borderId="1" xfId="0" applyFont="1" applyBorder="1" applyAlignment="1">
      <alignment horizontal="center" vertical="top"/>
    </xf>
    <xf numFmtId="0" fontId="40" fillId="0" borderId="30" xfId="0" applyFont="1" applyBorder="1" applyAlignment="1">
      <alignment horizontal="left" vertical="center"/>
    </xf>
    <xf numFmtId="0" fontId="40" fillId="0" borderId="31" xfId="0" applyFont="1" applyBorder="1" applyAlignment="1">
      <alignment horizontal="left" vertical="center"/>
    </xf>
    <xf numFmtId="0" fontId="42" fillId="0" borderId="0" xfId="0" applyFont="1" applyAlignment="1">
      <alignment vertical="center"/>
    </xf>
    <xf numFmtId="0" fontId="39" fillId="0" borderId="1" xfId="0" applyFont="1" applyBorder="1" applyAlignment="1">
      <alignment vertical="center"/>
    </xf>
    <xf numFmtId="0" fontId="42" fillId="0" borderId="29" xfId="0" applyFont="1" applyBorder="1" applyAlignment="1">
      <alignment vertical="center"/>
    </xf>
    <xf numFmtId="0" fontId="39" fillId="0" borderId="29" xfId="0" applyFont="1" applyBorder="1" applyAlignment="1">
      <alignment vertical="center"/>
    </xf>
    <xf numFmtId="0" fontId="0" fillId="0" borderId="1" xfId="0" applyBorder="1" applyAlignment="1">
      <alignment vertical="top"/>
    </xf>
    <xf numFmtId="49" fontId="40" fillId="0" borderId="1" xfId="0" applyNumberFormat="1" applyFont="1" applyBorder="1" applyAlignment="1">
      <alignment horizontal="left" vertical="center"/>
    </xf>
    <xf numFmtId="0" fontId="0" fillId="0" borderId="29" xfId="0" applyBorder="1" applyAlignment="1">
      <alignment vertical="top"/>
    </xf>
    <xf numFmtId="0" fontId="39" fillId="0" borderId="29" xfId="0" applyFont="1" applyBorder="1" applyAlignment="1">
      <alignment horizontal="left"/>
    </xf>
    <xf numFmtId="0" fontId="42" fillId="0" borderId="29" xfId="0" applyFont="1" applyBorder="1" applyAlignment="1"/>
    <xf numFmtId="0" fontId="37" fillId="0" borderId="27" xfId="0" applyFont="1" applyBorder="1" applyAlignment="1">
      <alignment vertical="top"/>
    </xf>
    <xf numFmtId="0" fontId="37" fillId="0" borderId="28" xfId="0" applyFont="1" applyBorder="1" applyAlignment="1">
      <alignment vertical="top"/>
    </xf>
    <xf numFmtId="0" fontId="37" fillId="0" borderId="1" xfId="0" applyFont="1" applyBorder="1" applyAlignment="1">
      <alignment horizontal="center" vertical="center"/>
    </xf>
    <xf numFmtId="0" fontId="37" fillId="0" borderId="1" xfId="0" applyFont="1" applyBorder="1" applyAlignment="1">
      <alignment horizontal="left" vertical="top"/>
    </xf>
    <xf numFmtId="0" fontId="37" fillId="0" borderId="30" xfId="0" applyFont="1" applyBorder="1" applyAlignment="1">
      <alignment vertical="top"/>
    </xf>
    <xf numFmtId="0" fontId="37" fillId="0" borderId="29" xfId="0" applyFont="1" applyBorder="1" applyAlignment="1">
      <alignment vertical="top"/>
    </xf>
    <xf numFmtId="0" fontId="37" fillId="0" borderId="31" xfId="0" applyFont="1" applyBorder="1" applyAlignment="1">
      <alignment vertical="top"/>
    </xf>
    <xf numFmtId="0" fontId="3" fillId="0" borderId="0" xfId="0" applyFont="1" applyAlignment="1" applyProtection="1">
      <alignment horizontal="left" vertical="center" wrapText="1"/>
    </xf>
    <xf numFmtId="0" fontId="3" fillId="0" borderId="0" xfId="0" applyFont="1" applyAlignment="1" applyProtection="1">
      <alignment vertical="center"/>
    </xf>
    <xf numFmtId="165" fontId="2" fillId="0" borderId="0" xfId="0" applyNumberFormat="1" applyFont="1" applyAlignment="1" applyProtection="1">
      <alignment horizontal="left" vertical="center"/>
    </xf>
    <xf numFmtId="0" fontId="2" fillId="0" borderId="0" xfId="0" applyFont="1" applyAlignment="1" applyProtection="1">
      <alignment vertical="center" wrapText="1"/>
    </xf>
    <xf numFmtId="0" fontId="2" fillId="0" borderId="0" xfId="0" applyFont="1" applyAlignment="1" applyProtection="1">
      <alignment vertical="center"/>
    </xf>
    <xf numFmtId="0" fontId="19" fillId="0" borderId="12" xfId="0" applyFont="1" applyBorder="1" applyAlignment="1">
      <alignment horizontal="center" vertical="center"/>
    </xf>
    <xf numFmtId="0" fontId="19" fillId="0" borderId="13" xfId="0" applyFont="1" applyBorder="1" applyAlignment="1">
      <alignment horizontal="left" vertical="center"/>
    </xf>
    <xf numFmtId="0" fontId="20" fillId="0" borderId="15" xfId="0" applyFont="1" applyBorder="1" applyAlignment="1">
      <alignment horizontal="left" vertical="center"/>
    </xf>
    <xf numFmtId="0" fontId="20" fillId="0" borderId="0" xfId="0" applyFont="1" applyBorder="1" applyAlignment="1">
      <alignment horizontal="left" vertical="center"/>
    </xf>
    <xf numFmtId="0" fontId="20" fillId="0" borderId="15" xfId="0" applyFont="1" applyBorder="1" applyAlignment="1" applyProtection="1">
      <alignment horizontal="left" vertical="center"/>
    </xf>
    <xf numFmtId="0" fontId="20" fillId="0" borderId="0" xfId="0" applyFont="1" applyBorder="1" applyAlignment="1" applyProtection="1">
      <alignment horizontal="left" vertical="center"/>
    </xf>
    <xf numFmtId="0" fontId="21" fillId="4" borderId="7" xfId="0" applyFont="1" applyFill="1" applyBorder="1" applyAlignment="1" applyProtection="1">
      <alignment horizontal="center" vertical="center"/>
    </xf>
    <xf numFmtId="0" fontId="21" fillId="4" borderId="8" xfId="0" applyFont="1" applyFill="1" applyBorder="1" applyAlignment="1" applyProtection="1">
      <alignment horizontal="left" vertical="center"/>
    </xf>
    <xf numFmtId="0" fontId="21" fillId="4" borderId="8" xfId="0" applyFont="1" applyFill="1" applyBorder="1" applyAlignment="1" applyProtection="1">
      <alignment horizontal="right" vertical="center"/>
    </xf>
    <xf numFmtId="0" fontId="21" fillId="4" borderId="8" xfId="0" applyFont="1" applyFill="1" applyBorder="1" applyAlignment="1" applyProtection="1">
      <alignment horizontal="center" vertical="center"/>
    </xf>
    <xf numFmtId="0" fontId="26" fillId="0" borderId="0" xfId="0" applyFont="1" applyAlignment="1" applyProtection="1">
      <alignment horizontal="left" vertical="center" wrapText="1"/>
    </xf>
    <xf numFmtId="4" fontId="27" fillId="0" borderId="0" xfId="0" applyNumberFormat="1" applyFont="1" applyAlignment="1" applyProtection="1">
      <alignment vertical="center"/>
    </xf>
    <xf numFmtId="0" fontId="27" fillId="0" borderId="0" xfId="0" applyFont="1" applyAlignment="1" applyProtection="1">
      <alignment vertical="center"/>
    </xf>
    <xf numFmtId="4" fontId="23" fillId="0" borderId="0" xfId="0" applyNumberFormat="1" applyFont="1" applyAlignment="1" applyProtection="1">
      <alignment horizontal="right" vertical="center"/>
    </xf>
    <xf numFmtId="4" fontId="23" fillId="0" borderId="0" xfId="0" applyNumberFormat="1" applyFont="1" applyAlignment="1" applyProtection="1">
      <alignment vertical="center"/>
    </xf>
    <xf numFmtId="0" fontId="16" fillId="0" borderId="0" xfId="0" applyFont="1" applyAlignment="1">
      <alignment horizontal="left" vertical="top" wrapText="1"/>
    </xf>
    <xf numFmtId="0" fontId="16" fillId="0" borderId="0" xfId="0" applyFont="1" applyAlignment="1">
      <alignment horizontal="left" vertical="center"/>
    </xf>
    <xf numFmtId="0" fontId="18" fillId="0" borderId="0" xfId="0" applyFont="1" applyAlignment="1">
      <alignment horizontal="left" vertical="center"/>
    </xf>
    <xf numFmtId="0" fontId="2" fillId="0" borderId="0" xfId="0" applyFont="1" applyAlignment="1" applyProtection="1">
      <alignment horizontal="left" vertical="center"/>
    </xf>
    <xf numFmtId="0" fontId="0" fillId="0" borderId="0" xfId="0" applyProtection="1"/>
    <xf numFmtId="0" fontId="3" fillId="0" borderId="0" xfId="0" applyFont="1" applyAlignment="1" applyProtection="1">
      <alignment horizontal="left" vertical="top" wrapText="1"/>
    </xf>
    <xf numFmtId="49" fontId="2" fillId="2" borderId="0" xfId="0" applyNumberFormat="1" applyFont="1" applyFill="1" applyAlignment="1" applyProtection="1">
      <alignment horizontal="left" vertical="center"/>
      <protection locked="0"/>
    </xf>
    <xf numFmtId="49" fontId="2" fillId="0" borderId="0" xfId="0" applyNumberFormat="1" applyFont="1" applyAlignment="1" applyProtection="1">
      <alignment horizontal="left" vertical="center"/>
    </xf>
    <xf numFmtId="0" fontId="2" fillId="0" borderId="0" xfId="0" applyFont="1" applyAlignment="1" applyProtection="1">
      <alignment horizontal="left" vertical="center" wrapText="1"/>
    </xf>
    <xf numFmtId="4" fontId="17" fillId="0" borderId="6" xfId="0" applyNumberFormat="1" applyFont="1" applyBorder="1" applyAlignment="1" applyProtection="1">
      <alignment vertical="center"/>
    </xf>
    <xf numFmtId="0" fontId="0" fillId="0" borderId="6" xfId="0" applyFont="1" applyBorder="1" applyAlignment="1" applyProtection="1">
      <alignment vertical="center"/>
    </xf>
    <xf numFmtId="0" fontId="1" fillId="0" borderId="0" xfId="0" applyFont="1" applyAlignment="1" applyProtection="1">
      <alignment horizontal="right" vertical="center"/>
    </xf>
    <xf numFmtId="4" fontId="18" fillId="0" borderId="0" xfId="0" applyNumberFormat="1" applyFont="1" applyAlignment="1" applyProtection="1">
      <alignment vertical="center"/>
    </xf>
    <xf numFmtId="0" fontId="1" fillId="0" borderId="0" xfId="0" applyFont="1" applyAlignment="1" applyProtection="1">
      <alignment vertical="center"/>
    </xf>
    <xf numFmtId="164" fontId="1" fillId="0" borderId="0" xfId="0" applyNumberFormat="1" applyFont="1" applyAlignment="1" applyProtection="1">
      <alignment horizontal="left" vertical="center"/>
    </xf>
    <xf numFmtId="4" fontId="4" fillId="3" borderId="8" xfId="0" applyNumberFormat="1" applyFont="1" applyFill="1" applyBorder="1" applyAlignment="1" applyProtection="1">
      <alignment vertical="center"/>
    </xf>
    <xf numFmtId="0" fontId="0" fillId="3" borderId="8" xfId="0" applyFont="1" applyFill="1" applyBorder="1" applyAlignment="1" applyProtection="1">
      <alignment vertical="center"/>
    </xf>
    <xf numFmtId="0" fontId="0" fillId="3" borderId="9" xfId="0" applyFont="1" applyFill="1" applyBorder="1" applyAlignment="1" applyProtection="1">
      <alignment vertical="center"/>
    </xf>
    <xf numFmtId="0" fontId="4" fillId="3" borderId="8" xfId="0" applyFont="1" applyFill="1" applyBorder="1" applyAlignment="1" applyProtection="1">
      <alignment horizontal="left" vertical="center"/>
    </xf>
    <xf numFmtId="0" fontId="0" fillId="0" borderId="0" xfId="0"/>
    <xf numFmtId="0" fontId="1" fillId="0" borderId="0" xfId="0" applyFont="1" applyAlignment="1">
      <alignment horizontal="left" vertical="center" wrapText="1"/>
    </xf>
    <xf numFmtId="0" fontId="1" fillId="0" borderId="0" xfId="0" applyFont="1" applyAlignment="1">
      <alignment horizontal="left" vertical="center"/>
    </xf>
    <xf numFmtId="0" fontId="3" fillId="0" borderId="0" xfId="0" applyFont="1" applyAlignment="1">
      <alignment horizontal="left" vertical="center" wrapText="1"/>
    </xf>
    <xf numFmtId="0" fontId="0" fillId="0" borderId="0" xfId="0" applyFont="1" applyAlignment="1">
      <alignment vertical="center"/>
    </xf>
    <xf numFmtId="0" fontId="2" fillId="2" borderId="0" xfId="0" applyFont="1" applyFill="1" applyAlignment="1" applyProtection="1">
      <alignment horizontal="left" vertical="center"/>
      <protection locked="0"/>
    </xf>
    <xf numFmtId="0" fontId="2" fillId="0" borderId="0" xfId="0" applyFont="1" applyAlignment="1">
      <alignment horizontal="left" vertical="center"/>
    </xf>
    <xf numFmtId="0" fontId="2" fillId="0" borderId="0" xfId="0" applyFont="1" applyAlignment="1">
      <alignment horizontal="left" vertical="center" wrapText="1"/>
    </xf>
    <xf numFmtId="0" fontId="1" fillId="0" borderId="0" xfId="0" applyFont="1" applyAlignment="1" applyProtection="1">
      <alignment horizontal="left" vertical="center" wrapText="1"/>
    </xf>
    <xf numFmtId="0" fontId="1" fillId="0" borderId="0" xfId="0" applyFont="1" applyAlignment="1" applyProtection="1">
      <alignment horizontal="left" vertical="center"/>
    </xf>
    <xf numFmtId="0" fontId="0" fillId="0" borderId="0" xfId="0" applyFont="1" applyAlignment="1" applyProtection="1">
      <alignment vertical="center"/>
    </xf>
    <xf numFmtId="0" fontId="38" fillId="0" borderId="1" xfId="0" applyFont="1" applyBorder="1" applyAlignment="1">
      <alignment horizontal="center" vertical="center"/>
    </xf>
    <xf numFmtId="0" fontId="38" fillId="0" borderId="1" xfId="0" applyFont="1" applyBorder="1" applyAlignment="1">
      <alignment horizontal="center" vertical="center" wrapText="1"/>
    </xf>
    <xf numFmtId="0" fontId="39" fillId="0" borderId="29" xfId="0" applyFont="1" applyBorder="1" applyAlignment="1">
      <alignment horizontal="left"/>
    </xf>
    <xf numFmtId="0" fontId="40" fillId="0" borderId="1" xfId="0" applyFont="1" applyBorder="1" applyAlignment="1">
      <alignment horizontal="left" vertical="center"/>
    </xf>
    <xf numFmtId="0" fontId="40" fillId="0" borderId="1" xfId="0" applyFont="1" applyBorder="1" applyAlignment="1">
      <alignment horizontal="left" vertical="top"/>
    </xf>
    <xf numFmtId="0" fontId="40" fillId="0" borderId="1" xfId="0" applyFont="1" applyBorder="1" applyAlignment="1">
      <alignment horizontal="left" vertical="center" wrapText="1"/>
    </xf>
    <xf numFmtId="0" fontId="39" fillId="0" borderId="29" xfId="0" applyFont="1" applyBorder="1" applyAlignment="1">
      <alignment horizontal="left" wrapText="1"/>
    </xf>
    <xf numFmtId="49" fontId="40" fillId="0" borderId="1" xfId="0" applyNumberFormat="1" applyFont="1" applyBorder="1" applyAlignment="1">
      <alignment horizontal="left" vertical="center" wrapText="1"/>
    </xf>
    <xf numFmtId="0" fontId="44" fillId="0" borderId="0" xfId="1" applyAlignment="1" applyProtection="1">
      <alignment horizontal="left" vertical="center"/>
    </xf>
    <xf numFmtId="0" fontId="44" fillId="0" borderId="0" xfId="1" applyAlignment="1" applyProtection="1">
      <alignment vertical="center" wrapText="1"/>
    </xf>
  </cellXfs>
  <cellStyles count="2">
    <cellStyle name="Hypertextový odkaz" xfId="1" builtinId="8"/>
    <cellStyle name="Normální" xfId="0" builtinId="0" customBuiltin="1"/>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drawing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5.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www.stavebnikalkulace.cz/" TargetMode="External"/><Relationship Id="rId1" Type="http://schemas.openxmlformats.org/officeDocument/2006/relationships/hyperlink" Target="http://www.stavebnikalkulace.cz/"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60"/>
  <sheetViews>
    <sheetView showGridLines="0" tabSelected="1" workbookViewId="0">
      <selection activeCell="AM51" sqref="AM51"/>
    </sheetView>
  </sheetViews>
  <sheetFormatPr defaultRowHeight="15"/>
  <cols>
    <col min="1" max="1" width="8.33203125" style="1" customWidth="1"/>
    <col min="2" max="2" width="1.6640625" style="1" customWidth="1"/>
    <col min="3" max="3" width="4.1640625" style="1" customWidth="1"/>
    <col min="4" max="33" width="2.6640625" style="1" customWidth="1"/>
    <col min="34" max="34" width="3.33203125" style="1" customWidth="1"/>
    <col min="35" max="35" width="31.6640625" style="1" customWidth="1"/>
    <col min="36" max="37" width="2.5" style="1" customWidth="1"/>
    <col min="38" max="38" width="8.33203125" style="1" customWidth="1"/>
    <col min="39" max="39" width="3.33203125" style="1" customWidth="1"/>
    <col min="40" max="40" width="13.33203125" style="1" customWidth="1"/>
    <col min="41" max="41" width="7.5" style="1" customWidth="1"/>
    <col min="42" max="42" width="4.1640625" style="1" customWidth="1"/>
    <col min="43" max="43" width="15.6640625" style="1" customWidth="1"/>
    <col min="44" max="44" width="13.6640625" style="1" customWidth="1"/>
    <col min="45" max="47" width="25.83203125" style="1" hidden="1" customWidth="1"/>
    <col min="48" max="49" width="21.6640625" style="1" hidden="1" customWidth="1"/>
    <col min="50" max="51" width="25" style="1" hidden="1" customWidth="1"/>
    <col min="52" max="52" width="21.6640625" style="1" hidden="1" customWidth="1"/>
    <col min="53" max="53" width="19.1640625" style="1" hidden="1" customWidth="1"/>
    <col min="54" max="54" width="25" style="1" hidden="1" customWidth="1"/>
    <col min="55" max="55" width="21.6640625" style="1" hidden="1" customWidth="1"/>
    <col min="56" max="56" width="19.1640625" style="1" hidden="1" customWidth="1"/>
    <col min="57" max="57" width="66.5" style="1" customWidth="1"/>
    <col min="71" max="91" width="9.33203125" style="1" hidden="1"/>
  </cols>
  <sheetData>
    <row r="1" spans="1:74" ht="11.25">
      <c r="A1" s="17" t="s">
        <v>0</v>
      </c>
      <c r="AZ1" s="17" t="s">
        <v>1</v>
      </c>
      <c r="BA1" s="17" t="s">
        <v>2</v>
      </c>
      <c r="BB1" s="17" t="s">
        <v>3</v>
      </c>
      <c r="BT1" s="17" t="s">
        <v>4</v>
      </c>
      <c r="BU1" s="17" t="s">
        <v>4</v>
      </c>
      <c r="BV1" s="17" t="s">
        <v>5</v>
      </c>
    </row>
    <row r="2" spans="1:74" s="1" customFormat="1" ht="36.950000000000003" customHeight="1">
      <c r="AR2" s="370"/>
      <c r="AS2" s="370"/>
      <c r="AT2" s="370"/>
      <c r="AU2" s="370"/>
      <c r="AV2" s="370"/>
      <c r="AW2" s="370"/>
      <c r="AX2" s="370"/>
      <c r="AY2" s="370"/>
      <c r="AZ2" s="370"/>
      <c r="BA2" s="370"/>
      <c r="BB2" s="370"/>
      <c r="BC2" s="370"/>
      <c r="BD2" s="370"/>
      <c r="BE2" s="370"/>
      <c r="BS2" s="18" t="s">
        <v>6</v>
      </c>
      <c r="BT2" s="18" t="s">
        <v>7</v>
      </c>
    </row>
    <row r="3" spans="1:74"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1:74" s="1" customFormat="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1:74" s="1" customFormat="1" ht="12" customHeight="1">
      <c r="B5" s="22"/>
      <c r="C5" s="23"/>
      <c r="D5" s="27" t="s">
        <v>13</v>
      </c>
      <c r="E5" s="23"/>
      <c r="F5" s="23"/>
      <c r="G5" s="23"/>
      <c r="H5" s="23"/>
      <c r="I5" s="23"/>
      <c r="J5" s="23"/>
      <c r="K5" s="354" t="s">
        <v>14</v>
      </c>
      <c r="L5" s="355"/>
      <c r="M5" s="355"/>
      <c r="N5" s="355"/>
      <c r="O5" s="355"/>
      <c r="P5" s="355"/>
      <c r="Q5" s="355"/>
      <c r="R5" s="355"/>
      <c r="S5" s="355"/>
      <c r="T5" s="355"/>
      <c r="U5" s="355"/>
      <c r="V5" s="355"/>
      <c r="W5" s="355"/>
      <c r="X5" s="355"/>
      <c r="Y5" s="355"/>
      <c r="Z5" s="355"/>
      <c r="AA5" s="355"/>
      <c r="AB5" s="355"/>
      <c r="AC5" s="355"/>
      <c r="AD5" s="355"/>
      <c r="AE5" s="355"/>
      <c r="AF5" s="355"/>
      <c r="AG5" s="355"/>
      <c r="AH5" s="355"/>
      <c r="AI5" s="355"/>
      <c r="AJ5" s="355"/>
      <c r="AK5" s="355"/>
      <c r="AL5" s="355"/>
      <c r="AM5" s="355"/>
      <c r="AN5" s="355"/>
      <c r="AO5" s="355"/>
      <c r="AP5" s="23"/>
      <c r="AQ5" s="23"/>
      <c r="AR5" s="21"/>
      <c r="BE5" s="351" t="s">
        <v>15</v>
      </c>
      <c r="BS5" s="18" t="s">
        <v>6</v>
      </c>
    </row>
    <row r="6" spans="1:74" s="1" customFormat="1" ht="36.950000000000003" customHeight="1">
      <c r="B6" s="22"/>
      <c r="C6" s="23"/>
      <c r="D6" s="29" t="s">
        <v>16</v>
      </c>
      <c r="E6" s="23"/>
      <c r="F6" s="23"/>
      <c r="G6" s="23"/>
      <c r="H6" s="23"/>
      <c r="I6" s="23"/>
      <c r="J6" s="23"/>
      <c r="K6" s="356" t="s">
        <v>17</v>
      </c>
      <c r="L6" s="355"/>
      <c r="M6" s="355"/>
      <c r="N6" s="355"/>
      <c r="O6" s="355"/>
      <c r="P6" s="355"/>
      <c r="Q6" s="355"/>
      <c r="R6" s="355"/>
      <c r="S6" s="355"/>
      <c r="T6" s="355"/>
      <c r="U6" s="355"/>
      <c r="V6" s="355"/>
      <c r="W6" s="355"/>
      <c r="X6" s="355"/>
      <c r="Y6" s="355"/>
      <c r="Z6" s="355"/>
      <c r="AA6" s="355"/>
      <c r="AB6" s="355"/>
      <c r="AC6" s="355"/>
      <c r="AD6" s="355"/>
      <c r="AE6" s="355"/>
      <c r="AF6" s="355"/>
      <c r="AG6" s="355"/>
      <c r="AH6" s="355"/>
      <c r="AI6" s="355"/>
      <c r="AJ6" s="355"/>
      <c r="AK6" s="355"/>
      <c r="AL6" s="355"/>
      <c r="AM6" s="355"/>
      <c r="AN6" s="355"/>
      <c r="AO6" s="355"/>
      <c r="AP6" s="23"/>
      <c r="AQ6" s="23"/>
      <c r="AR6" s="21"/>
      <c r="BE6" s="352"/>
      <c r="BS6" s="18" t="s">
        <v>6</v>
      </c>
    </row>
    <row r="7" spans="1:74" s="1" customFormat="1" ht="12" customHeight="1">
      <c r="B7" s="22"/>
      <c r="C7" s="23"/>
      <c r="D7" s="30" t="s">
        <v>18</v>
      </c>
      <c r="E7" s="23"/>
      <c r="F7" s="23"/>
      <c r="G7" s="23"/>
      <c r="H7" s="23"/>
      <c r="I7" s="23"/>
      <c r="J7" s="23"/>
      <c r="K7" s="28" t="s">
        <v>19</v>
      </c>
      <c r="L7" s="23"/>
      <c r="M7" s="23"/>
      <c r="N7" s="23"/>
      <c r="O7" s="23"/>
      <c r="P7" s="23"/>
      <c r="Q7" s="23"/>
      <c r="R7" s="23"/>
      <c r="S7" s="23"/>
      <c r="T7" s="23"/>
      <c r="U7" s="23"/>
      <c r="V7" s="23"/>
      <c r="W7" s="23"/>
      <c r="X7" s="23"/>
      <c r="Y7" s="23"/>
      <c r="Z7" s="23"/>
      <c r="AA7" s="23"/>
      <c r="AB7" s="23"/>
      <c r="AC7" s="23"/>
      <c r="AD7" s="23"/>
      <c r="AE7" s="23"/>
      <c r="AF7" s="23"/>
      <c r="AG7" s="23"/>
      <c r="AH7" s="23"/>
      <c r="AI7" s="23"/>
      <c r="AJ7" s="23"/>
      <c r="AK7" s="30" t="s">
        <v>20</v>
      </c>
      <c r="AL7" s="23"/>
      <c r="AM7" s="23"/>
      <c r="AN7" s="28" t="s">
        <v>19</v>
      </c>
      <c r="AO7" s="23"/>
      <c r="AP7" s="23"/>
      <c r="AQ7" s="23"/>
      <c r="AR7" s="21"/>
      <c r="BE7" s="352"/>
      <c r="BS7" s="18" t="s">
        <v>6</v>
      </c>
    </row>
    <row r="8" spans="1:74" s="1" customFormat="1" ht="12" customHeight="1">
      <c r="B8" s="22"/>
      <c r="C8" s="23"/>
      <c r="D8" s="30" t="s">
        <v>21</v>
      </c>
      <c r="E8" s="23"/>
      <c r="F8" s="23"/>
      <c r="G8" s="23"/>
      <c r="H8" s="23"/>
      <c r="I8" s="23"/>
      <c r="J8" s="23"/>
      <c r="K8" s="28" t="s">
        <v>22</v>
      </c>
      <c r="L8" s="23"/>
      <c r="M8" s="23"/>
      <c r="N8" s="23"/>
      <c r="O8" s="23"/>
      <c r="P8" s="23"/>
      <c r="Q8" s="23"/>
      <c r="R8" s="23"/>
      <c r="S8" s="23"/>
      <c r="T8" s="23"/>
      <c r="U8" s="23"/>
      <c r="V8" s="23"/>
      <c r="W8" s="23"/>
      <c r="X8" s="23"/>
      <c r="Y8" s="23"/>
      <c r="Z8" s="23"/>
      <c r="AA8" s="23"/>
      <c r="AB8" s="23"/>
      <c r="AC8" s="23"/>
      <c r="AD8" s="23"/>
      <c r="AE8" s="23"/>
      <c r="AF8" s="23"/>
      <c r="AG8" s="23"/>
      <c r="AH8" s="23"/>
      <c r="AI8" s="23"/>
      <c r="AJ8" s="23"/>
      <c r="AK8" s="30" t="s">
        <v>23</v>
      </c>
      <c r="AL8" s="23"/>
      <c r="AM8" s="23"/>
      <c r="AN8" s="31" t="s">
        <v>24</v>
      </c>
      <c r="AO8" s="23"/>
      <c r="AP8" s="23"/>
      <c r="AQ8" s="23"/>
      <c r="AR8" s="21"/>
      <c r="BE8" s="352"/>
      <c r="BS8" s="18" t="s">
        <v>6</v>
      </c>
    </row>
    <row r="9" spans="1:74" s="1" customFormat="1" ht="14.45"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352"/>
      <c r="BS9" s="18" t="s">
        <v>6</v>
      </c>
    </row>
    <row r="10" spans="1:74" s="1" customFormat="1" ht="12" customHeight="1">
      <c r="B10" s="22"/>
      <c r="C10" s="23"/>
      <c r="D10" s="30" t="s">
        <v>25</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0" t="s">
        <v>26</v>
      </c>
      <c r="AL10" s="23"/>
      <c r="AM10" s="23"/>
      <c r="AN10" s="28" t="s">
        <v>19</v>
      </c>
      <c r="AO10" s="23"/>
      <c r="AP10" s="23"/>
      <c r="AQ10" s="23"/>
      <c r="AR10" s="21"/>
      <c r="BE10" s="352"/>
      <c r="BS10" s="18" t="s">
        <v>6</v>
      </c>
    </row>
    <row r="11" spans="1:74" s="1" customFormat="1" ht="18.399999999999999" customHeight="1">
      <c r="B11" s="22"/>
      <c r="C11" s="23"/>
      <c r="D11" s="23"/>
      <c r="E11" s="28" t="s">
        <v>27</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0" t="s">
        <v>28</v>
      </c>
      <c r="AL11" s="23"/>
      <c r="AM11" s="23"/>
      <c r="AN11" s="28" t="s">
        <v>19</v>
      </c>
      <c r="AO11" s="23"/>
      <c r="AP11" s="23"/>
      <c r="AQ11" s="23"/>
      <c r="AR11" s="21"/>
      <c r="BE11" s="352"/>
      <c r="BS11" s="18" t="s">
        <v>6</v>
      </c>
    </row>
    <row r="12" spans="1:74"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52"/>
      <c r="BS12" s="18" t="s">
        <v>6</v>
      </c>
    </row>
    <row r="13" spans="1:74" s="1" customFormat="1" ht="12" customHeight="1">
      <c r="B13" s="22"/>
      <c r="C13" s="23"/>
      <c r="D13" s="30" t="s">
        <v>29</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0" t="s">
        <v>26</v>
      </c>
      <c r="AL13" s="23"/>
      <c r="AM13" s="23"/>
      <c r="AN13" s="32" t="s">
        <v>30</v>
      </c>
      <c r="AO13" s="23"/>
      <c r="AP13" s="23"/>
      <c r="AQ13" s="23"/>
      <c r="AR13" s="21"/>
      <c r="BE13" s="352"/>
      <c r="BS13" s="18" t="s">
        <v>6</v>
      </c>
    </row>
    <row r="14" spans="1:74" ht="12.75">
      <c r="B14" s="22"/>
      <c r="C14" s="23"/>
      <c r="D14" s="23"/>
      <c r="E14" s="357" t="s">
        <v>30</v>
      </c>
      <c r="F14" s="358"/>
      <c r="G14" s="358"/>
      <c r="H14" s="358"/>
      <c r="I14" s="358"/>
      <c r="J14" s="358"/>
      <c r="K14" s="358"/>
      <c r="L14" s="358"/>
      <c r="M14" s="358"/>
      <c r="N14" s="358"/>
      <c r="O14" s="358"/>
      <c r="P14" s="358"/>
      <c r="Q14" s="358"/>
      <c r="R14" s="358"/>
      <c r="S14" s="358"/>
      <c r="T14" s="358"/>
      <c r="U14" s="358"/>
      <c r="V14" s="358"/>
      <c r="W14" s="358"/>
      <c r="X14" s="358"/>
      <c r="Y14" s="358"/>
      <c r="Z14" s="358"/>
      <c r="AA14" s="358"/>
      <c r="AB14" s="358"/>
      <c r="AC14" s="358"/>
      <c r="AD14" s="358"/>
      <c r="AE14" s="358"/>
      <c r="AF14" s="358"/>
      <c r="AG14" s="358"/>
      <c r="AH14" s="358"/>
      <c r="AI14" s="358"/>
      <c r="AJ14" s="358"/>
      <c r="AK14" s="30" t="s">
        <v>28</v>
      </c>
      <c r="AL14" s="23"/>
      <c r="AM14" s="23"/>
      <c r="AN14" s="32" t="s">
        <v>30</v>
      </c>
      <c r="AO14" s="23"/>
      <c r="AP14" s="23"/>
      <c r="AQ14" s="23"/>
      <c r="AR14" s="21"/>
      <c r="BE14" s="352"/>
      <c r="BS14" s="18" t="s">
        <v>6</v>
      </c>
    </row>
    <row r="15" spans="1:74"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52"/>
      <c r="BS15" s="18" t="s">
        <v>4</v>
      </c>
    </row>
    <row r="16" spans="1:74" s="1" customFormat="1" ht="12" customHeight="1">
      <c r="B16" s="22"/>
      <c r="C16" s="23"/>
      <c r="D16" s="30" t="s">
        <v>31</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0" t="s">
        <v>26</v>
      </c>
      <c r="AL16" s="23"/>
      <c r="AM16" s="23"/>
      <c r="AN16" s="28" t="s">
        <v>19</v>
      </c>
      <c r="AO16" s="23"/>
      <c r="AP16" s="23"/>
      <c r="AQ16" s="23"/>
      <c r="AR16" s="21"/>
      <c r="BE16" s="352"/>
      <c r="BS16" s="18" t="s">
        <v>4</v>
      </c>
    </row>
    <row r="17" spans="1:71" s="1" customFormat="1" ht="18.399999999999999" customHeight="1">
      <c r="B17" s="22"/>
      <c r="C17" s="23"/>
      <c r="D17" s="23"/>
      <c r="E17" s="28" t="s">
        <v>32</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0" t="s">
        <v>28</v>
      </c>
      <c r="AL17" s="23"/>
      <c r="AM17" s="23"/>
      <c r="AN17" s="28" t="s">
        <v>19</v>
      </c>
      <c r="AO17" s="23"/>
      <c r="AP17" s="23"/>
      <c r="AQ17" s="23"/>
      <c r="AR17" s="21"/>
      <c r="BE17" s="352"/>
      <c r="BS17" s="18" t="s">
        <v>33</v>
      </c>
    </row>
    <row r="18" spans="1: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52"/>
      <c r="BS18" s="18" t="s">
        <v>6</v>
      </c>
    </row>
    <row r="19" spans="1:71" s="1" customFormat="1" ht="12" customHeight="1">
      <c r="B19" s="22"/>
      <c r="C19" s="23"/>
      <c r="D19" s="30" t="s">
        <v>34</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0" t="s">
        <v>26</v>
      </c>
      <c r="AL19" s="23"/>
      <c r="AM19" s="23"/>
      <c r="AN19" s="28" t="s">
        <v>19</v>
      </c>
      <c r="AO19" s="23"/>
      <c r="AP19" s="23"/>
      <c r="AQ19" s="23"/>
      <c r="AR19" s="21"/>
      <c r="BE19" s="352"/>
      <c r="BS19" s="18" t="s">
        <v>6</v>
      </c>
    </row>
    <row r="20" spans="1:71" s="1" customFormat="1" ht="18.399999999999999" customHeight="1">
      <c r="B20" s="22"/>
      <c r="C20" s="23"/>
      <c r="D20" s="23"/>
      <c r="E20" s="389" t="s">
        <v>1031</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0" t="s">
        <v>28</v>
      </c>
      <c r="AL20" s="23"/>
      <c r="AM20" s="23"/>
      <c r="AN20" s="28" t="s">
        <v>19</v>
      </c>
      <c r="AO20" s="23"/>
      <c r="AP20" s="23"/>
      <c r="AQ20" s="23"/>
      <c r="AR20" s="21"/>
      <c r="BE20" s="352"/>
      <c r="BS20" s="18" t="s">
        <v>4</v>
      </c>
    </row>
    <row r="21" spans="1:71"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52"/>
    </row>
    <row r="22" spans="1:71" s="1" customFormat="1" ht="12" customHeight="1">
      <c r="B22" s="22"/>
      <c r="C22" s="23"/>
      <c r="D22" s="30" t="s">
        <v>36</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52"/>
    </row>
    <row r="23" spans="1:71" s="1" customFormat="1" ht="47.25" customHeight="1">
      <c r="B23" s="22"/>
      <c r="C23" s="23"/>
      <c r="D23" s="23"/>
      <c r="E23" s="359" t="s">
        <v>37</v>
      </c>
      <c r="F23" s="359"/>
      <c r="G23" s="359"/>
      <c r="H23" s="359"/>
      <c r="I23" s="359"/>
      <c r="J23" s="359"/>
      <c r="K23" s="359"/>
      <c r="L23" s="359"/>
      <c r="M23" s="359"/>
      <c r="N23" s="359"/>
      <c r="O23" s="359"/>
      <c r="P23" s="359"/>
      <c r="Q23" s="359"/>
      <c r="R23" s="359"/>
      <c r="S23" s="359"/>
      <c r="T23" s="359"/>
      <c r="U23" s="359"/>
      <c r="V23" s="359"/>
      <c r="W23" s="359"/>
      <c r="X23" s="359"/>
      <c r="Y23" s="359"/>
      <c r="Z23" s="359"/>
      <c r="AA23" s="359"/>
      <c r="AB23" s="359"/>
      <c r="AC23" s="359"/>
      <c r="AD23" s="359"/>
      <c r="AE23" s="359"/>
      <c r="AF23" s="359"/>
      <c r="AG23" s="359"/>
      <c r="AH23" s="359"/>
      <c r="AI23" s="359"/>
      <c r="AJ23" s="359"/>
      <c r="AK23" s="359"/>
      <c r="AL23" s="359"/>
      <c r="AM23" s="359"/>
      <c r="AN23" s="359"/>
      <c r="AO23" s="23"/>
      <c r="AP23" s="23"/>
      <c r="AQ23" s="23"/>
      <c r="AR23" s="21"/>
      <c r="BE23" s="352"/>
    </row>
    <row r="24" spans="1:71"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52"/>
    </row>
    <row r="25" spans="1:71" s="1" customFormat="1" ht="6.95" customHeight="1">
      <c r="B25" s="22"/>
      <c r="C25" s="23"/>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23"/>
      <c r="AQ25" s="23"/>
      <c r="AR25" s="21"/>
      <c r="BE25" s="352"/>
    </row>
    <row r="26" spans="1:71" s="2" customFormat="1" ht="25.9" customHeight="1">
      <c r="A26" s="35"/>
      <c r="B26" s="36"/>
      <c r="C26" s="37"/>
      <c r="D26" s="38" t="s">
        <v>38</v>
      </c>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60">
        <f>ROUND(AG54,2)</f>
        <v>0</v>
      </c>
      <c r="AL26" s="361"/>
      <c r="AM26" s="361"/>
      <c r="AN26" s="361"/>
      <c r="AO26" s="361"/>
      <c r="AP26" s="37"/>
      <c r="AQ26" s="37"/>
      <c r="AR26" s="40"/>
      <c r="BE26" s="352"/>
    </row>
    <row r="27" spans="1:71" s="2" customFormat="1" ht="6.95" customHeight="1">
      <c r="A27" s="35"/>
      <c r="B27" s="36"/>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40"/>
      <c r="BE27" s="352"/>
    </row>
    <row r="28" spans="1:71" s="2" customFormat="1" ht="12.75">
      <c r="A28" s="35"/>
      <c r="B28" s="36"/>
      <c r="C28" s="37"/>
      <c r="D28" s="37"/>
      <c r="E28" s="37"/>
      <c r="F28" s="37"/>
      <c r="G28" s="37"/>
      <c r="H28" s="37"/>
      <c r="I28" s="37"/>
      <c r="J28" s="37"/>
      <c r="K28" s="37"/>
      <c r="L28" s="362" t="s">
        <v>39</v>
      </c>
      <c r="M28" s="362"/>
      <c r="N28" s="362"/>
      <c r="O28" s="362"/>
      <c r="P28" s="362"/>
      <c r="Q28" s="37"/>
      <c r="R28" s="37"/>
      <c r="S28" s="37"/>
      <c r="T28" s="37"/>
      <c r="U28" s="37"/>
      <c r="V28" s="37"/>
      <c r="W28" s="362" t="s">
        <v>40</v>
      </c>
      <c r="X28" s="362"/>
      <c r="Y28" s="362"/>
      <c r="Z28" s="362"/>
      <c r="AA28" s="362"/>
      <c r="AB28" s="362"/>
      <c r="AC28" s="362"/>
      <c r="AD28" s="362"/>
      <c r="AE28" s="362"/>
      <c r="AF28" s="37"/>
      <c r="AG28" s="37"/>
      <c r="AH28" s="37"/>
      <c r="AI28" s="37"/>
      <c r="AJ28" s="37"/>
      <c r="AK28" s="362" t="s">
        <v>41</v>
      </c>
      <c r="AL28" s="362"/>
      <c r="AM28" s="362"/>
      <c r="AN28" s="362"/>
      <c r="AO28" s="362"/>
      <c r="AP28" s="37"/>
      <c r="AQ28" s="37"/>
      <c r="AR28" s="40"/>
      <c r="BE28" s="352"/>
    </row>
    <row r="29" spans="1:71" s="3" customFormat="1" ht="14.45" customHeight="1">
      <c r="B29" s="41"/>
      <c r="C29" s="42"/>
      <c r="D29" s="30" t="s">
        <v>42</v>
      </c>
      <c r="E29" s="42"/>
      <c r="F29" s="30" t="s">
        <v>43</v>
      </c>
      <c r="G29" s="42"/>
      <c r="H29" s="42"/>
      <c r="I29" s="42"/>
      <c r="J29" s="42"/>
      <c r="K29" s="42"/>
      <c r="L29" s="365">
        <v>0.21</v>
      </c>
      <c r="M29" s="364"/>
      <c r="N29" s="364"/>
      <c r="O29" s="364"/>
      <c r="P29" s="364"/>
      <c r="Q29" s="42"/>
      <c r="R29" s="42"/>
      <c r="S29" s="42"/>
      <c r="T29" s="42"/>
      <c r="U29" s="42"/>
      <c r="V29" s="42"/>
      <c r="W29" s="363">
        <f>ROUND(AZ54, 2)</f>
        <v>0</v>
      </c>
      <c r="X29" s="364"/>
      <c r="Y29" s="364"/>
      <c r="Z29" s="364"/>
      <c r="AA29" s="364"/>
      <c r="AB29" s="364"/>
      <c r="AC29" s="364"/>
      <c r="AD29" s="364"/>
      <c r="AE29" s="364"/>
      <c r="AF29" s="42"/>
      <c r="AG29" s="42"/>
      <c r="AH29" s="42"/>
      <c r="AI29" s="42"/>
      <c r="AJ29" s="42"/>
      <c r="AK29" s="363">
        <f>ROUND(AV54, 2)</f>
        <v>0</v>
      </c>
      <c r="AL29" s="364"/>
      <c r="AM29" s="364"/>
      <c r="AN29" s="364"/>
      <c r="AO29" s="364"/>
      <c r="AP29" s="42"/>
      <c r="AQ29" s="42"/>
      <c r="AR29" s="43"/>
      <c r="BE29" s="353"/>
    </row>
    <row r="30" spans="1:71" s="3" customFormat="1" ht="14.45" customHeight="1">
      <c r="B30" s="41"/>
      <c r="C30" s="42"/>
      <c r="D30" s="42"/>
      <c r="E30" s="42"/>
      <c r="F30" s="30" t="s">
        <v>44</v>
      </c>
      <c r="G30" s="42"/>
      <c r="H30" s="42"/>
      <c r="I30" s="42"/>
      <c r="J30" s="42"/>
      <c r="K30" s="42"/>
      <c r="L30" s="365">
        <v>0.15</v>
      </c>
      <c r="M30" s="364"/>
      <c r="N30" s="364"/>
      <c r="O30" s="364"/>
      <c r="P30" s="364"/>
      <c r="Q30" s="42"/>
      <c r="R30" s="42"/>
      <c r="S30" s="42"/>
      <c r="T30" s="42"/>
      <c r="U30" s="42"/>
      <c r="V30" s="42"/>
      <c r="W30" s="363">
        <f>ROUND(BA54, 2)</f>
        <v>0</v>
      </c>
      <c r="X30" s="364"/>
      <c r="Y30" s="364"/>
      <c r="Z30" s="364"/>
      <c r="AA30" s="364"/>
      <c r="AB30" s="364"/>
      <c r="AC30" s="364"/>
      <c r="AD30" s="364"/>
      <c r="AE30" s="364"/>
      <c r="AF30" s="42"/>
      <c r="AG30" s="42"/>
      <c r="AH30" s="42"/>
      <c r="AI30" s="42"/>
      <c r="AJ30" s="42"/>
      <c r="AK30" s="363">
        <f>ROUND(AW54, 2)</f>
        <v>0</v>
      </c>
      <c r="AL30" s="364"/>
      <c r="AM30" s="364"/>
      <c r="AN30" s="364"/>
      <c r="AO30" s="364"/>
      <c r="AP30" s="42"/>
      <c r="AQ30" s="42"/>
      <c r="AR30" s="43"/>
      <c r="BE30" s="353"/>
    </row>
    <row r="31" spans="1:71" s="3" customFormat="1" ht="14.45" hidden="1" customHeight="1">
      <c r="B31" s="41"/>
      <c r="C31" s="42"/>
      <c r="D31" s="42"/>
      <c r="E31" s="42"/>
      <c r="F31" s="30" t="s">
        <v>45</v>
      </c>
      <c r="G31" s="42"/>
      <c r="H31" s="42"/>
      <c r="I31" s="42"/>
      <c r="J31" s="42"/>
      <c r="K31" s="42"/>
      <c r="L31" s="365">
        <v>0.21</v>
      </c>
      <c r="M31" s="364"/>
      <c r="N31" s="364"/>
      <c r="O31" s="364"/>
      <c r="P31" s="364"/>
      <c r="Q31" s="42"/>
      <c r="R31" s="42"/>
      <c r="S31" s="42"/>
      <c r="T31" s="42"/>
      <c r="U31" s="42"/>
      <c r="V31" s="42"/>
      <c r="W31" s="363">
        <f>ROUND(BB54, 2)</f>
        <v>0</v>
      </c>
      <c r="X31" s="364"/>
      <c r="Y31" s="364"/>
      <c r="Z31" s="364"/>
      <c r="AA31" s="364"/>
      <c r="AB31" s="364"/>
      <c r="AC31" s="364"/>
      <c r="AD31" s="364"/>
      <c r="AE31" s="364"/>
      <c r="AF31" s="42"/>
      <c r="AG31" s="42"/>
      <c r="AH31" s="42"/>
      <c r="AI31" s="42"/>
      <c r="AJ31" s="42"/>
      <c r="AK31" s="363">
        <v>0</v>
      </c>
      <c r="AL31" s="364"/>
      <c r="AM31" s="364"/>
      <c r="AN31" s="364"/>
      <c r="AO31" s="364"/>
      <c r="AP31" s="42"/>
      <c r="AQ31" s="42"/>
      <c r="AR31" s="43"/>
      <c r="BE31" s="353"/>
    </row>
    <row r="32" spans="1:71" s="3" customFormat="1" ht="14.45" hidden="1" customHeight="1">
      <c r="B32" s="41"/>
      <c r="C32" s="42"/>
      <c r="D32" s="42"/>
      <c r="E32" s="42"/>
      <c r="F32" s="30" t="s">
        <v>46</v>
      </c>
      <c r="G32" s="42"/>
      <c r="H32" s="42"/>
      <c r="I32" s="42"/>
      <c r="J32" s="42"/>
      <c r="K32" s="42"/>
      <c r="L32" s="365">
        <v>0.15</v>
      </c>
      <c r="M32" s="364"/>
      <c r="N32" s="364"/>
      <c r="O32" s="364"/>
      <c r="P32" s="364"/>
      <c r="Q32" s="42"/>
      <c r="R32" s="42"/>
      <c r="S32" s="42"/>
      <c r="T32" s="42"/>
      <c r="U32" s="42"/>
      <c r="V32" s="42"/>
      <c r="W32" s="363">
        <f>ROUND(BC54, 2)</f>
        <v>0</v>
      </c>
      <c r="X32" s="364"/>
      <c r="Y32" s="364"/>
      <c r="Z32" s="364"/>
      <c r="AA32" s="364"/>
      <c r="AB32" s="364"/>
      <c r="AC32" s="364"/>
      <c r="AD32" s="364"/>
      <c r="AE32" s="364"/>
      <c r="AF32" s="42"/>
      <c r="AG32" s="42"/>
      <c r="AH32" s="42"/>
      <c r="AI32" s="42"/>
      <c r="AJ32" s="42"/>
      <c r="AK32" s="363">
        <v>0</v>
      </c>
      <c r="AL32" s="364"/>
      <c r="AM32" s="364"/>
      <c r="AN32" s="364"/>
      <c r="AO32" s="364"/>
      <c r="AP32" s="42"/>
      <c r="AQ32" s="42"/>
      <c r="AR32" s="43"/>
      <c r="BE32" s="353"/>
    </row>
    <row r="33" spans="1:57" s="3" customFormat="1" ht="14.45" hidden="1" customHeight="1">
      <c r="B33" s="41"/>
      <c r="C33" s="42"/>
      <c r="D33" s="42"/>
      <c r="E33" s="42"/>
      <c r="F33" s="30" t="s">
        <v>47</v>
      </c>
      <c r="G33" s="42"/>
      <c r="H33" s="42"/>
      <c r="I33" s="42"/>
      <c r="J33" s="42"/>
      <c r="K33" s="42"/>
      <c r="L33" s="365">
        <v>0</v>
      </c>
      <c r="M33" s="364"/>
      <c r="N33" s="364"/>
      <c r="O33" s="364"/>
      <c r="P33" s="364"/>
      <c r="Q33" s="42"/>
      <c r="R33" s="42"/>
      <c r="S33" s="42"/>
      <c r="T33" s="42"/>
      <c r="U33" s="42"/>
      <c r="V33" s="42"/>
      <c r="W33" s="363">
        <f>ROUND(BD54, 2)</f>
        <v>0</v>
      </c>
      <c r="X33" s="364"/>
      <c r="Y33" s="364"/>
      <c r="Z33" s="364"/>
      <c r="AA33" s="364"/>
      <c r="AB33" s="364"/>
      <c r="AC33" s="364"/>
      <c r="AD33" s="364"/>
      <c r="AE33" s="364"/>
      <c r="AF33" s="42"/>
      <c r="AG33" s="42"/>
      <c r="AH33" s="42"/>
      <c r="AI33" s="42"/>
      <c r="AJ33" s="42"/>
      <c r="AK33" s="363">
        <v>0</v>
      </c>
      <c r="AL33" s="364"/>
      <c r="AM33" s="364"/>
      <c r="AN33" s="364"/>
      <c r="AO33" s="364"/>
      <c r="AP33" s="42"/>
      <c r="AQ33" s="42"/>
      <c r="AR33" s="43"/>
    </row>
    <row r="34" spans="1:57" s="2" customFormat="1" ht="6.95" customHeight="1">
      <c r="A34" s="35"/>
      <c r="B34" s="36"/>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40"/>
      <c r="BE34" s="35"/>
    </row>
    <row r="35" spans="1:57" s="2" customFormat="1" ht="25.9" customHeight="1">
      <c r="A35" s="35"/>
      <c r="B35" s="36"/>
      <c r="C35" s="44"/>
      <c r="D35" s="45" t="s">
        <v>48</v>
      </c>
      <c r="E35" s="46"/>
      <c r="F35" s="46"/>
      <c r="G35" s="46"/>
      <c r="H35" s="46"/>
      <c r="I35" s="46"/>
      <c r="J35" s="46"/>
      <c r="K35" s="46"/>
      <c r="L35" s="46"/>
      <c r="M35" s="46"/>
      <c r="N35" s="46"/>
      <c r="O35" s="46"/>
      <c r="P35" s="46"/>
      <c r="Q35" s="46"/>
      <c r="R35" s="46"/>
      <c r="S35" s="46"/>
      <c r="T35" s="47" t="s">
        <v>49</v>
      </c>
      <c r="U35" s="46"/>
      <c r="V35" s="46"/>
      <c r="W35" s="46"/>
      <c r="X35" s="369" t="s">
        <v>50</v>
      </c>
      <c r="Y35" s="367"/>
      <c r="Z35" s="367"/>
      <c r="AA35" s="367"/>
      <c r="AB35" s="367"/>
      <c r="AC35" s="46"/>
      <c r="AD35" s="46"/>
      <c r="AE35" s="46"/>
      <c r="AF35" s="46"/>
      <c r="AG35" s="46"/>
      <c r="AH35" s="46"/>
      <c r="AI35" s="46"/>
      <c r="AJ35" s="46"/>
      <c r="AK35" s="366">
        <f>SUM(AK26:AK33)</f>
        <v>0</v>
      </c>
      <c r="AL35" s="367"/>
      <c r="AM35" s="367"/>
      <c r="AN35" s="367"/>
      <c r="AO35" s="368"/>
      <c r="AP35" s="44"/>
      <c r="AQ35" s="44"/>
      <c r="AR35" s="40"/>
      <c r="BE35" s="35"/>
    </row>
    <row r="36" spans="1:57" s="2" customFormat="1" ht="6.95" customHeight="1">
      <c r="A36" s="35"/>
      <c r="B36" s="36"/>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40"/>
      <c r="BE36" s="35"/>
    </row>
    <row r="37" spans="1:57" s="2" customFormat="1" ht="6.95" customHeight="1">
      <c r="A37" s="35"/>
      <c r="B37" s="48"/>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0"/>
      <c r="BE37" s="35"/>
    </row>
    <row r="41" spans="1:57" s="2" customFormat="1" ht="6.95" customHeight="1">
      <c r="A41" s="35"/>
      <c r="B41" s="50"/>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40"/>
      <c r="BE41" s="35"/>
    </row>
    <row r="42" spans="1:57" s="2" customFormat="1" ht="24.95" customHeight="1">
      <c r="A42" s="35"/>
      <c r="B42" s="36"/>
      <c r="C42" s="24" t="s">
        <v>51</v>
      </c>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40"/>
      <c r="BE42" s="35"/>
    </row>
    <row r="43" spans="1:57" s="2" customFormat="1" ht="6.95" customHeight="1">
      <c r="A43" s="35"/>
      <c r="B43" s="36"/>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40"/>
      <c r="BE43" s="35"/>
    </row>
    <row r="44" spans="1:57" s="4" customFormat="1" ht="12" customHeight="1">
      <c r="B44" s="52"/>
      <c r="C44" s="30" t="s">
        <v>13</v>
      </c>
      <c r="D44" s="53"/>
      <c r="E44" s="53"/>
      <c r="F44" s="53"/>
      <c r="G44" s="53"/>
      <c r="H44" s="53"/>
      <c r="I44" s="53"/>
      <c r="J44" s="53"/>
      <c r="K44" s="53"/>
      <c r="L44" s="53" t="str">
        <f>K5</f>
        <v>00_VZ</v>
      </c>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4"/>
    </row>
    <row r="45" spans="1:57" s="5" customFormat="1" ht="36.950000000000003" customHeight="1">
      <c r="B45" s="55"/>
      <c r="C45" s="56" t="s">
        <v>16</v>
      </c>
      <c r="D45" s="57"/>
      <c r="E45" s="57"/>
      <c r="F45" s="57"/>
      <c r="G45" s="57"/>
      <c r="H45" s="57"/>
      <c r="I45" s="57"/>
      <c r="J45" s="57"/>
      <c r="K45" s="57"/>
      <c r="L45" s="331" t="str">
        <f>K6</f>
        <v>Sokolov, MŠ Vrchlického 80 - Oprava vybraných mísností</v>
      </c>
      <c r="M45" s="332"/>
      <c r="N45" s="332"/>
      <c r="O45" s="332"/>
      <c r="P45" s="332"/>
      <c r="Q45" s="332"/>
      <c r="R45" s="332"/>
      <c r="S45" s="332"/>
      <c r="T45" s="332"/>
      <c r="U45" s="332"/>
      <c r="V45" s="332"/>
      <c r="W45" s="332"/>
      <c r="X45" s="332"/>
      <c r="Y45" s="332"/>
      <c r="Z45" s="332"/>
      <c r="AA45" s="332"/>
      <c r="AB45" s="332"/>
      <c r="AC45" s="332"/>
      <c r="AD45" s="332"/>
      <c r="AE45" s="332"/>
      <c r="AF45" s="332"/>
      <c r="AG45" s="332"/>
      <c r="AH45" s="332"/>
      <c r="AI45" s="332"/>
      <c r="AJ45" s="332"/>
      <c r="AK45" s="332"/>
      <c r="AL45" s="332"/>
      <c r="AM45" s="332"/>
      <c r="AN45" s="332"/>
      <c r="AO45" s="332"/>
      <c r="AP45" s="57"/>
      <c r="AQ45" s="57"/>
      <c r="AR45" s="58"/>
    </row>
    <row r="46" spans="1:57" s="2" customFormat="1" ht="6.95" customHeight="1">
      <c r="A46" s="35"/>
      <c r="B46" s="36"/>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40"/>
      <c r="BE46" s="35"/>
    </row>
    <row r="47" spans="1:57" s="2" customFormat="1" ht="12" customHeight="1">
      <c r="A47" s="35"/>
      <c r="B47" s="36"/>
      <c r="C47" s="30" t="s">
        <v>21</v>
      </c>
      <c r="D47" s="37"/>
      <c r="E47" s="37"/>
      <c r="F47" s="37"/>
      <c r="G47" s="37"/>
      <c r="H47" s="37"/>
      <c r="I47" s="37"/>
      <c r="J47" s="37"/>
      <c r="K47" s="37"/>
      <c r="L47" s="59" t="str">
        <f>IF(K8="","",K8)</f>
        <v>Sokolov, Vrchlického 80</v>
      </c>
      <c r="M47" s="37"/>
      <c r="N47" s="37"/>
      <c r="O47" s="37"/>
      <c r="P47" s="37"/>
      <c r="Q47" s="37"/>
      <c r="R47" s="37"/>
      <c r="S47" s="37"/>
      <c r="T47" s="37"/>
      <c r="U47" s="37"/>
      <c r="V47" s="37"/>
      <c r="W47" s="37"/>
      <c r="X47" s="37"/>
      <c r="Y47" s="37"/>
      <c r="Z47" s="37"/>
      <c r="AA47" s="37"/>
      <c r="AB47" s="37"/>
      <c r="AC47" s="37"/>
      <c r="AD47" s="37"/>
      <c r="AE47" s="37"/>
      <c r="AF47" s="37"/>
      <c r="AG47" s="37"/>
      <c r="AH47" s="37"/>
      <c r="AI47" s="30" t="s">
        <v>23</v>
      </c>
      <c r="AJ47" s="37"/>
      <c r="AK47" s="37"/>
      <c r="AL47" s="37"/>
      <c r="AM47" s="333" t="str">
        <f>IF(AN8= "","",AN8)</f>
        <v>21. 2. 2020</v>
      </c>
      <c r="AN47" s="333"/>
      <c r="AO47" s="37"/>
      <c r="AP47" s="37"/>
      <c r="AQ47" s="37"/>
      <c r="AR47" s="40"/>
      <c r="BE47" s="35"/>
    </row>
    <row r="48" spans="1:57" s="2" customFormat="1" ht="6.95" customHeight="1">
      <c r="A48" s="35"/>
      <c r="B48" s="36"/>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40"/>
      <c r="BE48" s="35"/>
    </row>
    <row r="49" spans="1:91" s="2" customFormat="1" ht="15.2" customHeight="1">
      <c r="A49" s="35"/>
      <c r="B49" s="36"/>
      <c r="C49" s="30" t="s">
        <v>25</v>
      </c>
      <c r="D49" s="37"/>
      <c r="E49" s="37"/>
      <c r="F49" s="37"/>
      <c r="G49" s="37"/>
      <c r="H49" s="37"/>
      <c r="I49" s="37"/>
      <c r="J49" s="37"/>
      <c r="K49" s="37"/>
      <c r="L49" s="53" t="str">
        <f>IF(E11= "","",E11)</f>
        <v>Město Sokolov</v>
      </c>
      <c r="M49" s="37"/>
      <c r="N49" s="37"/>
      <c r="O49" s="37"/>
      <c r="P49" s="37"/>
      <c r="Q49" s="37"/>
      <c r="R49" s="37"/>
      <c r="S49" s="37"/>
      <c r="T49" s="37"/>
      <c r="U49" s="37"/>
      <c r="V49" s="37"/>
      <c r="W49" s="37"/>
      <c r="X49" s="37"/>
      <c r="Y49" s="37"/>
      <c r="Z49" s="37"/>
      <c r="AA49" s="37"/>
      <c r="AB49" s="37"/>
      <c r="AC49" s="37"/>
      <c r="AD49" s="37"/>
      <c r="AE49" s="37"/>
      <c r="AF49" s="37"/>
      <c r="AG49" s="37"/>
      <c r="AH49" s="37"/>
      <c r="AI49" s="30" t="s">
        <v>31</v>
      </c>
      <c r="AJ49" s="37"/>
      <c r="AK49" s="37"/>
      <c r="AL49" s="37"/>
      <c r="AM49" s="334" t="str">
        <f>IF(E17="","",E17)</f>
        <v xml:space="preserve"> </v>
      </c>
      <c r="AN49" s="335"/>
      <c r="AO49" s="335"/>
      <c r="AP49" s="335"/>
      <c r="AQ49" s="37"/>
      <c r="AR49" s="40"/>
      <c r="AS49" s="336" t="s">
        <v>52</v>
      </c>
      <c r="AT49" s="337"/>
      <c r="AU49" s="61"/>
      <c r="AV49" s="61"/>
      <c r="AW49" s="61"/>
      <c r="AX49" s="61"/>
      <c r="AY49" s="61"/>
      <c r="AZ49" s="61"/>
      <c r="BA49" s="61"/>
      <c r="BB49" s="61"/>
      <c r="BC49" s="61"/>
      <c r="BD49" s="62"/>
      <c r="BE49" s="35"/>
    </row>
    <row r="50" spans="1:91" s="2" customFormat="1" ht="15.2" customHeight="1">
      <c r="A50" s="35"/>
      <c r="B50" s="36"/>
      <c r="C50" s="30" t="s">
        <v>29</v>
      </c>
      <c r="D50" s="37"/>
      <c r="E50" s="37"/>
      <c r="F50" s="37"/>
      <c r="G50" s="37"/>
      <c r="H50" s="37"/>
      <c r="I50" s="37"/>
      <c r="J50" s="37"/>
      <c r="K50" s="37"/>
      <c r="L50" s="53" t="str">
        <f>IF(E14= "Vyplň údaj","",E14)</f>
        <v/>
      </c>
      <c r="M50" s="37"/>
      <c r="N50" s="37"/>
      <c r="O50" s="37"/>
      <c r="P50" s="37"/>
      <c r="Q50" s="37"/>
      <c r="R50" s="37"/>
      <c r="S50" s="37"/>
      <c r="T50" s="37"/>
      <c r="U50" s="37"/>
      <c r="V50" s="37"/>
      <c r="W50" s="37"/>
      <c r="X50" s="37"/>
      <c r="Y50" s="37"/>
      <c r="Z50" s="37"/>
      <c r="AA50" s="37"/>
      <c r="AB50" s="37"/>
      <c r="AC50" s="37"/>
      <c r="AD50" s="37"/>
      <c r="AE50" s="37"/>
      <c r="AF50" s="37"/>
      <c r="AG50" s="37"/>
      <c r="AH50" s="37"/>
      <c r="AI50" s="30" t="s">
        <v>34</v>
      </c>
      <c r="AJ50" s="37"/>
      <c r="AK50" s="37"/>
      <c r="AL50" s="37"/>
      <c r="AM50" s="390" t="s">
        <v>1031</v>
      </c>
      <c r="AN50" s="335"/>
      <c r="AO50" s="335"/>
      <c r="AP50" s="335"/>
      <c r="AQ50" s="37"/>
      <c r="AR50" s="40"/>
      <c r="AS50" s="338"/>
      <c r="AT50" s="339"/>
      <c r="AU50" s="63"/>
      <c r="AV50" s="63"/>
      <c r="AW50" s="63"/>
      <c r="AX50" s="63"/>
      <c r="AY50" s="63"/>
      <c r="AZ50" s="63"/>
      <c r="BA50" s="63"/>
      <c r="BB50" s="63"/>
      <c r="BC50" s="63"/>
      <c r="BD50" s="64"/>
      <c r="BE50" s="35"/>
    </row>
    <row r="51" spans="1:91" s="2" customFormat="1" ht="10.9" customHeight="1">
      <c r="A51" s="35"/>
      <c r="B51" s="36"/>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40"/>
      <c r="AS51" s="340"/>
      <c r="AT51" s="341"/>
      <c r="AU51" s="65"/>
      <c r="AV51" s="65"/>
      <c r="AW51" s="65"/>
      <c r="AX51" s="65"/>
      <c r="AY51" s="65"/>
      <c r="AZ51" s="65"/>
      <c r="BA51" s="65"/>
      <c r="BB51" s="65"/>
      <c r="BC51" s="65"/>
      <c r="BD51" s="66"/>
      <c r="BE51" s="35"/>
    </row>
    <row r="52" spans="1:91" s="2" customFormat="1" ht="29.25" customHeight="1">
      <c r="A52" s="35"/>
      <c r="B52" s="36"/>
      <c r="C52" s="342" t="s">
        <v>53</v>
      </c>
      <c r="D52" s="343"/>
      <c r="E52" s="343"/>
      <c r="F52" s="343"/>
      <c r="G52" s="343"/>
      <c r="H52" s="67"/>
      <c r="I52" s="345" t="s">
        <v>54</v>
      </c>
      <c r="J52" s="343"/>
      <c r="K52" s="343"/>
      <c r="L52" s="343"/>
      <c r="M52" s="343"/>
      <c r="N52" s="343"/>
      <c r="O52" s="343"/>
      <c r="P52" s="343"/>
      <c r="Q52" s="343"/>
      <c r="R52" s="343"/>
      <c r="S52" s="343"/>
      <c r="T52" s="343"/>
      <c r="U52" s="343"/>
      <c r="V52" s="343"/>
      <c r="W52" s="343"/>
      <c r="X52" s="343"/>
      <c r="Y52" s="343"/>
      <c r="Z52" s="343"/>
      <c r="AA52" s="343"/>
      <c r="AB52" s="343"/>
      <c r="AC52" s="343"/>
      <c r="AD52" s="343"/>
      <c r="AE52" s="343"/>
      <c r="AF52" s="343"/>
      <c r="AG52" s="344" t="s">
        <v>55</v>
      </c>
      <c r="AH52" s="343"/>
      <c r="AI52" s="343"/>
      <c r="AJ52" s="343"/>
      <c r="AK52" s="343"/>
      <c r="AL52" s="343"/>
      <c r="AM52" s="343"/>
      <c r="AN52" s="345" t="s">
        <v>56</v>
      </c>
      <c r="AO52" s="343"/>
      <c r="AP52" s="343"/>
      <c r="AQ52" s="68" t="s">
        <v>57</v>
      </c>
      <c r="AR52" s="40"/>
      <c r="AS52" s="69" t="s">
        <v>58</v>
      </c>
      <c r="AT52" s="70" t="s">
        <v>59</v>
      </c>
      <c r="AU52" s="70" t="s">
        <v>60</v>
      </c>
      <c r="AV52" s="70" t="s">
        <v>61</v>
      </c>
      <c r="AW52" s="70" t="s">
        <v>62</v>
      </c>
      <c r="AX52" s="70" t="s">
        <v>63</v>
      </c>
      <c r="AY52" s="70" t="s">
        <v>64</v>
      </c>
      <c r="AZ52" s="70" t="s">
        <v>65</v>
      </c>
      <c r="BA52" s="70" t="s">
        <v>66</v>
      </c>
      <c r="BB52" s="70" t="s">
        <v>67</v>
      </c>
      <c r="BC52" s="70" t="s">
        <v>68</v>
      </c>
      <c r="BD52" s="71" t="s">
        <v>69</v>
      </c>
      <c r="BE52" s="35"/>
    </row>
    <row r="53" spans="1:91" s="2" customFormat="1" ht="10.9" customHeight="1">
      <c r="A53" s="35"/>
      <c r="B53" s="36"/>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40"/>
      <c r="AS53" s="72"/>
      <c r="AT53" s="73"/>
      <c r="AU53" s="73"/>
      <c r="AV53" s="73"/>
      <c r="AW53" s="73"/>
      <c r="AX53" s="73"/>
      <c r="AY53" s="73"/>
      <c r="AZ53" s="73"/>
      <c r="BA53" s="73"/>
      <c r="BB53" s="73"/>
      <c r="BC53" s="73"/>
      <c r="BD53" s="74"/>
      <c r="BE53" s="35"/>
    </row>
    <row r="54" spans="1:91" s="6" customFormat="1" ht="32.450000000000003" customHeight="1">
      <c r="B54" s="75"/>
      <c r="C54" s="76" t="s">
        <v>70</v>
      </c>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349">
        <f>ROUND(SUM(AG55:AG58),2)</f>
        <v>0</v>
      </c>
      <c r="AH54" s="349"/>
      <c r="AI54" s="349"/>
      <c r="AJ54" s="349"/>
      <c r="AK54" s="349"/>
      <c r="AL54" s="349"/>
      <c r="AM54" s="349"/>
      <c r="AN54" s="350">
        <f>SUM(AG54,AT54)</f>
        <v>0</v>
      </c>
      <c r="AO54" s="350"/>
      <c r="AP54" s="350"/>
      <c r="AQ54" s="79" t="s">
        <v>19</v>
      </c>
      <c r="AR54" s="80"/>
      <c r="AS54" s="81">
        <f>ROUND(SUM(AS55:AS58),2)</f>
        <v>0</v>
      </c>
      <c r="AT54" s="82">
        <f>ROUND(SUM(AV54:AW54),2)</f>
        <v>0</v>
      </c>
      <c r="AU54" s="83">
        <f>ROUND(SUM(AU55:AU58),5)</f>
        <v>0</v>
      </c>
      <c r="AV54" s="82">
        <f>ROUND(AZ54*L29,2)</f>
        <v>0</v>
      </c>
      <c r="AW54" s="82">
        <f>ROUND(BA54*L30,2)</f>
        <v>0</v>
      </c>
      <c r="AX54" s="82">
        <f>ROUND(BB54*L29,2)</f>
        <v>0</v>
      </c>
      <c r="AY54" s="82">
        <f>ROUND(BC54*L30,2)</f>
        <v>0</v>
      </c>
      <c r="AZ54" s="82">
        <f>ROUND(SUM(AZ55:AZ58),2)</f>
        <v>0</v>
      </c>
      <c r="BA54" s="82">
        <f>ROUND(SUM(BA55:BA58),2)</f>
        <v>0</v>
      </c>
      <c r="BB54" s="82">
        <f>ROUND(SUM(BB55:BB58),2)</f>
        <v>0</v>
      </c>
      <c r="BC54" s="82">
        <f>ROUND(SUM(BC55:BC58),2)</f>
        <v>0</v>
      </c>
      <c r="BD54" s="84">
        <f>ROUND(SUM(BD55:BD58),2)</f>
        <v>0</v>
      </c>
      <c r="BS54" s="85" t="s">
        <v>71</v>
      </c>
      <c r="BT54" s="85" t="s">
        <v>72</v>
      </c>
      <c r="BU54" s="86" t="s">
        <v>73</v>
      </c>
      <c r="BV54" s="85" t="s">
        <v>74</v>
      </c>
      <c r="BW54" s="85" t="s">
        <v>5</v>
      </c>
      <c r="BX54" s="85" t="s">
        <v>75</v>
      </c>
      <c r="CL54" s="85" t="s">
        <v>19</v>
      </c>
    </row>
    <row r="55" spans="1:91" s="7" customFormat="1" ht="16.5" customHeight="1">
      <c r="A55" s="87" t="s">
        <v>76</v>
      </c>
      <c r="B55" s="88"/>
      <c r="C55" s="89"/>
      <c r="D55" s="346" t="s">
        <v>77</v>
      </c>
      <c r="E55" s="346"/>
      <c r="F55" s="346"/>
      <c r="G55" s="346"/>
      <c r="H55" s="346"/>
      <c r="I55" s="90"/>
      <c r="J55" s="346" t="s">
        <v>78</v>
      </c>
      <c r="K55" s="346"/>
      <c r="L55" s="346"/>
      <c r="M55" s="346"/>
      <c r="N55" s="346"/>
      <c r="O55" s="346"/>
      <c r="P55" s="346"/>
      <c r="Q55" s="346"/>
      <c r="R55" s="346"/>
      <c r="S55" s="346"/>
      <c r="T55" s="346"/>
      <c r="U55" s="346"/>
      <c r="V55" s="346"/>
      <c r="W55" s="346"/>
      <c r="X55" s="346"/>
      <c r="Y55" s="346"/>
      <c r="Z55" s="346"/>
      <c r="AA55" s="346"/>
      <c r="AB55" s="346"/>
      <c r="AC55" s="346"/>
      <c r="AD55" s="346"/>
      <c r="AE55" s="346"/>
      <c r="AF55" s="346"/>
      <c r="AG55" s="347">
        <f>'00 - VRN'!J30</f>
        <v>0</v>
      </c>
      <c r="AH55" s="348"/>
      <c r="AI55" s="348"/>
      <c r="AJ55" s="348"/>
      <c r="AK55" s="348"/>
      <c r="AL55" s="348"/>
      <c r="AM55" s="348"/>
      <c r="AN55" s="347">
        <f>SUM(AG55,AT55)</f>
        <v>0</v>
      </c>
      <c r="AO55" s="348"/>
      <c r="AP55" s="348"/>
      <c r="AQ55" s="91" t="s">
        <v>79</v>
      </c>
      <c r="AR55" s="92"/>
      <c r="AS55" s="93">
        <v>0</v>
      </c>
      <c r="AT55" s="94">
        <f>ROUND(SUM(AV55:AW55),2)</f>
        <v>0</v>
      </c>
      <c r="AU55" s="95">
        <f>'00 - VRN'!P81</f>
        <v>0</v>
      </c>
      <c r="AV55" s="94">
        <f>'00 - VRN'!J33</f>
        <v>0</v>
      </c>
      <c r="AW55" s="94">
        <f>'00 - VRN'!J34</f>
        <v>0</v>
      </c>
      <c r="AX55" s="94">
        <f>'00 - VRN'!J35</f>
        <v>0</v>
      </c>
      <c r="AY55" s="94">
        <f>'00 - VRN'!J36</f>
        <v>0</v>
      </c>
      <c r="AZ55" s="94">
        <f>'00 - VRN'!F33</f>
        <v>0</v>
      </c>
      <c r="BA55" s="94">
        <f>'00 - VRN'!F34</f>
        <v>0</v>
      </c>
      <c r="BB55" s="94">
        <f>'00 - VRN'!F35</f>
        <v>0</v>
      </c>
      <c r="BC55" s="94">
        <f>'00 - VRN'!F36</f>
        <v>0</v>
      </c>
      <c r="BD55" s="96">
        <f>'00 - VRN'!F37</f>
        <v>0</v>
      </c>
      <c r="BT55" s="97" t="s">
        <v>80</v>
      </c>
      <c r="BV55" s="97" t="s">
        <v>74</v>
      </c>
      <c r="BW55" s="97" t="s">
        <v>81</v>
      </c>
      <c r="BX55" s="97" t="s">
        <v>5</v>
      </c>
      <c r="CL55" s="97" t="s">
        <v>19</v>
      </c>
      <c r="CM55" s="97" t="s">
        <v>82</v>
      </c>
    </row>
    <row r="56" spans="1:91" s="7" customFormat="1" ht="16.5" customHeight="1">
      <c r="A56" s="87" t="s">
        <v>76</v>
      </c>
      <c r="B56" s="88"/>
      <c r="C56" s="89"/>
      <c r="D56" s="346" t="s">
        <v>83</v>
      </c>
      <c r="E56" s="346"/>
      <c r="F56" s="346"/>
      <c r="G56" s="346"/>
      <c r="H56" s="346"/>
      <c r="I56" s="90"/>
      <c r="J56" s="346" t="s">
        <v>84</v>
      </c>
      <c r="K56" s="346"/>
      <c r="L56" s="346"/>
      <c r="M56" s="346"/>
      <c r="N56" s="346"/>
      <c r="O56" s="346"/>
      <c r="P56" s="346"/>
      <c r="Q56" s="346"/>
      <c r="R56" s="346"/>
      <c r="S56" s="346"/>
      <c r="T56" s="346"/>
      <c r="U56" s="346"/>
      <c r="V56" s="346"/>
      <c r="W56" s="346"/>
      <c r="X56" s="346"/>
      <c r="Y56" s="346"/>
      <c r="Z56" s="346"/>
      <c r="AA56" s="346"/>
      <c r="AB56" s="346"/>
      <c r="AC56" s="346"/>
      <c r="AD56" s="346"/>
      <c r="AE56" s="346"/>
      <c r="AF56" s="346"/>
      <c r="AG56" s="347">
        <f>'01 - Prádelna'!J30</f>
        <v>0</v>
      </c>
      <c r="AH56" s="348"/>
      <c r="AI56" s="348"/>
      <c r="AJ56" s="348"/>
      <c r="AK56" s="348"/>
      <c r="AL56" s="348"/>
      <c r="AM56" s="348"/>
      <c r="AN56" s="347">
        <f>SUM(AG56,AT56)</f>
        <v>0</v>
      </c>
      <c r="AO56" s="348"/>
      <c r="AP56" s="348"/>
      <c r="AQ56" s="91" t="s">
        <v>79</v>
      </c>
      <c r="AR56" s="92"/>
      <c r="AS56" s="93">
        <v>0</v>
      </c>
      <c r="AT56" s="94">
        <f>ROUND(SUM(AV56:AW56),2)</f>
        <v>0</v>
      </c>
      <c r="AU56" s="95">
        <f>'01 - Prádelna'!P95</f>
        <v>0</v>
      </c>
      <c r="AV56" s="94">
        <f>'01 - Prádelna'!J33</f>
        <v>0</v>
      </c>
      <c r="AW56" s="94">
        <f>'01 - Prádelna'!J34</f>
        <v>0</v>
      </c>
      <c r="AX56" s="94">
        <f>'01 - Prádelna'!J35</f>
        <v>0</v>
      </c>
      <c r="AY56" s="94">
        <f>'01 - Prádelna'!J36</f>
        <v>0</v>
      </c>
      <c r="AZ56" s="94">
        <f>'01 - Prádelna'!F33</f>
        <v>0</v>
      </c>
      <c r="BA56" s="94">
        <f>'01 - Prádelna'!F34</f>
        <v>0</v>
      </c>
      <c r="BB56" s="94">
        <f>'01 - Prádelna'!F35</f>
        <v>0</v>
      </c>
      <c r="BC56" s="94">
        <f>'01 - Prádelna'!F36</f>
        <v>0</v>
      </c>
      <c r="BD56" s="96">
        <f>'01 - Prádelna'!F37</f>
        <v>0</v>
      </c>
      <c r="BT56" s="97" t="s">
        <v>80</v>
      </c>
      <c r="BV56" s="97" t="s">
        <v>74</v>
      </c>
      <c r="BW56" s="97" t="s">
        <v>85</v>
      </c>
      <c r="BX56" s="97" t="s">
        <v>5</v>
      </c>
      <c r="CL56" s="97" t="s">
        <v>19</v>
      </c>
      <c r="CM56" s="97" t="s">
        <v>82</v>
      </c>
    </row>
    <row r="57" spans="1:91" s="7" customFormat="1" ht="16.5" customHeight="1">
      <c r="A57" s="87" t="s">
        <v>76</v>
      </c>
      <c r="B57" s="88"/>
      <c r="C57" s="89"/>
      <c r="D57" s="346" t="s">
        <v>86</v>
      </c>
      <c r="E57" s="346"/>
      <c r="F57" s="346"/>
      <c r="G57" s="346"/>
      <c r="H57" s="346"/>
      <c r="I57" s="90"/>
      <c r="J57" s="346" t="s">
        <v>87</v>
      </c>
      <c r="K57" s="346"/>
      <c r="L57" s="346"/>
      <c r="M57" s="346"/>
      <c r="N57" s="346"/>
      <c r="O57" s="346"/>
      <c r="P57" s="346"/>
      <c r="Q57" s="346"/>
      <c r="R57" s="346"/>
      <c r="S57" s="346"/>
      <c r="T57" s="346"/>
      <c r="U57" s="346"/>
      <c r="V57" s="346"/>
      <c r="W57" s="346"/>
      <c r="X57" s="346"/>
      <c r="Y57" s="346"/>
      <c r="Z57" s="346"/>
      <c r="AA57" s="346"/>
      <c r="AB57" s="346"/>
      <c r="AC57" s="346"/>
      <c r="AD57" s="346"/>
      <c r="AE57" s="346"/>
      <c r="AF57" s="346"/>
      <c r="AG57" s="347">
        <f>'02 - Sborovna'!J30</f>
        <v>0</v>
      </c>
      <c r="AH57" s="348"/>
      <c r="AI57" s="348"/>
      <c r="AJ57" s="348"/>
      <c r="AK57" s="348"/>
      <c r="AL57" s="348"/>
      <c r="AM57" s="348"/>
      <c r="AN57" s="347">
        <f>SUM(AG57,AT57)</f>
        <v>0</v>
      </c>
      <c r="AO57" s="348"/>
      <c r="AP57" s="348"/>
      <c r="AQ57" s="91" t="s">
        <v>79</v>
      </c>
      <c r="AR57" s="92"/>
      <c r="AS57" s="93">
        <v>0</v>
      </c>
      <c r="AT57" s="94">
        <f>ROUND(SUM(AV57:AW57),2)</f>
        <v>0</v>
      </c>
      <c r="AU57" s="95">
        <f>'02 - Sborovna'!P93</f>
        <v>0</v>
      </c>
      <c r="AV57" s="94">
        <f>'02 - Sborovna'!J33</f>
        <v>0</v>
      </c>
      <c r="AW57" s="94">
        <f>'02 - Sborovna'!J34</f>
        <v>0</v>
      </c>
      <c r="AX57" s="94">
        <f>'02 - Sborovna'!J35</f>
        <v>0</v>
      </c>
      <c r="AY57" s="94">
        <f>'02 - Sborovna'!J36</f>
        <v>0</v>
      </c>
      <c r="AZ57" s="94">
        <f>'02 - Sborovna'!F33</f>
        <v>0</v>
      </c>
      <c r="BA57" s="94">
        <f>'02 - Sborovna'!F34</f>
        <v>0</v>
      </c>
      <c r="BB57" s="94">
        <f>'02 - Sborovna'!F35</f>
        <v>0</v>
      </c>
      <c r="BC57" s="94">
        <f>'02 - Sborovna'!F36</f>
        <v>0</v>
      </c>
      <c r="BD57" s="96">
        <f>'02 - Sborovna'!F37</f>
        <v>0</v>
      </c>
      <c r="BT57" s="97" t="s">
        <v>80</v>
      </c>
      <c r="BV57" s="97" t="s">
        <v>74</v>
      </c>
      <c r="BW57" s="97" t="s">
        <v>88</v>
      </c>
      <c r="BX57" s="97" t="s">
        <v>5</v>
      </c>
      <c r="CL57" s="97" t="s">
        <v>19</v>
      </c>
      <c r="CM57" s="97" t="s">
        <v>82</v>
      </c>
    </row>
    <row r="58" spans="1:91" s="7" customFormat="1" ht="16.5" customHeight="1">
      <c r="A58" s="87" t="s">
        <v>76</v>
      </c>
      <c r="B58" s="88"/>
      <c r="C58" s="89"/>
      <c r="D58" s="346" t="s">
        <v>89</v>
      </c>
      <c r="E58" s="346"/>
      <c r="F58" s="346"/>
      <c r="G58" s="346"/>
      <c r="H58" s="346"/>
      <c r="I58" s="90"/>
      <c r="J58" s="346" t="s">
        <v>90</v>
      </c>
      <c r="K58" s="346"/>
      <c r="L58" s="346"/>
      <c r="M58" s="346"/>
      <c r="N58" s="346"/>
      <c r="O58" s="346"/>
      <c r="P58" s="346"/>
      <c r="Q58" s="346"/>
      <c r="R58" s="346"/>
      <c r="S58" s="346"/>
      <c r="T58" s="346"/>
      <c r="U58" s="346"/>
      <c r="V58" s="346"/>
      <c r="W58" s="346"/>
      <c r="X58" s="346"/>
      <c r="Y58" s="346"/>
      <c r="Z58" s="346"/>
      <c r="AA58" s="346"/>
      <c r="AB58" s="346"/>
      <c r="AC58" s="346"/>
      <c r="AD58" s="346"/>
      <c r="AE58" s="346"/>
      <c r="AF58" s="346"/>
      <c r="AG58" s="347">
        <f>'03 - Zahradní místnost'!J30</f>
        <v>0</v>
      </c>
      <c r="AH58" s="348"/>
      <c r="AI58" s="348"/>
      <c r="AJ58" s="348"/>
      <c r="AK58" s="348"/>
      <c r="AL58" s="348"/>
      <c r="AM58" s="348"/>
      <c r="AN58" s="347">
        <f>SUM(AG58,AT58)</f>
        <v>0</v>
      </c>
      <c r="AO58" s="348"/>
      <c r="AP58" s="348"/>
      <c r="AQ58" s="91" t="s">
        <v>79</v>
      </c>
      <c r="AR58" s="92"/>
      <c r="AS58" s="98">
        <v>0</v>
      </c>
      <c r="AT58" s="99">
        <f>ROUND(SUM(AV58:AW58),2)</f>
        <v>0</v>
      </c>
      <c r="AU58" s="100">
        <f>'03 - Zahradní místnost'!P92</f>
        <v>0</v>
      </c>
      <c r="AV58" s="99">
        <f>'03 - Zahradní místnost'!J33</f>
        <v>0</v>
      </c>
      <c r="AW58" s="99">
        <f>'03 - Zahradní místnost'!J34</f>
        <v>0</v>
      </c>
      <c r="AX58" s="99">
        <f>'03 - Zahradní místnost'!J35</f>
        <v>0</v>
      </c>
      <c r="AY58" s="99">
        <f>'03 - Zahradní místnost'!J36</f>
        <v>0</v>
      </c>
      <c r="AZ58" s="99">
        <f>'03 - Zahradní místnost'!F33</f>
        <v>0</v>
      </c>
      <c r="BA58" s="99">
        <f>'03 - Zahradní místnost'!F34</f>
        <v>0</v>
      </c>
      <c r="BB58" s="99">
        <f>'03 - Zahradní místnost'!F35</f>
        <v>0</v>
      </c>
      <c r="BC58" s="99">
        <f>'03 - Zahradní místnost'!F36</f>
        <v>0</v>
      </c>
      <c r="BD58" s="101">
        <f>'03 - Zahradní místnost'!F37</f>
        <v>0</v>
      </c>
      <c r="BT58" s="97" t="s">
        <v>80</v>
      </c>
      <c r="BV58" s="97" t="s">
        <v>74</v>
      </c>
      <c r="BW58" s="97" t="s">
        <v>91</v>
      </c>
      <c r="BX58" s="97" t="s">
        <v>5</v>
      </c>
      <c r="CL58" s="97" t="s">
        <v>19</v>
      </c>
      <c r="CM58" s="97" t="s">
        <v>82</v>
      </c>
    </row>
    <row r="59" spans="1:91" s="2" customFormat="1" ht="30" customHeight="1">
      <c r="A59" s="35"/>
      <c r="B59" s="36"/>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40"/>
      <c r="AS59" s="35"/>
      <c r="AT59" s="35"/>
      <c r="AU59" s="35"/>
      <c r="AV59" s="35"/>
      <c r="AW59" s="35"/>
      <c r="AX59" s="35"/>
      <c r="AY59" s="35"/>
      <c r="AZ59" s="35"/>
      <c r="BA59" s="35"/>
      <c r="BB59" s="35"/>
      <c r="BC59" s="35"/>
      <c r="BD59" s="35"/>
      <c r="BE59" s="35"/>
    </row>
    <row r="60" spans="1:91" s="2" customFormat="1" ht="6.95" customHeight="1">
      <c r="A60" s="35"/>
      <c r="B60" s="48"/>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0"/>
      <c r="AS60" s="35"/>
      <c r="AT60" s="35"/>
      <c r="AU60" s="35"/>
      <c r="AV60" s="35"/>
      <c r="AW60" s="35"/>
      <c r="AX60" s="35"/>
      <c r="AY60" s="35"/>
      <c r="AZ60" s="35"/>
      <c r="BA60" s="35"/>
      <c r="BB60" s="35"/>
      <c r="BC60" s="35"/>
      <c r="BD60" s="35"/>
      <c r="BE60" s="35"/>
    </row>
  </sheetData>
  <sheetProtection algorithmName="SHA-512" hashValue="qjkB3n9t2vmbvwozfCeQtwvSrxapoZNxBBYAbTRThJrFZ5U8Qx0LRaMWKiC3226rYz3sGhmNm84WgyDCkAWxqw==" saltValue="igvegt63UyRxSVLrtpbLTA==" spinCount="100000" sheet="1" objects="1" scenarios="1" formatColumns="0" formatRows="0"/>
  <mergeCells count="54">
    <mergeCell ref="AR2:BE2"/>
    <mergeCell ref="AK33:AO33"/>
    <mergeCell ref="L33:P33"/>
    <mergeCell ref="W33:AE33"/>
    <mergeCell ref="AK35:AO35"/>
    <mergeCell ref="X35:AB35"/>
    <mergeCell ref="W31:AE31"/>
    <mergeCell ref="AK31:AO31"/>
    <mergeCell ref="AK32:AO32"/>
    <mergeCell ref="L32:P32"/>
    <mergeCell ref="W32:AE32"/>
    <mergeCell ref="BE5:BE32"/>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AN58:AP58"/>
    <mergeCell ref="AG58:AM58"/>
    <mergeCell ref="D58:H58"/>
    <mergeCell ref="J58:AF58"/>
    <mergeCell ref="AG54:AM54"/>
    <mergeCell ref="AN54:AP54"/>
    <mergeCell ref="J56:AF56"/>
    <mergeCell ref="D56:H56"/>
    <mergeCell ref="AG56:AM56"/>
    <mergeCell ref="AN56:AP56"/>
    <mergeCell ref="AN57:AP57"/>
    <mergeCell ref="D57:H57"/>
    <mergeCell ref="J57:AF57"/>
    <mergeCell ref="AG57:AM57"/>
    <mergeCell ref="C52:G52"/>
    <mergeCell ref="AG52:AM52"/>
    <mergeCell ref="I52:AF52"/>
    <mergeCell ref="AN52:AP52"/>
    <mergeCell ref="D55:H55"/>
    <mergeCell ref="AG55:AM55"/>
    <mergeCell ref="J55:AF55"/>
    <mergeCell ref="AN55:AP55"/>
    <mergeCell ref="L45:AO45"/>
    <mergeCell ref="AM47:AN47"/>
    <mergeCell ref="AM49:AP49"/>
    <mergeCell ref="AS49:AT51"/>
    <mergeCell ref="AM50:AP50"/>
  </mergeCells>
  <hyperlinks>
    <hyperlink ref="A55" location="'00 - VRN'!C2" display="/" xr:uid="{00000000-0004-0000-0000-000000000000}"/>
    <hyperlink ref="A56" location="'01 - Prádelna'!C2" display="/" xr:uid="{00000000-0004-0000-0000-000001000000}"/>
    <hyperlink ref="A57" location="'02 - Sborovna'!C2" display="/" xr:uid="{00000000-0004-0000-0000-000002000000}"/>
    <hyperlink ref="A58" location="'03 - Zahradní místnost'!C2" display="/" xr:uid="{00000000-0004-0000-0000-000003000000}"/>
    <hyperlink ref="E20" r:id="rId1" xr:uid="{46D65361-7683-4E12-B3F2-155A576161A4}"/>
    <hyperlink ref="AM50" r:id="rId2" xr:uid="{FE9AFEAF-38C5-481C-AF03-EA447F71D1BA}"/>
  </hyperlinks>
  <pageMargins left="0.39374999999999999" right="0.39374999999999999" top="0.39374999999999999" bottom="0.39374999999999999" header="0" footer="0"/>
  <pageSetup paperSize="9" fitToHeight="100" orientation="landscape" blackAndWhite="1"/>
  <headerFooter>
    <oddFooter>&amp;CStrana &amp;P z &amp;N</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BM85"/>
  <sheetViews>
    <sheetView showGridLines="0" workbookViewId="0"/>
  </sheetViews>
  <sheetFormatPr defaultRowHeight="15"/>
  <cols>
    <col min="1" max="1" width="8.33203125" style="1" customWidth="1"/>
    <col min="2" max="2" width="1.6640625" style="1" customWidth="1"/>
    <col min="3" max="3" width="4.1640625" style="1" customWidth="1"/>
    <col min="4" max="4" width="4.33203125" style="1" customWidth="1"/>
    <col min="5" max="5" width="17.1640625" style="1" customWidth="1"/>
    <col min="6" max="6" width="100.83203125" style="1" customWidth="1"/>
    <col min="7" max="7" width="7" style="1" customWidth="1"/>
    <col min="8" max="8" width="11.5" style="1" customWidth="1"/>
    <col min="9" max="9" width="20.1640625" style="102" customWidth="1"/>
    <col min="10" max="11" width="20.16406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I2" s="102"/>
      <c r="L2" s="370"/>
      <c r="M2" s="370"/>
      <c r="N2" s="370"/>
      <c r="O2" s="370"/>
      <c r="P2" s="370"/>
      <c r="Q2" s="370"/>
      <c r="R2" s="370"/>
      <c r="S2" s="370"/>
      <c r="T2" s="370"/>
      <c r="U2" s="370"/>
      <c r="V2" s="370"/>
      <c r="AT2" s="18" t="s">
        <v>81</v>
      </c>
    </row>
    <row r="3" spans="1:46" s="1" customFormat="1" ht="6.95" customHeight="1">
      <c r="B3" s="103"/>
      <c r="C3" s="104"/>
      <c r="D3" s="104"/>
      <c r="E3" s="104"/>
      <c r="F3" s="104"/>
      <c r="G3" s="104"/>
      <c r="H3" s="104"/>
      <c r="I3" s="105"/>
      <c r="J3" s="104"/>
      <c r="K3" s="104"/>
      <c r="L3" s="21"/>
      <c r="AT3" s="18" t="s">
        <v>82</v>
      </c>
    </row>
    <row r="4" spans="1:46" s="1" customFormat="1" ht="24.95" customHeight="1">
      <c r="B4" s="21"/>
      <c r="D4" s="106" t="s">
        <v>92</v>
      </c>
      <c r="I4" s="102"/>
      <c r="L4" s="21"/>
      <c r="M4" s="107" t="s">
        <v>10</v>
      </c>
      <c r="AT4" s="18" t="s">
        <v>4</v>
      </c>
    </row>
    <row r="5" spans="1:46" s="1" customFormat="1" ht="6.95" customHeight="1">
      <c r="B5" s="21"/>
      <c r="I5" s="102"/>
      <c r="L5" s="21"/>
    </row>
    <row r="6" spans="1:46" s="1" customFormat="1" ht="12" customHeight="1">
      <c r="B6" s="21"/>
      <c r="D6" s="108" t="s">
        <v>16</v>
      </c>
      <c r="I6" s="102"/>
      <c r="L6" s="21"/>
    </row>
    <row r="7" spans="1:46" s="1" customFormat="1" ht="16.5" customHeight="1">
      <c r="B7" s="21"/>
      <c r="E7" s="371" t="str">
        <f>'Rekapitulace stavby'!K6</f>
        <v>Sokolov, MŠ Vrchlického 80 - Oprava vybraných mísností</v>
      </c>
      <c r="F7" s="372"/>
      <c r="G7" s="372"/>
      <c r="H7" s="372"/>
      <c r="I7" s="102"/>
      <c r="L7" s="21"/>
    </row>
    <row r="8" spans="1:46" s="2" customFormat="1" ht="12" customHeight="1">
      <c r="A8" s="35"/>
      <c r="B8" s="40"/>
      <c r="C8" s="35"/>
      <c r="D8" s="108" t="s">
        <v>93</v>
      </c>
      <c r="E8" s="35"/>
      <c r="F8" s="35"/>
      <c r="G8" s="35"/>
      <c r="H8" s="35"/>
      <c r="I8" s="109"/>
      <c r="J8" s="35"/>
      <c r="K8" s="35"/>
      <c r="L8" s="110"/>
      <c r="S8" s="35"/>
      <c r="T8" s="35"/>
      <c r="U8" s="35"/>
      <c r="V8" s="35"/>
      <c r="W8" s="35"/>
      <c r="X8" s="35"/>
      <c r="Y8" s="35"/>
      <c r="Z8" s="35"/>
      <c r="AA8" s="35"/>
      <c r="AB8" s="35"/>
      <c r="AC8" s="35"/>
      <c r="AD8" s="35"/>
      <c r="AE8" s="35"/>
    </row>
    <row r="9" spans="1:46" s="2" customFormat="1" ht="16.5" customHeight="1">
      <c r="A9" s="35"/>
      <c r="B9" s="40"/>
      <c r="C9" s="35"/>
      <c r="D9" s="35"/>
      <c r="E9" s="373" t="s">
        <v>94</v>
      </c>
      <c r="F9" s="374"/>
      <c r="G9" s="374"/>
      <c r="H9" s="374"/>
      <c r="I9" s="109"/>
      <c r="J9" s="35"/>
      <c r="K9" s="35"/>
      <c r="L9" s="110"/>
      <c r="S9" s="35"/>
      <c r="T9" s="35"/>
      <c r="U9" s="35"/>
      <c r="V9" s="35"/>
      <c r="W9" s="35"/>
      <c r="X9" s="35"/>
      <c r="Y9" s="35"/>
      <c r="Z9" s="35"/>
      <c r="AA9" s="35"/>
      <c r="AB9" s="35"/>
      <c r="AC9" s="35"/>
      <c r="AD9" s="35"/>
      <c r="AE9" s="35"/>
    </row>
    <row r="10" spans="1:46" s="2" customFormat="1" ht="11.25">
      <c r="A10" s="35"/>
      <c r="B10" s="40"/>
      <c r="C10" s="35"/>
      <c r="D10" s="35"/>
      <c r="E10" s="35"/>
      <c r="F10" s="35"/>
      <c r="G10" s="35"/>
      <c r="H10" s="35"/>
      <c r="I10" s="109"/>
      <c r="J10" s="35"/>
      <c r="K10" s="35"/>
      <c r="L10" s="110"/>
      <c r="S10" s="35"/>
      <c r="T10" s="35"/>
      <c r="U10" s="35"/>
      <c r="V10" s="35"/>
      <c r="W10" s="35"/>
      <c r="X10" s="35"/>
      <c r="Y10" s="35"/>
      <c r="Z10" s="35"/>
      <c r="AA10" s="35"/>
      <c r="AB10" s="35"/>
      <c r="AC10" s="35"/>
      <c r="AD10" s="35"/>
      <c r="AE10" s="35"/>
    </row>
    <row r="11" spans="1:46" s="2" customFormat="1" ht="12" customHeight="1">
      <c r="A11" s="35"/>
      <c r="B11" s="40"/>
      <c r="C11" s="35"/>
      <c r="D11" s="108" t="s">
        <v>18</v>
      </c>
      <c r="E11" s="35"/>
      <c r="F11" s="111" t="s">
        <v>19</v>
      </c>
      <c r="G11" s="35"/>
      <c r="H11" s="35"/>
      <c r="I11" s="112" t="s">
        <v>20</v>
      </c>
      <c r="J11" s="111" t="s">
        <v>19</v>
      </c>
      <c r="K11" s="35"/>
      <c r="L11" s="110"/>
      <c r="S11" s="35"/>
      <c r="T11" s="35"/>
      <c r="U11" s="35"/>
      <c r="V11" s="35"/>
      <c r="W11" s="35"/>
      <c r="X11" s="35"/>
      <c r="Y11" s="35"/>
      <c r="Z11" s="35"/>
      <c r="AA11" s="35"/>
      <c r="AB11" s="35"/>
      <c r="AC11" s="35"/>
      <c r="AD11" s="35"/>
      <c r="AE11" s="35"/>
    </row>
    <row r="12" spans="1:46" s="2" customFormat="1" ht="12" customHeight="1">
      <c r="A12" s="35"/>
      <c r="B12" s="40"/>
      <c r="C12" s="35"/>
      <c r="D12" s="108" t="s">
        <v>21</v>
      </c>
      <c r="E12" s="35"/>
      <c r="F12" s="111" t="s">
        <v>22</v>
      </c>
      <c r="G12" s="35"/>
      <c r="H12" s="35"/>
      <c r="I12" s="112" t="s">
        <v>23</v>
      </c>
      <c r="J12" s="113" t="str">
        <f>'Rekapitulace stavby'!AN8</f>
        <v>21. 2. 2020</v>
      </c>
      <c r="K12" s="35"/>
      <c r="L12" s="110"/>
      <c r="S12" s="35"/>
      <c r="T12" s="35"/>
      <c r="U12" s="35"/>
      <c r="V12" s="35"/>
      <c r="W12" s="35"/>
      <c r="X12" s="35"/>
      <c r="Y12" s="35"/>
      <c r="Z12" s="35"/>
      <c r="AA12" s="35"/>
      <c r="AB12" s="35"/>
      <c r="AC12" s="35"/>
      <c r="AD12" s="35"/>
      <c r="AE12" s="35"/>
    </row>
    <row r="13" spans="1:46" s="2" customFormat="1" ht="10.9" customHeight="1">
      <c r="A13" s="35"/>
      <c r="B13" s="40"/>
      <c r="C13" s="35"/>
      <c r="D13" s="35"/>
      <c r="E13" s="35"/>
      <c r="F13" s="35"/>
      <c r="G13" s="35"/>
      <c r="H13" s="35"/>
      <c r="I13" s="109"/>
      <c r="J13" s="35"/>
      <c r="K13" s="35"/>
      <c r="L13" s="110"/>
      <c r="S13" s="35"/>
      <c r="T13" s="35"/>
      <c r="U13" s="35"/>
      <c r="V13" s="35"/>
      <c r="W13" s="35"/>
      <c r="X13" s="35"/>
      <c r="Y13" s="35"/>
      <c r="Z13" s="35"/>
      <c r="AA13" s="35"/>
      <c r="AB13" s="35"/>
      <c r="AC13" s="35"/>
      <c r="AD13" s="35"/>
      <c r="AE13" s="35"/>
    </row>
    <row r="14" spans="1:46" s="2" customFormat="1" ht="12" customHeight="1">
      <c r="A14" s="35"/>
      <c r="B14" s="40"/>
      <c r="C14" s="35"/>
      <c r="D14" s="108" t="s">
        <v>25</v>
      </c>
      <c r="E14" s="35"/>
      <c r="F14" s="35"/>
      <c r="G14" s="35"/>
      <c r="H14" s="35"/>
      <c r="I14" s="112" t="s">
        <v>26</v>
      </c>
      <c r="J14" s="111" t="s">
        <v>19</v>
      </c>
      <c r="K14" s="35"/>
      <c r="L14" s="110"/>
      <c r="S14" s="35"/>
      <c r="T14" s="35"/>
      <c r="U14" s="35"/>
      <c r="V14" s="35"/>
      <c r="W14" s="35"/>
      <c r="X14" s="35"/>
      <c r="Y14" s="35"/>
      <c r="Z14" s="35"/>
      <c r="AA14" s="35"/>
      <c r="AB14" s="35"/>
      <c r="AC14" s="35"/>
      <c r="AD14" s="35"/>
      <c r="AE14" s="35"/>
    </row>
    <row r="15" spans="1:46" s="2" customFormat="1" ht="18" customHeight="1">
      <c r="A15" s="35"/>
      <c r="B15" s="40"/>
      <c r="C15" s="35"/>
      <c r="D15" s="35"/>
      <c r="E15" s="111" t="s">
        <v>27</v>
      </c>
      <c r="F15" s="35"/>
      <c r="G15" s="35"/>
      <c r="H15" s="35"/>
      <c r="I15" s="112" t="s">
        <v>28</v>
      </c>
      <c r="J15" s="111" t="s">
        <v>19</v>
      </c>
      <c r="K15" s="35"/>
      <c r="L15" s="110"/>
      <c r="S15" s="35"/>
      <c r="T15" s="35"/>
      <c r="U15" s="35"/>
      <c r="V15" s="35"/>
      <c r="W15" s="35"/>
      <c r="X15" s="35"/>
      <c r="Y15" s="35"/>
      <c r="Z15" s="35"/>
      <c r="AA15" s="35"/>
      <c r="AB15" s="35"/>
      <c r="AC15" s="35"/>
      <c r="AD15" s="35"/>
      <c r="AE15" s="35"/>
    </row>
    <row r="16" spans="1:46" s="2" customFormat="1" ht="6.95" customHeight="1">
      <c r="A16" s="35"/>
      <c r="B16" s="40"/>
      <c r="C16" s="35"/>
      <c r="D16" s="35"/>
      <c r="E16" s="35"/>
      <c r="F16" s="35"/>
      <c r="G16" s="35"/>
      <c r="H16" s="35"/>
      <c r="I16" s="109"/>
      <c r="J16" s="35"/>
      <c r="K16" s="35"/>
      <c r="L16" s="110"/>
      <c r="S16" s="35"/>
      <c r="T16" s="35"/>
      <c r="U16" s="35"/>
      <c r="V16" s="35"/>
      <c r="W16" s="35"/>
      <c r="X16" s="35"/>
      <c r="Y16" s="35"/>
      <c r="Z16" s="35"/>
      <c r="AA16" s="35"/>
      <c r="AB16" s="35"/>
      <c r="AC16" s="35"/>
      <c r="AD16" s="35"/>
      <c r="AE16" s="35"/>
    </row>
    <row r="17" spans="1:31" s="2" customFormat="1" ht="12" customHeight="1">
      <c r="A17" s="35"/>
      <c r="B17" s="40"/>
      <c r="C17" s="35"/>
      <c r="D17" s="108" t="s">
        <v>29</v>
      </c>
      <c r="E17" s="35"/>
      <c r="F17" s="35"/>
      <c r="G17" s="35"/>
      <c r="H17" s="35"/>
      <c r="I17" s="112" t="s">
        <v>26</v>
      </c>
      <c r="J17" s="31" t="str">
        <f>'Rekapitulace stavby'!AN13</f>
        <v>Vyplň údaj</v>
      </c>
      <c r="K17" s="35"/>
      <c r="L17" s="110"/>
      <c r="S17" s="35"/>
      <c r="T17" s="35"/>
      <c r="U17" s="35"/>
      <c r="V17" s="35"/>
      <c r="W17" s="35"/>
      <c r="X17" s="35"/>
      <c r="Y17" s="35"/>
      <c r="Z17" s="35"/>
      <c r="AA17" s="35"/>
      <c r="AB17" s="35"/>
      <c r="AC17" s="35"/>
      <c r="AD17" s="35"/>
      <c r="AE17" s="35"/>
    </row>
    <row r="18" spans="1:31" s="2" customFormat="1" ht="18" customHeight="1">
      <c r="A18" s="35"/>
      <c r="B18" s="40"/>
      <c r="C18" s="35"/>
      <c r="D18" s="35"/>
      <c r="E18" s="375" t="str">
        <f>'Rekapitulace stavby'!E14</f>
        <v>Vyplň údaj</v>
      </c>
      <c r="F18" s="376"/>
      <c r="G18" s="376"/>
      <c r="H18" s="376"/>
      <c r="I18" s="112" t="s">
        <v>28</v>
      </c>
      <c r="J18" s="31" t="str">
        <f>'Rekapitulace stavby'!AN14</f>
        <v>Vyplň údaj</v>
      </c>
      <c r="K18" s="35"/>
      <c r="L18" s="110"/>
      <c r="S18" s="35"/>
      <c r="T18" s="35"/>
      <c r="U18" s="35"/>
      <c r="V18" s="35"/>
      <c r="W18" s="35"/>
      <c r="X18" s="35"/>
      <c r="Y18" s="35"/>
      <c r="Z18" s="35"/>
      <c r="AA18" s="35"/>
      <c r="AB18" s="35"/>
      <c r="AC18" s="35"/>
      <c r="AD18" s="35"/>
      <c r="AE18" s="35"/>
    </row>
    <row r="19" spans="1:31" s="2" customFormat="1" ht="6.95" customHeight="1">
      <c r="A19" s="35"/>
      <c r="B19" s="40"/>
      <c r="C19" s="35"/>
      <c r="D19" s="35"/>
      <c r="E19" s="35"/>
      <c r="F19" s="35"/>
      <c r="G19" s="35"/>
      <c r="H19" s="35"/>
      <c r="I19" s="109"/>
      <c r="J19" s="35"/>
      <c r="K19" s="35"/>
      <c r="L19" s="110"/>
      <c r="S19" s="35"/>
      <c r="T19" s="35"/>
      <c r="U19" s="35"/>
      <c r="V19" s="35"/>
      <c r="W19" s="35"/>
      <c r="X19" s="35"/>
      <c r="Y19" s="35"/>
      <c r="Z19" s="35"/>
      <c r="AA19" s="35"/>
      <c r="AB19" s="35"/>
      <c r="AC19" s="35"/>
      <c r="AD19" s="35"/>
      <c r="AE19" s="35"/>
    </row>
    <row r="20" spans="1:31" s="2" customFormat="1" ht="12" customHeight="1">
      <c r="A20" s="35"/>
      <c r="B20" s="40"/>
      <c r="C20" s="35"/>
      <c r="D20" s="108" t="s">
        <v>31</v>
      </c>
      <c r="E20" s="35"/>
      <c r="F20" s="35"/>
      <c r="G20" s="35"/>
      <c r="H20" s="35"/>
      <c r="I20" s="112" t="s">
        <v>26</v>
      </c>
      <c r="J20" s="111" t="str">
        <f>IF('Rekapitulace stavby'!AN16="","",'Rekapitulace stavby'!AN16)</f>
        <v/>
      </c>
      <c r="K20" s="35"/>
      <c r="L20" s="110"/>
      <c r="S20" s="35"/>
      <c r="T20" s="35"/>
      <c r="U20" s="35"/>
      <c r="V20" s="35"/>
      <c r="W20" s="35"/>
      <c r="X20" s="35"/>
      <c r="Y20" s="35"/>
      <c r="Z20" s="35"/>
      <c r="AA20" s="35"/>
      <c r="AB20" s="35"/>
      <c r="AC20" s="35"/>
      <c r="AD20" s="35"/>
      <c r="AE20" s="35"/>
    </row>
    <row r="21" spans="1:31" s="2" customFormat="1" ht="18" customHeight="1">
      <c r="A21" s="35"/>
      <c r="B21" s="40"/>
      <c r="C21" s="35"/>
      <c r="D21" s="35"/>
      <c r="E21" s="111" t="str">
        <f>IF('Rekapitulace stavby'!E17="","",'Rekapitulace stavby'!E17)</f>
        <v xml:space="preserve"> </v>
      </c>
      <c r="F21" s="35"/>
      <c r="G21" s="35"/>
      <c r="H21" s="35"/>
      <c r="I21" s="112" t="s">
        <v>28</v>
      </c>
      <c r="J21" s="111" t="str">
        <f>IF('Rekapitulace stavby'!AN17="","",'Rekapitulace stavby'!AN17)</f>
        <v/>
      </c>
      <c r="K21" s="35"/>
      <c r="L21" s="110"/>
      <c r="S21" s="35"/>
      <c r="T21" s="35"/>
      <c r="U21" s="35"/>
      <c r="V21" s="35"/>
      <c r="W21" s="35"/>
      <c r="X21" s="35"/>
      <c r="Y21" s="35"/>
      <c r="Z21" s="35"/>
      <c r="AA21" s="35"/>
      <c r="AB21" s="35"/>
      <c r="AC21" s="35"/>
      <c r="AD21" s="35"/>
      <c r="AE21" s="35"/>
    </row>
    <row r="22" spans="1:31" s="2" customFormat="1" ht="6.95" customHeight="1">
      <c r="A22" s="35"/>
      <c r="B22" s="40"/>
      <c r="C22" s="35"/>
      <c r="D22" s="35"/>
      <c r="E22" s="35"/>
      <c r="F22" s="35"/>
      <c r="G22" s="35"/>
      <c r="H22" s="35"/>
      <c r="I22" s="109"/>
      <c r="J22" s="35"/>
      <c r="K22" s="35"/>
      <c r="L22" s="110"/>
      <c r="S22" s="35"/>
      <c r="T22" s="35"/>
      <c r="U22" s="35"/>
      <c r="V22" s="35"/>
      <c r="W22" s="35"/>
      <c r="X22" s="35"/>
      <c r="Y22" s="35"/>
      <c r="Z22" s="35"/>
      <c r="AA22" s="35"/>
      <c r="AB22" s="35"/>
      <c r="AC22" s="35"/>
      <c r="AD22" s="35"/>
      <c r="AE22" s="35"/>
    </row>
    <row r="23" spans="1:31" s="2" customFormat="1" ht="12" customHeight="1">
      <c r="A23" s="35"/>
      <c r="B23" s="40"/>
      <c r="C23" s="35"/>
      <c r="D23" s="108" t="s">
        <v>34</v>
      </c>
      <c r="E23" s="35"/>
      <c r="F23" s="35"/>
      <c r="G23" s="35"/>
      <c r="H23" s="35"/>
      <c r="I23" s="112" t="s">
        <v>26</v>
      </c>
      <c r="J23" s="111" t="s">
        <v>19</v>
      </c>
      <c r="K23" s="35"/>
      <c r="L23" s="110"/>
      <c r="S23" s="35"/>
      <c r="T23" s="35"/>
      <c r="U23" s="35"/>
      <c r="V23" s="35"/>
      <c r="W23" s="35"/>
      <c r="X23" s="35"/>
      <c r="Y23" s="35"/>
      <c r="Z23" s="35"/>
      <c r="AA23" s="35"/>
      <c r="AB23" s="35"/>
      <c r="AC23" s="35"/>
      <c r="AD23" s="35"/>
      <c r="AE23" s="35"/>
    </row>
    <row r="24" spans="1:31" s="2" customFormat="1" ht="18" customHeight="1">
      <c r="A24" s="35"/>
      <c r="B24" s="40"/>
      <c r="C24" s="35"/>
      <c r="D24" s="35"/>
      <c r="E24" s="111" t="s">
        <v>35</v>
      </c>
      <c r="F24" s="35"/>
      <c r="G24" s="35"/>
      <c r="H24" s="35"/>
      <c r="I24" s="112" t="s">
        <v>28</v>
      </c>
      <c r="J24" s="111" t="s">
        <v>19</v>
      </c>
      <c r="K24" s="35"/>
      <c r="L24" s="110"/>
      <c r="S24" s="35"/>
      <c r="T24" s="35"/>
      <c r="U24" s="35"/>
      <c r="V24" s="35"/>
      <c r="W24" s="35"/>
      <c r="X24" s="35"/>
      <c r="Y24" s="35"/>
      <c r="Z24" s="35"/>
      <c r="AA24" s="35"/>
      <c r="AB24" s="35"/>
      <c r="AC24" s="35"/>
      <c r="AD24" s="35"/>
      <c r="AE24" s="35"/>
    </row>
    <row r="25" spans="1:31" s="2" customFormat="1" ht="6.95" customHeight="1">
      <c r="A25" s="35"/>
      <c r="B25" s="40"/>
      <c r="C25" s="35"/>
      <c r="D25" s="35"/>
      <c r="E25" s="35"/>
      <c r="F25" s="35"/>
      <c r="G25" s="35"/>
      <c r="H25" s="35"/>
      <c r="I25" s="109"/>
      <c r="J25" s="35"/>
      <c r="K25" s="35"/>
      <c r="L25" s="110"/>
      <c r="S25" s="35"/>
      <c r="T25" s="35"/>
      <c r="U25" s="35"/>
      <c r="V25" s="35"/>
      <c r="W25" s="35"/>
      <c r="X25" s="35"/>
      <c r="Y25" s="35"/>
      <c r="Z25" s="35"/>
      <c r="AA25" s="35"/>
      <c r="AB25" s="35"/>
      <c r="AC25" s="35"/>
      <c r="AD25" s="35"/>
      <c r="AE25" s="35"/>
    </row>
    <row r="26" spans="1:31" s="2" customFormat="1" ht="12" customHeight="1">
      <c r="A26" s="35"/>
      <c r="B26" s="40"/>
      <c r="C26" s="35"/>
      <c r="D26" s="108" t="s">
        <v>36</v>
      </c>
      <c r="E26" s="35"/>
      <c r="F26" s="35"/>
      <c r="G26" s="35"/>
      <c r="H26" s="35"/>
      <c r="I26" s="109"/>
      <c r="J26" s="35"/>
      <c r="K26" s="35"/>
      <c r="L26" s="110"/>
      <c r="S26" s="35"/>
      <c r="T26" s="35"/>
      <c r="U26" s="35"/>
      <c r="V26" s="35"/>
      <c r="W26" s="35"/>
      <c r="X26" s="35"/>
      <c r="Y26" s="35"/>
      <c r="Z26" s="35"/>
      <c r="AA26" s="35"/>
      <c r="AB26" s="35"/>
      <c r="AC26" s="35"/>
      <c r="AD26" s="35"/>
      <c r="AE26" s="35"/>
    </row>
    <row r="27" spans="1:31" s="8" customFormat="1" ht="16.5" customHeight="1">
      <c r="A27" s="114"/>
      <c r="B27" s="115"/>
      <c r="C27" s="114"/>
      <c r="D27" s="114"/>
      <c r="E27" s="377" t="s">
        <v>19</v>
      </c>
      <c r="F27" s="377"/>
      <c r="G27" s="377"/>
      <c r="H27" s="377"/>
      <c r="I27" s="116"/>
      <c r="J27" s="114"/>
      <c r="K27" s="114"/>
      <c r="L27" s="117"/>
      <c r="S27" s="114"/>
      <c r="T27" s="114"/>
      <c r="U27" s="114"/>
      <c r="V27" s="114"/>
      <c r="W27" s="114"/>
      <c r="X27" s="114"/>
      <c r="Y27" s="114"/>
      <c r="Z27" s="114"/>
      <c r="AA27" s="114"/>
      <c r="AB27" s="114"/>
      <c r="AC27" s="114"/>
      <c r="AD27" s="114"/>
      <c r="AE27" s="114"/>
    </row>
    <row r="28" spans="1:31" s="2" customFormat="1" ht="6.95" customHeight="1">
      <c r="A28" s="35"/>
      <c r="B28" s="40"/>
      <c r="C28" s="35"/>
      <c r="D28" s="35"/>
      <c r="E28" s="35"/>
      <c r="F28" s="35"/>
      <c r="G28" s="35"/>
      <c r="H28" s="35"/>
      <c r="I28" s="109"/>
      <c r="J28" s="35"/>
      <c r="K28" s="35"/>
      <c r="L28" s="110"/>
      <c r="S28" s="35"/>
      <c r="T28" s="35"/>
      <c r="U28" s="35"/>
      <c r="V28" s="35"/>
      <c r="W28" s="35"/>
      <c r="X28" s="35"/>
      <c r="Y28" s="35"/>
      <c r="Z28" s="35"/>
      <c r="AA28" s="35"/>
      <c r="AB28" s="35"/>
      <c r="AC28" s="35"/>
      <c r="AD28" s="35"/>
      <c r="AE28" s="35"/>
    </row>
    <row r="29" spans="1:31" s="2" customFormat="1" ht="6.95" customHeight="1">
      <c r="A29" s="35"/>
      <c r="B29" s="40"/>
      <c r="C29" s="35"/>
      <c r="D29" s="118"/>
      <c r="E29" s="118"/>
      <c r="F29" s="118"/>
      <c r="G29" s="118"/>
      <c r="H29" s="118"/>
      <c r="I29" s="119"/>
      <c r="J29" s="118"/>
      <c r="K29" s="118"/>
      <c r="L29" s="110"/>
      <c r="S29" s="35"/>
      <c r="T29" s="35"/>
      <c r="U29" s="35"/>
      <c r="V29" s="35"/>
      <c r="W29" s="35"/>
      <c r="X29" s="35"/>
      <c r="Y29" s="35"/>
      <c r="Z29" s="35"/>
      <c r="AA29" s="35"/>
      <c r="AB29" s="35"/>
      <c r="AC29" s="35"/>
      <c r="AD29" s="35"/>
      <c r="AE29" s="35"/>
    </row>
    <row r="30" spans="1:31" s="2" customFormat="1" ht="25.35" customHeight="1">
      <c r="A30" s="35"/>
      <c r="B30" s="40"/>
      <c r="C30" s="35"/>
      <c r="D30" s="120" t="s">
        <v>38</v>
      </c>
      <c r="E30" s="35"/>
      <c r="F30" s="35"/>
      <c r="G30" s="35"/>
      <c r="H30" s="35"/>
      <c r="I30" s="109"/>
      <c r="J30" s="121">
        <f>ROUND(J81, 2)</f>
        <v>0</v>
      </c>
      <c r="K30" s="35"/>
      <c r="L30" s="110"/>
      <c r="S30" s="35"/>
      <c r="T30" s="35"/>
      <c r="U30" s="35"/>
      <c r="V30" s="35"/>
      <c r="W30" s="35"/>
      <c r="X30" s="35"/>
      <c r="Y30" s="35"/>
      <c r="Z30" s="35"/>
      <c r="AA30" s="35"/>
      <c r="AB30" s="35"/>
      <c r="AC30" s="35"/>
      <c r="AD30" s="35"/>
      <c r="AE30" s="35"/>
    </row>
    <row r="31" spans="1:31" s="2" customFormat="1" ht="6.95" customHeight="1">
      <c r="A31" s="35"/>
      <c r="B31" s="40"/>
      <c r="C31" s="35"/>
      <c r="D31" s="118"/>
      <c r="E31" s="118"/>
      <c r="F31" s="118"/>
      <c r="G31" s="118"/>
      <c r="H31" s="118"/>
      <c r="I31" s="119"/>
      <c r="J31" s="118"/>
      <c r="K31" s="118"/>
      <c r="L31" s="110"/>
      <c r="S31" s="35"/>
      <c r="T31" s="35"/>
      <c r="U31" s="35"/>
      <c r="V31" s="35"/>
      <c r="W31" s="35"/>
      <c r="X31" s="35"/>
      <c r="Y31" s="35"/>
      <c r="Z31" s="35"/>
      <c r="AA31" s="35"/>
      <c r="AB31" s="35"/>
      <c r="AC31" s="35"/>
      <c r="AD31" s="35"/>
      <c r="AE31" s="35"/>
    </row>
    <row r="32" spans="1:31" s="2" customFormat="1" ht="14.45" customHeight="1">
      <c r="A32" s="35"/>
      <c r="B32" s="40"/>
      <c r="C32" s="35"/>
      <c r="D32" s="35"/>
      <c r="E32" s="35"/>
      <c r="F32" s="122" t="s">
        <v>40</v>
      </c>
      <c r="G32" s="35"/>
      <c r="H32" s="35"/>
      <c r="I32" s="123" t="s">
        <v>39</v>
      </c>
      <c r="J32" s="122" t="s">
        <v>41</v>
      </c>
      <c r="K32" s="35"/>
      <c r="L32" s="110"/>
      <c r="S32" s="35"/>
      <c r="T32" s="35"/>
      <c r="U32" s="35"/>
      <c r="V32" s="35"/>
      <c r="W32" s="35"/>
      <c r="X32" s="35"/>
      <c r="Y32" s="35"/>
      <c r="Z32" s="35"/>
      <c r="AA32" s="35"/>
      <c r="AB32" s="35"/>
      <c r="AC32" s="35"/>
      <c r="AD32" s="35"/>
      <c r="AE32" s="35"/>
    </row>
    <row r="33" spans="1:31" s="2" customFormat="1" ht="14.45" customHeight="1">
      <c r="A33" s="35"/>
      <c r="B33" s="40"/>
      <c r="C33" s="35"/>
      <c r="D33" s="124" t="s">
        <v>42</v>
      </c>
      <c r="E33" s="108" t="s">
        <v>43</v>
      </c>
      <c r="F33" s="125">
        <f>ROUND((SUM(BE81:BE84)),  2)</f>
        <v>0</v>
      </c>
      <c r="G33" s="35"/>
      <c r="H33" s="35"/>
      <c r="I33" s="126">
        <v>0.21</v>
      </c>
      <c r="J33" s="125">
        <f>ROUND(((SUM(BE81:BE84))*I33),  2)</f>
        <v>0</v>
      </c>
      <c r="K33" s="35"/>
      <c r="L33" s="110"/>
      <c r="S33" s="35"/>
      <c r="T33" s="35"/>
      <c r="U33" s="35"/>
      <c r="V33" s="35"/>
      <c r="W33" s="35"/>
      <c r="X33" s="35"/>
      <c r="Y33" s="35"/>
      <c r="Z33" s="35"/>
      <c r="AA33" s="35"/>
      <c r="AB33" s="35"/>
      <c r="AC33" s="35"/>
      <c r="AD33" s="35"/>
      <c r="AE33" s="35"/>
    </row>
    <row r="34" spans="1:31" s="2" customFormat="1" ht="14.45" customHeight="1">
      <c r="A34" s="35"/>
      <c r="B34" s="40"/>
      <c r="C34" s="35"/>
      <c r="D34" s="35"/>
      <c r="E34" s="108" t="s">
        <v>44</v>
      </c>
      <c r="F34" s="125">
        <f>ROUND((SUM(BF81:BF84)),  2)</f>
        <v>0</v>
      </c>
      <c r="G34" s="35"/>
      <c r="H34" s="35"/>
      <c r="I34" s="126">
        <v>0.15</v>
      </c>
      <c r="J34" s="125">
        <f>ROUND(((SUM(BF81:BF84))*I34),  2)</f>
        <v>0</v>
      </c>
      <c r="K34" s="35"/>
      <c r="L34" s="110"/>
      <c r="S34" s="35"/>
      <c r="T34" s="35"/>
      <c r="U34" s="35"/>
      <c r="V34" s="35"/>
      <c r="W34" s="35"/>
      <c r="X34" s="35"/>
      <c r="Y34" s="35"/>
      <c r="Z34" s="35"/>
      <c r="AA34" s="35"/>
      <c r="AB34" s="35"/>
      <c r="AC34" s="35"/>
      <c r="AD34" s="35"/>
      <c r="AE34" s="35"/>
    </row>
    <row r="35" spans="1:31" s="2" customFormat="1" ht="14.45" hidden="1" customHeight="1">
      <c r="A35" s="35"/>
      <c r="B35" s="40"/>
      <c r="C35" s="35"/>
      <c r="D35" s="35"/>
      <c r="E35" s="108" t="s">
        <v>45</v>
      </c>
      <c r="F35" s="125">
        <f>ROUND((SUM(BG81:BG84)),  2)</f>
        <v>0</v>
      </c>
      <c r="G35" s="35"/>
      <c r="H35" s="35"/>
      <c r="I35" s="126">
        <v>0.21</v>
      </c>
      <c r="J35" s="125">
        <f>0</f>
        <v>0</v>
      </c>
      <c r="K35" s="35"/>
      <c r="L35" s="110"/>
      <c r="S35" s="35"/>
      <c r="T35" s="35"/>
      <c r="U35" s="35"/>
      <c r="V35" s="35"/>
      <c r="W35" s="35"/>
      <c r="X35" s="35"/>
      <c r="Y35" s="35"/>
      <c r="Z35" s="35"/>
      <c r="AA35" s="35"/>
      <c r="AB35" s="35"/>
      <c r="AC35" s="35"/>
      <c r="AD35" s="35"/>
      <c r="AE35" s="35"/>
    </row>
    <row r="36" spans="1:31" s="2" customFormat="1" ht="14.45" hidden="1" customHeight="1">
      <c r="A36" s="35"/>
      <c r="B36" s="40"/>
      <c r="C36" s="35"/>
      <c r="D36" s="35"/>
      <c r="E36" s="108" t="s">
        <v>46</v>
      </c>
      <c r="F36" s="125">
        <f>ROUND((SUM(BH81:BH84)),  2)</f>
        <v>0</v>
      </c>
      <c r="G36" s="35"/>
      <c r="H36" s="35"/>
      <c r="I36" s="126">
        <v>0.15</v>
      </c>
      <c r="J36" s="125">
        <f>0</f>
        <v>0</v>
      </c>
      <c r="K36" s="35"/>
      <c r="L36" s="110"/>
      <c r="S36" s="35"/>
      <c r="T36" s="35"/>
      <c r="U36" s="35"/>
      <c r="V36" s="35"/>
      <c r="W36" s="35"/>
      <c r="X36" s="35"/>
      <c r="Y36" s="35"/>
      <c r="Z36" s="35"/>
      <c r="AA36" s="35"/>
      <c r="AB36" s="35"/>
      <c r="AC36" s="35"/>
      <c r="AD36" s="35"/>
      <c r="AE36" s="35"/>
    </row>
    <row r="37" spans="1:31" s="2" customFormat="1" ht="14.45" hidden="1" customHeight="1">
      <c r="A37" s="35"/>
      <c r="B37" s="40"/>
      <c r="C37" s="35"/>
      <c r="D37" s="35"/>
      <c r="E37" s="108" t="s">
        <v>47</v>
      </c>
      <c r="F37" s="125">
        <f>ROUND((SUM(BI81:BI84)),  2)</f>
        <v>0</v>
      </c>
      <c r="G37" s="35"/>
      <c r="H37" s="35"/>
      <c r="I37" s="126">
        <v>0</v>
      </c>
      <c r="J37" s="125">
        <f>0</f>
        <v>0</v>
      </c>
      <c r="K37" s="35"/>
      <c r="L37" s="110"/>
      <c r="S37" s="35"/>
      <c r="T37" s="35"/>
      <c r="U37" s="35"/>
      <c r="V37" s="35"/>
      <c r="W37" s="35"/>
      <c r="X37" s="35"/>
      <c r="Y37" s="35"/>
      <c r="Z37" s="35"/>
      <c r="AA37" s="35"/>
      <c r="AB37" s="35"/>
      <c r="AC37" s="35"/>
      <c r="AD37" s="35"/>
      <c r="AE37" s="35"/>
    </row>
    <row r="38" spans="1:31" s="2" customFormat="1" ht="6.95" customHeight="1">
      <c r="A38" s="35"/>
      <c r="B38" s="40"/>
      <c r="C38" s="35"/>
      <c r="D38" s="35"/>
      <c r="E38" s="35"/>
      <c r="F38" s="35"/>
      <c r="G38" s="35"/>
      <c r="H38" s="35"/>
      <c r="I38" s="109"/>
      <c r="J38" s="35"/>
      <c r="K38" s="35"/>
      <c r="L38" s="110"/>
      <c r="S38" s="35"/>
      <c r="T38" s="35"/>
      <c r="U38" s="35"/>
      <c r="V38" s="35"/>
      <c r="W38" s="35"/>
      <c r="X38" s="35"/>
      <c r="Y38" s="35"/>
      <c r="Z38" s="35"/>
      <c r="AA38" s="35"/>
      <c r="AB38" s="35"/>
      <c r="AC38" s="35"/>
      <c r="AD38" s="35"/>
      <c r="AE38" s="35"/>
    </row>
    <row r="39" spans="1:31" s="2" customFormat="1" ht="25.35" customHeight="1">
      <c r="A39" s="35"/>
      <c r="B39" s="40"/>
      <c r="C39" s="127"/>
      <c r="D39" s="128" t="s">
        <v>48</v>
      </c>
      <c r="E39" s="129"/>
      <c r="F39" s="129"/>
      <c r="G39" s="130" t="s">
        <v>49</v>
      </c>
      <c r="H39" s="131" t="s">
        <v>50</v>
      </c>
      <c r="I39" s="132"/>
      <c r="J39" s="133">
        <f>SUM(J30:J37)</f>
        <v>0</v>
      </c>
      <c r="K39" s="134"/>
      <c r="L39" s="110"/>
      <c r="S39" s="35"/>
      <c r="T39" s="35"/>
      <c r="U39" s="35"/>
      <c r="V39" s="35"/>
      <c r="W39" s="35"/>
      <c r="X39" s="35"/>
      <c r="Y39" s="35"/>
      <c r="Z39" s="35"/>
      <c r="AA39" s="35"/>
      <c r="AB39" s="35"/>
      <c r="AC39" s="35"/>
      <c r="AD39" s="35"/>
      <c r="AE39" s="35"/>
    </row>
    <row r="40" spans="1:31" s="2" customFormat="1" ht="14.45" customHeight="1">
      <c r="A40" s="35"/>
      <c r="B40" s="135"/>
      <c r="C40" s="136"/>
      <c r="D40" s="136"/>
      <c r="E40" s="136"/>
      <c r="F40" s="136"/>
      <c r="G40" s="136"/>
      <c r="H40" s="136"/>
      <c r="I40" s="137"/>
      <c r="J40" s="136"/>
      <c r="K40" s="136"/>
      <c r="L40" s="110"/>
      <c r="S40" s="35"/>
      <c r="T40" s="35"/>
      <c r="U40" s="35"/>
      <c r="V40" s="35"/>
      <c r="W40" s="35"/>
      <c r="X40" s="35"/>
      <c r="Y40" s="35"/>
      <c r="Z40" s="35"/>
      <c r="AA40" s="35"/>
      <c r="AB40" s="35"/>
      <c r="AC40" s="35"/>
      <c r="AD40" s="35"/>
      <c r="AE40" s="35"/>
    </row>
    <row r="44" spans="1:31" s="2" customFormat="1" ht="6.95" customHeight="1">
      <c r="A44" s="35"/>
      <c r="B44" s="138"/>
      <c r="C44" s="139"/>
      <c r="D44" s="139"/>
      <c r="E44" s="139"/>
      <c r="F44" s="139"/>
      <c r="G44" s="139"/>
      <c r="H44" s="139"/>
      <c r="I44" s="140"/>
      <c r="J44" s="139"/>
      <c r="K44" s="139"/>
      <c r="L44" s="110"/>
      <c r="S44" s="35"/>
      <c r="T44" s="35"/>
      <c r="U44" s="35"/>
      <c r="V44" s="35"/>
      <c r="W44" s="35"/>
      <c r="X44" s="35"/>
      <c r="Y44" s="35"/>
      <c r="Z44" s="35"/>
      <c r="AA44" s="35"/>
      <c r="AB44" s="35"/>
      <c r="AC44" s="35"/>
      <c r="AD44" s="35"/>
      <c r="AE44" s="35"/>
    </row>
    <row r="45" spans="1:31" s="2" customFormat="1" ht="24.95" customHeight="1">
      <c r="A45" s="35"/>
      <c r="B45" s="36"/>
      <c r="C45" s="24" t="s">
        <v>95</v>
      </c>
      <c r="D45" s="37"/>
      <c r="E45" s="37"/>
      <c r="F45" s="37"/>
      <c r="G45" s="37"/>
      <c r="H45" s="37"/>
      <c r="I45" s="109"/>
      <c r="J45" s="37"/>
      <c r="K45" s="37"/>
      <c r="L45" s="110"/>
      <c r="S45" s="35"/>
      <c r="T45" s="35"/>
      <c r="U45" s="35"/>
      <c r="V45" s="35"/>
      <c r="W45" s="35"/>
      <c r="X45" s="35"/>
      <c r="Y45" s="35"/>
      <c r="Z45" s="35"/>
      <c r="AA45" s="35"/>
      <c r="AB45" s="35"/>
      <c r="AC45" s="35"/>
      <c r="AD45" s="35"/>
      <c r="AE45" s="35"/>
    </row>
    <row r="46" spans="1:31" s="2" customFormat="1" ht="6.95" customHeight="1">
      <c r="A46" s="35"/>
      <c r="B46" s="36"/>
      <c r="C46" s="37"/>
      <c r="D46" s="37"/>
      <c r="E46" s="37"/>
      <c r="F46" s="37"/>
      <c r="G46" s="37"/>
      <c r="H46" s="37"/>
      <c r="I46" s="109"/>
      <c r="J46" s="37"/>
      <c r="K46" s="37"/>
      <c r="L46" s="110"/>
      <c r="S46" s="35"/>
      <c r="T46" s="35"/>
      <c r="U46" s="35"/>
      <c r="V46" s="35"/>
      <c r="W46" s="35"/>
      <c r="X46" s="35"/>
      <c r="Y46" s="35"/>
      <c r="Z46" s="35"/>
      <c r="AA46" s="35"/>
      <c r="AB46" s="35"/>
      <c r="AC46" s="35"/>
      <c r="AD46" s="35"/>
      <c r="AE46" s="35"/>
    </row>
    <row r="47" spans="1:31" s="2" customFormat="1" ht="12" customHeight="1">
      <c r="A47" s="35"/>
      <c r="B47" s="36"/>
      <c r="C47" s="30" t="s">
        <v>16</v>
      </c>
      <c r="D47" s="37"/>
      <c r="E47" s="37"/>
      <c r="F47" s="37"/>
      <c r="G47" s="37"/>
      <c r="H47" s="37"/>
      <c r="I47" s="109"/>
      <c r="J47" s="37"/>
      <c r="K47" s="37"/>
      <c r="L47" s="110"/>
      <c r="S47" s="35"/>
      <c r="T47" s="35"/>
      <c r="U47" s="35"/>
      <c r="V47" s="35"/>
      <c r="W47" s="35"/>
      <c r="X47" s="35"/>
      <c r="Y47" s="35"/>
      <c r="Z47" s="35"/>
      <c r="AA47" s="35"/>
      <c r="AB47" s="35"/>
      <c r="AC47" s="35"/>
      <c r="AD47" s="35"/>
      <c r="AE47" s="35"/>
    </row>
    <row r="48" spans="1:31" s="2" customFormat="1" ht="16.5" customHeight="1">
      <c r="A48" s="35"/>
      <c r="B48" s="36"/>
      <c r="C48" s="37"/>
      <c r="D48" s="37"/>
      <c r="E48" s="378" t="str">
        <f>E7</f>
        <v>Sokolov, MŠ Vrchlického 80 - Oprava vybraných mísností</v>
      </c>
      <c r="F48" s="379"/>
      <c r="G48" s="379"/>
      <c r="H48" s="379"/>
      <c r="I48" s="109"/>
      <c r="J48" s="37"/>
      <c r="K48" s="37"/>
      <c r="L48" s="110"/>
      <c r="S48" s="35"/>
      <c r="T48" s="35"/>
      <c r="U48" s="35"/>
      <c r="V48" s="35"/>
      <c r="W48" s="35"/>
      <c r="X48" s="35"/>
      <c r="Y48" s="35"/>
      <c r="Z48" s="35"/>
      <c r="AA48" s="35"/>
      <c r="AB48" s="35"/>
      <c r="AC48" s="35"/>
      <c r="AD48" s="35"/>
      <c r="AE48" s="35"/>
    </row>
    <row r="49" spans="1:47" s="2" customFormat="1" ht="12" customHeight="1">
      <c r="A49" s="35"/>
      <c r="B49" s="36"/>
      <c r="C49" s="30" t="s">
        <v>93</v>
      </c>
      <c r="D49" s="37"/>
      <c r="E49" s="37"/>
      <c r="F49" s="37"/>
      <c r="G49" s="37"/>
      <c r="H49" s="37"/>
      <c r="I49" s="109"/>
      <c r="J49" s="37"/>
      <c r="K49" s="37"/>
      <c r="L49" s="110"/>
      <c r="S49" s="35"/>
      <c r="T49" s="35"/>
      <c r="U49" s="35"/>
      <c r="V49" s="35"/>
      <c r="W49" s="35"/>
      <c r="X49" s="35"/>
      <c r="Y49" s="35"/>
      <c r="Z49" s="35"/>
      <c r="AA49" s="35"/>
      <c r="AB49" s="35"/>
      <c r="AC49" s="35"/>
      <c r="AD49" s="35"/>
      <c r="AE49" s="35"/>
    </row>
    <row r="50" spans="1:47" s="2" customFormat="1" ht="16.5" customHeight="1">
      <c r="A50" s="35"/>
      <c r="B50" s="36"/>
      <c r="C50" s="37"/>
      <c r="D50" s="37"/>
      <c r="E50" s="331" t="str">
        <f>E9</f>
        <v>00 - VRN</v>
      </c>
      <c r="F50" s="380"/>
      <c r="G50" s="380"/>
      <c r="H50" s="380"/>
      <c r="I50" s="109"/>
      <c r="J50" s="37"/>
      <c r="K50" s="37"/>
      <c r="L50" s="110"/>
      <c r="S50" s="35"/>
      <c r="T50" s="35"/>
      <c r="U50" s="35"/>
      <c r="V50" s="35"/>
      <c r="W50" s="35"/>
      <c r="X50" s="35"/>
      <c r="Y50" s="35"/>
      <c r="Z50" s="35"/>
      <c r="AA50" s="35"/>
      <c r="AB50" s="35"/>
      <c r="AC50" s="35"/>
      <c r="AD50" s="35"/>
      <c r="AE50" s="35"/>
    </row>
    <row r="51" spans="1:47" s="2" customFormat="1" ht="6.95" customHeight="1">
      <c r="A51" s="35"/>
      <c r="B51" s="36"/>
      <c r="C51" s="37"/>
      <c r="D51" s="37"/>
      <c r="E51" s="37"/>
      <c r="F51" s="37"/>
      <c r="G51" s="37"/>
      <c r="H51" s="37"/>
      <c r="I51" s="109"/>
      <c r="J51" s="37"/>
      <c r="K51" s="37"/>
      <c r="L51" s="110"/>
      <c r="S51" s="35"/>
      <c r="T51" s="35"/>
      <c r="U51" s="35"/>
      <c r="V51" s="35"/>
      <c r="W51" s="35"/>
      <c r="X51" s="35"/>
      <c r="Y51" s="35"/>
      <c r="Z51" s="35"/>
      <c r="AA51" s="35"/>
      <c r="AB51" s="35"/>
      <c r="AC51" s="35"/>
      <c r="AD51" s="35"/>
      <c r="AE51" s="35"/>
    </row>
    <row r="52" spans="1:47" s="2" customFormat="1" ht="12" customHeight="1">
      <c r="A52" s="35"/>
      <c r="B52" s="36"/>
      <c r="C52" s="30" t="s">
        <v>21</v>
      </c>
      <c r="D52" s="37"/>
      <c r="E52" s="37"/>
      <c r="F52" s="28" t="str">
        <f>F12</f>
        <v>Sokolov, Vrchlického 80</v>
      </c>
      <c r="G52" s="37"/>
      <c r="H52" s="37"/>
      <c r="I52" s="112" t="s">
        <v>23</v>
      </c>
      <c r="J52" s="60" t="str">
        <f>IF(J12="","",J12)</f>
        <v>21. 2. 2020</v>
      </c>
      <c r="K52" s="37"/>
      <c r="L52" s="110"/>
      <c r="S52" s="35"/>
      <c r="T52" s="35"/>
      <c r="U52" s="35"/>
      <c r="V52" s="35"/>
      <c r="W52" s="35"/>
      <c r="X52" s="35"/>
      <c r="Y52" s="35"/>
      <c r="Z52" s="35"/>
      <c r="AA52" s="35"/>
      <c r="AB52" s="35"/>
      <c r="AC52" s="35"/>
      <c r="AD52" s="35"/>
      <c r="AE52" s="35"/>
    </row>
    <row r="53" spans="1:47" s="2" customFormat="1" ht="6.95" customHeight="1">
      <c r="A53" s="35"/>
      <c r="B53" s="36"/>
      <c r="C53" s="37"/>
      <c r="D53" s="37"/>
      <c r="E53" s="37"/>
      <c r="F53" s="37"/>
      <c r="G53" s="37"/>
      <c r="H53" s="37"/>
      <c r="I53" s="109"/>
      <c r="J53" s="37"/>
      <c r="K53" s="37"/>
      <c r="L53" s="110"/>
      <c r="S53" s="35"/>
      <c r="T53" s="35"/>
      <c r="U53" s="35"/>
      <c r="V53" s="35"/>
      <c r="W53" s="35"/>
      <c r="X53" s="35"/>
      <c r="Y53" s="35"/>
      <c r="Z53" s="35"/>
      <c r="AA53" s="35"/>
      <c r="AB53" s="35"/>
      <c r="AC53" s="35"/>
      <c r="AD53" s="35"/>
      <c r="AE53" s="35"/>
    </row>
    <row r="54" spans="1:47" s="2" customFormat="1" ht="15.2" customHeight="1">
      <c r="A54" s="35"/>
      <c r="B54" s="36"/>
      <c r="C54" s="30" t="s">
        <v>25</v>
      </c>
      <c r="D54" s="37"/>
      <c r="E54" s="37"/>
      <c r="F54" s="28" t="str">
        <f>E15</f>
        <v>Město Sokolov</v>
      </c>
      <c r="G54" s="37"/>
      <c r="H54" s="37"/>
      <c r="I54" s="112" t="s">
        <v>31</v>
      </c>
      <c r="J54" s="33" t="str">
        <f>E21</f>
        <v xml:space="preserve"> </v>
      </c>
      <c r="K54" s="37"/>
      <c r="L54" s="110"/>
      <c r="S54" s="35"/>
      <c r="T54" s="35"/>
      <c r="U54" s="35"/>
      <c r="V54" s="35"/>
      <c r="W54" s="35"/>
      <c r="X54" s="35"/>
      <c r="Y54" s="35"/>
      <c r="Z54" s="35"/>
      <c r="AA54" s="35"/>
      <c r="AB54" s="35"/>
      <c r="AC54" s="35"/>
      <c r="AD54" s="35"/>
      <c r="AE54" s="35"/>
    </row>
    <row r="55" spans="1:47" s="2" customFormat="1" ht="15.2" customHeight="1">
      <c r="A55" s="35"/>
      <c r="B55" s="36"/>
      <c r="C55" s="30" t="s">
        <v>29</v>
      </c>
      <c r="D55" s="37"/>
      <c r="E55" s="37"/>
      <c r="F55" s="28" t="str">
        <f>IF(E18="","",E18)</f>
        <v>Vyplň údaj</v>
      </c>
      <c r="G55" s="37"/>
      <c r="H55" s="37"/>
      <c r="I55" s="112" t="s">
        <v>34</v>
      </c>
      <c r="J55" s="33" t="str">
        <f>E24</f>
        <v>Michal Kubelka</v>
      </c>
      <c r="K55" s="37"/>
      <c r="L55" s="110"/>
      <c r="S55" s="35"/>
      <c r="T55" s="35"/>
      <c r="U55" s="35"/>
      <c r="V55" s="35"/>
      <c r="W55" s="35"/>
      <c r="X55" s="35"/>
      <c r="Y55" s="35"/>
      <c r="Z55" s="35"/>
      <c r="AA55" s="35"/>
      <c r="AB55" s="35"/>
      <c r="AC55" s="35"/>
      <c r="AD55" s="35"/>
      <c r="AE55" s="35"/>
    </row>
    <row r="56" spans="1:47" s="2" customFormat="1" ht="10.35" customHeight="1">
      <c r="A56" s="35"/>
      <c r="B56" s="36"/>
      <c r="C56" s="37"/>
      <c r="D56" s="37"/>
      <c r="E56" s="37"/>
      <c r="F56" s="37"/>
      <c r="G56" s="37"/>
      <c r="H56" s="37"/>
      <c r="I56" s="109"/>
      <c r="J56" s="37"/>
      <c r="K56" s="37"/>
      <c r="L56" s="110"/>
      <c r="S56" s="35"/>
      <c r="T56" s="35"/>
      <c r="U56" s="35"/>
      <c r="V56" s="35"/>
      <c r="W56" s="35"/>
      <c r="X56" s="35"/>
      <c r="Y56" s="35"/>
      <c r="Z56" s="35"/>
      <c r="AA56" s="35"/>
      <c r="AB56" s="35"/>
      <c r="AC56" s="35"/>
      <c r="AD56" s="35"/>
      <c r="AE56" s="35"/>
    </row>
    <row r="57" spans="1:47" s="2" customFormat="1" ht="29.25" customHeight="1">
      <c r="A57" s="35"/>
      <c r="B57" s="36"/>
      <c r="C57" s="141" t="s">
        <v>96</v>
      </c>
      <c r="D57" s="142"/>
      <c r="E57" s="142"/>
      <c r="F57" s="142"/>
      <c r="G57" s="142"/>
      <c r="H57" s="142"/>
      <c r="I57" s="143"/>
      <c r="J57" s="144" t="s">
        <v>97</v>
      </c>
      <c r="K57" s="142"/>
      <c r="L57" s="110"/>
      <c r="S57" s="35"/>
      <c r="T57" s="35"/>
      <c r="U57" s="35"/>
      <c r="V57" s="35"/>
      <c r="W57" s="35"/>
      <c r="X57" s="35"/>
      <c r="Y57" s="35"/>
      <c r="Z57" s="35"/>
      <c r="AA57" s="35"/>
      <c r="AB57" s="35"/>
      <c r="AC57" s="35"/>
      <c r="AD57" s="35"/>
      <c r="AE57" s="35"/>
    </row>
    <row r="58" spans="1:47" s="2" customFormat="1" ht="10.35" customHeight="1">
      <c r="A58" s="35"/>
      <c r="B58" s="36"/>
      <c r="C58" s="37"/>
      <c r="D58" s="37"/>
      <c r="E58" s="37"/>
      <c r="F58" s="37"/>
      <c r="G58" s="37"/>
      <c r="H58" s="37"/>
      <c r="I58" s="109"/>
      <c r="J58" s="37"/>
      <c r="K58" s="37"/>
      <c r="L58" s="110"/>
      <c r="S58" s="35"/>
      <c r="T58" s="35"/>
      <c r="U58" s="35"/>
      <c r="V58" s="35"/>
      <c r="W58" s="35"/>
      <c r="X58" s="35"/>
      <c r="Y58" s="35"/>
      <c r="Z58" s="35"/>
      <c r="AA58" s="35"/>
      <c r="AB58" s="35"/>
      <c r="AC58" s="35"/>
      <c r="AD58" s="35"/>
      <c r="AE58" s="35"/>
    </row>
    <row r="59" spans="1:47" s="2" customFormat="1" ht="22.9" customHeight="1">
      <c r="A59" s="35"/>
      <c r="B59" s="36"/>
      <c r="C59" s="145" t="s">
        <v>70</v>
      </c>
      <c r="D59" s="37"/>
      <c r="E59" s="37"/>
      <c r="F59" s="37"/>
      <c r="G59" s="37"/>
      <c r="H59" s="37"/>
      <c r="I59" s="109"/>
      <c r="J59" s="78">
        <f>J81</f>
        <v>0</v>
      </c>
      <c r="K59" s="37"/>
      <c r="L59" s="110"/>
      <c r="S59" s="35"/>
      <c r="T59" s="35"/>
      <c r="U59" s="35"/>
      <c r="V59" s="35"/>
      <c r="W59" s="35"/>
      <c r="X59" s="35"/>
      <c r="Y59" s="35"/>
      <c r="Z59" s="35"/>
      <c r="AA59" s="35"/>
      <c r="AB59" s="35"/>
      <c r="AC59" s="35"/>
      <c r="AD59" s="35"/>
      <c r="AE59" s="35"/>
      <c r="AU59" s="18" t="s">
        <v>98</v>
      </c>
    </row>
    <row r="60" spans="1:47" s="9" customFormat="1" ht="24.95" customHeight="1">
      <c r="B60" s="146"/>
      <c r="C60" s="147"/>
      <c r="D60" s="148" t="s">
        <v>99</v>
      </c>
      <c r="E60" s="149"/>
      <c r="F60" s="149"/>
      <c r="G60" s="149"/>
      <c r="H60" s="149"/>
      <c r="I60" s="150"/>
      <c r="J60" s="151">
        <f>J82</f>
        <v>0</v>
      </c>
      <c r="K60" s="147"/>
      <c r="L60" s="152"/>
    </row>
    <row r="61" spans="1:47" s="10" customFormat="1" ht="19.899999999999999" customHeight="1">
      <c r="B61" s="153"/>
      <c r="C61" s="154"/>
      <c r="D61" s="155" t="s">
        <v>100</v>
      </c>
      <c r="E61" s="156"/>
      <c r="F61" s="156"/>
      <c r="G61" s="156"/>
      <c r="H61" s="156"/>
      <c r="I61" s="157"/>
      <c r="J61" s="158">
        <f>J83</f>
        <v>0</v>
      </c>
      <c r="K61" s="154"/>
      <c r="L61" s="159"/>
    </row>
    <row r="62" spans="1:47" s="2" customFormat="1" ht="21.75" customHeight="1">
      <c r="A62" s="35"/>
      <c r="B62" s="36"/>
      <c r="C62" s="37"/>
      <c r="D62" s="37"/>
      <c r="E62" s="37"/>
      <c r="F62" s="37"/>
      <c r="G62" s="37"/>
      <c r="H62" s="37"/>
      <c r="I62" s="109"/>
      <c r="J62" s="37"/>
      <c r="K62" s="37"/>
      <c r="L62" s="110"/>
      <c r="S62" s="35"/>
      <c r="T62" s="35"/>
      <c r="U62" s="35"/>
      <c r="V62" s="35"/>
      <c r="W62" s="35"/>
      <c r="X62" s="35"/>
      <c r="Y62" s="35"/>
      <c r="Z62" s="35"/>
      <c r="AA62" s="35"/>
      <c r="AB62" s="35"/>
      <c r="AC62" s="35"/>
      <c r="AD62" s="35"/>
      <c r="AE62" s="35"/>
    </row>
    <row r="63" spans="1:47" s="2" customFormat="1" ht="6.95" customHeight="1">
      <c r="A63" s="35"/>
      <c r="B63" s="48"/>
      <c r="C63" s="49"/>
      <c r="D63" s="49"/>
      <c r="E63" s="49"/>
      <c r="F63" s="49"/>
      <c r="G63" s="49"/>
      <c r="H63" s="49"/>
      <c r="I63" s="137"/>
      <c r="J63" s="49"/>
      <c r="K63" s="49"/>
      <c r="L63" s="110"/>
      <c r="S63" s="35"/>
      <c r="T63" s="35"/>
      <c r="U63" s="35"/>
      <c r="V63" s="35"/>
      <c r="W63" s="35"/>
      <c r="X63" s="35"/>
      <c r="Y63" s="35"/>
      <c r="Z63" s="35"/>
      <c r="AA63" s="35"/>
      <c r="AB63" s="35"/>
      <c r="AC63" s="35"/>
      <c r="AD63" s="35"/>
      <c r="AE63" s="35"/>
    </row>
    <row r="67" spans="1:31" s="2" customFormat="1" ht="6.95" customHeight="1">
      <c r="A67" s="35"/>
      <c r="B67" s="50"/>
      <c r="C67" s="51"/>
      <c r="D67" s="51"/>
      <c r="E67" s="51"/>
      <c r="F67" s="51"/>
      <c r="G67" s="51"/>
      <c r="H67" s="51"/>
      <c r="I67" s="140"/>
      <c r="J67" s="51"/>
      <c r="K67" s="51"/>
      <c r="L67" s="110"/>
      <c r="S67" s="35"/>
      <c r="T67" s="35"/>
      <c r="U67" s="35"/>
      <c r="V67" s="35"/>
      <c r="W67" s="35"/>
      <c r="X67" s="35"/>
      <c r="Y67" s="35"/>
      <c r="Z67" s="35"/>
      <c r="AA67" s="35"/>
      <c r="AB67" s="35"/>
      <c r="AC67" s="35"/>
      <c r="AD67" s="35"/>
      <c r="AE67" s="35"/>
    </row>
    <row r="68" spans="1:31" s="2" customFormat="1" ht="24.95" customHeight="1">
      <c r="A68" s="35"/>
      <c r="B68" s="36"/>
      <c r="C68" s="24" t="s">
        <v>101</v>
      </c>
      <c r="D68" s="37"/>
      <c r="E68" s="37"/>
      <c r="F68" s="37"/>
      <c r="G68" s="37"/>
      <c r="H68" s="37"/>
      <c r="I68" s="109"/>
      <c r="J68" s="37"/>
      <c r="K68" s="37"/>
      <c r="L68" s="110"/>
      <c r="S68" s="35"/>
      <c r="T68" s="35"/>
      <c r="U68" s="35"/>
      <c r="V68" s="35"/>
      <c r="W68" s="35"/>
      <c r="X68" s="35"/>
      <c r="Y68" s="35"/>
      <c r="Z68" s="35"/>
      <c r="AA68" s="35"/>
      <c r="AB68" s="35"/>
      <c r="AC68" s="35"/>
      <c r="AD68" s="35"/>
      <c r="AE68" s="35"/>
    </row>
    <row r="69" spans="1:31" s="2" customFormat="1" ht="6.95" customHeight="1">
      <c r="A69" s="35"/>
      <c r="B69" s="36"/>
      <c r="C69" s="37"/>
      <c r="D69" s="37"/>
      <c r="E69" s="37"/>
      <c r="F69" s="37"/>
      <c r="G69" s="37"/>
      <c r="H69" s="37"/>
      <c r="I69" s="109"/>
      <c r="J69" s="37"/>
      <c r="K69" s="37"/>
      <c r="L69" s="110"/>
      <c r="S69" s="35"/>
      <c r="T69" s="35"/>
      <c r="U69" s="35"/>
      <c r="V69" s="35"/>
      <c r="W69" s="35"/>
      <c r="X69" s="35"/>
      <c r="Y69" s="35"/>
      <c r="Z69" s="35"/>
      <c r="AA69" s="35"/>
      <c r="AB69" s="35"/>
      <c r="AC69" s="35"/>
      <c r="AD69" s="35"/>
      <c r="AE69" s="35"/>
    </row>
    <row r="70" spans="1:31" s="2" customFormat="1" ht="12" customHeight="1">
      <c r="A70" s="35"/>
      <c r="B70" s="36"/>
      <c r="C70" s="30" t="s">
        <v>16</v>
      </c>
      <c r="D70" s="37"/>
      <c r="E70" s="37"/>
      <c r="F70" s="37"/>
      <c r="G70" s="37"/>
      <c r="H70" s="37"/>
      <c r="I70" s="109"/>
      <c r="J70" s="37"/>
      <c r="K70" s="37"/>
      <c r="L70" s="110"/>
      <c r="S70" s="35"/>
      <c r="T70" s="35"/>
      <c r="U70" s="35"/>
      <c r="V70" s="35"/>
      <c r="W70" s="35"/>
      <c r="X70" s="35"/>
      <c r="Y70" s="35"/>
      <c r="Z70" s="35"/>
      <c r="AA70" s="35"/>
      <c r="AB70" s="35"/>
      <c r="AC70" s="35"/>
      <c r="AD70" s="35"/>
      <c r="AE70" s="35"/>
    </row>
    <row r="71" spans="1:31" s="2" customFormat="1" ht="16.5" customHeight="1">
      <c r="A71" s="35"/>
      <c r="B71" s="36"/>
      <c r="C71" s="37"/>
      <c r="D71" s="37"/>
      <c r="E71" s="378" t="str">
        <f>E7</f>
        <v>Sokolov, MŠ Vrchlického 80 - Oprava vybraných mísností</v>
      </c>
      <c r="F71" s="379"/>
      <c r="G71" s="379"/>
      <c r="H71" s="379"/>
      <c r="I71" s="109"/>
      <c r="J71" s="37"/>
      <c r="K71" s="37"/>
      <c r="L71" s="110"/>
      <c r="S71" s="35"/>
      <c r="T71" s="35"/>
      <c r="U71" s="35"/>
      <c r="V71" s="35"/>
      <c r="W71" s="35"/>
      <c r="X71" s="35"/>
      <c r="Y71" s="35"/>
      <c r="Z71" s="35"/>
      <c r="AA71" s="35"/>
      <c r="AB71" s="35"/>
      <c r="AC71" s="35"/>
      <c r="AD71" s="35"/>
      <c r="AE71" s="35"/>
    </row>
    <row r="72" spans="1:31" s="2" customFormat="1" ht="12" customHeight="1">
      <c r="A72" s="35"/>
      <c r="B72" s="36"/>
      <c r="C72" s="30" t="s">
        <v>93</v>
      </c>
      <c r="D72" s="37"/>
      <c r="E72" s="37"/>
      <c r="F72" s="37"/>
      <c r="G72" s="37"/>
      <c r="H72" s="37"/>
      <c r="I72" s="109"/>
      <c r="J72" s="37"/>
      <c r="K72" s="37"/>
      <c r="L72" s="110"/>
      <c r="S72" s="35"/>
      <c r="T72" s="35"/>
      <c r="U72" s="35"/>
      <c r="V72" s="35"/>
      <c r="W72" s="35"/>
      <c r="X72" s="35"/>
      <c r="Y72" s="35"/>
      <c r="Z72" s="35"/>
      <c r="AA72" s="35"/>
      <c r="AB72" s="35"/>
      <c r="AC72" s="35"/>
      <c r="AD72" s="35"/>
      <c r="AE72" s="35"/>
    </row>
    <row r="73" spans="1:31" s="2" customFormat="1" ht="16.5" customHeight="1">
      <c r="A73" s="35"/>
      <c r="B73" s="36"/>
      <c r="C73" s="37"/>
      <c r="D73" s="37"/>
      <c r="E73" s="331" t="str">
        <f>E9</f>
        <v>00 - VRN</v>
      </c>
      <c r="F73" s="380"/>
      <c r="G73" s="380"/>
      <c r="H73" s="380"/>
      <c r="I73" s="109"/>
      <c r="J73" s="37"/>
      <c r="K73" s="37"/>
      <c r="L73" s="110"/>
      <c r="S73" s="35"/>
      <c r="T73" s="35"/>
      <c r="U73" s="35"/>
      <c r="V73" s="35"/>
      <c r="W73" s="35"/>
      <c r="X73" s="35"/>
      <c r="Y73" s="35"/>
      <c r="Z73" s="35"/>
      <c r="AA73" s="35"/>
      <c r="AB73" s="35"/>
      <c r="AC73" s="35"/>
      <c r="AD73" s="35"/>
      <c r="AE73" s="35"/>
    </row>
    <row r="74" spans="1:31" s="2" customFormat="1" ht="6.95" customHeight="1">
      <c r="A74" s="35"/>
      <c r="B74" s="36"/>
      <c r="C74" s="37"/>
      <c r="D74" s="37"/>
      <c r="E74" s="37"/>
      <c r="F74" s="37"/>
      <c r="G74" s="37"/>
      <c r="H74" s="37"/>
      <c r="I74" s="109"/>
      <c r="J74" s="37"/>
      <c r="K74" s="37"/>
      <c r="L74" s="110"/>
      <c r="S74" s="35"/>
      <c r="T74" s="35"/>
      <c r="U74" s="35"/>
      <c r="V74" s="35"/>
      <c r="W74" s="35"/>
      <c r="X74" s="35"/>
      <c r="Y74" s="35"/>
      <c r="Z74" s="35"/>
      <c r="AA74" s="35"/>
      <c r="AB74" s="35"/>
      <c r="AC74" s="35"/>
      <c r="AD74" s="35"/>
      <c r="AE74" s="35"/>
    </row>
    <row r="75" spans="1:31" s="2" customFormat="1" ht="12" customHeight="1">
      <c r="A75" s="35"/>
      <c r="B75" s="36"/>
      <c r="C75" s="30" t="s">
        <v>21</v>
      </c>
      <c r="D75" s="37"/>
      <c r="E75" s="37"/>
      <c r="F75" s="28" t="str">
        <f>F12</f>
        <v>Sokolov, Vrchlického 80</v>
      </c>
      <c r="G75" s="37"/>
      <c r="H75" s="37"/>
      <c r="I75" s="112" t="s">
        <v>23</v>
      </c>
      <c r="J75" s="60" t="str">
        <f>IF(J12="","",J12)</f>
        <v>21. 2. 2020</v>
      </c>
      <c r="K75" s="37"/>
      <c r="L75" s="110"/>
      <c r="S75" s="35"/>
      <c r="T75" s="35"/>
      <c r="U75" s="35"/>
      <c r="V75" s="35"/>
      <c r="W75" s="35"/>
      <c r="X75" s="35"/>
      <c r="Y75" s="35"/>
      <c r="Z75" s="35"/>
      <c r="AA75" s="35"/>
      <c r="AB75" s="35"/>
      <c r="AC75" s="35"/>
      <c r="AD75" s="35"/>
      <c r="AE75" s="35"/>
    </row>
    <row r="76" spans="1:31" s="2" customFormat="1" ht="6.95" customHeight="1">
      <c r="A76" s="35"/>
      <c r="B76" s="36"/>
      <c r="C76" s="37"/>
      <c r="D76" s="37"/>
      <c r="E76" s="37"/>
      <c r="F76" s="37"/>
      <c r="G76" s="37"/>
      <c r="H76" s="37"/>
      <c r="I76" s="109"/>
      <c r="J76" s="37"/>
      <c r="K76" s="37"/>
      <c r="L76" s="110"/>
      <c r="S76" s="35"/>
      <c r="T76" s="35"/>
      <c r="U76" s="35"/>
      <c r="V76" s="35"/>
      <c r="W76" s="35"/>
      <c r="X76" s="35"/>
      <c r="Y76" s="35"/>
      <c r="Z76" s="35"/>
      <c r="AA76" s="35"/>
      <c r="AB76" s="35"/>
      <c r="AC76" s="35"/>
      <c r="AD76" s="35"/>
      <c r="AE76" s="35"/>
    </row>
    <row r="77" spans="1:31" s="2" customFormat="1" ht="15.2" customHeight="1">
      <c r="A77" s="35"/>
      <c r="B77" s="36"/>
      <c r="C77" s="30" t="s">
        <v>25</v>
      </c>
      <c r="D77" s="37"/>
      <c r="E77" s="37"/>
      <c r="F77" s="28" t="str">
        <f>E15</f>
        <v>Město Sokolov</v>
      </c>
      <c r="G77" s="37"/>
      <c r="H77" s="37"/>
      <c r="I77" s="112" t="s">
        <v>31</v>
      </c>
      <c r="J77" s="33" t="str">
        <f>E21</f>
        <v xml:space="preserve"> </v>
      </c>
      <c r="K77" s="37"/>
      <c r="L77" s="110"/>
      <c r="S77" s="35"/>
      <c r="T77" s="35"/>
      <c r="U77" s="35"/>
      <c r="V77" s="35"/>
      <c r="W77" s="35"/>
      <c r="X77" s="35"/>
      <c r="Y77" s="35"/>
      <c r="Z77" s="35"/>
      <c r="AA77" s="35"/>
      <c r="AB77" s="35"/>
      <c r="AC77" s="35"/>
      <c r="AD77" s="35"/>
      <c r="AE77" s="35"/>
    </row>
    <row r="78" spans="1:31" s="2" customFormat="1" ht="15.2" customHeight="1">
      <c r="A78" s="35"/>
      <c r="B78" s="36"/>
      <c r="C78" s="30" t="s">
        <v>29</v>
      </c>
      <c r="D78" s="37"/>
      <c r="E78" s="37"/>
      <c r="F78" s="28" t="str">
        <f>IF(E18="","",E18)</f>
        <v>Vyplň údaj</v>
      </c>
      <c r="G78" s="37"/>
      <c r="H78" s="37"/>
      <c r="I78" s="112" t="s">
        <v>34</v>
      </c>
      <c r="J78" s="33" t="str">
        <f>E24</f>
        <v>Michal Kubelka</v>
      </c>
      <c r="K78" s="37"/>
      <c r="L78" s="110"/>
      <c r="S78" s="35"/>
      <c r="T78" s="35"/>
      <c r="U78" s="35"/>
      <c r="V78" s="35"/>
      <c r="W78" s="35"/>
      <c r="X78" s="35"/>
      <c r="Y78" s="35"/>
      <c r="Z78" s="35"/>
      <c r="AA78" s="35"/>
      <c r="AB78" s="35"/>
      <c r="AC78" s="35"/>
      <c r="AD78" s="35"/>
      <c r="AE78" s="35"/>
    </row>
    <row r="79" spans="1:31" s="2" customFormat="1" ht="10.35" customHeight="1">
      <c r="A79" s="35"/>
      <c r="B79" s="36"/>
      <c r="C79" s="37"/>
      <c r="D79" s="37"/>
      <c r="E79" s="37"/>
      <c r="F79" s="37"/>
      <c r="G79" s="37"/>
      <c r="H79" s="37"/>
      <c r="I79" s="109"/>
      <c r="J79" s="37"/>
      <c r="K79" s="37"/>
      <c r="L79" s="110"/>
      <c r="S79" s="35"/>
      <c r="T79" s="35"/>
      <c r="U79" s="35"/>
      <c r="V79" s="35"/>
      <c r="W79" s="35"/>
      <c r="X79" s="35"/>
      <c r="Y79" s="35"/>
      <c r="Z79" s="35"/>
      <c r="AA79" s="35"/>
      <c r="AB79" s="35"/>
      <c r="AC79" s="35"/>
      <c r="AD79" s="35"/>
      <c r="AE79" s="35"/>
    </row>
    <row r="80" spans="1:31" s="11" customFormat="1" ht="29.25" customHeight="1">
      <c r="A80" s="160"/>
      <c r="B80" s="161"/>
      <c r="C80" s="162" t="s">
        <v>102</v>
      </c>
      <c r="D80" s="163" t="s">
        <v>57</v>
      </c>
      <c r="E80" s="163" t="s">
        <v>53</v>
      </c>
      <c r="F80" s="163" t="s">
        <v>54</v>
      </c>
      <c r="G80" s="163" t="s">
        <v>103</v>
      </c>
      <c r="H80" s="163" t="s">
        <v>104</v>
      </c>
      <c r="I80" s="164" t="s">
        <v>105</v>
      </c>
      <c r="J80" s="163" t="s">
        <v>97</v>
      </c>
      <c r="K80" s="165" t="s">
        <v>106</v>
      </c>
      <c r="L80" s="166"/>
      <c r="M80" s="69" t="s">
        <v>19</v>
      </c>
      <c r="N80" s="70" t="s">
        <v>42</v>
      </c>
      <c r="O80" s="70" t="s">
        <v>107</v>
      </c>
      <c r="P80" s="70" t="s">
        <v>108</v>
      </c>
      <c r="Q80" s="70" t="s">
        <v>109</v>
      </c>
      <c r="R80" s="70" t="s">
        <v>110</v>
      </c>
      <c r="S80" s="70" t="s">
        <v>111</v>
      </c>
      <c r="T80" s="71" t="s">
        <v>112</v>
      </c>
      <c r="U80" s="160"/>
      <c r="V80" s="160"/>
      <c r="W80" s="160"/>
      <c r="X80" s="160"/>
      <c r="Y80" s="160"/>
      <c r="Z80" s="160"/>
      <c r="AA80" s="160"/>
      <c r="AB80" s="160"/>
      <c r="AC80" s="160"/>
      <c r="AD80" s="160"/>
      <c r="AE80" s="160"/>
    </row>
    <row r="81" spans="1:65" s="2" customFormat="1" ht="22.9" customHeight="1">
      <c r="A81" s="35"/>
      <c r="B81" s="36"/>
      <c r="C81" s="76" t="s">
        <v>113</v>
      </c>
      <c r="D81" s="37"/>
      <c r="E81" s="37"/>
      <c r="F81" s="37"/>
      <c r="G81" s="37"/>
      <c r="H81" s="37"/>
      <c r="I81" s="109"/>
      <c r="J81" s="167">
        <f>BK81</f>
        <v>0</v>
      </c>
      <c r="K81" s="37"/>
      <c r="L81" s="40"/>
      <c r="M81" s="72"/>
      <c r="N81" s="168"/>
      <c r="O81" s="73"/>
      <c r="P81" s="169">
        <f>P82</f>
        <v>0</v>
      </c>
      <c r="Q81" s="73"/>
      <c r="R81" s="169">
        <f>R82</f>
        <v>0</v>
      </c>
      <c r="S81" s="73"/>
      <c r="T81" s="170">
        <f>T82</f>
        <v>0</v>
      </c>
      <c r="U81" s="35"/>
      <c r="V81" s="35"/>
      <c r="W81" s="35"/>
      <c r="X81" s="35"/>
      <c r="Y81" s="35"/>
      <c r="Z81" s="35"/>
      <c r="AA81" s="35"/>
      <c r="AB81" s="35"/>
      <c r="AC81" s="35"/>
      <c r="AD81" s="35"/>
      <c r="AE81" s="35"/>
      <c r="AT81" s="18" t="s">
        <v>71</v>
      </c>
      <c r="AU81" s="18" t="s">
        <v>98</v>
      </c>
      <c r="BK81" s="171">
        <f>BK82</f>
        <v>0</v>
      </c>
    </row>
    <row r="82" spans="1:65" s="12" customFormat="1" ht="25.9" customHeight="1">
      <c r="B82" s="172"/>
      <c r="C82" s="173"/>
      <c r="D82" s="174" t="s">
        <v>71</v>
      </c>
      <c r="E82" s="175" t="s">
        <v>78</v>
      </c>
      <c r="F82" s="175" t="s">
        <v>114</v>
      </c>
      <c r="G82" s="173"/>
      <c r="H82" s="173"/>
      <c r="I82" s="176"/>
      <c r="J82" s="177">
        <f>BK82</f>
        <v>0</v>
      </c>
      <c r="K82" s="173"/>
      <c r="L82" s="178"/>
      <c r="M82" s="179"/>
      <c r="N82" s="180"/>
      <c r="O82" s="180"/>
      <c r="P82" s="181">
        <f>P83</f>
        <v>0</v>
      </c>
      <c r="Q82" s="180"/>
      <c r="R82" s="181">
        <f>R83</f>
        <v>0</v>
      </c>
      <c r="S82" s="180"/>
      <c r="T82" s="182">
        <f>T83</f>
        <v>0</v>
      </c>
      <c r="AR82" s="183" t="s">
        <v>115</v>
      </c>
      <c r="AT82" s="184" t="s">
        <v>71</v>
      </c>
      <c r="AU82" s="184" t="s">
        <v>72</v>
      </c>
      <c r="AY82" s="183" t="s">
        <v>116</v>
      </c>
      <c r="BK82" s="185">
        <f>BK83</f>
        <v>0</v>
      </c>
    </row>
    <row r="83" spans="1:65" s="12" customFormat="1" ht="22.9" customHeight="1">
      <c r="B83" s="172"/>
      <c r="C83" s="173"/>
      <c r="D83" s="174" t="s">
        <v>71</v>
      </c>
      <c r="E83" s="186" t="s">
        <v>117</v>
      </c>
      <c r="F83" s="186" t="s">
        <v>118</v>
      </c>
      <c r="G83" s="173"/>
      <c r="H83" s="173"/>
      <c r="I83" s="176"/>
      <c r="J83" s="187">
        <f>BK83</f>
        <v>0</v>
      </c>
      <c r="K83" s="173"/>
      <c r="L83" s="178"/>
      <c r="M83" s="179"/>
      <c r="N83" s="180"/>
      <c r="O83" s="180"/>
      <c r="P83" s="181">
        <f>P84</f>
        <v>0</v>
      </c>
      <c r="Q83" s="180"/>
      <c r="R83" s="181">
        <f>R84</f>
        <v>0</v>
      </c>
      <c r="S83" s="180"/>
      <c r="T83" s="182">
        <f>T84</f>
        <v>0</v>
      </c>
      <c r="AR83" s="183" t="s">
        <v>115</v>
      </c>
      <c r="AT83" s="184" t="s">
        <v>71</v>
      </c>
      <c r="AU83" s="184" t="s">
        <v>80</v>
      </c>
      <c r="AY83" s="183" t="s">
        <v>116</v>
      </c>
      <c r="BK83" s="185">
        <f>BK84</f>
        <v>0</v>
      </c>
    </row>
    <row r="84" spans="1:65" s="2" customFormat="1" ht="21.75" customHeight="1">
      <c r="A84" s="35"/>
      <c r="B84" s="36"/>
      <c r="C84" s="188" t="s">
        <v>80</v>
      </c>
      <c r="D84" s="188" t="s">
        <v>119</v>
      </c>
      <c r="E84" s="189" t="s">
        <v>120</v>
      </c>
      <c r="F84" s="190" t="s">
        <v>121</v>
      </c>
      <c r="G84" s="191" t="s">
        <v>122</v>
      </c>
      <c r="H84" s="192">
        <v>1</v>
      </c>
      <c r="I84" s="193"/>
      <c r="J84" s="194">
        <f>ROUND(I84*H84,2)</f>
        <v>0</v>
      </c>
      <c r="K84" s="190" t="s">
        <v>123</v>
      </c>
      <c r="L84" s="40"/>
      <c r="M84" s="195" t="s">
        <v>19</v>
      </c>
      <c r="N84" s="196" t="s">
        <v>43</v>
      </c>
      <c r="O84" s="197"/>
      <c r="P84" s="198">
        <f>O84*H84</f>
        <v>0</v>
      </c>
      <c r="Q84" s="198">
        <v>0</v>
      </c>
      <c r="R84" s="198">
        <f>Q84*H84</f>
        <v>0</v>
      </c>
      <c r="S84" s="198">
        <v>0</v>
      </c>
      <c r="T84" s="199">
        <f>S84*H84</f>
        <v>0</v>
      </c>
      <c r="U84" s="35"/>
      <c r="V84" s="35"/>
      <c r="W84" s="35"/>
      <c r="X84" s="35"/>
      <c r="Y84" s="35"/>
      <c r="Z84" s="35"/>
      <c r="AA84" s="35"/>
      <c r="AB84" s="35"/>
      <c r="AC84" s="35"/>
      <c r="AD84" s="35"/>
      <c r="AE84" s="35"/>
      <c r="AR84" s="200" t="s">
        <v>124</v>
      </c>
      <c r="AT84" s="200" t="s">
        <v>119</v>
      </c>
      <c r="AU84" s="200" t="s">
        <v>82</v>
      </c>
      <c r="AY84" s="18" t="s">
        <v>116</v>
      </c>
      <c r="BE84" s="201">
        <f>IF(N84="základní",J84,0)</f>
        <v>0</v>
      </c>
      <c r="BF84" s="201">
        <f>IF(N84="snížená",J84,0)</f>
        <v>0</v>
      </c>
      <c r="BG84" s="201">
        <f>IF(N84="zákl. přenesená",J84,0)</f>
        <v>0</v>
      </c>
      <c r="BH84" s="201">
        <f>IF(N84="sníž. přenesená",J84,0)</f>
        <v>0</v>
      </c>
      <c r="BI84" s="201">
        <f>IF(N84="nulová",J84,0)</f>
        <v>0</v>
      </c>
      <c r="BJ84" s="18" t="s">
        <v>80</v>
      </c>
      <c r="BK84" s="201">
        <f>ROUND(I84*H84,2)</f>
        <v>0</v>
      </c>
      <c r="BL84" s="18" t="s">
        <v>124</v>
      </c>
      <c r="BM84" s="200" t="s">
        <v>125</v>
      </c>
    </row>
    <row r="85" spans="1:65" s="2" customFormat="1" ht="6.95" customHeight="1">
      <c r="A85" s="35"/>
      <c r="B85" s="48"/>
      <c r="C85" s="49"/>
      <c r="D85" s="49"/>
      <c r="E85" s="49"/>
      <c r="F85" s="49"/>
      <c r="G85" s="49"/>
      <c r="H85" s="49"/>
      <c r="I85" s="137"/>
      <c r="J85" s="49"/>
      <c r="K85" s="49"/>
      <c r="L85" s="40"/>
      <c r="M85" s="35"/>
      <c r="O85" s="35"/>
      <c r="P85" s="35"/>
      <c r="Q85" s="35"/>
      <c r="R85" s="35"/>
      <c r="S85" s="35"/>
      <c r="T85" s="35"/>
      <c r="U85" s="35"/>
      <c r="V85" s="35"/>
      <c r="W85" s="35"/>
      <c r="X85" s="35"/>
      <c r="Y85" s="35"/>
      <c r="Z85" s="35"/>
      <c r="AA85" s="35"/>
      <c r="AB85" s="35"/>
      <c r="AC85" s="35"/>
      <c r="AD85" s="35"/>
      <c r="AE85" s="35"/>
    </row>
  </sheetData>
  <sheetProtection algorithmName="SHA-512" hashValue="kmCnDmDSQQzynorxBQWcD3dvo/J64tDnrCuWBpgocU1NHf/cw3nUEjR8c4bF1dlzHvsjpGc0JEL6pTcPBs8ZOg==" saltValue="h9jZNKYFUqvm6XO7b6JrxPYXdWCY1yot2+rQXJ+1kjBJR9L5JqC/lCncAVGgNd//35ftZMjZnBngRgIH+VwVcw==" spinCount="100000" sheet="1" objects="1" scenarios="1" formatColumns="0" formatRows="0" autoFilter="0"/>
  <autoFilter ref="C80:K84" xr:uid="{00000000-0009-0000-0000-000001000000}"/>
  <mergeCells count="9">
    <mergeCell ref="E50:H50"/>
    <mergeCell ref="E71:H71"/>
    <mergeCell ref="E73:H73"/>
    <mergeCell ref="L2:V2"/>
    <mergeCell ref="E7:H7"/>
    <mergeCell ref="E9:H9"/>
    <mergeCell ref="E18:H18"/>
    <mergeCell ref="E27:H27"/>
    <mergeCell ref="E48:H48"/>
  </mergeCells>
  <pageMargins left="0.39374999999999999" right="0.39374999999999999" top="0.39374999999999999" bottom="0.39374999999999999" header="0" footer="0"/>
  <pageSetup paperSize="9" fitToHeight="100" orientation="landscape" blackAndWhite="1"/>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BM254"/>
  <sheetViews>
    <sheetView showGridLines="0" workbookViewId="0"/>
  </sheetViews>
  <sheetFormatPr defaultRowHeight="15"/>
  <cols>
    <col min="1" max="1" width="8.33203125" style="1" customWidth="1"/>
    <col min="2" max="2" width="1.6640625" style="1" customWidth="1"/>
    <col min="3" max="3" width="4.1640625" style="1" customWidth="1"/>
    <col min="4" max="4" width="4.33203125" style="1" customWidth="1"/>
    <col min="5" max="5" width="17.1640625" style="1" customWidth="1"/>
    <col min="6" max="6" width="100.83203125" style="1" customWidth="1"/>
    <col min="7" max="7" width="7" style="1" customWidth="1"/>
    <col min="8" max="8" width="11.5" style="1" customWidth="1"/>
    <col min="9" max="9" width="20.1640625" style="102" customWidth="1"/>
    <col min="10" max="11" width="20.16406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I2" s="102"/>
      <c r="L2" s="370"/>
      <c r="M2" s="370"/>
      <c r="N2" s="370"/>
      <c r="O2" s="370"/>
      <c r="P2" s="370"/>
      <c r="Q2" s="370"/>
      <c r="R2" s="370"/>
      <c r="S2" s="370"/>
      <c r="T2" s="370"/>
      <c r="U2" s="370"/>
      <c r="V2" s="370"/>
      <c r="AT2" s="18" t="s">
        <v>85</v>
      </c>
    </row>
    <row r="3" spans="1:46" s="1" customFormat="1" ht="6.95" customHeight="1">
      <c r="B3" s="103"/>
      <c r="C3" s="104"/>
      <c r="D3" s="104"/>
      <c r="E3" s="104"/>
      <c r="F3" s="104"/>
      <c r="G3" s="104"/>
      <c r="H3" s="104"/>
      <c r="I3" s="105"/>
      <c r="J3" s="104"/>
      <c r="K3" s="104"/>
      <c r="L3" s="21"/>
      <c r="AT3" s="18" t="s">
        <v>82</v>
      </c>
    </row>
    <row r="4" spans="1:46" s="1" customFormat="1" ht="24.95" customHeight="1">
      <c r="B4" s="21"/>
      <c r="D4" s="106" t="s">
        <v>92</v>
      </c>
      <c r="I4" s="102"/>
      <c r="L4" s="21"/>
      <c r="M4" s="107" t="s">
        <v>10</v>
      </c>
      <c r="AT4" s="18" t="s">
        <v>4</v>
      </c>
    </row>
    <row r="5" spans="1:46" s="1" customFormat="1" ht="6.95" customHeight="1">
      <c r="B5" s="21"/>
      <c r="I5" s="102"/>
      <c r="L5" s="21"/>
    </row>
    <row r="6" spans="1:46" s="1" customFormat="1" ht="12" customHeight="1">
      <c r="B6" s="21"/>
      <c r="D6" s="108" t="s">
        <v>16</v>
      </c>
      <c r="I6" s="102"/>
      <c r="L6" s="21"/>
    </row>
    <row r="7" spans="1:46" s="1" customFormat="1" ht="16.5" customHeight="1">
      <c r="B7" s="21"/>
      <c r="E7" s="371" t="str">
        <f>'Rekapitulace stavby'!K6</f>
        <v>Sokolov, MŠ Vrchlického 80 - Oprava vybraných mísností</v>
      </c>
      <c r="F7" s="372"/>
      <c r="G7" s="372"/>
      <c r="H7" s="372"/>
      <c r="I7" s="102"/>
      <c r="L7" s="21"/>
    </row>
    <row r="8" spans="1:46" s="2" customFormat="1" ht="12" customHeight="1">
      <c r="A8" s="35"/>
      <c r="B8" s="40"/>
      <c r="C8" s="35"/>
      <c r="D8" s="108" t="s">
        <v>93</v>
      </c>
      <c r="E8" s="35"/>
      <c r="F8" s="35"/>
      <c r="G8" s="35"/>
      <c r="H8" s="35"/>
      <c r="I8" s="109"/>
      <c r="J8" s="35"/>
      <c r="K8" s="35"/>
      <c r="L8" s="110"/>
      <c r="S8" s="35"/>
      <c r="T8" s="35"/>
      <c r="U8" s="35"/>
      <c r="V8" s="35"/>
      <c r="W8" s="35"/>
      <c r="X8" s="35"/>
      <c r="Y8" s="35"/>
      <c r="Z8" s="35"/>
      <c r="AA8" s="35"/>
      <c r="AB8" s="35"/>
      <c r="AC8" s="35"/>
      <c r="AD8" s="35"/>
      <c r="AE8" s="35"/>
    </row>
    <row r="9" spans="1:46" s="2" customFormat="1" ht="16.5" customHeight="1">
      <c r="A9" s="35"/>
      <c r="B9" s="40"/>
      <c r="C9" s="35"/>
      <c r="D9" s="35"/>
      <c r="E9" s="373" t="s">
        <v>126</v>
      </c>
      <c r="F9" s="374"/>
      <c r="G9" s="374"/>
      <c r="H9" s="374"/>
      <c r="I9" s="109"/>
      <c r="J9" s="35"/>
      <c r="K9" s="35"/>
      <c r="L9" s="110"/>
      <c r="S9" s="35"/>
      <c r="T9" s="35"/>
      <c r="U9" s="35"/>
      <c r="V9" s="35"/>
      <c r="W9" s="35"/>
      <c r="X9" s="35"/>
      <c r="Y9" s="35"/>
      <c r="Z9" s="35"/>
      <c r="AA9" s="35"/>
      <c r="AB9" s="35"/>
      <c r="AC9" s="35"/>
      <c r="AD9" s="35"/>
      <c r="AE9" s="35"/>
    </row>
    <row r="10" spans="1:46" s="2" customFormat="1" ht="11.25">
      <c r="A10" s="35"/>
      <c r="B10" s="40"/>
      <c r="C10" s="35"/>
      <c r="D10" s="35"/>
      <c r="E10" s="35"/>
      <c r="F10" s="35"/>
      <c r="G10" s="35"/>
      <c r="H10" s="35"/>
      <c r="I10" s="109"/>
      <c r="J10" s="35"/>
      <c r="K10" s="35"/>
      <c r="L10" s="110"/>
      <c r="S10" s="35"/>
      <c r="T10" s="35"/>
      <c r="U10" s="35"/>
      <c r="V10" s="35"/>
      <c r="W10" s="35"/>
      <c r="X10" s="35"/>
      <c r="Y10" s="35"/>
      <c r="Z10" s="35"/>
      <c r="AA10" s="35"/>
      <c r="AB10" s="35"/>
      <c r="AC10" s="35"/>
      <c r="AD10" s="35"/>
      <c r="AE10" s="35"/>
    </row>
    <row r="11" spans="1:46" s="2" customFormat="1" ht="12" customHeight="1">
      <c r="A11" s="35"/>
      <c r="B11" s="40"/>
      <c r="C11" s="35"/>
      <c r="D11" s="108" t="s">
        <v>18</v>
      </c>
      <c r="E11" s="35"/>
      <c r="F11" s="111" t="s">
        <v>19</v>
      </c>
      <c r="G11" s="35"/>
      <c r="H11" s="35"/>
      <c r="I11" s="112" t="s">
        <v>20</v>
      </c>
      <c r="J11" s="111" t="s">
        <v>19</v>
      </c>
      <c r="K11" s="35"/>
      <c r="L11" s="110"/>
      <c r="S11" s="35"/>
      <c r="T11" s="35"/>
      <c r="U11" s="35"/>
      <c r="V11" s="35"/>
      <c r="W11" s="35"/>
      <c r="X11" s="35"/>
      <c r="Y11" s="35"/>
      <c r="Z11" s="35"/>
      <c r="AA11" s="35"/>
      <c r="AB11" s="35"/>
      <c r="AC11" s="35"/>
      <c r="AD11" s="35"/>
      <c r="AE11" s="35"/>
    </row>
    <row r="12" spans="1:46" s="2" customFormat="1" ht="12" customHeight="1">
      <c r="A12" s="35"/>
      <c r="B12" s="40"/>
      <c r="C12" s="35"/>
      <c r="D12" s="108" t="s">
        <v>21</v>
      </c>
      <c r="E12" s="35"/>
      <c r="F12" s="111" t="s">
        <v>22</v>
      </c>
      <c r="G12" s="35"/>
      <c r="H12" s="35"/>
      <c r="I12" s="112" t="s">
        <v>23</v>
      </c>
      <c r="J12" s="113" t="str">
        <f>'Rekapitulace stavby'!AN8</f>
        <v>21. 2. 2020</v>
      </c>
      <c r="K12" s="35"/>
      <c r="L12" s="110"/>
      <c r="S12" s="35"/>
      <c r="T12" s="35"/>
      <c r="U12" s="35"/>
      <c r="V12" s="35"/>
      <c r="W12" s="35"/>
      <c r="X12" s="35"/>
      <c r="Y12" s="35"/>
      <c r="Z12" s="35"/>
      <c r="AA12" s="35"/>
      <c r="AB12" s="35"/>
      <c r="AC12" s="35"/>
      <c r="AD12" s="35"/>
      <c r="AE12" s="35"/>
    </row>
    <row r="13" spans="1:46" s="2" customFormat="1" ht="10.9" customHeight="1">
      <c r="A13" s="35"/>
      <c r="B13" s="40"/>
      <c r="C13" s="35"/>
      <c r="D13" s="35"/>
      <c r="E13" s="35"/>
      <c r="F13" s="35"/>
      <c r="G13" s="35"/>
      <c r="H13" s="35"/>
      <c r="I13" s="109"/>
      <c r="J13" s="35"/>
      <c r="K13" s="35"/>
      <c r="L13" s="110"/>
      <c r="S13" s="35"/>
      <c r="T13" s="35"/>
      <c r="U13" s="35"/>
      <c r="V13" s="35"/>
      <c r="W13" s="35"/>
      <c r="X13" s="35"/>
      <c r="Y13" s="35"/>
      <c r="Z13" s="35"/>
      <c r="AA13" s="35"/>
      <c r="AB13" s="35"/>
      <c r="AC13" s="35"/>
      <c r="AD13" s="35"/>
      <c r="AE13" s="35"/>
    </row>
    <row r="14" spans="1:46" s="2" customFormat="1" ht="12" customHeight="1">
      <c r="A14" s="35"/>
      <c r="B14" s="40"/>
      <c r="C14" s="35"/>
      <c r="D14" s="108" t="s">
        <v>25</v>
      </c>
      <c r="E14" s="35"/>
      <c r="F14" s="35"/>
      <c r="G14" s="35"/>
      <c r="H14" s="35"/>
      <c r="I14" s="112" t="s">
        <v>26</v>
      </c>
      <c r="J14" s="111" t="s">
        <v>19</v>
      </c>
      <c r="K14" s="35"/>
      <c r="L14" s="110"/>
      <c r="S14" s="35"/>
      <c r="T14" s="35"/>
      <c r="U14" s="35"/>
      <c r="V14" s="35"/>
      <c r="W14" s="35"/>
      <c r="X14" s="35"/>
      <c r="Y14" s="35"/>
      <c r="Z14" s="35"/>
      <c r="AA14" s="35"/>
      <c r="AB14" s="35"/>
      <c r="AC14" s="35"/>
      <c r="AD14" s="35"/>
      <c r="AE14" s="35"/>
    </row>
    <row r="15" spans="1:46" s="2" customFormat="1" ht="18" customHeight="1">
      <c r="A15" s="35"/>
      <c r="B15" s="40"/>
      <c r="C15" s="35"/>
      <c r="D15" s="35"/>
      <c r="E15" s="111" t="s">
        <v>27</v>
      </c>
      <c r="F15" s="35"/>
      <c r="G15" s="35"/>
      <c r="H15" s="35"/>
      <c r="I15" s="112" t="s">
        <v>28</v>
      </c>
      <c r="J15" s="111" t="s">
        <v>19</v>
      </c>
      <c r="K15" s="35"/>
      <c r="L15" s="110"/>
      <c r="S15" s="35"/>
      <c r="T15" s="35"/>
      <c r="U15" s="35"/>
      <c r="V15" s="35"/>
      <c r="W15" s="35"/>
      <c r="X15" s="35"/>
      <c r="Y15" s="35"/>
      <c r="Z15" s="35"/>
      <c r="AA15" s="35"/>
      <c r="AB15" s="35"/>
      <c r="AC15" s="35"/>
      <c r="AD15" s="35"/>
      <c r="AE15" s="35"/>
    </row>
    <row r="16" spans="1:46" s="2" customFormat="1" ht="6.95" customHeight="1">
      <c r="A16" s="35"/>
      <c r="B16" s="40"/>
      <c r="C16" s="35"/>
      <c r="D16" s="35"/>
      <c r="E16" s="35"/>
      <c r="F16" s="35"/>
      <c r="G16" s="35"/>
      <c r="H16" s="35"/>
      <c r="I16" s="109"/>
      <c r="J16" s="35"/>
      <c r="K16" s="35"/>
      <c r="L16" s="110"/>
      <c r="S16" s="35"/>
      <c r="T16" s="35"/>
      <c r="U16" s="35"/>
      <c r="V16" s="35"/>
      <c r="W16" s="35"/>
      <c r="X16" s="35"/>
      <c r="Y16" s="35"/>
      <c r="Z16" s="35"/>
      <c r="AA16" s="35"/>
      <c r="AB16" s="35"/>
      <c r="AC16" s="35"/>
      <c r="AD16" s="35"/>
      <c r="AE16" s="35"/>
    </row>
    <row r="17" spans="1:31" s="2" customFormat="1" ht="12" customHeight="1">
      <c r="A17" s="35"/>
      <c r="B17" s="40"/>
      <c r="C17" s="35"/>
      <c r="D17" s="108" t="s">
        <v>29</v>
      </c>
      <c r="E17" s="35"/>
      <c r="F17" s="35"/>
      <c r="G17" s="35"/>
      <c r="H17" s="35"/>
      <c r="I17" s="112" t="s">
        <v>26</v>
      </c>
      <c r="J17" s="31" t="str">
        <f>'Rekapitulace stavby'!AN13</f>
        <v>Vyplň údaj</v>
      </c>
      <c r="K17" s="35"/>
      <c r="L17" s="110"/>
      <c r="S17" s="35"/>
      <c r="T17" s="35"/>
      <c r="U17" s="35"/>
      <c r="V17" s="35"/>
      <c r="W17" s="35"/>
      <c r="X17" s="35"/>
      <c r="Y17" s="35"/>
      <c r="Z17" s="35"/>
      <c r="AA17" s="35"/>
      <c r="AB17" s="35"/>
      <c r="AC17" s="35"/>
      <c r="AD17" s="35"/>
      <c r="AE17" s="35"/>
    </row>
    <row r="18" spans="1:31" s="2" customFormat="1" ht="18" customHeight="1">
      <c r="A18" s="35"/>
      <c r="B18" s="40"/>
      <c r="C18" s="35"/>
      <c r="D18" s="35"/>
      <c r="E18" s="375" t="str">
        <f>'Rekapitulace stavby'!E14</f>
        <v>Vyplň údaj</v>
      </c>
      <c r="F18" s="376"/>
      <c r="G18" s="376"/>
      <c r="H18" s="376"/>
      <c r="I18" s="112" t="s">
        <v>28</v>
      </c>
      <c r="J18" s="31" t="str">
        <f>'Rekapitulace stavby'!AN14</f>
        <v>Vyplň údaj</v>
      </c>
      <c r="K18" s="35"/>
      <c r="L18" s="110"/>
      <c r="S18" s="35"/>
      <c r="T18" s="35"/>
      <c r="U18" s="35"/>
      <c r="V18" s="35"/>
      <c r="W18" s="35"/>
      <c r="X18" s="35"/>
      <c r="Y18" s="35"/>
      <c r="Z18" s="35"/>
      <c r="AA18" s="35"/>
      <c r="AB18" s="35"/>
      <c r="AC18" s="35"/>
      <c r="AD18" s="35"/>
      <c r="AE18" s="35"/>
    </row>
    <row r="19" spans="1:31" s="2" customFormat="1" ht="6.95" customHeight="1">
      <c r="A19" s="35"/>
      <c r="B19" s="40"/>
      <c r="C19" s="35"/>
      <c r="D19" s="35"/>
      <c r="E19" s="35"/>
      <c r="F19" s="35"/>
      <c r="G19" s="35"/>
      <c r="H19" s="35"/>
      <c r="I19" s="109"/>
      <c r="J19" s="35"/>
      <c r="K19" s="35"/>
      <c r="L19" s="110"/>
      <c r="S19" s="35"/>
      <c r="T19" s="35"/>
      <c r="U19" s="35"/>
      <c r="V19" s="35"/>
      <c r="W19" s="35"/>
      <c r="X19" s="35"/>
      <c r="Y19" s="35"/>
      <c r="Z19" s="35"/>
      <c r="AA19" s="35"/>
      <c r="AB19" s="35"/>
      <c r="AC19" s="35"/>
      <c r="AD19" s="35"/>
      <c r="AE19" s="35"/>
    </row>
    <row r="20" spans="1:31" s="2" customFormat="1" ht="12" customHeight="1">
      <c r="A20" s="35"/>
      <c r="B20" s="40"/>
      <c r="C20" s="35"/>
      <c r="D20" s="108" t="s">
        <v>31</v>
      </c>
      <c r="E20" s="35"/>
      <c r="F20" s="35"/>
      <c r="G20" s="35"/>
      <c r="H20" s="35"/>
      <c r="I20" s="112" t="s">
        <v>26</v>
      </c>
      <c r="J20" s="111" t="str">
        <f>IF('Rekapitulace stavby'!AN16="","",'Rekapitulace stavby'!AN16)</f>
        <v/>
      </c>
      <c r="K20" s="35"/>
      <c r="L20" s="110"/>
      <c r="S20" s="35"/>
      <c r="T20" s="35"/>
      <c r="U20" s="35"/>
      <c r="V20" s="35"/>
      <c r="W20" s="35"/>
      <c r="X20" s="35"/>
      <c r="Y20" s="35"/>
      <c r="Z20" s="35"/>
      <c r="AA20" s="35"/>
      <c r="AB20" s="35"/>
      <c r="AC20" s="35"/>
      <c r="AD20" s="35"/>
      <c r="AE20" s="35"/>
    </row>
    <row r="21" spans="1:31" s="2" customFormat="1" ht="18" customHeight="1">
      <c r="A21" s="35"/>
      <c r="B21" s="40"/>
      <c r="C21" s="35"/>
      <c r="D21" s="35"/>
      <c r="E21" s="111" t="str">
        <f>IF('Rekapitulace stavby'!E17="","",'Rekapitulace stavby'!E17)</f>
        <v xml:space="preserve"> </v>
      </c>
      <c r="F21" s="35"/>
      <c r="G21" s="35"/>
      <c r="H21" s="35"/>
      <c r="I21" s="112" t="s">
        <v>28</v>
      </c>
      <c r="J21" s="111" t="str">
        <f>IF('Rekapitulace stavby'!AN17="","",'Rekapitulace stavby'!AN17)</f>
        <v/>
      </c>
      <c r="K21" s="35"/>
      <c r="L21" s="110"/>
      <c r="S21" s="35"/>
      <c r="T21" s="35"/>
      <c r="U21" s="35"/>
      <c r="V21" s="35"/>
      <c r="W21" s="35"/>
      <c r="X21" s="35"/>
      <c r="Y21" s="35"/>
      <c r="Z21" s="35"/>
      <c r="AA21" s="35"/>
      <c r="AB21" s="35"/>
      <c r="AC21" s="35"/>
      <c r="AD21" s="35"/>
      <c r="AE21" s="35"/>
    </row>
    <row r="22" spans="1:31" s="2" customFormat="1" ht="6.95" customHeight="1">
      <c r="A22" s="35"/>
      <c r="B22" s="40"/>
      <c r="C22" s="35"/>
      <c r="D22" s="35"/>
      <c r="E22" s="35"/>
      <c r="F22" s="35"/>
      <c r="G22" s="35"/>
      <c r="H22" s="35"/>
      <c r="I22" s="109"/>
      <c r="J22" s="35"/>
      <c r="K22" s="35"/>
      <c r="L22" s="110"/>
      <c r="S22" s="35"/>
      <c r="T22" s="35"/>
      <c r="U22" s="35"/>
      <c r="V22" s="35"/>
      <c r="W22" s="35"/>
      <c r="X22" s="35"/>
      <c r="Y22" s="35"/>
      <c r="Z22" s="35"/>
      <c r="AA22" s="35"/>
      <c r="AB22" s="35"/>
      <c r="AC22" s="35"/>
      <c r="AD22" s="35"/>
      <c r="AE22" s="35"/>
    </row>
    <row r="23" spans="1:31" s="2" customFormat="1" ht="12" customHeight="1">
      <c r="A23" s="35"/>
      <c r="B23" s="40"/>
      <c r="C23" s="35"/>
      <c r="D23" s="108" t="s">
        <v>34</v>
      </c>
      <c r="E23" s="35"/>
      <c r="F23" s="35"/>
      <c r="G23" s="35"/>
      <c r="H23" s="35"/>
      <c r="I23" s="112" t="s">
        <v>26</v>
      </c>
      <c r="J23" s="111" t="s">
        <v>19</v>
      </c>
      <c r="K23" s="35"/>
      <c r="L23" s="110"/>
      <c r="S23" s="35"/>
      <c r="T23" s="35"/>
      <c r="U23" s="35"/>
      <c r="V23" s="35"/>
      <c r="W23" s="35"/>
      <c r="X23" s="35"/>
      <c r="Y23" s="35"/>
      <c r="Z23" s="35"/>
      <c r="AA23" s="35"/>
      <c r="AB23" s="35"/>
      <c r="AC23" s="35"/>
      <c r="AD23" s="35"/>
      <c r="AE23" s="35"/>
    </row>
    <row r="24" spans="1:31" s="2" customFormat="1" ht="18" customHeight="1">
      <c r="A24" s="35"/>
      <c r="B24" s="40"/>
      <c r="C24" s="35"/>
      <c r="D24" s="35"/>
      <c r="E24" s="111" t="s">
        <v>35</v>
      </c>
      <c r="F24" s="35"/>
      <c r="G24" s="35"/>
      <c r="H24" s="35"/>
      <c r="I24" s="112" t="s">
        <v>28</v>
      </c>
      <c r="J24" s="111" t="s">
        <v>19</v>
      </c>
      <c r="K24" s="35"/>
      <c r="L24" s="110"/>
      <c r="S24" s="35"/>
      <c r="T24" s="35"/>
      <c r="U24" s="35"/>
      <c r="V24" s="35"/>
      <c r="W24" s="35"/>
      <c r="X24" s="35"/>
      <c r="Y24" s="35"/>
      <c r="Z24" s="35"/>
      <c r="AA24" s="35"/>
      <c r="AB24" s="35"/>
      <c r="AC24" s="35"/>
      <c r="AD24" s="35"/>
      <c r="AE24" s="35"/>
    </row>
    <row r="25" spans="1:31" s="2" customFormat="1" ht="6.95" customHeight="1">
      <c r="A25" s="35"/>
      <c r="B25" s="40"/>
      <c r="C25" s="35"/>
      <c r="D25" s="35"/>
      <c r="E25" s="35"/>
      <c r="F25" s="35"/>
      <c r="G25" s="35"/>
      <c r="H25" s="35"/>
      <c r="I25" s="109"/>
      <c r="J25" s="35"/>
      <c r="K25" s="35"/>
      <c r="L25" s="110"/>
      <c r="S25" s="35"/>
      <c r="T25" s="35"/>
      <c r="U25" s="35"/>
      <c r="V25" s="35"/>
      <c r="W25" s="35"/>
      <c r="X25" s="35"/>
      <c r="Y25" s="35"/>
      <c r="Z25" s="35"/>
      <c r="AA25" s="35"/>
      <c r="AB25" s="35"/>
      <c r="AC25" s="35"/>
      <c r="AD25" s="35"/>
      <c r="AE25" s="35"/>
    </row>
    <row r="26" spans="1:31" s="2" customFormat="1" ht="12" customHeight="1">
      <c r="A26" s="35"/>
      <c r="B26" s="40"/>
      <c r="C26" s="35"/>
      <c r="D26" s="108" t="s">
        <v>36</v>
      </c>
      <c r="E26" s="35"/>
      <c r="F26" s="35"/>
      <c r="G26" s="35"/>
      <c r="H26" s="35"/>
      <c r="I26" s="109"/>
      <c r="J26" s="35"/>
      <c r="K26" s="35"/>
      <c r="L26" s="110"/>
      <c r="S26" s="35"/>
      <c r="T26" s="35"/>
      <c r="U26" s="35"/>
      <c r="V26" s="35"/>
      <c r="W26" s="35"/>
      <c r="X26" s="35"/>
      <c r="Y26" s="35"/>
      <c r="Z26" s="35"/>
      <c r="AA26" s="35"/>
      <c r="AB26" s="35"/>
      <c r="AC26" s="35"/>
      <c r="AD26" s="35"/>
      <c r="AE26" s="35"/>
    </row>
    <row r="27" spans="1:31" s="8" customFormat="1" ht="16.5" customHeight="1">
      <c r="A27" s="114"/>
      <c r="B27" s="115"/>
      <c r="C27" s="114"/>
      <c r="D27" s="114"/>
      <c r="E27" s="377" t="s">
        <v>19</v>
      </c>
      <c r="F27" s="377"/>
      <c r="G27" s="377"/>
      <c r="H27" s="377"/>
      <c r="I27" s="116"/>
      <c r="J27" s="114"/>
      <c r="K27" s="114"/>
      <c r="L27" s="117"/>
      <c r="S27" s="114"/>
      <c r="T27" s="114"/>
      <c r="U27" s="114"/>
      <c r="V27" s="114"/>
      <c r="W27" s="114"/>
      <c r="X27" s="114"/>
      <c r="Y27" s="114"/>
      <c r="Z27" s="114"/>
      <c r="AA27" s="114"/>
      <c r="AB27" s="114"/>
      <c r="AC27" s="114"/>
      <c r="AD27" s="114"/>
      <c r="AE27" s="114"/>
    </row>
    <row r="28" spans="1:31" s="2" customFormat="1" ht="6.95" customHeight="1">
      <c r="A28" s="35"/>
      <c r="B28" s="40"/>
      <c r="C28" s="35"/>
      <c r="D28" s="35"/>
      <c r="E28" s="35"/>
      <c r="F28" s="35"/>
      <c r="G28" s="35"/>
      <c r="H28" s="35"/>
      <c r="I28" s="109"/>
      <c r="J28" s="35"/>
      <c r="K28" s="35"/>
      <c r="L28" s="110"/>
      <c r="S28" s="35"/>
      <c r="T28" s="35"/>
      <c r="U28" s="35"/>
      <c r="V28" s="35"/>
      <c r="W28" s="35"/>
      <c r="X28" s="35"/>
      <c r="Y28" s="35"/>
      <c r="Z28" s="35"/>
      <c r="AA28" s="35"/>
      <c r="AB28" s="35"/>
      <c r="AC28" s="35"/>
      <c r="AD28" s="35"/>
      <c r="AE28" s="35"/>
    </row>
    <row r="29" spans="1:31" s="2" customFormat="1" ht="6.95" customHeight="1">
      <c r="A29" s="35"/>
      <c r="B29" s="40"/>
      <c r="C29" s="35"/>
      <c r="D29" s="118"/>
      <c r="E29" s="118"/>
      <c r="F29" s="118"/>
      <c r="G29" s="118"/>
      <c r="H29" s="118"/>
      <c r="I29" s="119"/>
      <c r="J29" s="118"/>
      <c r="K29" s="118"/>
      <c r="L29" s="110"/>
      <c r="S29" s="35"/>
      <c r="T29" s="35"/>
      <c r="U29" s="35"/>
      <c r="V29" s="35"/>
      <c r="W29" s="35"/>
      <c r="X29" s="35"/>
      <c r="Y29" s="35"/>
      <c r="Z29" s="35"/>
      <c r="AA29" s="35"/>
      <c r="AB29" s="35"/>
      <c r="AC29" s="35"/>
      <c r="AD29" s="35"/>
      <c r="AE29" s="35"/>
    </row>
    <row r="30" spans="1:31" s="2" customFormat="1" ht="25.35" customHeight="1">
      <c r="A30" s="35"/>
      <c r="B30" s="40"/>
      <c r="C30" s="35"/>
      <c r="D30" s="120" t="s">
        <v>38</v>
      </c>
      <c r="E30" s="35"/>
      <c r="F30" s="35"/>
      <c r="G30" s="35"/>
      <c r="H30" s="35"/>
      <c r="I30" s="109"/>
      <c r="J30" s="121">
        <f>ROUND(J95, 2)</f>
        <v>0</v>
      </c>
      <c r="K30" s="35"/>
      <c r="L30" s="110"/>
      <c r="S30" s="35"/>
      <c r="T30" s="35"/>
      <c r="U30" s="35"/>
      <c r="V30" s="35"/>
      <c r="W30" s="35"/>
      <c r="X30" s="35"/>
      <c r="Y30" s="35"/>
      <c r="Z30" s="35"/>
      <c r="AA30" s="35"/>
      <c r="AB30" s="35"/>
      <c r="AC30" s="35"/>
      <c r="AD30" s="35"/>
      <c r="AE30" s="35"/>
    </row>
    <row r="31" spans="1:31" s="2" customFormat="1" ht="6.95" customHeight="1">
      <c r="A31" s="35"/>
      <c r="B31" s="40"/>
      <c r="C31" s="35"/>
      <c r="D31" s="118"/>
      <c r="E31" s="118"/>
      <c r="F31" s="118"/>
      <c r="G31" s="118"/>
      <c r="H31" s="118"/>
      <c r="I31" s="119"/>
      <c r="J31" s="118"/>
      <c r="K31" s="118"/>
      <c r="L31" s="110"/>
      <c r="S31" s="35"/>
      <c r="T31" s="35"/>
      <c r="U31" s="35"/>
      <c r="V31" s="35"/>
      <c r="W31" s="35"/>
      <c r="X31" s="35"/>
      <c r="Y31" s="35"/>
      <c r="Z31" s="35"/>
      <c r="AA31" s="35"/>
      <c r="AB31" s="35"/>
      <c r="AC31" s="35"/>
      <c r="AD31" s="35"/>
      <c r="AE31" s="35"/>
    </row>
    <row r="32" spans="1:31" s="2" customFormat="1" ht="14.45" customHeight="1">
      <c r="A32" s="35"/>
      <c r="B32" s="40"/>
      <c r="C32" s="35"/>
      <c r="D32" s="35"/>
      <c r="E32" s="35"/>
      <c r="F32" s="122" t="s">
        <v>40</v>
      </c>
      <c r="G32" s="35"/>
      <c r="H32" s="35"/>
      <c r="I32" s="123" t="s">
        <v>39</v>
      </c>
      <c r="J32" s="122" t="s">
        <v>41</v>
      </c>
      <c r="K32" s="35"/>
      <c r="L32" s="110"/>
      <c r="S32" s="35"/>
      <c r="T32" s="35"/>
      <c r="U32" s="35"/>
      <c r="V32" s="35"/>
      <c r="W32" s="35"/>
      <c r="X32" s="35"/>
      <c r="Y32" s="35"/>
      <c r="Z32" s="35"/>
      <c r="AA32" s="35"/>
      <c r="AB32" s="35"/>
      <c r="AC32" s="35"/>
      <c r="AD32" s="35"/>
      <c r="AE32" s="35"/>
    </row>
    <row r="33" spans="1:31" s="2" customFormat="1" ht="14.45" customHeight="1">
      <c r="A33" s="35"/>
      <c r="B33" s="40"/>
      <c r="C33" s="35"/>
      <c r="D33" s="124" t="s">
        <v>42</v>
      </c>
      <c r="E33" s="108" t="s">
        <v>43</v>
      </c>
      <c r="F33" s="125">
        <f>ROUND((SUM(BE95:BE253)),  2)</f>
        <v>0</v>
      </c>
      <c r="G33" s="35"/>
      <c r="H33" s="35"/>
      <c r="I33" s="126">
        <v>0.21</v>
      </c>
      <c r="J33" s="125">
        <f>ROUND(((SUM(BE95:BE253))*I33),  2)</f>
        <v>0</v>
      </c>
      <c r="K33" s="35"/>
      <c r="L33" s="110"/>
      <c r="S33" s="35"/>
      <c r="T33" s="35"/>
      <c r="U33" s="35"/>
      <c r="V33" s="35"/>
      <c r="W33" s="35"/>
      <c r="X33" s="35"/>
      <c r="Y33" s="35"/>
      <c r="Z33" s="35"/>
      <c r="AA33" s="35"/>
      <c r="AB33" s="35"/>
      <c r="AC33" s="35"/>
      <c r="AD33" s="35"/>
      <c r="AE33" s="35"/>
    </row>
    <row r="34" spans="1:31" s="2" customFormat="1" ht="14.45" customHeight="1">
      <c r="A34" s="35"/>
      <c r="B34" s="40"/>
      <c r="C34" s="35"/>
      <c r="D34" s="35"/>
      <c r="E34" s="108" t="s">
        <v>44</v>
      </c>
      <c r="F34" s="125">
        <f>ROUND((SUM(BF95:BF253)),  2)</f>
        <v>0</v>
      </c>
      <c r="G34" s="35"/>
      <c r="H34" s="35"/>
      <c r="I34" s="126">
        <v>0.15</v>
      </c>
      <c r="J34" s="125">
        <f>ROUND(((SUM(BF95:BF253))*I34),  2)</f>
        <v>0</v>
      </c>
      <c r="K34" s="35"/>
      <c r="L34" s="110"/>
      <c r="S34" s="35"/>
      <c r="T34" s="35"/>
      <c r="U34" s="35"/>
      <c r="V34" s="35"/>
      <c r="W34" s="35"/>
      <c r="X34" s="35"/>
      <c r="Y34" s="35"/>
      <c r="Z34" s="35"/>
      <c r="AA34" s="35"/>
      <c r="AB34" s="35"/>
      <c r="AC34" s="35"/>
      <c r="AD34" s="35"/>
      <c r="AE34" s="35"/>
    </row>
    <row r="35" spans="1:31" s="2" customFormat="1" ht="14.45" hidden="1" customHeight="1">
      <c r="A35" s="35"/>
      <c r="B35" s="40"/>
      <c r="C35" s="35"/>
      <c r="D35" s="35"/>
      <c r="E35" s="108" t="s">
        <v>45</v>
      </c>
      <c r="F35" s="125">
        <f>ROUND((SUM(BG95:BG253)),  2)</f>
        <v>0</v>
      </c>
      <c r="G35" s="35"/>
      <c r="H35" s="35"/>
      <c r="I35" s="126">
        <v>0.21</v>
      </c>
      <c r="J35" s="125">
        <f>0</f>
        <v>0</v>
      </c>
      <c r="K35" s="35"/>
      <c r="L35" s="110"/>
      <c r="S35" s="35"/>
      <c r="T35" s="35"/>
      <c r="U35" s="35"/>
      <c r="V35" s="35"/>
      <c r="W35" s="35"/>
      <c r="X35" s="35"/>
      <c r="Y35" s="35"/>
      <c r="Z35" s="35"/>
      <c r="AA35" s="35"/>
      <c r="AB35" s="35"/>
      <c r="AC35" s="35"/>
      <c r="AD35" s="35"/>
      <c r="AE35" s="35"/>
    </row>
    <row r="36" spans="1:31" s="2" customFormat="1" ht="14.45" hidden="1" customHeight="1">
      <c r="A36" s="35"/>
      <c r="B36" s="40"/>
      <c r="C36" s="35"/>
      <c r="D36" s="35"/>
      <c r="E36" s="108" t="s">
        <v>46</v>
      </c>
      <c r="F36" s="125">
        <f>ROUND((SUM(BH95:BH253)),  2)</f>
        <v>0</v>
      </c>
      <c r="G36" s="35"/>
      <c r="H36" s="35"/>
      <c r="I36" s="126">
        <v>0.15</v>
      </c>
      <c r="J36" s="125">
        <f>0</f>
        <v>0</v>
      </c>
      <c r="K36" s="35"/>
      <c r="L36" s="110"/>
      <c r="S36" s="35"/>
      <c r="T36" s="35"/>
      <c r="U36" s="35"/>
      <c r="V36" s="35"/>
      <c r="W36" s="35"/>
      <c r="X36" s="35"/>
      <c r="Y36" s="35"/>
      <c r="Z36" s="35"/>
      <c r="AA36" s="35"/>
      <c r="AB36" s="35"/>
      <c r="AC36" s="35"/>
      <c r="AD36" s="35"/>
      <c r="AE36" s="35"/>
    </row>
    <row r="37" spans="1:31" s="2" customFormat="1" ht="14.45" hidden="1" customHeight="1">
      <c r="A37" s="35"/>
      <c r="B37" s="40"/>
      <c r="C37" s="35"/>
      <c r="D37" s="35"/>
      <c r="E37" s="108" t="s">
        <v>47</v>
      </c>
      <c r="F37" s="125">
        <f>ROUND((SUM(BI95:BI253)),  2)</f>
        <v>0</v>
      </c>
      <c r="G37" s="35"/>
      <c r="H37" s="35"/>
      <c r="I37" s="126">
        <v>0</v>
      </c>
      <c r="J37" s="125">
        <f>0</f>
        <v>0</v>
      </c>
      <c r="K37" s="35"/>
      <c r="L37" s="110"/>
      <c r="S37" s="35"/>
      <c r="T37" s="35"/>
      <c r="U37" s="35"/>
      <c r="V37" s="35"/>
      <c r="W37" s="35"/>
      <c r="X37" s="35"/>
      <c r="Y37" s="35"/>
      <c r="Z37" s="35"/>
      <c r="AA37" s="35"/>
      <c r="AB37" s="35"/>
      <c r="AC37" s="35"/>
      <c r="AD37" s="35"/>
      <c r="AE37" s="35"/>
    </row>
    <row r="38" spans="1:31" s="2" customFormat="1" ht="6.95" customHeight="1">
      <c r="A38" s="35"/>
      <c r="B38" s="40"/>
      <c r="C38" s="35"/>
      <c r="D38" s="35"/>
      <c r="E38" s="35"/>
      <c r="F38" s="35"/>
      <c r="G38" s="35"/>
      <c r="H38" s="35"/>
      <c r="I38" s="109"/>
      <c r="J38" s="35"/>
      <c r="K38" s="35"/>
      <c r="L38" s="110"/>
      <c r="S38" s="35"/>
      <c r="T38" s="35"/>
      <c r="U38" s="35"/>
      <c r="V38" s="35"/>
      <c r="W38" s="35"/>
      <c r="X38" s="35"/>
      <c r="Y38" s="35"/>
      <c r="Z38" s="35"/>
      <c r="AA38" s="35"/>
      <c r="AB38" s="35"/>
      <c r="AC38" s="35"/>
      <c r="AD38" s="35"/>
      <c r="AE38" s="35"/>
    </row>
    <row r="39" spans="1:31" s="2" customFormat="1" ht="25.35" customHeight="1">
      <c r="A39" s="35"/>
      <c r="B39" s="40"/>
      <c r="C39" s="127"/>
      <c r="D39" s="128" t="s">
        <v>48</v>
      </c>
      <c r="E39" s="129"/>
      <c r="F39" s="129"/>
      <c r="G39" s="130" t="s">
        <v>49</v>
      </c>
      <c r="H39" s="131" t="s">
        <v>50</v>
      </c>
      <c r="I39" s="132"/>
      <c r="J39" s="133">
        <f>SUM(J30:J37)</f>
        <v>0</v>
      </c>
      <c r="K39" s="134"/>
      <c r="L39" s="110"/>
      <c r="S39" s="35"/>
      <c r="T39" s="35"/>
      <c r="U39" s="35"/>
      <c r="V39" s="35"/>
      <c r="W39" s="35"/>
      <c r="X39" s="35"/>
      <c r="Y39" s="35"/>
      <c r="Z39" s="35"/>
      <c r="AA39" s="35"/>
      <c r="AB39" s="35"/>
      <c r="AC39" s="35"/>
      <c r="AD39" s="35"/>
      <c r="AE39" s="35"/>
    </row>
    <row r="40" spans="1:31" s="2" customFormat="1" ht="14.45" customHeight="1">
      <c r="A40" s="35"/>
      <c r="B40" s="135"/>
      <c r="C40" s="136"/>
      <c r="D40" s="136"/>
      <c r="E40" s="136"/>
      <c r="F40" s="136"/>
      <c r="G40" s="136"/>
      <c r="H40" s="136"/>
      <c r="I40" s="137"/>
      <c r="J40" s="136"/>
      <c r="K40" s="136"/>
      <c r="L40" s="110"/>
      <c r="S40" s="35"/>
      <c r="T40" s="35"/>
      <c r="U40" s="35"/>
      <c r="V40" s="35"/>
      <c r="W40" s="35"/>
      <c r="X40" s="35"/>
      <c r="Y40" s="35"/>
      <c r="Z40" s="35"/>
      <c r="AA40" s="35"/>
      <c r="AB40" s="35"/>
      <c r="AC40" s="35"/>
      <c r="AD40" s="35"/>
      <c r="AE40" s="35"/>
    </row>
    <row r="44" spans="1:31" s="2" customFormat="1" ht="6.95" customHeight="1">
      <c r="A44" s="35"/>
      <c r="B44" s="138"/>
      <c r="C44" s="139"/>
      <c r="D44" s="139"/>
      <c r="E44" s="139"/>
      <c r="F44" s="139"/>
      <c r="G44" s="139"/>
      <c r="H44" s="139"/>
      <c r="I44" s="140"/>
      <c r="J44" s="139"/>
      <c r="K44" s="139"/>
      <c r="L44" s="110"/>
      <c r="S44" s="35"/>
      <c r="T44" s="35"/>
      <c r="U44" s="35"/>
      <c r="V44" s="35"/>
      <c r="W44" s="35"/>
      <c r="X44" s="35"/>
      <c r="Y44" s="35"/>
      <c r="Z44" s="35"/>
      <c r="AA44" s="35"/>
      <c r="AB44" s="35"/>
      <c r="AC44" s="35"/>
      <c r="AD44" s="35"/>
      <c r="AE44" s="35"/>
    </row>
    <row r="45" spans="1:31" s="2" customFormat="1" ht="24.95" customHeight="1">
      <c r="A45" s="35"/>
      <c r="B45" s="36"/>
      <c r="C45" s="24" t="s">
        <v>95</v>
      </c>
      <c r="D45" s="37"/>
      <c r="E45" s="37"/>
      <c r="F45" s="37"/>
      <c r="G45" s="37"/>
      <c r="H45" s="37"/>
      <c r="I45" s="109"/>
      <c r="J45" s="37"/>
      <c r="K45" s="37"/>
      <c r="L45" s="110"/>
      <c r="S45" s="35"/>
      <c r="T45" s="35"/>
      <c r="U45" s="35"/>
      <c r="V45" s="35"/>
      <c r="W45" s="35"/>
      <c r="X45" s="35"/>
      <c r="Y45" s="35"/>
      <c r="Z45" s="35"/>
      <c r="AA45" s="35"/>
      <c r="AB45" s="35"/>
      <c r="AC45" s="35"/>
      <c r="AD45" s="35"/>
      <c r="AE45" s="35"/>
    </row>
    <row r="46" spans="1:31" s="2" customFormat="1" ht="6.95" customHeight="1">
      <c r="A46" s="35"/>
      <c r="B46" s="36"/>
      <c r="C46" s="37"/>
      <c r="D46" s="37"/>
      <c r="E46" s="37"/>
      <c r="F46" s="37"/>
      <c r="G46" s="37"/>
      <c r="H46" s="37"/>
      <c r="I46" s="109"/>
      <c r="J46" s="37"/>
      <c r="K46" s="37"/>
      <c r="L46" s="110"/>
      <c r="S46" s="35"/>
      <c r="T46" s="35"/>
      <c r="U46" s="35"/>
      <c r="V46" s="35"/>
      <c r="W46" s="35"/>
      <c r="X46" s="35"/>
      <c r="Y46" s="35"/>
      <c r="Z46" s="35"/>
      <c r="AA46" s="35"/>
      <c r="AB46" s="35"/>
      <c r="AC46" s="35"/>
      <c r="AD46" s="35"/>
      <c r="AE46" s="35"/>
    </row>
    <row r="47" spans="1:31" s="2" customFormat="1" ht="12" customHeight="1">
      <c r="A47" s="35"/>
      <c r="B47" s="36"/>
      <c r="C47" s="30" t="s">
        <v>16</v>
      </c>
      <c r="D47" s="37"/>
      <c r="E47" s="37"/>
      <c r="F47" s="37"/>
      <c r="G47" s="37"/>
      <c r="H47" s="37"/>
      <c r="I47" s="109"/>
      <c r="J47" s="37"/>
      <c r="K47" s="37"/>
      <c r="L47" s="110"/>
      <c r="S47" s="35"/>
      <c r="T47" s="35"/>
      <c r="U47" s="35"/>
      <c r="V47" s="35"/>
      <c r="W47" s="35"/>
      <c r="X47" s="35"/>
      <c r="Y47" s="35"/>
      <c r="Z47" s="35"/>
      <c r="AA47" s="35"/>
      <c r="AB47" s="35"/>
      <c r="AC47" s="35"/>
      <c r="AD47" s="35"/>
      <c r="AE47" s="35"/>
    </row>
    <row r="48" spans="1:31" s="2" customFormat="1" ht="16.5" customHeight="1">
      <c r="A48" s="35"/>
      <c r="B48" s="36"/>
      <c r="C48" s="37"/>
      <c r="D48" s="37"/>
      <c r="E48" s="378" t="str">
        <f>E7</f>
        <v>Sokolov, MŠ Vrchlického 80 - Oprava vybraných mísností</v>
      </c>
      <c r="F48" s="379"/>
      <c r="G48" s="379"/>
      <c r="H48" s="379"/>
      <c r="I48" s="109"/>
      <c r="J48" s="37"/>
      <c r="K48" s="37"/>
      <c r="L48" s="110"/>
      <c r="S48" s="35"/>
      <c r="T48" s="35"/>
      <c r="U48" s="35"/>
      <c r="V48" s="35"/>
      <c r="W48" s="35"/>
      <c r="X48" s="35"/>
      <c r="Y48" s="35"/>
      <c r="Z48" s="35"/>
      <c r="AA48" s="35"/>
      <c r="AB48" s="35"/>
      <c r="AC48" s="35"/>
      <c r="AD48" s="35"/>
      <c r="AE48" s="35"/>
    </row>
    <row r="49" spans="1:47" s="2" customFormat="1" ht="12" customHeight="1">
      <c r="A49" s="35"/>
      <c r="B49" s="36"/>
      <c r="C49" s="30" t="s">
        <v>93</v>
      </c>
      <c r="D49" s="37"/>
      <c r="E49" s="37"/>
      <c r="F49" s="37"/>
      <c r="G49" s="37"/>
      <c r="H49" s="37"/>
      <c r="I49" s="109"/>
      <c r="J49" s="37"/>
      <c r="K49" s="37"/>
      <c r="L49" s="110"/>
      <c r="S49" s="35"/>
      <c r="T49" s="35"/>
      <c r="U49" s="35"/>
      <c r="V49" s="35"/>
      <c r="W49" s="35"/>
      <c r="X49" s="35"/>
      <c r="Y49" s="35"/>
      <c r="Z49" s="35"/>
      <c r="AA49" s="35"/>
      <c r="AB49" s="35"/>
      <c r="AC49" s="35"/>
      <c r="AD49" s="35"/>
      <c r="AE49" s="35"/>
    </row>
    <row r="50" spans="1:47" s="2" customFormat="1" ht="16.5" customHeight="1">
      <c r="A50" s="35"/>
      <c r="B50" s="36"/>
      <c r="C50" s="37"/>
      <c r="D50" s="37"/>
      <c r="E50" s="331" t="str">
        <f>E9</f>
        <v>01 - Prádelna</v>
      </c>
      <c r="F50" s="380"/>
      <c r="G50" s="380"/>
      <c r="H50" s="380"/>
      <c r="I50" s="109"/>
      <c r="J50" s="37"/>
      <c r="K50" s="37"/>
      <c r="L50" s="110"/>
      <c r="S50" s="35"/>
      <c r="T50" s="35"/>
      <c r="U50" s="35"/>
      <c r="V50" s="35"/>
      <c r="W50" s="35"/>
      <c r="X50" s="35"/>
      <c r="Y50" s="35"/>
      <c r="Z50" s="35"/>
      <c r="AA50" s="35"/>
      <c r="AB50" s="35"/>
      <c r="AC50" s="35"/>
      <c r="AD50" s="35"/>
      <c r="AE50" s="35"/>
    </row>
    <row r="51" spans="1:47" s="2" customFormat="1" ht="6.95" customHeight="1">
      <c r="A51" s="35"/>
      <c r="B51" s="36"/>
      <c r="C51" s="37"/>
      <c r="D51" s="37"/>
      <c r="E51" s="37"/>
      <c r="F51" s="37"/>
      <c r="G51" s="37"/>
      <c r="H51" s="37"/>
      <c r="I51" s="109"/>
      <c r="J51" s="37"/>
      <c r="K51" s="37"/>
      <c r="L51" s="110"/>
      <c r="S51" s="35"/>
      <c r="T51" s="35"/>
      <c r="U51" s="35"/>
      <c r="V51" s="35"/>
      <c r="W51" s="35"/>
      <c r="X51" s="35"/>
      <c r="Y51" s="35"/>
      <c r="Z51" s="35"/>
      <c r="AA51" s="35"/>
      <c r="AB51" s="35"/>
      <c r="AC51" s="35"/>
      <c r="AD51" s="35"/>
      <c r="AE51" s="35"/>
    </row>
    <row r="52" spans="1:47" s="2" customFormat="1" ht="12" customHeight="1">
      <c r="A52" s="35"/>
      <c r="B52" s="36"/>
      <c r="C52" s="30" t="s">
        <v>21</v>
      </c>
      <c r="D52" s="37"/>
      <c r="E52" s="37"/>
      <c r="F52" s="28" t="str">
        <f>F12</f>
        <v>Sokolov, Vrchlického 80</v>
      </c>
      <c r="G52" s="37"/>
      <c r="H52" s="37"/>
      <c r="I52" s="112" t="s">
        <v>23</v>
      </c>
      <c r="J52" s="60" t="str">
        <f>IF(J12="","",J12)</f>
        <v>21. 2. 2020</v>
      </c>
      <c r="K52" s="37"/>
      <c r="L52" s="110"/>
      <c r="S52" s="35"/>
      <c r="T52" s="35"/>
      <c r="U52" s="35"/>
      <c r="V52" s="35"/>
      <c r="W52" s="35"/>
      <c r="X52" s="35"/>
      <c r="Y52" s="35"/>
      <c r="Z52" s="35"/>
      <c r="AA52" s="35"/>
      <c r="AB52" s="35"/>
      <c r="AC52" s="35"/>
      <c r="AD52" s="35"/>
      <c r="AE52" s="35"/>
    </row>
    <row r="53" spans="1:47" s="2" customFormat="1" ht="6.95" customHeight="1">
      <c r="A53" s="35"/>
      <c r="B53" s="36"/>
      <c r="C53" s="37"/>
      <c r="D53" s="37"/>
      <c r="E53" s="37"/>
      <c r="F53" s="37"/>
      <c r="G53" s="37"/>
      <c r="H53" s="37"/>
      <c r="I53" s="109"/>
      <c r="J53" s="37"/>
      <c r="K53" s="37"/>
      <c r="L53" s="110"/>
      <c r="S53" s="35"/>
      <c r="T53" s="35"/>
      <c r="U53" s="35"/>
      <c r="V53" s="35"/>
      <c r="W53" s="35"/>
      <c r="X53" s="35"/>
      <c r="Y53" s="35"/>
      <c r="Z53" s="35"/>
      <c r="AA53" s="35"/>
      <c r="AB53" s="35"/>
      <c r="AC53" s="35"/>
      <c r="AD53" s="35"/>
      <c r="AE53" s="35"/>
    </row>
    <row r="54" spans="1:47" s="2" customFormat="1" ht="15.2" customHeight="1">
      <c r="A54" s="35"/>
      <c r="B54" s="36"/>
      <c r="C54" s="30" t="s">
        <v>25</v>
      </c>
      <c r="D54" s="37"/>
      <c r="E54" s="37"/>
      <c r="F54" s="28" t="str">
        <f>E15</f>
        <v>Město Sokolov</v>
      </c>
      <c r="G54" s="37"/>
      <c r="H54" s="37"/>
      <c r="I54" s="112" t="s">
        <v>31</v>
      </c>
      <c r="J54" s="33" t="str">
        <f>E21</f>
        <v xml:space="preserve"> </v>
      </c>
      <c r="K54" s="37"/>
      <c r="L54" s="110"/>
      <c r="S54" s="35"/>
      <c r="T54" s="35"/>
      <c r="U54" s="35"/>
      <c r="V54" s="35"/>
      <c r="W54" s="35"/>
      <c r="X54" s="35"/>
      <c r="Y54" s="35"/>
      <c r="Z54" s="35"/>
      <c r="AA54" s="35"/>
      <c r="AB54" s="35"/>
      <c r="AC54" s="35"/>
      <c r="AD54" s="35"/>
      <c r="AE54" s="35"/>
    </row>
    <row r="55" spans="1:47" s="2" customFormat="1" ht="15.2" customHeight="1">
      <c r="A55" s="35"/>
      <c r="B55" s="36"/>
      <c r="C55" s="30" t="s">
        <v>29</v>
      </c>
      <c r="D55" s="37"/>
      <c r="E55" s="37"/>
      <c r="F55" s="28" t="str">
        <f>IF(E18="","",E18)</f>
        <v>Vyplň údaj</v>
      </c>
      <c r="G55" s="37"/>
      <c r="H55" s="37"/>
      <c r="I55" s="112" t="s">
        <v>34</v>
      </c>
      <c r="J55" s="33" t="str">
        <f>E24</f>
        <v>Michal Kubelka</v>
      </c>
      <c r="K55" s="37"/>
      <c r="L55" s="110"/>
      <c r="S55" s="35"/>
      <c r="T55" s="35"/>
      <c r="U55" s="35"/>
      <c r="V55" s="35"/>
      <c r="W55" s="35"/>
      <c r="X55" s="35"/>
      <c r="Y55" s="35"/>
      <c r="Z55" s="35"/>
      <c r="AA55" s="35"/>
      <c r="AB55" s="35"/>
      <c r="AC55" s="35"/>
      <c r="AD55" s="35"/>
      <c r="AE55" s="35"/>
    </row>
    <row r="56" spans="1:47" s="2" customFormat="1" ht="10.35" customHeight="1">
      <c r="A56" s="35"/>
      <c r="B56" s="36"/>
      <c r="C56" s="37"/>
      <c r="D56" s="37"/>
      <c r="E56" s="37"/>
      <c r="F56" s="37"/>
      <c r="G56" s="37"/>
      <c r="H56" s="37"/>
      <c r="I56" s="109"/>
      <c r="J56" s="37"/>
      <c r="K56" s="37"/>
      <c r="L56" s="110"/>
      <c r="S56" s="35"/>
      <c r="T56" s="35"/>
      <c r="U56" s="35"/>
      <c r="V56" s="35"/>
      <c r="W56" s="35"/>
      <c r="X56" s="35"/>
      <c r="Y56" s="35"/>
      <c r="Z56" s="35"/>
      <c r="AA56" s="35"/>
      <c r="AB56" s="35"/>
      <c r="AC56" s="35"/>
      <c r="AD56" s="35"/>
      <c r="AE56" s="35"/>
    </row>
    <row r="57" spans="1:47" s="2" customFormat="1" ht="29.25" customHeight="1">
      <c r="A57" s="35"/>
      <c r="B57" s="36"/>
      <c r="C57" s="141" t="s">
        <v>96</v>
      </c>
      <c r="D57" s="142"/>
      <c r="E57" s="142"/>
      <c r="F57" s="142"/>
      <c r="G57" s="142"/>
      <c r="H57" s="142"/>
      <c r="I57" s="143"/>
      <c r="J57" s="144" t="s">
        <v>97</v>
      </c>
      <c r="K57" s="142"/>
      <c r="L57" s="110"/>
      <c r="S57" s="35"/>
      <c r="T57" s="35"/>
      <c r="U57" s="35"/>
      <c r="V57" s="35"/>
      <c r="W57" s="35"/>
      <c r="X57" s="35"/>
      <c r="Y57" s="35"/>
      <c r="Z57" s="35"/>
      <c r="AA57" s="35"/>
      <c r="AB57" s="35"/>
      <c r="AC57" s="35"/>
      <c r="AD57" s="35"/>
      <c r="AE57" s="35"/>
    </row>
    <row r="58" spans="1:47" s="2" customFormat="1" ht="10.35" customHeight="1">
      <c r="A58" s="35"/>
      <c r="B58" s="36"/>
      <c r="C58" s="37"/>
      <c r="D58" s="37"/>
      <c r="E58" s="37"/>
      <c r="F58" s="37"/>
      <c r="G58" s="37"/>
      <c r="H58" s="37"/>
      <c r="I58" s="109"/>
      <c r="J58" s="37"/>
      <c r="K58" s="37"/>
      <c r="L58" s="110"/>
      <c r="S58" s="35"/>
      <c r="T58" s="35"/>
      <c r="U58" s="35"/>
      <c r="V58" s="35"/>
      <c r="W58" s="35"/>
      <c r="X58" s="35"/>
      <c r="Y58" s="35"/>
      <c r="Z58" s="35"/>
      <c r="AA58" s="35"/>
      <c r="AB58" s="35"/>
      <c r="AC58" s="35"/>
      <c r="AD58" s="35"/>
      <c r="AE58" s="35"/>
    </row>
    <row r="59" spans="1:47" s="2" customFormat="1" ht="22.9" customHeight="1">
      <c r="A59" s="35"/>
      <c r="B59" s="36"/>
      <c r="C59" s="145" t="s">
        <v>70</v>
      </c>
      <c r="D59" s="37"/>
      <c r="E59" s="37"/>
      <c r="F59" s="37"/>
      <c r="G59" s="37"/>
      <c r="H59" s="37"/>
      <c r="I59" s="109"/>
      <c r="J59" s="78">
        <f>J95</f>
        <v>0</v>
      </c>
      <c r="K59" s="37"/>
      <c r="L59" s="110"/>
      <c r="S59" s="35"/>
      <c r="T59" s="35"/>
      <c r="U59" s="35"/>
      <c r="V59" s="35"/>
      <c r="W59" s="35"/>
      <c r="X59" s="35"/>
      <c r="Y59" s="35"/>
      <c r="Z59" s="35"/>
      <c r="AA59" s="35"/>
      <c r="AB59" s="35"/>
      <c r="AC59" s="35"/>
      <c r="AD59" s="35"/>
      <c r="AE59" s="35"/>
      <c r="AU59" s="18" t="s">
        <v>98</v>
      </c>
    </row>
    <row r="60" spans="1:47" s="9" customFormat="1" ht="24.95" customHeight="1">
      <c r="B60" s="146"/>
      <c r="C60" s="147"/>
      <c r="D60" s="148" t="s">
        <v>127</v>
      </c>
      <c r="E60" s="149"/>
      <c r="F60" s="149"/>
      <c r="G60" s="149"/>
      <c r="H60" s="149"/>
      <c r="I60" s="150"/>
      <c r="J60" s="151">
        <f>J96</f>
        <v>0</v>
      </c>
      <c r="K60" s="147"/>
      <c r="L60" s="152"/>
    </row>
    <row r="61" spans="1:47" s="10" customFormat="1" ht="19.899999999999999" customHeight="1">
      <c r="B61" s="153"/>
      <c r="C61" s="154"/>
      <c r="D61" s="155" t="s">
        <v>128</v>
      </c>
      <c r="E61" s="156"/>
      <c r="F61" s="156"/>
      <c r="G61" s="156"/>
      <c r="H61" s="156"/>
      <c r="I61" s="157"/>
      <c r="J61" s="158">
        <f>J97</f>
        <v>0</v>
      </c>
      <c r="K61" s="154"/>
      <c r="L61" s="159"/>
    </row>
    <row r="62" spans="1:47" s="10" customFormat="1" ht="19.899999999999999" customHeight="1">
      <c r="B62" s="153"/>
      <c r="C62" s="154"/>
      <c r="D62" s="155" t="s">
        <v>129</v>
      </c>
      <c r="E62" s="156"/>
      <c r="F62" s="156"/>
      <c r="G62" s="156"/>
      <c r="H62" s="156"/>
      <c r="I62" s="157"/>
      <c r="J62" s="158">
        <f>J111</f>
        <v>0</v>
      </c>
      <c r="K62" s="154"/>
      <c r="L62" s="159"/>
    </row>
    <row r="63" spans="1:47" s="10" customFormat="1" ht="19.899999999999999" customHeight="1">
      <c r="B63" s="153"/>
      <c r="C63" s="154"/>
      <c r="D63" s="155" t="s">
        <v>130</v>
      </c>
      <c r="E63" s="156"/>
      <c r="F63" s="156"/>
      <c r="G63" s="156"/>
      <c r="H63" s="156"/>
      <c r="I63" s="157"/>
      <c r="J63" s="158">
        <f>J124</f>
        <v>0</v>
      </c>
      <c r="K63" s="154"/>
      <c r="L63" s="159"/>
    </row>
    <row r="64" spans="1:47" s="10" customFormat="1" ht="19.899999999999999" customHeight="1">
      <c r="B64" s="153"/>
      <c r="C64" s="154"/>
      <c r="D64" s="155" t="s">
        <v>131</v>
      </c>
      <c r="E64" s="156"/>
      <c r="F64" s="156"/>
      <c r="G64" s="156"/>
      <c r="H64" s="156"/>
      <c r="I64" s="157"/>
      <c r="J64" s="158">
        <f>J133</f>
        <v>0</v>
      </c>
      <c r="K64" s="154"/>
      <c r="L64" s="159"/>
    </row>
    <row r="65" spans="1:31" s="10" customFormat="1" ht="19.899999999999999" customHeight="1">
      <c r="B65" s="153"/>
      <c r="C65" s="154"/>
      <c r="D65" s="155" t="s">
        <v>132</v>
      </c>
      <c r="E65" s="156"/>
      <c r="F65" s="156"/>
      <c r="G65" s="156"/>
      <c r="H65" s="156"/>
      <c r="I65" s="157"/>
      <c r="J65" s="158">
        <f>J145</f>
        <v>0</v>
      </c>
      <c r="K65" s="154"/>
      <c r="L65" s="159"/>
    </row>
    <row r="66" spans="1:31" s="9" customFormat="1" ht="24.95" customHeight="1">
      <c r="B66" s="146"/>
      <c r="C66" s="147"/>
      <c r="D66" s="148" t="s">
        <v>133</v>
      </c>
      <c r="E66" s="149"/>
      <c r="F66" s="149"/>
      <c r="G66" s="149"/>
      <c r="H66" s="149"/>
      <c r="I66" s="150"/>
      <c r="J66" s="151">
        <f>J148</f>
        <v>0</v>
      </c>
      <c r="K66" s="147"/>
      <c r="L66" s="152"/>
    </row>
    <row r="67" spans="1:31" s="10" customFormat="1" ht="19.899999999999999" customHeight="1">
      <c r="B67" s="153"/>
      <c r="C67" s="154"/>
      <c r="D67" s="155" t="s">
        <v>134</v>
      </c>
      <c r="E67" s="156"/>
      <c r="F67" s="156"/>
      <c r="G67" s="156"/>
      <c r="H67" s="156"/>
      <c r="I67" s="157"/>
      <c r="J67" s="158">
        <f>J149</f>
        <v>0</v>
      </c>
      <c r="K67" s="154"/>
      <c r="L67" s="159"/>
    </row>
    <row r="68" spans="1:31" s="10" customFormat="1" ht="19.899999999999999" customHeight="1">
      <c r="B68" s="153"/>
      <c r="C68" s="154"/>
      <c r="D68" s="155" t="s">
        <v>135</v>
      </c>
      <c r="E68" s="156"/>
      <c r="F68" s="156"/>
      <c r="G68" s="156"/>
      <c r="H68" s="156"/>
      <c r="I68" s="157"/>
      <c r="J68" s="158">
        <f>J160</f>
        <v>0</v>
      </c>
      <c r="K68" s="154"/>
      <c r="L68" s="159"/>
    </row>
    <row r="69" spans="1:31" s="10" customFormat="1" ht="19.899999999999999" customHeight="1">
      <c r="B69" s="153"/>
      <c r="C69" s="154"/>
      <c r="D69" s="155" t="s">
        <v>136</v>
      </c>
      <c r="E69" s="156"/>
      <c r="F69" s="156"/>
      <c r="G69" s="156"/>
      <c r="H69" s="156"/>
      <c r="I69" s="157"/>
      <c r="J69" s="158">
        <f>J174</f>
        <v>0</v>
      </c>
      <c r="K69" s="154"/>
      <c r="L69" s="159"/>
    </row>
    <row r="70" spans="1:31" s="10" customFormat="1" ht="19.899999999999999" customHeight="1">
      <c r="B70" s="153"/>
      <c r="C70" s="154"/>
      <c r="D70" s="155" t="s">
        <v>137</v>
      </c>
      <c r="E70" s="156"/>
      <c r="F70" s="156"/>
      <c r="G70" s="156"/>
      <c r="H70" s="156"/>
      <c r="I70" s="157"/>
      <c r="J70" s="158">
        <f>J178</f>
        <v>0</v>
      </c>
      <c r="K70" s="154"/>
      <c r="L70" s="159"/>
    </row>
    <row r="71" spans="1:31" s="10" customFormat="1" ht="19.899999999999999" customHeight="1">
      <c r="B71" s="153"/>
      <c r="C71" s="154"/>
      <c r="D71" s="155" t="s">
        <v>138</v>
      </c>
      <c r="E71" s="156"/>
      <c r="F71" s="156"/>
      <c r="G71" s="156"/>
      <c r="H71" s="156"/>
      <c r="I71" s="157"/>
      <c r="J71" s="158">
        <f>J203</f>
        <v>0</v>
      </c>
      <c r="K71" s="154"/>
      <c r="L71" s="159"/>
    </row>
    <row r="72" spans="1:31" s="10" customFormat="1" ht="19.899999999999999" customHeight="1">
      <c r="B72" s="153"/>
      <c r="C72" s="154"/>
      <c r="D72" s="155" t="s">
        <v>139</v>
      </c>
      <c r="E72" s="156"/>
      <c r="F72" s="156"/>
      <c r="G72" s="156"/>
      <c r="H72" s="156"/>
      <c r="I72" s="157"/>
      <c r="J72" s="158">
        <f>J205</f>
        <v>0</v>
      </c>
      <c r="K72" s="154"/>
      <c r="L72" s="159"/>
    </row>
    <row r="73" spans="1:31" s="10" customFormat="1" ht="19.899999999999999" customHeight="1">
      <c r="B73" s="153"/>
      <c r="C73" s="154"/>
      <c r="D73" s="155" t="s">
        <v>140</v>
      </c>
      <c r="E73" s="156"/>
      <c r="F73" s="156"/>
      <c r="G73" s="156"/>
      <c r="H73" s="156"/>
      <c r="I73" s="157"/>
      <c r="J73" s="158">
        <f>J211</f>
        <v>0</v>
      </c>
      <c r="K73" s="154"/>
      <c r="L73" s="159"/>
    </row>
    <row r="74" spans="1:31" s="10" customFormat="1" ht="19.899999999999999" customHeight="1">
      <c r="B74" s="153"/>
      <c r="C74" s="154"/>
      <c r="D74" s="155" t="s">
        <v>141</v>
      </c>
      <c r="E74" s="156"/>
      <c r="F74" s="156"/>
      <c r="G74" s="156"/>
      <c r="H74" s="156"/>
      <c r="I74" s="157"/>
      <c r="J74" s="158">
        <f>J223</f>
        <v>0</v>
      </c>
      <c r="K74" s="154"/>
      <c r="L74" s="159"/>
    </row>
    <row r="75" spans="1:31" s="10" customFormat="1" ht="19.899999999999999" customHeight="1">
      <c r="B75" s="153"/>
      <c r="C75" s="154"/>
      <c r="D75" s="155" t="s">
        <v>142</v>
      </c>
      <c r="E75" s="156"/>
      <c r="F75" s="156"/>
      <c r="G75" s="156"/>
      <c r="H75" s="156"/>
      <c r="I75" s="157"/>
      <c r="J75" s="158">
        <f>J239</f>
        <v>0</v>
      </c>
      <c r="K75" s="154"/>
      <c r="L75" s="159"/>
    </row>
    <row r="76" spans="1:31" s="2" customFormat="1" ht="21.75" customHeight="1">
      <c r="A76" s="35"/>
      <c r="B76" s="36"/>
      <c r="C76" s="37"/>
      <c r="D76" s="37"/>
      <c r="E76" s="37"/>
      <c r="F76" s="37"/>
      <c r="G76" s="37"/>
      <c r="H76" s="37"/>
      <c r="I76" s="109"/>
      <c r="J76" s="37"/>
      <c r="K76" s="37"/>
      <c r="L76" s="110"/>
      <c r="S76" s="35"/>
      <c r="T76" s="35"/>
      <c r="U76" s="35"/>
      <c r="V76" s="35"/>
      <c r="W76" s="35"/>
      <c r="X76" s="35"/>
      <c r="Y76" s="35"/>
      <c r="Z76" s="35"/>
      <c r="AA76" s="35"/>
      <c r="AB76" s="35"/>
      <c r="AC76" s="35"/>
      <c r="AD76" s="35"/>
      <c r="AE76" s="35"/>
    </row>
    <row r="77" spans="1:31" s="2" customFormat="1" ht="6.95" customHeight="1">
      <c r="A77" s="35"/>
      <c r="B77" s="48"/>
      <c r="C77" s="49"/>
      <c r="D77" s="49"/>
      <c r="E77" s="49"/>
      <c r="F77" s="49"/>
      <c r="G77" s="49"/>
      <c r="H77" s="49"/>
      <c r="I77" s="137"/>
      <c r="J77" s="49"/>
      <c r="K77" s="49"/>
      <c r="L77" s="110"/>
      <c r="S77" s="35"/>
      <c r="T77" s="35"/>
      <c r="U77" s="35"/>
      <c r="V77" s="35"/>
      <c r="W77" s="35"/>
      <c r="X77" s="35"/>
      <c r="Y77" s="35"/>
      <c r="Z77" s="35"/>
      <c r="AA77" s="35"/>
      <c r="AB77" s="35"/>
      <c r="AC77" s="35"/>
      <c r="AD77" s="35"/>
      <c r="AE77" s="35"/>
    </row>
    <row r="81" spans="1:63" s="2" customFormat="1" ht="6.95" customHeight="1">
      <c r="A81" s="35"/>
      <c r="B81" s="50"/>
      <c r="C81" s="51"/>
      <c r="D81" s="51"/>
      <c r="E81" s="51"/>
      <c r="F81" s="51"/>
      <c r="G81" s="51"/>
      <c r="H81" s="51"/>
      <c r="I81" s="140"/>
      <c r="J81" s="51"/>
      <c r="K81" s="51"/>
      <c r="L81" s="110"/>
      <c r="S81" s="35"/>
      <c r="T81" s="35"/>
      <c r="U81" s="35"/>
      <c r="V81" s="35"/>
      <c r="W81" s="35"/>
      <c r="X81" s="35"/>
      <c r="Y81" s="35"/>
      <c r="Z81" s="35"/>
      <c r="AA81" s="35"/>
      <c r="AB81" s="35"/>
      <c r="AC81" s="35"/>
      <c r="AD81" s="35"/>
      <c r="AE81" s="35"/>
    </row>
    <row r="82" spans="1:63" s="2" customFormat="1" ht="24.95" customHeight="1">
      <c r="A82" s="35"/>
      <c r="B82" s="36"/>
      <c r="C82" s="24" t="s">
        <v>101</v>
      </c>
      <c r="D82" s="37"/>
      <c r="E82" s="37"/>
      <c r="F82" s="37"/>
      <c r="G82" s="37"/>
      <c r="H82" s="37"/>
      <c r="I82" s="109"/>
      <c r="J82" s="37"/>
      <c r="K82" s="37"/>
      <c r="L82" s="110"/>
      <c r="S82" s="35"/>
      <c r="T82" s="35"/>
      <c r="U82" s="35"/>
      <c r="V82" s="35"/>
      <c r="W82" s="35"/>
      <c r="X82" s="35"/>
      <c r="Y82" s="35"/>
      <c r="Z82" s="35"/>
      <c r="AA82" s="35"/>
      <c r="AB82" s="35"/>
      <c r="AC82" s="35"/>
      <c r="AD82" s="35"/>
      <c r="AE82" s="35"/>
    </row>
    <row r="83" spans="1:63" s="2" customFormat="1" ht="6.95" customHeight="1">
      <c r="A83" s="35"/>
      <c r="B83" s="36"/>
      <c r="C83" s="37"/>
      <c r="D83" s="37"/>
      <c r="E83" s="37"/>
      <c r="F83" s="37"/>
      <c r="G83" s="37"/>
      <c r="H83" s="37"/>
      <c r="I83" s="109"/>
      <c r="J83" s="37"/>
      <c r="K83" s="37"/>
      <c r="L83" s="110"/>
      <c r="S83" s="35"/>
      <c r="T83" s="35"/>
      <c r="U83" s="35"/>
      <c r="V83" s="35"/>
      <c r="W83" s="35"/>
      <c r="X83" s="35"/>
      <c r="Y83" s="35"/>
      <c r="Z83" s="35"/>
      <c r="AA83" s="35"/>
      <c r="AB83" s="35"/>
      <c r="AC83" s="35"/>
      <c r="AD83" s="35"/>
      <c r="AE83" s="35"/>
    </row>
    <row r="84" spans="1:63" s="2" customFormat="1" ht="12" customHeight="1">
      <c r="A84" s="35"/>
      <c r="B84" s="36"/>
      <c r="C84" s="30" t="s">
        <v>16</v>
      </c>
      <c r="D84" s="37"/>
      <c r="E84" s="37"/>
      <c r="F84" s="37"/>
      <c r="G84" s="37"/>
      <c r="H84" s="37"/>
      <c r="I84" s="109"/>
      <c r="J84" s="37"/>
      <c r="K84" s="37"/>
      <c r="L84" s="110"/>
      <c r="S84" s="35"/>
      <c r="T84" s="35"/>
      <c r="U84" s="35"/>
      <c r="V84" s="35"/>
      <c r="W84" s="35"/>
      <c r="X84" s="35"/>
      <c r="Y84" s="35"/>
      <c r="Z84" s="35"/>
      <c r="AA84" s="35"/>
      <c r="AB84" s="35"/>
      <c r="AC84" s="35"/>
      <c r="AD84" s="35"/>
      <c r="AE84" s="35"/>
    </row>
    <row r="85" spans="1:63" s="2" customFormat="1" ht="16.5" customHeight="1">
      <c r="A85" s="35"/>
      <c r="B85" s="36"/>
      <c r="C85" s="37"/>
      <c r="D85" s="37"/>
      <c r="E85" s="378" t="str">
        <f>E7</f>
        <v>Sokolov, MŠ Vrchlického 80 - Oprava vybraných mísností</v>
      </c>
      <c r="F85" s="379"/>
      <c r="G85" s="379"/>
      <c r="H85" s="379"/>
      <c r="I85" s="109"/>
      <c r="J85" s="37"/>
      <c r="K85" s="37"/>
      <c r="L85" s="110"/>
      <c r="S85" s="35"/>
      <c r="T85" s="35"/>
      <c r="U85" s="35"/>
      <c r="V85" s="35"/>
      <c r="W85" s="35"/>
      <c r="X85" s="35"/>
      <c r="Y85" s="35"/>
      <c r="Z85" s="35"/>
      <c r="AA85" s="35"/>
      <c r="AB85" s="35"/>
      <c r="AC85" s="35"/>
      <c r="AD85" s="35"/>
      <c r="AE85" s="35"/>
    </row>
    <row r="86" spans="1:63" s="2" customFormat="1" ht="12" customHeight="1">
      <c r="A86" s="35"/>
      <c r="B86" s="36"/>
      <c r="C86" s="30" t="s">
        <v>93</v>
      </c>
      <c r="D86" s="37"/>
      <c r="E86" s="37"/>
      <c r="F86" s="37"/>
      <c r="G86" s="37"/>
      <c r="H86" s="37"/>
      <c r="I86" s="109"/>
      <c r="J86" s="37"/>
      <c r="K86" s="37"/>
      <c r="L86" s="110"/>
      <c r="S86" s="35"/>
      <c r="T86" s="35"/>
      <c r="U86" s="35"/>
      <c r="V86" s="35"/>
      <c r="W86" s="35"/>
      <c r="X86" s="35"/>
      <c r="Y86" s="35"/>
      <c r="Z86" s="35"/>
      <c r="AA86" s="35"/>
      <c r="AB86" s="35"/>
      <c r="AC86" s="35"/>
      <c r="AD86" s="35"/>
      <c r="AE86" s="35"/>
    </row>
    <row r="87" spans="1:63" s="2" customFormat="1" ht="16.5" customHeight="1">
      <c r="A87" s="35"/>
      <c r="B87" s="36"/>
      <c r="C87" s="37"/>
      <c r="D87" s="37"/>
      <c r="E87" s="331" t="str">
        <f>E9</f>
        <v>01 - Prádelna</v>
      </c>
      <c r="F87" s="380"/>
      <c r="G87" s="380"/>
      <c r="H87" s="380"/>
      <c r="I87" s="109"/>
      <c r="J87" s="37"/>
      <c r="K87" s="37"/>
      <c r="L87" s="110"/>
      <c r="S87" s="35"/>
      <c r="T87" s="35"/>
      <c r="U87" s="35"/>
      <c r="V87" s="35"/>
      <c r="W87" s="35"/>
      <c r="X87" s="35"/>
      <c r="Y87" s="35"/>
      <c r="Z87" s="35"/>
      <c r="AA87" s="35"/>
      <c r="AB87" s="35"/>
      <c r="AC87" s="35"/>
      <c r="AD87" s="35"/>
      <c r="AE87" s="35"/>
    </row>
    <row r="88" spans="1:63" s="2" customFormat="1" ht="6.95" customHeight="1">
      <c r="A88" s="35"/>
      <c r="B88" s="36"/>
      <c r="C88" s="37"/>
      <c r="D88" s="37"/>
      <c r="E88" s="37"/>
      <c r="F88" s="37"/>
      <c r="G88" s="37"/>
      <c r="H88" s="37"/>
      <c r="I88" s="109"/>
      <c r="J88" s="37"/>
      <c r="K88" s="37"/>
      <c r="L88" s="110"/>
      <c r="S88" s="35"/>
      <c r="T88" s="35"/>
      <c r="U88" s="35"/>
      <c r="V88" s="35"/>
      <c r="W88" s="35"/>
      <c r="X88" s="35"/>
      <c r="Y88" s="35"/>
      <c r="Z88" s="35"/>
      <c r="AA88" s="35"/>
      <c r="AB88" s="35"/>
      <c r="AC88" s="35"/>
      <c r="AD88" s="35"/>
      <c r="AE88" s="35"/>
    </row>
    <row r="89" spans="1:63" s="2" customFormat="1" ht="12" customHeight="1">
      <c r="A89" s="35"/>
      <c r="B89" s="36"/>
      <c r="C89" s="30" t="s">
        <v>21</v>
      </c>
      <c r="D89" s="37"/>
      <c r="E89" s="37"/>
      <c r="F89" s="28" t="str">
        <f>F12</f>
        <v>Sokolov, Vrchlického 80</v>
      </c>
      <c r="G89" s="37"/>
      <c r="H89" s="37"/>
      <c r="I89" s="112" t="s">
        <v>23</v>
      </c>
      <c r="J89" s="60" t="str">
        <f>IF(J12="","",J12)</f>
        <v>21. 2. 2020</v>
      </c>
      <c r="K89" s="37"/>
      <c r="L89" s="110"/>
      <c r="S89" s="35"/>
      <c r="T89" s="35"/>
      <c r="U89" s="35"/>
      <c r="V89" s="35"/>
      <c r="W89" s="35"/>
      <c r="X89" s="35"/>
      <c r="Y89" s="35"/>
      <c r="Z89" s="35"/>
      <c r="AA89" s="35"/>
      <c r="AB89" s="35"/>
      <c r="AC89" s="35"/>
      <c r="AD89" s="35"/>
      <c r="AE89" s="35"/>
    </row>
    <row r="90" spans="1:63" s="2" customFormat="1" ht="6.95" customHeight="1">
      <c r="A90" s="35"/>
      <c r="B90" s="36"/>
      <c r="C90" s="37"/>
      <c r="D90" s="37"/>
      <c r="E90" s="37"/>
      <c r="F90" s="37"/>
      <c r="G90" s="37"/>
      <c r="H90" s="37"/>
      <c r="I90" s="109"/>
      <c r="J90" s="37"/>
      <c r="K90" s="37"/>
      <c r="L90" s="110"/>
      <c r="S90" s="35"/>
      <c r="T90" s="35"/>
      <c r="U90" s="35"/>
      <c r="V90" s="35"/>
      <c r="W90" s="35"/>
      <c r="X90" s="35"/>
      <c r="Y90" s="35"/>
      <c r="Z90" s="35"/>
      <c r="AA90" s="35"/>
      <c r="AB90" s="35"/>
      <c r="AC90" s="35"/>
      <c r="AD90" s="35"/>
      <c r="AE90" s="35"/>
    </row>
    <row r="91" spans="1:63" s="2" customFormat="1" ht="15.2" customHeight="1">
      <c r="A91" s="35"/>
      <c r="B91" s="36"/>
      <c r="C91" s="30" t="s">
        <v>25</v>
      </c>
      <c r="D91" s="37"/>
      <c r="E91" s="37"/>
      <c r="F91" s="28" t="str">
        <f>E15</f>
        <v>Město Sokolov</v>
      </c>
      <c r="G91" s="37"/>
      <c r="H91" s="37"/>
      <c r="I91" s="112" t="s">
        <v>31</v>
      </c>
      <c r="J91" s="33" t="str">
        <f>E21</f>
        <v xml:space="preserve"> </v>
      </c>
      <c r="K91" s="37"/>
      <c r="L91" s="110"/>
      <c r="S91" s="35"/>
      <c r="T91" s="35"/>
      <c r="U91" s="35"/>
      <c r="V91" s="35"/>
      <c r="W91" s="35"/>
      <c r="X91" s="35"/>
      <c r="Y91" s="35"/>
      <c r="Z91" s="35"/>
      <c r="AA91" s="35"/>
      <c r="AB91" s="35"/>
      <c r="AC91" s="35"/>
      <c r="AD91" s="35"/>
      <c r="AE91" s="35"/>
    </row>
    <row r="92" spans="1:63" s="2" customFormat="1" ht="15.2" customHeight="1">
      <c r="A92" s="35"/>
      <c r="B92" s="36"/>
      <c r="C92" s="30" t="s">
        <v>29</v>
      </c>
      <c r="D92" s="37"/>
      <c r="E92" s="37"/>
      <c r="F92" s="28" t="str">
        <f>IF(E18="","",E18)</f>
        <v>Vyplň údaj</v>
      </c>
      <c r="G92" s="37"/>
      <c r="H92" s="37"/>
      <c r="I92" s="112" t="s">
        <v>34</v>
      </c>
      <c r="J92" s="33" t="str">
        <f>E24</f>
        <v>Michal Kubelka</v>
      </c>
      <c r="K92" s="37"/>
      <c r="L92" s="110"/>
      <c r="S92" s="35"/>
      <c r="T92" s="35"/>
      <c r="U92" s="35"/>
      <c r="V92" s="35"/>
      <c r="W92" s="35"/>
      <c r="X92" s="35"/>
      <c r="Y92" s="35"/>
      <c r="Z92" s="35"/>
      <c r="AA92" s="35"/>
      <c r="AB92" s="35"/>
      <c r="AC92" s="35"/>
      <c r="AD92" s="35"/>
      <c r="AE92" s="35"/>
    </row>
    <row r="93" spans="1:63" s="2" customFormat="1" ht="10.35" customHeight="1">
      <c r="A93" s="35"/>
      <c r="B93" s="36"/>
      <c r="C93" s="37"/>
      <c r="D93" s="37"/>
      <c r="E93" s="37"/>
      <c r="F93" s="37"/>
      <c r="G93" s="37"/>
      <c r="H93" s="37"/>
      <c r="I93" s="109"/>
      <c r="J93" s="37"/>
      <c r="K93" s="37"/>
      <c r="L93" s="110"/>
      <c r="S93" s="35"/>
      <c r="T93" s="35"/>
      <c r="U93" s="35"/>
      <c r="V93" s="35"/>
      <c r="W93" s="35"/>
      <c r="X93" s="35"/>
      <c r="Y93" s="35"/>
      <c r="Z93" s="35"/>
      <c r="AA93" s="35"/>
      <c r="AB93" s="35"/>
      <c r="AC93" s="35"/>
      <c r="AD93" s="35"/>
      <c r="AE93" s="35"/>
    </row>
    <row r="94" spans="1:63" s="11" customFormat="1" ht="29.25" customHeight="1">
      <c r="A94" s="160"/>
      <c r="B94" s="161"/>
      <c r="C94" s="162" t="s">
        <v>102</v>
      </c>
      <c r="D94" s="163" t="s">
        <v>57</v>
      </c>
      <c r="E94" s="163" t="s">
        <v>53</v>
      </c>
      <c r="F94" s="163" t="s">
        <v>54</v>
      </c>
      <c r="G94" s="163" t="s">
        <v>103</v>
      </c>
      <c r="H94" s="163" t="s">
        <v>104</v>
      </c>
      <c r="I94" s="164" t="s">
        <v>105</v>
      </c>
      <c r="J94" s="163" t="s">
        <v>97</v>
      </c>
      <c r="K94" s="165" t="s">
        <v>106</v>
      </c>
      <c r="L94" s="166"/>
      <c r="M94" s="69" t="s">
        <v>19</v>
      </c>
      <c r="N94" s="70" t="s">
        <v>42</v>
      </c>
      <c r="O94" s="70" t="s">
        <v>107</v>
      </c>
      <c r="P94" s="70" t="s">
        <v>108</v>
      </c>
      <c r="Q94" s="70" t="s">
        <v>109</v>
      </c>
      <c r="R94" s="70" t="s">
        <v>110</v>
      </c>
      <c r="S94" s="70" t="s">
        <v>111</v>
      </c>
      <c r="T94" s="71" t="s">
        <v>112</v>
      </c>
      <c r="U94" s="160"/>
      <c r="V94" s="160"/>
      <c r="W94" s="160"/>
      <c r="X94" s="160"/>
      <c r="Y94" s="160"/>
      <c r="Z94" s="160"/>
      <c r="AA94" s="160"/>
      <c r="AB94" s="160"/>
      <c r="AC94" s="160"/>
      <c r="AD94" s="160"/>
      <c r="AE94" s="160"/>
    </row>
    <row r="95" spans="1:63" s="2" customFormat="1" ht="22.9" customHeight="1">
      <c r="A95" s="35"/>
      <c r="B95" s="36"/>
      <c r="C95" s="76" t="s">
        <v>113</v>
      </c>
      <c r="D95" s="37"/>
      <c r="E95" s="37"/>
      <c r="F95" s="37"/>
      <c r="G95" s="37"/>
      <c r="H95" s="37"/>
      <c r="I95" s="109"/>
      <c r="J95" s="167">
        <f>BK95</f>
        <v>0</v>
      </c>
      <c r="K95" s="37"/>
      <c r="L95" s="40"/>
      <c r="M95" s="72"/>
      <c r="N95" s="168"/>
      <c r="O95" s="73"/>
      <c r="P95" s="169">
        <f>P96+P148</f>
        <v>0</v>
      </c>
      <c r="Q95" s="73"/>
      <c r="R95" s="169">
        <f>R96+R148</f>
        <v>2.1936388399999998</v>
      </c>
      <c r="S95" s="73"/>
      <c r="T95" s="170">
        <f>T96+T148</f>
        <v>8.8063280000000008E-2</v>
      </c>
      <c r="U95" s="35"/>
      <c r="V95" s="35"/>
      <c r="W95" s="35"/>
      <c r="X95" s="35"/>
      <c r="Y95" s="35"/>
      <c r="Z95" s="35"/>
      <c r="AA95" s="35"/>
      <c r="AB95" s="35"/>
      <c r="AC95" s="35"/>
      <c r="AD95" s="35"/>
      <c r="AE95" s="35"/>
      <c r="AT95" s="18" t="s">
        <v>71</v>
      </c>
      <c r="AU95" s="18" t="s">
        <v>98</v>
      </c>
      <c r="BK95" s="171">
        <f>BK96+BK148</f>
        <v>0</v>
      </c>
    </row>
    <row r="96" spans="1:63" s="12" customFormat="1" ht="25.9" customHeight="1">
      <c r="B96" s="172"/>
      <c r="C96" s="173"/>
      <c r="D96" s="174" t="s">
        <v>71</v>
      </c>
      <c r="E96" s="175" t="s">
        <v>143</v>
      </c>
      <c r="F96" s="175" t="s">
        <v>144</v>
      </c>
      <c r="G96" s="173"/>
      <c r="H96" s="173"/>
      <c r="I96" s="176"/>
      <c r="J96" s="177">
        <f>BK96</f>
        <v>0</v>
      </c>
      <c r="K96" s="173"/>
      <c r="L96" s="178"/>
      <c r="M96" s="179"/>
      <c r="N96" s="180"/>
      <c r="O96" s="180"/>
      <c r="P96" s="181">
        <f>P97+P111+P124+P133+P145</f>
        <v>0</v>
      </c>
      <c r="Q96" s="180"/>
      <c r="R96" s="181">
        <f>R97+R111+R124+R133+R145</f>
        <v>1.9707184199999999</v>
      </c>
      <c r="S96" s="180"/>
      <c r="T96" s="182">
        <f>T97+T111+T124+T133+T145</f>
        <v>3.6750000000000005E-2</v>
      </c>
      <c r="AR96" s="183" t="s">
        <v>80</v>
      </c>
      <c r="AT96" s="184" t="s">
        <v>71</v>
      </c>
      <c r="AU96" s="184" t="s">
        <v>72</v>
      </c>
      <c r="AY96" s="183" t="s">
        <v>116</v>
      </c>
      <c r="BK96" s="185">
        <f>BK97+BK111+BK124+BK133+BK145</f>
        <v>0</v>
      </c>
    </row>
    <row r="97" spans="1:65" s="12" customFormat="1" ht="22.9" customHeight="1">
      <c r="B97" s="172"/>
      <c r="C97" s="173"/>
      <c r="D97" s="174" t="s">
        <v>71</v>
      </c>
      <c r="E97" s="186" t="s">
        <v>82</v>
      </c>
      <c r="F97" s="186" t="s">
        <v>145</v>
      </c>
      <c r="G97" s="173"/>
      <c r="H97" s="173"/>
      <c r="I97" s="176"/>
      <c r="J97" s="187">
        <f>BK97</f>
        <v>0</v>
      </c>
      <c r="K97" s="173"/>
      <c r="L97" s="178"/>
      <c r="M97" s="179"/>
      <c r="N97" s="180"/>
      <c r="O97" s="180"/>
      <c r="P97" s="181">
        <f>SUM(P98:P110)</f>
        <v>0</v>
      </c>
      <c r="Q97" s="180"/>
      <c r="R97" s="181">
        <f>SUM(R98:R110)</f>
        <v>1.43884104</v>
      </c>
      <c r="S97" s="180"/>
      <c r="T97" s="182">
        <f>SUM(T98:T110)</f>
        <v>0</v>
      </c>
      <c r="AR97" s="183" t="s">
        <v>80</v>
      </c>
      <c r="AT97" s="184" t="s">
        <v>71</v>
      </c>
      <c r="AU97" s="184" t="s">
        <v>80</v>
      </c>
      <c r="AY97" s="183" t="s">
        <v>116</v>
      </c>
      <c r="BK97" s="185">
        <f>SUM(BK98:BK110)</f>
        <v>0</v>
      </c>
    </row>
    <row r="98" spans="1:65" s="2" customFormat="1" ht="16.5" customHeight="1">
      <c r="A98" s="35"/>
      <c r="B98" s="36"/>
      <c r="C98" s="188" t="s">
        <v>80</v>
      </c>
      <c r="D98" s="188" t="s">
        <v>119</v>
      </c>
      <c r="E98" s="189" t="s">
        <v>146</v>
      </c>
      <c r="F98" s="190" t="s">
        <v>147</v>
      </c>
      <c r="G98" s="191" t="s">
        <v>148</v>
      </c>
      <c r="H98" s="192">
        <v>0.63</v>
      </c>
      <c r="I98" s="193"/>
      <c r="J98" s="194">
        <f>ROUND(I98*H98,2)</f>
        <v>0</v>
      </c>
      <c r="K98" s="190" t="s">
        <v>123</v>
      </c>
      <c r="L98" s="40"/>
      <c r="M98" s="202" t="s">
        <v>19</v>
      </c>
      <c r="N98" s="203" t="s">
        <v>43</v>
      </c>
      <c r="O98" s="65"/>
      <c r="P98" s="204">
        <f>O98*H98</f>
        <v>0</v>
      </c>
      <c r="Q98" s="204">
        <v>2.2563399999999998</v>
      </c>
      <c r="R98" s="204">
        <f>Q98*H98</f>
        <v>1.4214941999999999</v>
      </c>
      <c r="S98" s="204">
        <v>0</v>
      </c>
      <c r="T98" s="205">
        <f>S98*H98</f>
        <v>0</v>
      </c>
      <c r="U98" s="35"/>
      <c r="V98" s="35"/>
      <c r="W98" s="35"/>
      <c r="X98" s="35"/>
      <c r="Y98" s="35"/>
      <c r="Z98" s="35"/>
      <c r="AA98" s="35"/>
      <c r="AB98" s="35"/>
      <c r="AC98" s="35"/>
      <c r="AD98" s="35"/>
      <c r="AE98" s="35"/>
      <c r="AR98" s="200" t="s">
        <v>149</v>
      </c>
      <c r="AT98" s="200" t="s">
        <v>119</v>
      </c>
      <c r="AU98" s="200" t="s">
        <v>82</v>
      </c>
      <c r="AY98" s="18" t="s">
        <v>116</v>
      </c>
      <c r="BE98" s="201">
        <f>IF(N98="základní",J98,0)</f>
        <v>0</v>
      </c>
      <c r="BF98" s="201">
        <f>IF(N98="snížená",J98,0)</f>
        <v>0</v>
      </c>
      <c r="BG98" s="201">
        <f>IF(N98="zákl. přenesená",J98,0)</f>
        <v>0</v>
      </c>
      <c r="BH98" s="201">
        <f>IF(N98="sníž. přenesená",J98,0)</f>
        <v>0</v>
      </c>
      <c r="BI98" s="201">
        <f>IF(N98="nulová",J98,0)</f>
        <v>0</v>
      </c>
      <c r="BJ98" s="18" t="s">
        <v>80</v>
      </c>
      <c r="BK98" s="201">
        <f>ROUND(I98*H98,2)</f>
        <v>0</v>
      </c>
      <c r="BL98" s="18" t="s">
        <v>149</v>
      </c>
      <c r="BM98" s="200" t="s">
        <v>150</v>
      </c>
    </row>
    <row r="99" spans="1:65" s="2" customFormat="1" ht="87.75">
      <c r="A99" s="35"/>
      <c r="B99" s="36"/>
      <c r="C99" s="37"/>
      <c r="D99" s="206" t="s">
        <v>151</v>
      </c>
      <c r="E99" s="37"/>
      <c r="F99" s="207" t="s">
        <v>152</v>
      </c>
      <c r="G99" s="37"/>
      <c r="H99" s="37"/>
      <c r="I99" s="109"/>
      <c r="J99" s="37"/>
      <c r="K99" s="37"/>
      <c r="L99" s="40"/>
      <c r="M99" s="208"/>
      <c r="N99" s="209"/>
      <c r="O99" s="65"/>
      <c r="P99" s="65"/>
      <c r="Q99" s="65"/>
      <c r="R99" s="65"/>
      <c r="S99" s="65"/>
      <c r="T99" s="66"/>
      <c r="U99" s="35"/>
      <c r="V99" s="35"/>
      <c r="W99" s="35"/>
      <c r="X99" s="35"/>
      <c r="Y99" s="35"/>
      <c r="Z99" s="35"/>
      <c r="AA99" s="35"/>
      <c r="AB99" s="35"/>
      <c r="AC99" s="35"/>
      <c r="AD99" s="35"/>
      <c r="AE99" s="35"/>
      <c r="AT99" s="18" t="s">
        <v>151</v>
      </c>
      <c r="AU99" s="18" t="s">
        <v>82</v>
      </c>
    </row>
    <row r="100" spans="1:65" s="13" customFormat="1" ht="11.25">
      <c r="B100" s="210"/>
      <c r="C100" s="211"/>
      <c r="D100" s="206" t="s">
        <v>153</v>
      </c>
      <c r="E100" s="212" t="s">
        <v>19</v>
      </c>
      <c r="F100" s="213" t="s">
        <v>154</v>
      </c>
      <c r="G100" s="211"/>
      <c r="H100" s="212" t="s">
        <v>19</v>
      </c>
      <c r="I100" s="214"/>
      <c r="J100" s="211"/>
      <c r="K100" s="211"/>
      <c r="L100" s="215"/>
      <c r="M100" s="216"/>
      <c r="N100" s="217"/>
      <c r="O100" s="217"/>
      <c r="P100" s="217"/>
      <c r="Q100" s="217"/>
      <c r="R100" s="217"/>
      <c r="S100" s="217"/>
      <c r="T100" s="218"/>
      <c r="AT100" s="219" t="s">
        <v>153</v>
      </c>
      <c r="AU100" s="219" t="s">
        <v>82</v>
      </c>
      <c r="AV100" s="13" t="s">
        <v>80</v>
      </c>
      <c r="AW100" s="13" t="s">
        <v>33</v>
      </c>
      <c r="AX100" s="13" t="s">
        <v>72</v>
      </c>
      <c r="AY100" s="219" t="s">
        <v>116</v>
      </c>
    </row>
    <row r="101" spans="1:65" s="14" customFormat="1" ht="11.25">
      <c r="B101" s="220"/>
      <c r="C101" s="221"/>
      <c r="D101" s="206" t="s">
        <v>153</v>
      </c>
      <c r="E101" s="222" t="s">
        <v>19</v>
      </c>
      <c r="F101" s="223" t="s">
        <v>155</v>
      </c>
      <c r="G101" s="221"/>
      <c r="H101" s="224">
        <v>0.63</v>
      </c>
      <c r="I101" s="225"/>
      <c r="J101" s="221"/>
      <c r="K101" s="221"/>
      <c r="L101" s="226"/>
      <c r="M101" s="227"/>
      <c r="N101" s="228"/>
      <c r="O101" s="228"/>
      <c r="P101" s="228"/>
      <c r="Q101" s="228"/>
      <c r="R101" s="228"/>
      <c r="S101" s="228"/>
      <c r="T101" s="229"/>
      <c r="AT101" s="230" t="s">
        <v>153</v>
      </c>
      <c r="AU101" s="230" t="s">
        <v>82</v>
      </c>
      <c r="AV101" s="14" t="s">
        <v>82</v>
      </c>
      <c r="AW101" s="14" t="s">
        <v>33</v>
      </c>
      <c r="AX101" s="14" t="s">
        <v>80</v>
      </c>
      <c r="AY101" s="230" t="s">
        <v>116</v>
      </c>
    </row>
    <row r="102" spans="1:65" s="2" customFormat="1" ht="16.5" customHeight="1">
      <c r="A102" s="35"/>
      <c r="B102" s="36"/>
      <c r="C102" s="188" t="s">
        <v>82</v>
      </c>
      <c r="D102" s="188" t="s">
        <v>119</v>
      </c>
      <c r="E102" s="189" t="s">
        <v>156</v>
      </c>
      <c r="F102" s="190" t="s">
        <v>157</v>
      </c>
      <c r="G102" s="191" t="s">
        <v>158</v>
      </c>
      <c r="H102" s="192">
        <v>1.74</v>
      </c>
      <c r="I102" s="193"/>
      <c r="J102" s="194">
        <f>ROUND(I102*H102,2)</f>
        <v>0</v>
      </c>
      <c r="K102" s="190" t="s">
        <v>123</v>
      </c>
      <c r="L102" s="40"/>
      <c r="M102" s="202" t="s">
        <v>19</v>
      </c>
      <c r="N102" s="203" t="s">
        <v>43</v>
      </c>
      <c r="O102" s="65"/>
      <c r="P102" s="204">
        <f>O102*H102</f>
        <v>0</v>
      </c>
      <c r="Q102" s="204">
        <v>2.64E-3</v>
      </c>
      <c r="R102" s="204">
        <f>Q102*H102</f>
        <v>4.5935999999999998E-3</v>
      </c>
      <c r="S102" s="204">
        <v>0</v>
      </c>
      <c r="T102" s="205">
        <f>S102*H102</f>
        <v>0</v>
      </c>
      <c r="U102" s="35"/>
      <c r="V102" s="35"/>
      <c r="W102" s="35"/>
      <c r="X102" s="35"/>
      <c r="Y102" s="35"/>
      <c r="Z102" s="35"/>
      <c r="AA102" s="35"/>
      <c r="AB102" s="35"/>
      <c r="AC102" s="35"/>
      <c r="AD102" s="35"/>
      <c r="AE102" s="35"/>
      <c r="AR102" s="200" t="s">
        <v>149</v>
      </c>
      <c r="AT102" s="200" t="s">
        <v>119</v>
      </c>
      <c r="AU102" s="200" t="s">
        <v>82</v>
      </c>
      <c r="AY102" s="18" t="s">
        <v>116</v>
      </c>
      <c r="BE102" s="201">
        <f>IF(N102="základní",J102,0)</f>
        <v>0</v>
      </c>
      <c r="BF102" s="201">
        <f>IF(N102="snížená",J102,0)</f>
        <v>0</v>
      </c>
      <c r="BG102" s="201">
        <f>IF(N102="zákl. přenesená",J102,0)</f>
        <v>0</v>
      </c>
      <c r="BH102" s="201">
        <f>IF(N102="sníž. přenesená",J102,0)</f>
        <v>0</v>
      </c>
      <c r="BI102" s="201">
        <f>IF(N102="nulová",J102,0)</f>
        <v>0</v>
      </c>
      <c r="BJ102" s="18" t="s">
        <v>80</v>
      </c>
      <c r="BK102" s="201">
        <f>ROUND(I102*H102,2)</f>
        <v>0</v>
      </c>
      <c r="BL102" s="18" t="s">
        <v>149</v>
      </c>
      <c r="BM102" s="200" t="s">
        <v>159</v>
      </c>
    </row>
    <row r="103" spans="1:65" s="2" customFormat="1" ht="39">
      <c r="A103" s="35"/>
      <c r="B103" s="36"/>
      <c r="C103" s="37"/>
      <c r="D103" s="206" t="s">
        <v>151</v>
      </c>
      <c r="E103" s="37"/>
      <c r="F103" s="207" t="s">
        <v>160</v>
      </c>
      <c r="G103" s="37"/>
      <c r="H103" s="37"/>
      <c r="I103" s="109"/>
      <c r="J103" s="37"/>
      <c r="K103" s="37"/>
      <c r="L103" s="40"/>
      <c r="M103" s="208"/>
      <c r="N103" s="209"/>
      <c r="O103" s="65"/>
      <c r="P103" s="65"/>
      <c r="Q103" s="65"/>
      <c r="R103" s="65"/>
      <c r="S103" s="65"/>
      <c r="T103" s="66"/>
      <c r="U103" s="35"/>
      <c r="V103" s="35"/>
      <c r="W103" s="35"/>
      <c r="X103" s="35"/>
      <c r="Y103" s="35"/>
      <c r="Z103" s="35"/>
      <c r="AA103" s="35"/>
      <c r="AB103" s="35"/>
      <c r="AC103" s="35"/>
      <c r="AD103" s="35"/>
      <c r="AE103" s="35"/>
      <c r="AT103" s="18" t="s">
        <v>151</v>
      </c>
      <c r="AU103" s="18" t="s">
        <v>82</v>
      </c>
    </row>
    <row r="104" spans="1:65" s="14" customFormat="1" ht="11.25">
      <c r="B104" s="220"/>
      <c r="C104" s="221"/>
      <c r="D104" s="206" t="s">
        <v>153</v>
      </c>
      <c r="E104" s="222" t="s">
        <v>19</v>
      </c>
      <c r="F104" s="223" t="s">
        <v>161</v>
      </c>
      <c r="G104" s="221"/>
      <c r="H104" s="224">
        <v>1.74</v>
      </c>
      <c r="I104" s="225"/>
      <c r="J104" s="221"/>
      <c r="K104" s="221"/>
      <c r="L104" s="226"/>
      <c r="M104" s="227"/>
      <c r="N104" s="228"/>
      <c r="O104" s="228"/>
      <c r="P104" s="228"/>
      <c r="Q104" s="228"/>
      <c r="R104" s="228"/>
      <c r="S104" s="228"/>
      <c r="T104" s="229"/>
      <c r="AT104" s="230" t="s">
        <v>153</v>
      </c>
      <c r="AU104" s="230" t="s">
        <v>82</v>
      </c>
      <c r="AV104" s="14" t="s">
        <v>82</v>
      </c>
      <c r="AW104" s="14" t="s">
        <v>33</v>
      </c>
      <c r="AX104" s="14" t="s">
        <v>80</v>
      </c>
      <c r="AY104" s="230" t="s">
        <v>116</v>
      </c>
    </row>
    <row r="105" spans="1:65" s="2" customFormat="1" ht="16.5" customHeight="1">
      <c r="A105" s="35"/>
      <c r="B105" s="36"/>
      <c r="C105" s="188" t="s">
        <v>162</v>
      </c>
      <c r="D105" s="188" t="s">
        <v>119</v>
      </c>
      <c r="E105" s="189" t="s">
        <v>163</v>
      </c>
      <c r="F105" s="190" t="s">
        <v>164</v>
      </c>
      <c r="G105" s="191" t="s">
        <v>158</v>
      </c>
      <c r="H105" s="192">
        <v>1.74</v>
      </c>
      <c r="I105" s="193"/>
      <c r="J105" s="194">
        <f>ROUND(I105*H105,2)</f>
        <v>0</v>
      </c>
      <c r="K105" s="190" t="s">
        <v>123</v>
      </c>
      <c r="L105" s="40"/>
      <c r="M105" s="202" t="s">
        <v>19</v>
      </c>
      <c r="N105" s="203" t="s">
        <v>43</v>
      </c>
      <c r="O105" s="65"/>
      <c r="P105" s="204">
        <f>O105*H105</f>
        <v>0</v>
      </c>
      <c r="Q105" s="204">
        <v>0</v>
      </c>
      <c r="R105" s="204">
        <f>Q105*H105</f>
        <v>0</v>
      </c>
      <c r="S105" s="204">
        <v>0</v>
      </c>
      <c r="T105" s="205">
        <f>S105*H105</f>
        <v>0</v>
      </c>
      <c r="U105" s="35"/>
      <c r="V105" s="35"/>
      <c r="W105" s="35"/>
      <c r="X105" s="35"/>
      <c r="Y105" s="35"/>
      <c r="Z105" s="35"/>
      <c r="AA105" s="35"/>
      <c r="AB105" s="35"/>
      <c r="AC105" s="35"/>
      <c r="AD105" s="35"/>
      <c r="AE105" s="35"/>
      <c r="AR105" s="200" t="s">
        <v>149</v>
      </c>
      <c r="AT105" s="200" t="s">
        <v>119</v>
      </c>
      <c r="AU105" s="200" t="s">
        <v>82</v>
      </c>
      <c r="AY105" s="18" t="s">
        <v>116</v>
      </c>
      <c r="BE105" s="201">
        <f>IF(N105="základní",J105,0)</f>
        <v>0</v>
      </c>
      <c r="BF105" s="201">
        <f>IF(N105="snížená",J105,0)</f>
        <v>0</v>
      </c>
      <c r="BG105" s="201">
        <f>IF(N105="zákl. přenesená",J105,0)</f>
        <v>0</v>
      </c>
      <c r="BH105" s="201">
        <f>IF(N105="sníž. přenesená",J105,0)</f>
        <v>0</v>
      </c>
      <c r="BI105" s="201">
        <f>IF(N105="nulová",J105,0)</f>
        <v>0</v>
      </c>
      <c r="BJ105" s="18" t="s">
        <v>80</v>
      </c>
      <c r="BK105" s="201">
        <f>ROUND(I105*H105,2)</f>
        <v>0</v>
      </c>
      <c r="BL105" s="18" t="s">
        <v>149</v>
      </c>
      <c r="BM105" s="200" t="s">
        <v>165</v>
      </c>
    </row>
    <row r="106" spans="1:65" s="2" customFormat="1" ht="39">
      <c r="A106" s="35"/>
      <c r="B106" s="36"/>
      <c r="C106" s="37"/>
      <c r="D106" s="206" t="s">
        <v>151</v>
      </c>
      <c r="E106" s="37"/>
      <c r="F106" s="207" t="s">
        <v>160</v>
      </c>
      <c r="G106" s="37"/>
      <c r="H106" s="37"/>
      <c r="I106" s="109"/>
      <c r="J106" s="37"/>
      <c r="K106" s="37"/>
      <c r="L106" s="40"/>
      <c r="M106" s="208"/>
      <c r="N106" s="209"/>
      <c r="O106" s="65"/>
      <c r="P106" s="65"/>
      <c r="Q106" s="65"/>
      <c r="R106" s="65"/>
      <c r="S106" s="65"/>
      <c r="T106" s="66"/>
      <c r="U106" s="35"/>
      <c r="V106" s="35"/>
      <c r="W106" s="35"/>
      <c r="X106" s="35"/>
      <c r="Y106" s="35"/>
      <c r="Z106" s="35"/>
      <c r="AA106" s="35"/>
      <c r="AB106" s="35"/>
      <c r="AC106" s="35"/>
      <c r="AD106" s="35"/>
      <c r="AE106" s="35"/>
      <c r="AT106" s="18" t="s">
        <v>151</v>
      </c>
      <c r="AU106" s="18" t="s">
        <v>82</v>
      </c>
    </row>
    <row r="107" spans="1:65" s="2" customFormat="1" ht="16.5" customHeight="1">
      <c r="A107" s="35"/>
      <c r="B107" s="36"/>
      <c r="C107" s="188" t="s">
        <v>149</v>
      </c>
      <c r="D107" s="188" t="s">
        <v>119</v>
      </c>
      <c r="E107" s="189" t="s">
        <v>166</v>
      </c>
      <c r="F107" s="190" t="s">
        <v>167</v>
      </c>
      <c r="G107" s="191" t="s">
        <v>168</v>
      </c>
      <c r="H107" s="192">
        <v>1.2E-2</v>
      </c>
      <c r="I107" s="193"/>
      <c r="J107" s="194">
        <f>ROUND(I107*H107,2)</f>
        <v>0</v>
      </c>
      <c r="K107" s="190" t="s">
        <v>123</v>
      </c>
      <c r="L107" s="40"/>
      <c r="M107" s="202" t="s">
        <v>19</v>
      </c>
      <c r="N107" s="203" t="s">
        <v>43</v>
      </c>
      <c r="O107" s="65"/>
      <c r="P107" s="204">
        <f>O107*H107</f>
        <v>0</v>
      </c>
      <c r="Q107" s="204">
        <v>1.06277</v>
      </c>
      <c r="R107" s="204">
        <f>Q107*H107</f>
        <v>1.2753240000000001E-2</v>
      </c>
      <c r="S107" s="204">
        <v>0</v>
      </c>
      <c r="T107" s="205">
        <f>S107*H107</f>
        <v>0</v>
      </c>
      <c r="U107" s="35"/>
      <c r="V107" s="35"/>
      <c r="W107" s="35"/>
      <c r="X107" s="35"/>
      <c r="Y107" s="35"/>
      <c r="Z107" s="35"/>
      <c r="AA107" s="35"/>
      <c r="AB107" s="35"/>
      <c r="AC107" s="35"/>
      <c r="AD107" s="35"/>
      <c r="AE107" s="35"/>
      <c r="AR107" s="200" t="s">
        <v>149</v>
      </c>
      <c r="AT107" s="200" t="s">
        <v>119</v>
      </c>
      <c r="AU107" s="200" t="s">
        <v>82</v>
      </c>
      <c r="AY107" s="18" t="s">
        <v>116</v>
      </c>
      <c r="BE107" s="201">
        <f>IF(N107="základní",J107,0)</f>
        <v>0</v>
      </c>
      <c r="BF107" s="201">
        <f>IF(N107="snížená",J107,0)</f>
        <v>0</v>
      </c>
      <c r="BG107" s="201">
        <f>IF(N107="zákl. přenesená",J107,0)</f>
        <v>0</v>
      </c>
      <c r="BH107" s="201">
        <f>IF(N107="sníž. přenesená",J107,0)</f>
        <v>0</v>
      </c>
      <c r="BI107" s="201">
        <f>IF(N107="nulová",J107,0)</f>
        <v>0</v>
      </c>
      <c r="BJ107" s="18" t="s">
        <v>80</v>
      </c>
      <c r="BK107" s="201">
        <f>ROUND(I107*H107,2)</f>
        <v>0</v>
      </c>
      <c r="BL107" s="18" t="s">
        <v>149</v>
      </c>
      <c r="BM107" s="200" t="s">
        <v>169</v>
      </c>
    </row>
    <row r="108" spans="1:65" s="2" customFormat="1" ht="29.25">
      <c r="A108" s="35"/>
      <c r="B108" s="36"/>
      <c r="C108" s="37"/>
      <c r="D108" s="206" t="s">
        <v>151</v>
      </c>
      <c r="E108" s="37"/>
      <c r="F108" s="207" t="s">
        <v>170</v>
      </c>
      <c r="G108" s="37"/>
      <c r="H108" s="37"/>
      <c r="I108" s="109"/>
      <c r="J108" s="37"/>
      <c r="K108" s="37"/>
      <c r="L108" s="40"/>
      <c r="M108" s="208"/>
      <c r="N108" s="209"/>
      <c r="O108" s="65"/>
      <c r="P108" s="65"/>
      <c r="Q108" s="65"/>
      <c r="R108" s="65"/>
      <c r="S108" s="65"/>
      <c r="T108" s="66"/>
      <c r="U108" s="35"/>
      <c r="V108" s="35"/>
      <c r="W108" s="35"/>
      <c r="X108" s="35"/>
      <c r="Y108" s="35"/>
      <c r="Z108" s="35"/>
      <c r="AA108" s="35"/>
      <c r="AB108" s="35"/>
      <c r="AC108" s="35"/>
      <c r="AD108" s="35"/>
      <c r="AE108" s="35"/>
      <c r="AT108" s="18" t="s">
        <v>151</v>
      </c>
      <c r="AU108" s="18" t="s">
        <v>82</v>
      </c>
    </row>
    <row r="109" spans="1:65" s="13" customFormat="1" ht="11.25">
      <c r="B109" s="210"/>
      <c r="C109" s="211"/>
      <c r="D109" s="206" t="s">
        <v>153</v>
      </c>
      <c r="E109" s="212" t="s">
        <v>19</v>
      </c>
      <c r="F109" s="213" t="s">
        <v>171</v>
      </c>
      <c r="G109" s="211"/>
      <c r="H109" s="212" t="s">
        <v>19</v>
      </c>
      <c r="I109" s="214"/>
      <c r="J109" s="211"/>
      <c r="K109" s="211"/>
      <c r="L109" s="215"/>
      <c r="M109" s="216"/>
      <c r="N109" s="217"/>
      <c r="O109" s="217"/>
      <c r="P109" s="217"/>
      <c r="Q109" s="217"/>
      <c r="R109" s="217"/>
      <c r="S109" s="217"/>
      <c r="T109" s="218"/>
      <c r="AT109" s="219" t="s">
        <v>153</v>
      </c>
      <c r="AU109" s="219" t="s">
        <v>82</v>
      </c>
      <c r="AV109" s="13" t="s">
        <v>80</v>
      </c>
      <c r="AW109" s="13" t="s">
        <v>33</v>
      </c>
      <c r="AX109" s="13" t="s">
        <v>72</v>
      </c>
      <c r="AY109" s="219" t="s">
        <v>116</v>
      </c>
    </row>
    <row r="110" spans="1:65" s="14" customFormat="1" ht="11.25">
      <c r="B110" s="220"/>
      <c r="C110" s="221"/>
      <c r="D110" s="206" t="s">
        <v>153</v>
      </c>
      <c r="E110" s="222" t="s">
        <v>19</v>
      </c>
      <c r="F110" s="223" t="s">
        <v>172</v>
      </c>
      <c r="G110" s="221"/>
      <c r="H110" s="224">
        <v>1.2E-2</v>
      </c>
      <c r="I110" s="225"/>
      <c r="J110" s="221"/>
      <c r="K110" s="221"/>
      <c r="L110" s="226"/>
      <c r="M110" s="227"/>
      <c r="N110" s="228"/>
      <c r="O110" s="228"/>
      <c r="P110" s="228"/>
      <c r="Q110" s="228"/>
      <c r="R110" s="228"/>
      <c r="S110" s="228"/>
      <c r="T110" s="229"/>
      <c r="AT110" s="230" t="s">
        <v>153</v>
      </c>
      <c r="AU110" s="230" t="s">
        <v>82</v>
      </c>
      <c r="AV110" s="14" t="s">
        <v>82</v>
      </c>
      <c r="AW110" s="14" t="s">
        <v>33</v>
      </c>
      <c r="AX110" s="14" t="s">
        <v>80</v>
      </c>
      <c r="AY110" s="230" t="s">
        <v>116</v>
      </c>
    </row>
    <row r="111" spans="1:65" s="12" customFormat="1" ht="22.9" customHeight="1">
      <c r="B111" s="172"/>
      <c r="C111" s="173"/>
      <c r="D111" s="174" t="s">
        <v>71</v>
      </c>
      <c r="E111" s="186" t="s">
        <v>173</v>
      </c>
      <c r="F111" s="186" t="s">
        <v>174</v>
      </c>
      <c r="G111" s="173"/>
      <c r="H111" s="173"/>
      <c r="I111" s="176"/>
      <c r="J111" s="187">
        <f>BK111</f>
        <v>0</v>
      </c>
      <c r="K111" s="173"/>
      <c r="L111" s="178"/>
      <c r="M111" s="179"/>
      <c r="N111" s="180"/>
      <c r="O111" s="180"/>
      <c r="P111" s="181">
        <f>SUM(P112:P123)</f>
        <v>0</v>
      </c>
      <c r="Q111" s="180"/>
      <c r="R111" s="181">
        <f>SUM(R112:R123)</f>
        <v>0.52986559999999994</v>
      </c>
      <c r="S111" s="180"/>
      <c r="T111" s="182">
        <f>SUM(T112:T123)</f>
        <v>0</v>
      </c>
      <c r="AR111" s="183" t="s">
        <v>80</v>
      </c>
      <c r="AT111" s="184" t="s">
        <v>71</v>
      </c>
      <c r="AU111" s="184" t="s">
        <v>80</v>
      </c>
      <c r="AY111" s="183" t="s">
        <v>116</v>
      </c>
      <c r="BK111" s="185">
        <f>SUM(BK112:BK123)</f>
        <v>0</v>
      </c>
    </row>
    <row r="112" spans="1:65" s="2" customFormat="1" ht="16.5" customHeight="1">
      <c r="A112" s="35"/>
      <c r="B112" s="36"/>
      <c r="C112" s="188" t="s">
        <v>115</v>
      </c>
      <c r="D112" s="188" t="s">
        <v>119</v>
      </c>
      <c r="E112" s="189" t="s">
        <v>175</v>
      </c>
      <c r="F112" s="190" t="s">
        <v>176</v>
      </c>
      <c r="G112" s="191" t="s">
        <v>158</v>
      </c>
      <c r="H112" s="192">
        <v>11.834</v>
      </c>
      <c r="I112" s="193"/>
      <c r="J112" s="194">
        <f>ROUND(I112*H112,2)</f>
        <v>0</v>
      </c>
      <c r="K112" s="190" t="s">
        <v>123</v>
      </c>
      <c r="L112" s="40"/>
      <c r="M112" s="202" t="s">
        <v>19</v>
      </c>
      <c r="N112" s="203" t="s">
        <v>43</v>
      </c>
      <c r="O112" s="65"/>
      <c r="P112" s="204">
        <f>O112*H112</f>
        <v>0</v>
      </c>
      <c r="Q112" s="204">
        <v>0</v>
      </c>
      <c r="R112" s="204">
        <f>Q112*H112</f>
        <v>0</v>
      </c>
      <c r="S112" s="204">
        <v>0</v>
      </c>
      <c r="T112" s="205">
        <f>S112*H112</f>
        <v>0</v>
      </c>
      <c r="U112" s="35"/>
      <c r="V112" s="35"/>
      <c r="W112" s="35"/>
      <c r="X112" s="35"/>
      <c r="Y112" s="35"/>
      <c r="Z112" s="35"/>
      <c r="AA112" s="35"/>
      <c r="AB112" s="35"/>
      <c r="AC112" s="35"/>
      <c r="AD112" s="35"/>
      <c r="AE112" s="35"/>
      <c r="AR112" s="200" t="s">
        <v>149</v>
      </c>
      <c r="AT112" s="200" t="s">
        <v>119</v>
      </c>
      <c r="AU112" s="200" t="s">
        <v>82</v>
      </c>
      <c r="AY112" s="18" t="s">
        <v>116</v>
      </c>
      <c r="BE112" s="201">
        <f>IF(N112="základní",J112,0)</f>
        <v>0</v>
      </c>
      <c r="BF112" s="201">
        <f>IF(N112="snížená",J112,0)</f>
        <v>0</v>
      </c>
      <c r="BG112" s="201">
        <f>IF(N112="zákl. přenesená",J112,0)</f>
        <v>0</v>
      </c>
      <c r="BH112" s="201">
        <f>IF(N112="sníž. přenesená",J112,0)</f>
        <v>0</v>
      </c>
      <c r="BI112" s="201">
        <f>IF(N112="nulová",J112,0)</f>
        <v>0</v>
      </c>
      <c r="BJ112" s="18" t="s">
        <v>80</v>
      </c>
      <c r="BK112" s="201">
        <f>ROUND(I112*H112,2)</f>
        <v>0</v>
      </c>
      <c r="BL112" s="18" t="s">
        <v>149</v>
      </c>
      <c r="BM112" s="200" t="s">
        <v>177</v>
      </c>
    </row>
    <row r="113" spans="1:65" s="2" customFormat="1" ht="39">
      <c r="A113" s="35"/>
      <c r="B113" s="36"/>
      <c r="C113" s="37"/>
      <c r="D113" s="206" t="s">
        <v>151</v>
      </c>
      <c r="E113" s="37"/>
      <c r="F113" s="207" t="s">
        <v>178</v>
      </c>
      <c r="G113" s="37"/>
      <c r="H113" s="37"/>
      <c r="I113" s="109"/>
      <c r="J113" s="37"/>
      <c r="K113" s="37"/>
      <c r="L113" s="40"/>
      <c r="M113" s="208"/>
      <c r="N113" s="209"/>
      <c r="O113" s="65"/>
      <c r="P113" s="65"/>
      <c r="Q113" s="65"/>
      <c r="R113" s="65"/>
      <c r="S113" s="65"/>
      <c r="T113" s="66"/>
      <c r="U113" s="35"/>
      <c r="V113" s="35"/>
      <c r="W113" s="35"/>
      <c r="X113" s="35"/>
      <c r="Y113" s="35"/>
      <c r="Z113" s="35"/>
      <c r="AA113" s="35"/>
      <c r="AB113" s="35"/>
      <c r="AC113" s="35"/>
      <c r="AD113" s="35"/>
      <c r="AE113" s="35"/>
      <c r="AT113" s="18" t="s">
        <v>151</v>
      </c>
      <c r="AU113" s="18" t="s">
        <v>82</v>
      </c>
    </row>
    <row r="114" spans="1:65" s="14" customFormat="1" ht="11.25">
      <c r="B114" s="220"/>
      <c r="C114" s="221"/>
      <c r="D114" s="206" t="s">
        <v>153</v>
      </c>
      <c r="E114" s="222" t="s">
        <v>19</v>
      </c>
      <c r="F114" s="223" t="s">
        <v>179</v>
      </c>
      <c r="G114" s="221"/>
      <c r="H114" s="224">
        <v>11.834</v>
      </c>
      <c r="I114" s="225"/>
      <c r="J114" s="221"/>
      <c r="K114" s="221"/>
      <c r="L114" s="226"/>
      <c r="M114" s="227"/>
      <c r="N114" s="228"/>
      <c r="O114" s="228"/>
      <c r="P114" s="228"/>
      <c r="Q114" s="228"/>
      <c r="R114" s="228"/>
      <c r="S114" s="228"/>
      <c r="T114" s="229"/>
      <c r="AT114" s="230" t="s">
        <v>153</v>
      </c>
      <c r="AU114" s="230" t="s">
        <v>82</v>
      </c>
      <c r="AV114" s="14" t="s">
        <v>82</v>
      </c>
      <c r="AW114" s="14" t="s">
        <v>33</v>
      </c>
      <c r="AX114" s="14" t="s">
        <v>80</v>
      </c>
      <c r="AY114" s="230" t="s">
        <v>116</v>
      </c>
    </row>
    <row r="115" spans="1:65" s="2" customFormat="1" ht="21.75" customHeight="1">
      <c r="A115" s="35"/>
      <c r="B115" s="36"/>
      <c r="C115" s="188" t="s">
        <v>173</v>
      </c>
      <c r="D115" s="188" t="s">
        <v>119</v>
      </c>
      <c r="E115" s="189" t="s">
        <v>180</v>
      </c>
      <c r="F115" s="190" t="s">
        <v>181</v>
      </c>
      <c r="G115" s="191" t="s">
        <v>158</v>
      </c>
      <c r="H115" s="192">
        <v>31.408000000000001</v>
      </c>
      <c r="I115" s="193"/>
      <c r="J115" s="194">
        <f>ROUND(I115*H115,2)</f>
        <v>0</v>
      </c>
      <c r="K115" s="190" t="s">
        <v>123</v>
      </c>
      <c r="L115" s="40"/>
      <c r="M115" s="202" t="s">
        <v>19</v>
      </c>
      <c r="N115" s="203" t="s">
        <v>43</v>
      </c>
      <c r="O115" s="65"/>
      <c r="P115" s="204">
        <f>O115*H115</f>
        <v>0</v>
      </c>
      <c r="Q115" s="204">
        <v>1.5699999999999999E-2</v>
      </c>
      <c r="R115" s="204">
        <f>Q115*H115</f>
        <v>0.49310559999999998</v>
      </c>
      <c r="S115" s="204">
        <v>0</v>
      </c>
      <c r="T115" s="205">
        <f>S115*H115</f>
        <v>0</v>
      </c>
      <c r="U115" s="35"/>
      <c r="V115" s="35"/>
      <c r="W115" s="35"/>
      <c r="X115" s="35"/>
      <c r="Y115" s="35"/>
      <c r="Z115" s="35"/>
      <c r="AA115" s="35"/>
      <c r="AB115" s="35"/>
      <c r="AC115" s="35"/>
      <c r="AD115" s="35"/>
      <c r="AE115" s="35"/>
      <c r="AR115" s="200" t="s">
        <v>149</v>
      </c>
      <c r="AT115" s="200" t="s">
        <v>119</v>
      </c>
      <c r="AU115" s="200" t="s">
        <v>82</v>
      </c>
      <c r="AY115" s="18" t="s">
        <v>116</v>
      </c>
      <c r="BE115" s="201">
        <f>IF(N115="základní",J115,0)</f>
        <v>0</v>
      </c>
      <c r="BF115" s="201">
        <f>IF(N115="snížená",J115,0)</f>
        <v>0</v>
      </c>
      <c r="BG115" s="201">
        <f>IF(N115="zákl. přenesená",J115,0)</f>
        <v>0</v>
      </c>
      <c r="BH115" s="201">
        <f>IF(N115="sníž. přenesená",J115,0)</f>
        <v>0</v>
      </c>
      <c r="BI115" s="201">
        <f>IF(N115="nulová",J115,0)</f>
        <v>0</v>
      </c>
      <c r="BJ115" s="18" t="s">
        <v>80</v>
      </c>
      <c r="BK115" s="201">
        <f>ROUND(I115*H115,2)</f>
        <v>0</v>
      </c>
      <c r="BL115" s="18" t="s">
        <v>149</v>
      </c>
      <c r="BM115" s="200" t="s">
        <v>182</v>
      </c>
    </row>
    <row r="116" spans="1:65" s="2" customFormat="1" ht="29.25">
      <c r="A116" s="35"/>
      <c r="B116" s="36"/>
      <c r="C116" s="37"/>
      <c r="D116" s="206" t="s">
        <v>151</v>
      </c>
      <c r="E116" s="37"/>
      <c r="F116" s="207" t="s">
        <v>183</v>
      </c>
      <c r="G116" s="37"/>
      <c r="H116" s="37"/>
      <c r="I116" s="109"/>
      <c r="J116" s="37"/>
      <c r="K116" s="37"/>
      <c r="L116" s="40"/>
      <c r="M116" s="208"/>
      <c r="N116" s="209"/>
      <c r="O116" s="65"/>
      <c r="P116" s="65"/>
      <c r="Q116" s="65"/>
      <c r="R116" s="65"/>
      <c r="S116" s="65"/>
      <c r="T116" s="66"/>
      <c r="U116" s="35"/>
      <c r="V116" s="35"/>
      <c r="W116" s="35"/>
      <c r="X116" s="35"/>
      <c r="Y116" s="35"/>
      <c r="Z116" s="35"/>
      <c r="AA116" s="35"/>
      <c r="AB116" s="35"/>
      <c r="AC116" s="35"/>
      <c r="AD116" s="35"/>
      <c r="AE116" s="35"/>
      <c r="AT116" s="18" t="s">
        <v>151</v>
      </c>
      <c r="AU116" s="18" t="s">
        <v>82</v>
      </c>
    </row>
    <row r="117" spans="1:65" s="14" customFormat="1" ht="11.25">
      <c r="B117" s="220"/>
      <c r="C117" s="221"/>
      <c r="D117" s="206" t="s">
        <v>153</v>
      </c>
      <c r="E117" s="222" t="s">
        <v>19</v>
      </c>
      <c r="F117" s="223" t="s">
        <v>184</v>
      </c>
      <c r="G117" s="221"/>
      <c r="H117" s="224">
        <v>34.4</v>
      </c>
      <c r="I117" s="225"/>
      <c r="J117" s="221"/>
      <c r="K117" s="221"/>
      <c r="L117" s="226"/>
      <c r="M117" s="227"/>
      <c r="N117" s="228"/>
      <c r="O117" s="228"/>
      <c r="P117" s="228"/>
      <c r="Q117" s="228"/>
      <c r="R117" s="228"/>
      <c r="S117" s="228"/>
      <c r="T117" s="229"/>
      <c r="AT117" s="230" t="s">
        <v>153</v>
      </c>
      <c r="AU117" s="230" t="s">
        <v>82</v>
      </c>
      <c r="AV117" s="14" t="s">
        <v>82</v>
      </c>
      <c r="AW117" s="14" t="s">
        <v>33</v>
      </c>
      <c r="AX117" s="14" t="s">
        <v>72</v>
      </c>
      <c r="AY117" s="230" t="s">
        <v>116</v>
      </c>
    </row>
    <row r="118" spans="1:65" s="14" customFormat="1" ht="11.25">
      <c r="B118" s="220"/>
      <c r="C118" s="221"/>
      <c r="D118" s="206" t="s">
        <v>153</v>
      </c>
      <c r="E118" s="222" t="s">
        <v>19</v>
      </c>
      <c r="F118" s="223" t="s">
        <v>185</v>
      </c>
      <c r="G118" s="221"/>
      <c r="H118" s="224">
        <v>-2.992</v>
      </c>
      <c r="I118" s="225"/>
      <c r="J118" s="221"/>
      <c r="K118" s="221"/>
      <c r="L118" s="226"/>
      <c r="M118" s="227"/>
      <c r="N118" s="228"/>
      <c r="O118" s="228"/>
      <c r="P118" s="228"/>
      <c r="Q118" s="228"/>
      <c r="R118" s="228"/>
      <c r="S118" s="228"/>
      <c r="T118" s="229"/>
      <c r="AT118" s="230" t="s">
        <v>153</v>
      </c>
      <c r="AU118" s="230" t="s">
        <v>82</v>
      </c>
      <c r="AV118" s="14" t="s">
        <v>82</v>
      </c>
      <c r="AW118" s="14" t="s">
        <v>33</v>
      </c>
      <c r="AX118" s="14" t="s">
        <v>72</v>
      </c>
      <c r="AY118" s="230" t="s">
        <v>116</v>
      </c>
    </row>
    <row r="119" spans="1:65" s="15" customFormat="1" ht="11.25">
      <c r="B119" s="231"/>
      <c r="C119" s="232"/>
      <c r="D119" s="206" t="s">
        <v>153</v>
      </c>
      <c r="E119" s="233" t="s">
        <v>19</v>
      </c>
      <c r="F119" s="234" t="s">
        <v>186</v>
      </c>
      <c r="G119" s="232"/>
      <c r="H119" s="235">
        <v>31.407999999999998</v>
      </c>
      <c r="I119" s="236"/>
      <c r="J119" s="232"/>
      <c r="K119" s="232"/>
      <c r="L119" s="237"/>
      <c r="M119" s="238"/>
      <c r="N119" s="239"/>
      <c r="O119" s="239"/>
      <c r="P119" s="239"/>
      <c r="Q119" s="239"/>
      <c r="R119" s="239"/>
      <c r="S119" s="239"/>
      <c r="T119" s="240"/>
      <c r="AT119" s="241" t="s">
        <v>153</v>
      </c>
      <c r="AU119" s="241" t="s">
        <v>82</v>
      </c>
      <c r="AV119" s="15" t="s">
        <v>149</v>
      </c>
      <c r="AW119" s="15" t="s">
        <v>33</v>
      </c>
      <c r="AX119" s="15" t="s">
        <v>80</v>
      </c>
      <c r="AY119" s="241" t="s">
        <v>116</v>
      </c>
    </row>
    <row r="120" spans="1:65" s="2" customFormat="1" ht="21.75" customHeight="1">
      <c r="A120" s="35"/>
      <c r="B120" s="36"/>
      <c r="C120" s="188" t="s">
        <v>187</v>
      </c>
      <c r="D120" s="188" t="s">
        <v>119</v>
      </c>
      <c r="E120" s="189" t="s">
        <v>188</v>
      </c>
      <c r="F120" s="190" t="s">
        <v>189</v>
      </c>
      <c r="G120" s="191" t="s">
        <v>158</v>
      </c>
      <c r="H120" s="192">
        <v>2</v>
      </c>
      <c r="I120" s="193"/>
      <c r="J120" s="194">
        <f>ROUND(I120*H120,2)</f>
        <v>0</v>
      </c>
      <c r="K120" s="190" t="s">
        <v>123</v>
      </c>
      <c r="L120" s="40"/>
      <c r="M120" s="202" t="s">
        <v>19</v>
      </c>
      <c r="N120" s="203" t="s">
        <v>43</v>
      </c>
      <c r="O120" s="65"/>
      <c r="P120" s="204">
        <f>O120*H120</f>
        <v>0</v>
      </c>
      <c r="Q120" s="204">
        <v>1.8380000000000001E-2</v>
      </c>
      <c r="R120" s="204">
        <f>Q120*H120</f>
        <v>3.6760000000000001E-2</v>
      </c>
      <c r="S120" s="204">
        <v>0</v>
      </c>
      <c r="T120" s="205">
        <f>S120*H120</f>
        <v>0</v>
      </c>
      <c r="U120" s="35"/>
      <c r="V120" s="35"/>
      <c r="W120" s="35"/>
      <c r="X120" s="35"/>
      <c r="Y120" s="35"/>
      <c r="Z120" s="35"/>
      <c r="AA120" s="35"/>
      <c r="AB120" s="35"/>
      <c r="AC120" s="35"/>
      <c r="AD120" s="35"/>
      <c r="AE120" s="35"/>
      <c r="AR120" s="200" t="s">
        <v>149</v>
      </c>
      <c r="AT120" s="200" t="s">
        <v>119</v>
      </c>
      <c r="AU120" s="200" t="s">
        <v>82</v>
      </c>
      <c r="AY120" s="18" t="s">
        <v>116</v>
      </c>
      <c r="BE120" s="201">
        <f>IF(N120="základní",J120,0)</f>
        <v>0</v>
      </c>
      <c r="BF120" s="201">
        <f>IF(N120="snížená",J120,0)</f>
        <v>0</v>
      </c>
      <c r="BG120" s="201">
        <f>IF(N120="zákl. přenesená",J120,0)</f>
        <v>0</v>
      </c>
      <c r="BH120" s="201">
        <f>IF(N120="sníž. přenesená",J120,0)</f>
        <v>0</v>
      </c>
      <c r="BI120" s="201">
        <f>IF(N120="nulová",J120,0)</f>
        <v>0</v>
      </c>
      <c r="BJ120" s="18" t="s">
        <v>80</v>
      </c>
      <c r="BK120" s="201">
        <f>ROUND(I120*H120,2)</f>
        <v>0</v>
      </c>
      <c r="BL120" s="18" t="s">
        <v>149</v>
      </c>
      <c r="BM120" s="200" t="s">
        <v>190</v>
      </c>
    </row>
    <row r="121" spans="1:65" s="2" customFormat="1" ht="48.75">
      <c r="A121" s="35"/>
      <c r="B121" s="36"/>
      <c r="C121" s="37"/>
      <c r="D121" s="206" t="s">
        <v>151</v>
      </c>
      <c r="E121" s="37"/>
      <c r="F121" s="207" t="s">
        <v>191</v>
      </c>
      <c r="G121" s="37"/>
      <c r="H121" s="37"/>
      <c r="I121" s="109"/>
      <c r="J121" s="37"/>
      <c r="K121" s="37"/>
      <c r="L121" s="40"/>
      <c r="M121" s="208"/>
      <c r="N121" s="209"/>
      <c r="O121" s="65"/>
      <c r="P121" s="65"/>
      <c r="Q121" s="65"/>
      <c r="R121" s="65"/>
      <c r="S121" s="65"/>
      <c r="T121" s="66"/>
      <c r="U121" s="35"/>
      <c r="V121" s="35"/>
      <c r="W121" s="35"/>
      <c r="X121" s="35"/>
      <c r="Y121" s="35"/>
      <c r="Z121" s="35"/>
      <c r="AA121" s="35"/>
      <c r="AB121" s="35"/>
      <c r="AC121" s="35"/>
      <c r="AD121" s="35"/>
      <c r="AE121" s="35"/>
      <c r="AT121" s="18" t="s">
        <v>151</v>
      </c>
      <c r="AU121" s="18" t="s">
        <v>82</v>
      </c>
    </row>
    <row r="122" spans="1:65" s="13" customFormat="1" ht="11.25">
      <c r="B122" s="210"/>
      <c r="C122" s="211"/>
      <c r="D122" s="206" t="s">
        <v>153</v>
      </c>
      <c r="E122" s="212" t="s">
        <v>19</v>
      </c>
      <c r="F122" s="213" t="s">
        <v>192</v>
      </c>
      <c r="G122" s="211"/>
      <c r="H122" s="212" t="s">
        <v>19</v>
      </c>
      <c r="I122" s="214"/>
      <c r="J122" s="211"/>
      <c r="K122" s="211"/>
      <c r="L122" s="215"/>
      <c r="M122" s="216"/>
      <c r="N122" s="217"/>
      <c r="O122" s="217"/>
      <c r="P122" s="217"/>
      <c r="Q122" s="217"/>
      <c r="R122" s="217"/>
      <c r="S122" s="217"/>
      <c r="T122" s="218"/>
      <c r="AT122" s="219" t="s">
        <v>153</v>
      </c>
      <c r="AU122" s="219" t="s">
        <v>82</v>
      </c>
      <c r="AV122" s="13" t="s">
        <v>80</v>
      </c>
      <c r="AW122" s="13" t="s">
        <v>33</v>
      </c>
      <c r="AX122" s="13" t="s">
        <v>72</v>
      </c>
      <c r="AY122" s="219" t="s">
        <v>116</v>
      </c>
    </row>
    <row r="123" spans="1:65" s="14" customFormat="1" ht="11.25">
      <c r="B123" s="220"/>
      <c r="C123" s="221"/>
      <c r="D123" s="206" t="s">
        <v>153</v>
      </c>
      <c r="E123" s="222" t="s">
        <v>19</v>
      </c>
      <c r="F123" s="223" t="s">
        <v>82</v>
      </c>
      <c r="G123" s="221"/>
      <c r="H123" s="224">
        <v>2</v>
      </c>
      <c r="I123" s="225"/>
      <c r="J123" s="221"/>
      <c r="K123" s="221"/>
      <c r="L123" s="226"/>
      <c r="M123" s="227"/>
      <c r="N123" s="228"/>
      <c r="O123" s="228"/>
      <c r="P123" s="228"/>
      <c r="Q123" s="228"/>
      <c r="R123" s="228"/>
      <c r="S123" s="228"/>
      <c r="T123" s="229"/>
      <c r="AT123" s="230" t="s">
        <v>153</v>
      </c>
      <c r="AU123" s="230" t="s">
        <v>82</v>
      </c>
      <c r="AV123" s="14" t="s">
        <v>82</v>
      </c>
      <c r="AW123" s="14" t="s">
        <v>33</v>
      </c>
      <c r="AX123" s="14" t="s">
        <v>80</v>
      </c>
      <c r="AY123" s="230" t="s">
        <v>116</v>
      </c>
    </row>
    <row r="124" spans="1:65" s="12" customFormat="1" ht="22.9" customHeight="1">
      <c r="B124" s="172"/>
      <c r="C124" s="173"/>
      <c r="D124" s="174" t="s">
        <v>71</v>
      </c>
      <c r="E124" s="186" t="s">
        <v>193</v>
      </c>
      <c r="F124" s="186" t="s">
        <v>194</v>
      </c>
      <c r="G124" s="173"/>
      <c r="H124" s="173"/>
      <c r="I124" s="176"/>
      <c r="J124" s="187">
        <f>BK124</f>
        <v>0</v>
      </c>
      <c r="K124" s="173"/>
      <c r="L124" s="178"/>
      <c r="M124" s="179"/>
      <c r="N124" s="180"/>
      <c r="O124" s="180"/>
      <c r="P124" s="181">
        <f>SUM(P125:P132)</f>
        <v>0</v>
      </c>
      <c r="Q124" s="180"/>
      <c r="R124" s="181">
        <f>SUM(R125:R132)</f>
        <v>2.0117799999999999E-3</v>
      </c>
      <c r="S124" s="180"/>
      <c r="T124" s="182">
        <f>SUM(T125:T132)</f>
        <v>3.6750000000000005E-2</v>
      </c>
      <c r="AR124" s="183" t="s">
        <v>80</v>
      </c>
      <c r="AT124" s="184" t="s">
        <v>71</v>
      </c>
      <c r="AU124" s="184" t="s">
        <v>80</v>
      </c>
      <c r="AY124" s="183" t="s">
        <v>116</v>
      </c>
      <c r="BK124" s="185">
        <f>SUM(BK125:BK132)</f>
        <v>0</v>
      </c>
    </row>
    <row r="125" spans="1:65" s="2" customFormat="1" ht="21.75" customHeight="1">
      <c r="A125" s="35"/>
      <c r="B125" s="36"/>
      <c r="C125" s="188" t="s">
        <v>195</v>
      </c>
      <c r="D125" s="188" t="s">
        <v>119</v>
      </c>
      <c r="E125" s="189" t="s">
        <v>196</v>
      </c>
      <c r="F125" s="190" t="s">
        <v>197</v>
      </c>
      <c r="G125" s="191" t="s">
        <v>158</v>
      </c>
      <c r="H125" s="192">
        <v>1.05</v>
      </c>
      <c r="I125" s="193"/>
      <c r="J125" s="194">
        <f>ROUND(I125*H125,2)</f>
        <v>0</v>
      </c>
      <c r="K125" s="190" t="s">
        <v>123</v>
      </c>
      <c r="L125" s="40"/>
      <c r="M125" s="202" t="s">
        <v>19</v>
      </c>
      <c r="N125" s="203" t="s">
        <v>43</v>
      </c>
      <c r="O125" s="65"/>
      <c r="P125" s="204">
        <f>O125*H125</f>
        <v>0</v>
      </c>
      <c r="Q125" s="204">
        <v>0</v>
      </c>
      <c r="R125" s="204">
        <f>Q125*H125</f>
        <v>0</v>
      </c>
      <c r="S125" s="204">
        <v>3.5000000000000003E-2</v>
      </c>
      <c r="T125" s="205">
        <f>S125*H125</f>
        <v>3.6750000000000005E-2</v>
      </c>
      <c r="U125" s="35"/>
      <c r="V125" s="35"/>
      <c r="W125" s="35"/>
      <c r="X125" s="35"/>
      <c r="Y125" s="35"/>
      <c r="Z125" s="35"/>
      <c r="AA125" s="35"/>
      <c r="AB125" s="35"/>
      <c r="AC125" s="35"/>
      <c r="AD125" s="35"/>
      <c r="AE125" s="35"/>
      <c r="AR125" s="200" t="s">
        <v>149</v>
      </c>
      <c r="AT125" s="200" t="s">
        <v>119</v>
      </c>
      <c r="AU125" s="200" t="s">
        <v>82</v>
      </c>
      <c r="AY125" s="18" t="s">
        <v>116</v>
      </c>
      <c r="BE125" s="201">
        <f>IF(N125="základní",J125,0)</f>
        <v>0</v>
      </c>
      <c r="BF125" s="201">
        <f>IF(N125="snížená",J125,0)</f>
        <v>0</v>
      </c>
      <c r="BG125" s="201">
        <f>IF(N125="zákl. přenesená",J125,0)</f>
        <v>0</v>
      </c>
      <c r="BH125" s="201">
        <f>IF(N125="sníž. přenesená",J125,0)</f>
        <v>0</v>
      </c>
      <c r="BI125" s="201">
        <f>IF(N125="nulová",J125,0)</f>
        <v>0</v>
      </c>
      <c r="BJ125" s="18" t="s">
        <v>80</v>
      </c>
      <c r="BK125" s="201">
        <f>ROUND(I125*H125,2)</f>
        <v>0</v>
      </c>
      <c r="BL125" s="18" t="s">
        <v>149</v>
      </c>
      <c r="BM125" s="200" t="s">
        <v>198</v>
      </c>
    </row>
    <row r="126" spans="1:65" s="2" customFormat="1" ht="29.25">
      <c r="A126" s="35"/>
      <c r="B126" s="36"/>
      <c r="C126" s="37"/>
      <c r="D126" s="206" t="s">
        <v>151</v>
      </c>
      <c r="E126" s="37"/>
      <c r="F126" s="207" t="s">
        <v>199</v>
      </c>
      <c r="G126" s="37"/>
      <c r="H126" s="37"/>
      <c r="I126" s="109"/>
      <c r="J126" s="37"/>
      <c r="K126" s="37"/>
      <c r="L126" s="40"/>
      <c r="M126" s="208"/>
      <c r="N126" s="209"/>
      <c r="O126" s="65"/>
      <c r="P126" s="65"/>
      <c r="Q126" s="65"/>
      <c r="R126" s="65"/>
      <c r="S126" s="65"/>
      <c r="T126" s="66"/>
      <c r="U126" s="35"/>
      <c r="V126" s="35"/>
      <c r="W126" s="35"/>
      <c r="X126" s="35"/>
      <c r="Y126" s="35"/>
      <c r="Z126" s="35"/>
      <c r="AA126" s="35"/>
      <c r="AB126" s="35"/>
      <c r="AC126" s="35"/>
      <c r="AD126" s="35"/>
      <c r="AE126" s="35"/>
      <c r="AT126" s="18" t="s">
        <v>151</v>
      </c>
      <c r="AU126" s="18" t="s">
        <v>82</v>
      </c>
    </row>
    <row r="127" spans="1:65" s="13" customFormat="1" ht="11.25">
      <c r="B127" s="210"/>
      <c r="C127" s="211"/>
      <c r="D127" s="206" t="s">
        <v>153</v>
      </c>
      <c r="E127" s="212" t="s">
        <v>19</v>
      </c>
      <c r="F127" s="213" t="s">
        <v>200</v>
      </c>
      <c r="G127" s="211"/>
      <c r="H127" s="212" t="s">
        <v>19</v>
      </c>
      <c r="I127" s="214"/>
      <c r="J127" s="211"/>
      <c r="K127" s="211"/>
      <c r="L127" s="215"/>
      <c r="M127" s="216"/>
      <c r="N127" s="217"/>
      <c r="O127" s="217"/>
      <c r="P127" s="217"/>
      <c r="Q127" s="217"/>
      <c r="R127" s="217"/>
      <c r="S127" s="217"/>
      <c r="T127" s="218"/>
      <c r="AT127" s="219" t="s">
        <v>153</v>
      </c>
      <c r="AU127" s="219" t="s">
        <v>82</v>
      </c>
      <c r="AV127" s="13" t="s">
        <v>80</v>
      </c>
      <c r="AW127" s="13" t="s">
        <v>33</v>
      </c>
      <c r="AX127" s="13" t="s">
        <v>72</v>
      </c>
      <c r="AY127" s="219" t="s">
        <v>116</v>
      </c>
    </row>
    <row r="128" spans="1:65" s="14" customFormat="1" ht="11.25">
      <c r="B128" s="220"/>
      <c r="C128" s="221"/>
      <c r="D128" s="206" t="s">
        <v>153</v>
      </c>
      <c r="E128" s="222" t="s">
        <v>19</v>
      </c>
      <c r="F128" s="223" t="s">
        <v>201</v>
      </c>
      <c r="G128" s="221"/>
      <c r="H128" s="224">
        <v>1.05</v>
      </c>
      <c r="I128" s="225"/>
      <c r="J128" s="221"/>
      <c r="K128" s="221"/>
      <c r="L128" s="226"/>
      <c r="M128" s="227"/>
      <c r="N128" s="228"/>
      <c r="O128" s="228"/>
      <c r="P128" s="228"/>
      <c r="Q128" s="228"/>
      <c r="R128" s="228"/>
      <c r="S128" s="228"/>
      <c r="T128" s="229"/>
      <c r="AT128" s="230" t="s">
        <v>153</v>
      </c>
      <c r="AU128" s="230" t="s">
        <v>82</v>
      </c>
      <c r="AV128" s="14" t="s">
        <v>82</v>
      </c>
      <c r="AW128" s="14" t="s">
        <v>33</v>
      </c>
      <c r="AX128" s="14" t="s">
        <v>80</v>
      </c>
      <c r="AY128" s="230" t="s">
        <v>116</v>
      </c>
    </row>
    <row r="129" spans="1:65" s="2" customFormat="1" ht="21.75" customHeight="1">
      <c r="A129" s="35"/>
      <c r="B129" s="36"/>
      <c r="C129" s="188" t="s">
        <v>193</v>
      </c>
      <c r="D129" s="188" t="s">
        <v>119</v>
      </c>
      <c r="E129" s="189" t="s">
        <v>202</v>
      </c>
      <c r="F129" s="190" t="s">
        <v>203</v>
      </c>
      <c r="G129" s="191" t="s">
        <v>158</v>
      </c>
      <c r="H129" s="192">
        <v>11.834</v>
      </c>
      <c r="I129" s="193"/>
      <c r="J129" s="194">
        <f>ROUND(I129*H129,2)</f>
        <v>0</v>
      </c>
      <c r="K129" s="190" t="s">
        <v>123</v>
      </c>
      <c r="L129" s="40"/>
      <c r="M129" s="202" t="s">
        <v>19</v>
      </c>
      <c r="N129" s="203" t="s">
        <v>43</v>
      </c>
      <c r="O129" s="65"/>
      <c r="P129" s="204">
        <f>O129*H129</f>
        <v>0</v>
      </c>
      <c r="Q129" s="204">
        <v>1.2999999999999999E-4</v>
      </c>
      <c r="R129" s="204">
        <f>Q129*H129</f>
        <v>1.5384199999999998E-3</v>
      </c>
      <c r="S129" s="204">
        <v>0</v>
      </c>
      <c r="T129" s="205">
        <f>S129*H129</f>
        <v>0</v>
      </c>
      <c r="U129" s="35"/>
      <c r="V129" s="35"/>
      <c r="W129" s="35"/>
      <c r="X129" s="35"/>
      <c r="Y129" s="35"/>
      <c r="Z129" s="35"/>
      <c r="AA129" s="35"/>
      <c r="AB129" s="35"/>
      <c r="AC129" s="35"/>
      <c r="AD129" s="35"/>
      <c r="AE129" s="35"/>
      <c r="AR129" s="200" t="s">
        <v>149</v>
      </c>
      <c r="AT129" s="200" t="s">
        <v>119</v>
      </c>
      <c r="AU129" s="200" t="s">
        <v>82</v>
      </c>
      <c r="AY129" s="18" t="s">
        <v>116</v>
      </c>
      <c r="BE129" s="201">
        <f>IF(N129="základní",J129,0)</f>
        <v>0</v>
      </c>
      <c r="BF129" s="201">
        <f>IF(N129="snížená",J129,0)</f>
        <v>0</v>
      </c>
      <c r="BG129" s="201">
        <f>IF(N129="zákl. přenesená",J129,0)</f>
        <v>0</v>
      </c>
      <c r="BH129" s="201">
        <f>IF(N129="sníž. přenesená",J129,0)</f>
        <v>0</v>
      </c>
      <c r="BI129" s="201">
        <f>IF(N129="nulová",J129,0)</f>
        <v>0</v>
      </c>
      <c r="BJ129" s="18" t="s">
        <v>80</v>
      </c>
      <c r="BK129" s="201">
        <f>ROUND(I129*H129,2)</f>
        <v>0</v>
      </c>
      <c r="BL129" s="18" t="s">
        <v>149</v>
      </c>
      <c r="BM129" s="200" t="s">
        <v>204</v>
      </c>
    </row>
    <row r="130" spans="1:65" s="2" customFormat="1" ht="48.75">
      <c r="A130" s="35"/>
      <c r="B130" s="36"/>
      <c r="C130" s="37"/>
      <c r="D130" s="206" t="s">
        <v>151</v>
      </c>
      <c r="E130" s="37"/>
      <c r="F130" s="207" t="s">
        <v>205</v>
      </c>
      <c r="G130" s="37"/>
      <c r="H130" s="37"/>
      <c r="I130" s="109"/>
      <c r="J130" s="37"/>
      <c r="K130" s="37"/>
      <c r="L130" s="40"/>
      <c r="M130" s="208"/>
      <c r="N130" s="209"/>
      <c r="O130" s="65"/>
      <c r="P130" s="65"/>
      <c r="Q130" s="65"/>
      <c r="R130" s="65"/>
      <c r="S130" s="65"/>
      <c r="T130" s="66"/>
      <c r="U130" s="35"/>
      <c r="V130" s="35"/>
      <c r="W130" s="35"/>
      <c r="X130" s="35"/>
      <c r="Y130" s="35"/>
      <c r="Z130" s="35"/>
      <c r="AA130" s="35"/>
      <c r="AB130" s="35"/>
      <c r="AC130" s="35"/>
      <c r="AD130" s="35"/>
      <c r="AE130" s="35"/>
      <c r="AT130" s="18" t="s">
        <v>151</v>
      </c>
      <c r="AU130" s="18" t="s">
        <v>82</v>
      </c>
    </row>
    <row r="131" spans="1:65" s="2" customFormat="1" ht="21.75" customHeight="1">
      <c r="A131" s="35"/>
      <c r="B131" s="36"/>
      <c r="C131" s="188" t="s">
        <v>206</v>
      </c>
      <c r="D131" s="188" t="s">
        <v>119</v>
      </c>
      <c r="E131" s="189" t="s">
        <v>207</v>
      </c>
      <c r="F131" s="190" t="s">
        <v>208</v>
      </c>
      <c r="G131" s="191" t="s">
        <v>158</v>
      </c>
      <c r="H131" s="192">
        <v>11.834</v>
      </c>
      <c r="I131" s="193"/>
      <c r="J131" s="194">
        <f>ROUND(I131*H131,2)</f>
        <v>0</v>
      </c>
      <c r="K131" s="190" t="s">
        <v>123</v>
      </c>
      <c r="L131" s="40"/>
      <c r="M131" s="202" t="s">
        <v>19</v>
      </c>
      <c r="N131" s="203" t="s">
        <v>43</v>
      </c>
      <c r="O131" s="65"/>
      <c r="P131" s="204">
        <f>O131*H131</f>
        <v>0</v>
      </c>
      <c r="Q131" s="204">
        <v>4.0000000000000003E-5</v>
      </c>
      <c r="R131" s="204">
        <f>Q131*H131</f>
        <v>4.7336000000000004E-4</v>
      </c>
      <c r="S131" s="204">
        <v>0</v>
      </c>
      <c r="T131" s="205">
        <f>S131*H131</f>
        <v>0</v>
      </c>
      <c r="U131" s="35"/>
      <c r="V131" s="35"/>
      <c r="W131" s="35"/>
      <c r="X131" s="35"/>
      <c r="Y131" s="35"/>
      <c r="Z131" s="35"/>
      <c r="AA131" s="35"/>
      <c r="AB131" s="35"/>
      <c r="AC131" s="35"/>
      <c r="AD131" s="35"/>
      <c r="AE131" s="35"/>
      <c r="AR131" s="200" t="s">
        <v>149</v>
      </c>
      <c r="AT131" s="200" t="s">
        <v>119</v>
      </c>
      <c r="AU131" s="200" t="s">
        <v>82</v>
      </c>
      <c r="AY131" s="18" t="s">
        <v>116</v>
      </c>
      <c r="BE131" s="201">
        <f>IF(N131="základní",J131,0)</f>
        <v>0</v>
      </c>
      <c r="BF131" s="201">
        <f>IF(N131="snížená",J131,0)</f>
        <v>0</v>
      </c>
      <c r="BG131" s="201">
        <f>IF(N131="zákl. přenesená",J131,0)</f>
        <v>0</v>
      </c>
      <c r="BH131" s="201">
        <f>IF(N131="sníž. přenesená",J131,0)</f>
        <v>0</v>
      </c>
      <c r="BI131" s="201">
        <f>IF(N131="nulová",J131,0)</f>
        <v>0</v>
      </c>
      <c r="BJ131" s="18" t="s">
        <v>80</v>
      </c>
      <c r="BK131" s="201">
        <f>ROUND(I131*H131,2)</f>
        <v>0</v>
      </c>
      <c r="BL131" s="18" t="s">
        <v>149</v>
      </c>
      <c r="BM131" s="200" t="s">
        <v>209</v>
      </c>
    </row>
    <row r="132" spans="1:65" s="2" customFormat="1" ht="165.75">
      <c r="A132" s="35"/>
      <c r="B132" s="36"/>
      <c r="C132" s="37"/>
      <c r="D132" s="206" t="s">
        <v>151</v>
      </c>
      <c r="E132" s="37"/>
      <c r="F132" s="207" t="s">
        <v>210</v>
      </c>
      <c r="G132" s="37"/>
      <c r="H132" s="37"/>
      <c r="I132" s="109"/>
      <c r="J132" s="37"/>
      <c r="K132" s="37"/>
      <c r="L132" s="40"/>
      <c r="M132" s="208"/>
      <c r="N132" s="209"/>
      <c r="O132" s="65"/>
      <c r="P132" s="65"/>
      <c r="Q132" s="65"/>
      <c r="R132" s="65"/>
      <c r="S132" s="65"/>
      <c r="T132" s="66"/>
      <c r="U132" s="35"/>
      <c r="V132" s="35"/>
      <c r="W132" s="35"/>
      <c r="X132" s="35"/>
      <c r="Y132" s="35"/>
      <c r="Z132" s="35"/>
      <c r="AA132" s="35"/>
      <c r="AB132" s="35"/>
      <c r="AC132" s="35"/>
      <c r="AD132" s="35"/>
      <c r="AE132" s="35"/>
      <c r="AT132" s="18" t="s">
        <v>151</v>
      </c>
      <c r="AU132" s="18" t="s">
        <v>82</v>
      </c>
    </row>
    <row r="133" spans="1:65" s="12" customFormat="1" ht="22.9" customHeight="1">
      <c r="B133" s="172"/>
      <c r="C133" s="173"/>
      <c r="D133" s="174" t="s">
        <v>71</v>
      </c>
      <c r="E133" s="186" t="s">
        <v>211</v>
      </c>
      <c r="F133" s="186" t="s">
        <v>212</v>
      </c>
      <c r="G133" s="173"/>
      <c r="H133" s="173"/>
      <c r="I133" s="176"/>
      <c r="J133" s="187">
        <f>BK133</f>
        <v>0</v>
      </c>
      <c r="K133" s="173"/>
      <c r="L133" s="178"/>
      <c r="M133" s="179"/>
      <c r="N133" s="180"/>
      <c r="O133" s="180"/>
      <c r="P133" s="181">
        <f>SUM(P134:P144)</f>
        <v>0</v>
      </c>
      <c r="Q133" s="180"/>
      <c r="R133" s="181">
        <f>SUM(R134:R144)</f>
        <v>0</v>
      </c>
      <c r="S133" s="180"/>
      <c r="T133" s="182">
        <f>SUM(T134:T144)</f>
        <v>0</v>
      </c>
      <c r="AR133" s="183" t="s">
        <v>80</v>
      </c>
      <c r="AT133" s="184" t="s">
        <v>71</v>
      </c>
      <c r="AU133" s="184" t="s">
        <v>80</v>
      </c>
      <c r="AY133" s="183" t="s">
        <v>116</v>
      </c>
      <c r="BK133" s="185">
        <f>SUM(BK134:BK144)</f>
        <v>0</v>
      </c>
    </row>
    <row r="134" spans="1:65" s="2" customFormat="1" ht="21.75" customHeight="1">
      <c r="A134" s="35"/>
      <c r="B134" s="36"/>
      <c r="C134" s="188" t="s">
        <v>213</v>
      </c>
      <c r="D134" s="188" t="s">
        <v>119</v>
      </c>
      <c r="E134" s="189" t="s">
        <v>214</v>
      </c>
      <c r="F134" s="190" t="s">
        <v>215</v>
      </c>
      <c r="G134" s="191" t="s">
        <v>168</v>
      </c>
      <c r="H134" s="192">
        <v>8.7999999999999995E-2</v>
      </c>
      <c r="I134" s="193"/>
      <c r="J134" s="194">
        <f>ROUND(I134*H134,2)</f>
        <v>0</v>
      </c>
      <c r="K134" s="190" t="s">
        <v>123</v>
      </c>
      <c r="L134" s="40"/>
      <c r="M134" s="202" t="s">
        <v>19</v>
      </c>
      <c r="N134" s="203" t="s">
        <v>43</v>
      </c>
      <c r="O134" s="65"/>
      <c r="P134" s="204">
        <f>O134*H134</f>
        <v>0</v>
      </c>
      <c r="Q134" s="204">
        <v>0</v>
      </c>
      <c r="R134" s="204">
        <f>Q134*H134</f>
        <v>0</v>
      </c>
      <c r="S134" s="204">
        <v>0</v>
      </c>
      <c r="T134" s="205">
        <f>S134*H134</f>
        <v>0</v>
      </c>
      <c r="U134" s="35"/>
      <c r="V134" s="35"/>
      <c r="W134" s="35"/>
      <c r="X134" s="35"/>
      <c r="Y134" s="35"/>
      <c r="Z134" s="35"/>
      <c r="AA134" s="35"/>
      <c r="AB134" s="35"/>
      <c r="AC134" s="35"/>
      <c r="AD134" s="35"/>
      <c r="AE134" s="35"/>
      <c r="AR134" s="200" t="s">
        <v>149</v>
      </c>
      <c r="AT134" s="200" t="s">
        <v>119</v>
      </c>
      <c r="AU134" s="200" t="s">
        <v>82</v>
      </c>
      <c r="AY134" s="18" t="s">
        <v>116</v>
      </c>
      <c r="BE134" s="201">
        <f>IF(N134="základní",J134,0)</f>
        <v>0</v>
      </c>
      <c r="BF134" s="201">
        <f>IF(N134="snížená",J134,0)</f>
        <v>0</v>
      </c>
      <c r="BG134" s="201">
        <f>IF(N134="zákl. přenesená",J134,0)</f>
        <v>0</v>
      </c>
      <c r="BH134" s="201">
        <f>IF(N134="sníž. přenesená",J134,0)</f>
        <v>0</v>
      </c>
      <c r="BI134" s="201">
        <f>IF(N134="nulová",J134,0)</f>
        <v>0</v>
      </c>
      <c r="BJ134" s="18" t="s">
        <v>80</v>
      </c>
      <c r="BK134" s="201">
        <f>ROUND(I134*H134,2)</f>
        <v>0</v>
      </c>
      <c r="BL134" s="18" t="s">
        <v>149</v>
      </c>
      <c r="BM134" s="200" t="s">
        <v>216</v>
      </c>
    </row>
    <row r="135" spans="1:65" s="2" customFormat="1" ht="107.25">
      <c r="A135" s="35"/>
      <c r="B135" s="36"/>
      <c r="C135" s="37"/>
      <c r="D135" s="206" t="s">
        <v>151</v>
      </c>
      <c r="E135" s="37"/>
      <c r="F135" s="207" t="s">
        <v>217</v>
      </c>
      <c r="G135" s="37"/>
      <c r="H135" s="37"/>
      <c r="I135" s="109"/>
      <c r="J135" s="37"/>
      <c r="K135" s="37"/>
      <c r="L135" s="40"/>
      <c r="M135" s="208"/>
      <c r="N135" s="209"/>
      <c r="O135" s="65"/>
      <c r="P135" s="65"/>
      <c r="Q135" s="65"/>
      <c r="R135" s="65"/>
      <c r="S135" s="65"/>
      <c r="T135" s="66"/>
      <c r="U135" s="35"/>
      <c r="V135" s="35"/>
      <c r="W135" s="35"/>
      <c r="X135" s="35"/>
      <c r="Y135" s="35"/>
      <c r="Z135" s="35"/>
      <c r="AA135" s="35"/>
      <c r="AB135" s="35"/>
      <c r="AC135" s="35"/>
      <c r="AD135" s="35"/>
      <c r="AE135" s="35"/>
      <c r="AT135" s="18" t="s">
        <v>151</v>
      </c>
      <c r="AU135" s="18" t="s">
        <v>82</v>
      </c>
    </row>
    <row r="136" spans="1:65" s="2" customFormat="1" ht="16.5" customHeight="1">
      <c r="A136" s="35"/>
      <c r="B136" s="36"/>
      <c r="C136" s="188" t="s">
        <v>218</v>
      </c>
      <c r="D136" s="188" t="s">
        <v>119</v>
      </c>
      <c r="E136" s="189" t="s">
        <v>219</v>
      </c>
      <c r="F136" s="190" t="s">
        <v>220</v>
      </c>
      <c r="G136" s="191" t="s">
        <v>168</v>
      </c>
      <c r="H136" s="192">
        <v>8.7999999999999995E-2</v>
      </c>
      <c r="I136" s="193"/>
      <c r="J136" s="194">
        <f>ROUND(I136*H136,2)</f>
        <v>0</v>
      </c>
      <c r="K136" s="190" t="s">
        <v>123</v>
      </c>
      <c r="L136" s="40"/>
      <c r="M136" s="202" t="s">
        <v>19</v>
      </c>
      <c r="N136" s="203" t="s">
        <v>43</v>
      </c>
      <c r="O136" s="65"/>
      <c r="P136" s="204">
        <f>O136*H136</f>
        <v>0</v>
      </c>
      <c r="Q136" s="204">
        <v>0</v>
      </c>
      <c r="R136" s="204">
        <f>Q136*H136</f>
        <v>0</v>
      </c>
      <c r="S136" s="204">
        <v>0</v>
      </c>
      <c r="T136" s="205">
        <f>S136*H136</f>
        <v>0</v>
      </c>
      <c r="U136" s="35"/>
      <c r="V136" s="35"/>
      <c r="W136" s="35"/>
      <c r="X136" s="35"/>
      <c r="Y136" s="35"/>
      <c r="Z136" s="35"/>
      <c r="AA136" s="35"/>
      <c r="AB136" s="35"/>
      <c r="AC136" s="35"/>
      <c r="AD136" s="35"/>
      <c r="AE136" s="35"/>
      <c r="AR136" s="200" t="s">
        <v>149</v>
      </c>
      <c r="AT136" s="200" t="s">
        <v>119</v>
      </c>
      <c r="AU136" s="200" t="s">
        <v>82</v>
      </c>
      <c r="AY136" s="18" t="s">
        <v>116</v>
      </c>
      <c r="BE136" s="201">
        <f>IF(N136="základní",J136,0)</f>
        <v>0</v>
      </c>
      <c r="BF136" s="201">
        <f>IF(N136="snížená",J136,0)</f>
        <v>0</v>
      </c>
      <c r="BG136" s="201">
        <f>IF(N136="zákl. přenesená",J136,0)</f>
        <v>0</v>
      </c>
      <c r="BH136" s="201">
        <f>IF(N136="sníž. přenesená",J136,0)</f>
        <v>0</v>
      </c>
      <c r="BI136" s="201">
        <f>IF(N136="nulová",J136,0)</f>
        <v>0</v>
      </c>
      <c r="BJ136" s="18" t="s">
        <v>80</v>
      </c>
      <c r="BK136" s="201">
        <f>ROUND(I136*H136,2)</f>
        <v>0</v>
      </c>
      <c r="BL136" s="18" t="s">
        <v>149</v>
      </c>
      <c r="BM136" s="200" t="s">
        <v>221</v>
      </c>
    </row>
    <row r="137" spans="1:65" s="2" customFormat="1" ht="39">
      <c r="A137" s="35"/>
      <c r="B137" s="36"/>
      <c r="C137" s="37"/>
      <c r="D137" s="206" t="s">
        <v>151</v>
      </c>
      <c r="E137" s="37"/>
      <c r="F137" s="207" t="s">
        <v>222</v>
      </c>
      <c r="G137" s="37"/>
      <c r="H137" s="37"/>
      <c r="I137" s="109"/>
      <c r="J137" s="37"/>
      <c r="K137" s="37"/>
      <c r="L137" s="40"/>
      <c r="M137" s="208"/>
      <c r="N137" s="209"/>
      <c r="O137" s="65"/>
      <c r="P137" s="65"/>
      <c r="Q137" s="65"/>
      <c r="R137" s="65"/>
      <c r="S137" s="65"/>
      <c r="T137" s="66"/>
      <c r="U137" s="35"/>
      <c r="V137" s="35"/>
      <c r="W137" s="35"/>
      <c r="X137" s="35"/>
      <c r="Y137" s="35"/>
      <c r="Z137" s="35"/>
      <c r="AA137" s="35"/>
      <c r="AB137" s="35"/>
      <c r="AC137" s="35"/>
      <c r="AD137" s="35"/>
      <c r="AE137" s="35"/>
      <c r="AT137" s="18" t="s">
        <v>151</v>
      </c>
      <c r="AU137" s="18" t="s">
        <v>82</v>
      </c>
    </row>
    <row r="138" spans="1:65" s="2" customFormat="1" ht="16.5" customHeight="1">
      <c r="A138" s="35"/>
      <c r="B138" s="36"/>
      <c r="C138" s="188" t="s">
        <v>223</v>
      </c>
      <c r="D138" s="188" t="s">
        <v>119</v>
      </c>
      <c r="E138" s="189" t="s">
        <v>224</v>
      </c>
      <c r="F138" s="190" t="s">
        <v>225</v>
      </c>
      <c r="G138" s="191" t="s">
        <v>168</v>
      </c>
      <c r="H138" s="192">
        <v>8.7999999999999995E-2</v>
      </c>
      <c r="I138" s="193"/>
      <c r="J138" s="194">
        <f>ROUND(I138*H138,2)</f>
        <v>0</v>
      </c>
      <c r="K138" s="190" t="s">
        <v>123</v>
      </c>
      <c r="L138" s="40"/>
      <c r="M138" s="202" t="s">
        <v>19</v>
      </c>
      <c r="N138" s="203" t="s">
        <v>43</v>
      </c>
      <c r="O138" s="65"/>
      <c r="P138" s="204">
        <f>O138*H138</f>
        <v>0</v>
      </c>
      <c r="Q138" s="204">
        <v>0</v>
      </c>
      <c r="R138" s="204">
        <f>Q138*H138</f>
        <v>0</v>
      </c>
      <c r="S138" s="204">
        <v>0</v>
      </c>
      <c r="T138" s="205">
        <f>S138*H138</f>
        <v>0</v>
      </c>
      <c r="U138" s="35"/>
      <c r="V138" s="35"/>
      <c r="W138" s="35"/>
      <c r="X138" s="35"/>
      <c r="Y138" s="35"/>
      <c r="Z138" s="35"/>
      <c r="AA138" s="35"/>
      <c r="AB138" s="35"/>
      <c r="AC138" s="35"/>
      <c r="AD138" s="35"/>
      <c r="AE138" s="35"/>
      <c r="AR138" s="200" t="s">
        <v>149</v>
      </c>
      <c r="AT138" s="200" t="s">
        <v>119</v>
      </c>
      <c r="AU138" s="200" t="s">
        <v>82</v>
      </c>
      <c r="AY138" s="18" t="s">
        <v>116</v>
      </c>
      <c r="BE138" s="201">
        <f>IF(N138="základní",J138,0)</f>
        <v>0</v>
      </c>
      <c r="BF138" s="201">
        <f>IF(N138="snížená",J138,0)</f>
        <v>0</v>
      </c>
      <c r="BG138" s="201">
        <f>IF(N138="zákl. přenesená",J138,0)</f>
        <v>0</v>
      </c>
      <c r="BH138" s="201">
        <f>IF(N138="sníž. přenesená",J138,0)</f>
        <v>0</v>
      </c>
      <c r="BI138" s="201">
        <f>IF(N138="nulová",J138,0)</f>
        <v>0</v>
      </c>
      <c r="BJ138" s="18" t="s">
        <v>80</v>
      </c>
      <c r="BK138" s="201">
        <f>ROUND(I138*H138,2)</f>
        <v>0</v>
      </c>
      <c r="BL138" s="18" t="s">
        <v>149</v>
      </c>
      <c r="BM138" s="200" t="s">
        <v>226</v>
      </c>
    </row>
    <row r="139" spans="1:65" s="2" customFormat="1" ht="58.5">
      <c r="A139" s="35"/>
      <c r="B139" s="36"/>
      <c r="C139" s="37"/>
      <c r="D139" s="206" t="s">
        <v>151</v>
      </c>
      <c r="E139" s="37"/>
      <c r="F139" s="207" t="s">
        <v>227</v>
      </c>
      <c r="G139" s="37"/>
      <c r="H139" s="37"/>
      <c r="I139" s="109"/>
      <c r="J139" s="37"/>
      <c r="K139" s="37"/>
      <c r="L139" s="40"/>
      <c r="M139" s="208"/>
      <c r="N139" s="209"/>
      <c r="O139" s="65"/>
      <c r="P139" s="65"/>
      <c r="Q139" s="65"/>
      <c r="R139" s="65"/>
      <c r="S139" s="65"/>
      <c r="T139" s="66"/>
      <c r="U139" s="35"/>
      <c r="V139" s="35"/>
      <c r="W139" s="35"/>
      <c r="X139" s="35"/>
      <c r="Y139" s="35"/>
      <c r="Z139" s="35"/>
      <c r="AA139" s="35"/>
      <c r="AB139" s="35"/>
      <c r="AC139" s="35"/>
      <c r="AD139" s="35"/>
      <c r="AE139" s="35"/>
      <c r="AT139" s="18" t="s">
        <v>151</v>
      </c>
      <c r="AU139" s="18" t="s">
        <v>82</v>
      </c>
    </row>
    <row r="140" spans="1:65" s="2" customFormat="1" ht="21.75" customHeight="1">
      <c r="A140" s="35"/>
      <c r="B140" s="36"/>
      <c r="C140" s="188" t="s">
        <v>228</v>
      </c>
      <c r="D140" s="188" t="s">
        <v>119</v>
      </c>
      <c r="E140" s="189" t="s">
        <v>229</v>
      </c>
      <c r="F140" s="190" t="s">
        <v>230</v>
      </c>
      <c r="G140" s="191" t="s">
        <v>168</v>
      </c>
      <c r="H140" s="192">
        <v>0.52800000000000002</v>
      </c>
      <c r="I140" s="193"/>
      <c r="J140" s="194">
        <f>ROUND(I140*H140,2)</f>
        <v>0</v>
      </c>
      <c r="K140" s="190" t="s">
        <v>123</v>
      </c>
      <c r="L140" s="40"/>
      <c r="M140" s="202" t="s">
        <v>19</v>
      </c>
      <c r="N140" s="203" t="s">
        <v>43</v>
      </c>
      <c r="O140" s="65"/>
      <c r="P140" s="204">
        <f>O140*H140</f>
        <v>0</v>
      </c>
      <c r="Q140" s="204">
        <v>0</v>
      </c>
      <c r="R140" s="204">
        <f>Q140*H140</f>
        <v>0</v>
      </c>
      <c r="S140" s="204">
        <v>0</v>
      </c>
      <c r="T140" s="205">
        <f>S140*H140</f>
        <v>0</v>
      </c>
      <c r="U140" s="35"/>
      <c r="V140" s="35"/>
      <c r="W140" s="35"/>
      <c r="X140" s="35"/>
      <c r="Y140" s="35"/>
      <c r="Z140" s="35"/>
      <c r="AA140" s="35"/>
      <c r="AB140" s="35"/>
      <c r="AC140" s="35"/>
      <c r="AD140" s="35"/>
      <c r="AE140" s="35"/>
      <c r="AR140" s="200" t="s">
        <v>149</v>
      </c>
      <c r="AT140" s="200" t="s">
        <v>119</v>
      </c>
      <c r="AU140" s="200" t="s">
        <v>82</v>
      </c>
      <c r="AY140" s="18" t="s">
        <v>116</v>
      </c>
      <c r="BE140" s="201">
        <f>IF(N140="základní",J140,0)</f>
        <v>0</v>
      </c>
      <c r="BF140" s="201">
        <f>IF(N140="snížená",J140,0)</f>
        <v>0</v>
      </c>
      <c r="BG140" s="201">
        <f>IF(N140="zákl. přenesená",J140,0)</f>
        <v>0</v>
      </c>
      <c r="BH140" s="201">
        <f>IF(N140="sníž. přenesená",J140,0)</f>
        <v>0</v>
      </c>
      <c r="BI140" s="201">
        <f>IF(N140="nulová",J140,0)</f>
        <v>0</v>
      </c>
      <c r="BJ140" s="18" t="s">
        <v>80</v>
      </c>
      <c r="BK140" s="201">
        <f>ROUND(I140*H140,2)</f>
        <v>0</v>
      </c>
      <c r="BL140" s="18" t="s">
        <v>149</v>
      </c>
      <c r="BM140" s="200" t="s">
        <v>231</v>
      </c>
    </row>
    <row r="141" spans="1:65" s="2" customFormat="1" ht="58.5">
      <c r="A141" s="35"/>
      <c r="B141" s="36"/>
      <c r="C141" s="37"/>
      <c r="D141" s="206" t="s">
        <v>151</v>
      </c>
      <c r="E141" s="37"/>
      <c r="F141" s="207" t="s">
        <v>227</v>
      </c>
      <c r="G141" s="37"/>
      <c r="H141" s="37"/>
      <c r="I141" s="109"/>
      <c r="J141" s="37"/>
      <c r="K141" s="37"/>
      <c r="L141" s="40"/>
      <c r="M141" s="208"/>
      <c r="N141" s="209"/>
      <c r="O141" s="65"/>
      <c r="P141" s="65"/>
      <c r="Q141" s="65"/>
      <c r="R141" s="65"/>
      <c r="S141" s="65"/>
      <c r="T141" s="66"/>
      <c r="U141" s="35"/>
      <c r="V141" s="35"/>
      <c r="W141" s="35"/>
      <c r="X141" s="35"/>
      <c r="Y141" s="35"/>
      <c r="Z141" s="35"/>
      <c r="AA141" s="35"/>
      <c r="AB141" s="35"/>
      <c r="AC141" s="35"/>
      <c r="AD141" s="35"/>
      <c r="AE141" s="35"/>
      <c r="AT141" s="18" t="s">
        <v>151</v>
      </c>
      <c r="AU141" s="18" t="s">
        <v>82</v>
      </c>
    </row>
    <row r="142" spans="1:65" s="14" customFormat="1" ht="11.25">
      <c r="B142" s="220"/>
      <c r="C142" s="221"/>
      <c r="D142" s="206" t="s">
        <v>153</v>
      </c>
      <c r="E142" s="222" t="s">
        <v>19</v>
      </c>
      <c r="F142" s="223" t="s">
        <v>232</v>
      </c>
      <c r="G142" s="221"/>
      <c r="H142" s="224">
        <v>0.52800000000000002</v>
      </c>
      <c r="I142" s="225"/>
      <c r="J142" s="221"/>
      <c r="K142" s="221"/>
      <c r="L142" s="226"/>
      <c r="M142" s="227"/>
      <c r="N142" s="228"/>
      <c r="O142" s="228"/>
      <c r="P142" s="228"/>
      <c r="Q142" s="228"/>
      <c r="R142" s="228"/>
      <c r="S142" s="228"/>
      <c r="T142" s="229"/>
      <c r="AT142" s="230" t="s">
        <v>153</v>
      </c>
      <c r="AU142" s="230" t="s">
        <v>82</v>
      </c>
      <c r="AV142" s="14" t="s">
        <v>82</v>
      </c>
      <c r="AW142" s="14" t="s">
        <v>33</v>
      </c>
      <c r="AX142" s="14" t="s">
        <v>80</v>
      </c>
      <c r="AY142" s="230" t="s">
        <v>116</v>
      </c>
    </row>
    <row r="143" spans="1:65" s="2" customFormat="1" ht="21.75" customHeight="1">
      <c r="A143" s="35"/>
      <c r="B143" s="36"/>
      <c r="C143" s="188" t="s">
        <v>8</v>
      </c>
      <c r="D143" s="188" t="s">
        <v>119</v>
      </c>
      <c r="E143" s="189" t="s">
        <v>233</v>
      </c>
      <c r="F143" s="190" t="s">
        <v>234</v>
      </c>
      <c r="G143" s="191" t="s">
        <v>168</v>
      </c>
      <c r="H143" s="192">
        <v>8.7999999999999995E-2</v>
      </c>
      <c r="I143" s="193"/>
      <c r="J143" s="194">
        <f>ROUND(I143*H143,2)</f>
        <v>0</v>
      </c>
      <c r="K143" s="190" t="s">
        <v>123</v>
      </c>
      <c r="L143" s="40"/>
      <c r="M143" s="202" t="s">
        <v>19</v>
      </c>
      <c r="N143" s="203" t="s">
        <v>43</v>
      </c>
      <c r="O143" s="65"/>
      <c r="P143" s="204">
        <f>O143*H143</f>
        <v>0</v>
      </c>
      <c r="Q143" s="204">
        <v>0</v>
      </c>
      <c r="R143" s="204">
        <f>Q143*H143</f>
        <v>0</v>
      </c>
      <c r="S143" s="204">
        <v>0</v>
      </c>
      <c r="T143" s="205">
        <f>S143*H143</f>
        <v>0</v>
      </c>
      <c r="U143" s="35"/>
      <c r="V143" s="35"/>
      <c r="W143" s="35"/>
      <c r="X143" s="35"/>
      <c r="Y143" s="35"/>
      <c r="Z143" s="35"/>
      <c r="AA143" s="35"/>
      <c r="AB143" s="35"/>
      <c r="AC143" s="35"/>
      <c r="AD143" s="35"/>
      <c r="AE143" s="35"/>
      <c r="AR143" s="200" t="s">
        <v>149</v>
      </c>
      <c r="AT143" s="200" t="s">
        <v>119</v>
      </c>
      <c r="AU143" s="200" t="s">
        <v>82</v>
      </c>
      <c r="AY143" s="18" t="s">
        <v>116</v>
      </c>
      <c r="BE143" s="201">
        <f>IF(N143="základní",J143,0)</f>
        <v>0</v>
      </c>
      <c r="BF143" s="201">
        <f>IF(N143="snížená",J143,0)</f>
        <v>0</v>
      </c>
      <c r="BG143" s="201">
        <f>IF(N143="zákl. přenesená",J143,0)</f>
        <v>0</v>
      </c>
      <c r="BH143" s="201">
        <f>IF(N143="sníž. přenesená",J143,0)</f>
        <v>0</v>
      </c>
      <c r="BI143" s="201">
        <f>IF(N143="nulová",J143,0)</f>
        <v>0</v>
      </c>
      <c r="BJ143" s="18" t="s">
        <v>80</v>
      </c>
      <c r="BK143" s="201">
        <f>ROUND(I143*H143,2)</f>
        <v>0</v>
      </c>
      <c r="BL143" s="18" t="s">
        <v>149</v>
      </c>
      <c r="BM143" s="200" t="s">
        <v>235</v>
      </c>
    </row>
    <row r="144" spans="1:65" s="2" customFormat="1" ht="58.5">
      <c r="A144" s="35"/>
      <c r="B144" s="36"/>
      <c r="C144" s="37"/>
      <c r="D144" s="206" t="s">
        <v>151</v>
      </c>
      <c r="E144" s="37"/>
      <c r="F144" s="207" t="s">
        <v>236</v>
      </c>
      <c r="G144" s="37"/>
      <c r="H144" s="37"/>
      <c r="I144" s="109"/>
      <c r="J144" s="37"/>
      <c r="K144" s="37"/>
      <c r="L144" s="40"/>
      <c r="M144" s="208"/>
      <c r="N144" s="209"/>
      <c r="O144" s="65"/>
      <c r="P144" s="65"/>
      <c r="Q144" s="65"/>
      <c r="R144" s="65"/>
      <c r="S144" s="65"/>
      <c r="T144" s="66"/>
      <c r="U144" s="35"/>
      <c r="V144" s="35"/>
      <c r="W144" s="35"/>
      <c r="X144" s="35"/>
      <c r="Y144" s="35"/>
      <c r="Z144" s="35"/>
      <c r="AA144" s="35"/>
      <c r="AB144" s="35"/>
      <c r="AC144" s="35"/>
      <c r="AD144" s="35"/>
      <c r="AE144" s="35"/>
      <c r="AT144" s="18" t="s">
        <v>151</v>
      </c>
      <c r="AU144" s="18" t="s">
        <v>82</v>
      </c>
    </row>
    <row r="145" spans="1:65" s="12" customFormat="1" ht="22.9" customHeight="1">
      <c r="B145" s="172"/>
      <c r="C145" s="173"/>
      <c r="D145" s="174" t="s">
        <v>71</v>
      </c>
      <c r="E145" s="186" t="s">
        <v>237</v>
      </c>
      <c r="F145" s="186" t="s">
        <v>238</v>
      </c>
      <c r="G145" s="173"/>
      <c r="H145" s="173"/>
      <c r="I145" s="176"/>
      <c r="J145" s="187">
        <f>BK145</f>
        <v>0</v>
      </c>
      <c r="K145" s="173"/>
      <c r="L145" s="178"/>
      <c r="M145" s="179"/>
      <c r="N145" s="180"/>
      <c r="O145" s="180"/>
      <c r="P145" s="181">
        <f>SUM(P146:P147)</f>
        <v>0</v>
      </c>
      <c r="Q145" s="180"/>
      <c r="R145" s="181">
        <f>SUM(R146:R147)</f>
        <v>0</v>
      </c>
      <c r="S145" s="180"/>
      <c r="T145" s="182">
        <f>SUM(T146:T147)</f>
        <v>0</v>
      </c>
      <c r="AR145" s="183" t="s">
        <v>80</v>
      </c>
      <c r="AT145" s="184" t="s">
        <v>71</v>
      </c>
      <c r="AU145" s="184" t="s">
        <v>80</v>
      </c>
      <c r="AY145" s="183" t="s">
        <v>116</v>
      </c>
      <c r="BK145" s="185">
        <f>SUM(BK146:BK147)</f>
        <v>0</v>
      </c>
    </row>
    <row r="146" spans="1:65" s="2" customFormat="1" ht="21.75" customHeight="1">
      <c r="A146" s="35"/>
      <c r="B146" s="36"/>
      <c r="C146" s="188" t="s">
        <v>239</v>
      </c>
      <c r="D146" s="188" t="s">
        <v>119</v>
      </c>
      <c r="E146" s="189" t="s">
        <v>240</v>
      </c>
      <c r="F146" s="190" t="s">
        <v>241</v>
      </c>
      <c r="G146" s="191" t="s">
        <v>168</v>
      </c>
      <c r="H146" s="192">
        <v>1.9710000000000001</v>
      </c>
      <c r="I146" s="193"/>
      <c r="J146" s="194">
        <f>ROUND(I146*H146,2)</f>
        <v>0</v>
      </c>
      <c r="K146" s="190" t="s">
        <v>123</v>
      </c>
      <c r="L146" s="40"/>
      <c r="M146" s="202" t="s">
        <v>19</v>
      </c>
      <c r="N146" s="203" t="s">
        <v>43</v>
      </c>
      <c r="O146" s="65"/>
      <c r="P146" s="204">
        <f>O146*H146</f>
        <v>0</v>
      </c>
      <c r="Q146" s="204">
        <v>0</v>
      </c>
      <c r="R146" s="204">
        <f>Q146*H146</f>
        <v>0</v>
      </c>
      <c r="S146" s="204">
        <v>0</v>
      </c>
      <c r="T146" s="205">
        <f>S146*H146</f>
        <v>0</v>
      </c>
      <c r="U146" s="35"/>
      <c r="V146" s="35"/>
      <c r="W146" s="35"/>
      <c r="X146" s="35"/>
      <c r="Y146" s="35"/>
      <c r="Z146" s="35"/>
      <c r="AA146" s="35"/>
      <c r="AB146" s="35"/>
      <c r="AC146" s="35"/>
      <c r="AD146" s="35"/>
      <c r="AE146" s="35"/>
      <c r="AR146" s="200" t="s">
        <v>149</v>
      </c>
      <c r="AT146" s="200" t="s">
        <v>119</v>
      </c>
      <c r="AU146" s="200" t="s">
        <v>82</v>
      </c>
      <c r="AY146" s="18" t="s">
        <v>116</v>
      </c>
      <c r="BE146" s="201">
        <f>IF(N146="základní",J146,0)</f>
        <v>0</v>
      </c>
      <c r="BF146" s="201">
        <f>IF(N146="snížená",J146,0)</f>
        <v>0</v>
      </c>
      <c r="BG146" s="201">
        <f>IF(N146="zákl. přenesená",J146,0)</f>
        <v>0</v>
      </c>
      <c r="BH146" s="201">
        <f>IF(N146="sníž. přenesená",J146,0)</f>
        <v>0</v>
      </c>
      <c r="BI146" s="201">
        <f>IF(N146="nulová",J146,0)</f>
        <v>0</v>
      </c>
      <c r="BJ146" s="18" t="s">
        <v>80</v>
      </c>
      <c r="BK146" s="201">
        <f>ROUND(I146*H146,2)</f>
        <v>0</v>
      </c>
      <c r="BL146" s="18" t="s">
        <v>149</v>
      </c>
      <c r="BM146" s="200" t="s">
        <v>242</v>
      </c>
    </row>
    <row r="147" spans="1:65" s="2" customFormat="1" ht="58.5">
      <c r="A147" s="35"/>
      <c r="B147" s="36"/>
      <c r="C147" s="37"/>
      <c r="D147" s="206" t="s">
        <v>151</v>
      </c>
      <c r="E147" s="37"/>
      <c r="F147" s="207" t="s">
        <v>243</v>
      </c>
      <c r="G147" s="37"/>
      <c r="H147" s="37"/>
      <c r="I147" s="109"/>
      <c r="J147" s="37"/>
      <c r="K147" s="37"/>
      <c r="L147" s="40"/>
      <c r="M147" s="208"/>
      <c r="N147" s="209"/>
      <c r="O147" s="65"/>
      <c r="P147" s="65"/>
      <c r="Q147" s="65"/>
      <c r="R147" s="65"/>
      <c r="S147" s="65"/>
      <c r="T147" s="66"/>
      <c r="U147" s="35"/>
      <c r="V147" s="35"/>
      <c r="W147" s="35"/>
      <c r="X147" s="35"/>
      <c r="Y147" s="35"/>
      <c r="Z147" s="35"/>
      <c r="AA147" s="35"/>
      <c r="AB147" s="35"/>
      <c r="AC147" s="35"/>
      <c r="AD147" s="35"/>
      <c r="AE147" s="35"/>
      <c r="AT147" s="18" t="s">
        <v>151</v>
      </c>
      <c r="AU147" s="18" t="s">
        <v>82</v>
      </c>
    </row>
    <row r="148" spans="1:65" s="12" customFormat="1" ht="25.9" customHeight="1">
      <c r="B148" s="172"/>
      <c r="C148" s="173"/>
      <c r="D148" s="174" t="s">
        <v>71</v>
      </c>
      <c r="E148" s="175" t="s">
        <v>244</v>
      </c>
      <c r="F148" s="175" t="s">
        <v>245</v>
      </c>
      <c r="G148" s="173"/>
      <c r="H148" s="173"/>
      <c r="I148" s="176"/>
      <c r="J148" s="177">
        <f>BK148</f>
        <v>0</v>
      </c>
      <c r="K148" s="173"/>
      <c r="L148" s="178"/>
      <c r="M148" s="179"/>
      <c r="N148" s="180"/>
      <c r="O148" s="180"/>
      <c r="P148" s="181">
        <f>P149+P160+P174+P178+P203+P205+P211+P223+P239</f>
        <v>0</v>
      </c>
      <c r="Q148" s="180"/>
      <c r="R148" s="181">
        <f>R149+R160+R174+R178+R203+R205+R211+R223+R239</f>
        <v>0.22292042000000001</v>
      </c>
      <c r="S148" s="180"/>
      <c r="T148" s="182">
        <f>T149+T160+T174+T178+T203+T205+T211+T223+T239</f>
        <v>5.1313280000000003E-2</v>
      </c>
      <c r="AR148" s="183" t="s">
        <v>82</v>
      </c>
      <c r="AT148" s="184" t="s">
        <v>71</v>
      </c>
      <c r="AU148" s="184" t="s">
        <v>72</v>
      </c>
      <c r="AY148" s="183" t="s">
        <v>116</v>
      </c>
      <c r="BK148" s="185">
        <f>BK149+BK160+BK174+BK178+BK203+BK205+BK211+BK223+BK239</f>
        <v>0</v>
      </c>
    </row>
    <row r="149" spans="1:65" s="12" customFormat="1" ht="22.9" customHeight="1">
      <c r="B149" s="172"/>
      <c r="C149" s="173"/>
      <c r="D149" s="174" t="s">
        <v>71</v>
      </c>
      <c r="E149" s="186" t="s">
        <v>246</v>
      </c>
      <c r="F149" s="186" t="s">
        <v>247</v>
      </c>
      <c r="G149" s="173"/>
      <c r="H149" s="173"/>
      <c r="I149" s="176"/>
      <c r="J149" s="187">
        <f>BK149</f>
        <v>0</v>
      </c>
      <c r="K149" s="173"/>
      <c r="L149" s="178"/>
      <c r="M149" s="179"/>
      <c r="N149" s="180"/>
      <c r="O149" s="180"/>
      <c r="P149" s="181">
        <f>SUM(P150:P159)</f>
        <v>0</v>
      </c>
      <c r="Q149" s="180"/>
      <c r="R149" s="181">
        <f>SUM(R150:R159)</f>
        <v>4.8000000000000001E-4</v>
      </c>
      <c r="S149" s="180"/>
      <c r="T149" s="182">
        <f>SUM(T150:T159)</f>
        <v>0</v>
      </c>
      <c r="AR149" s="183" t="s">
        <v>82</v>
      </c>
      <c r="AT149" s="184" t="s">
        <v>71</v>
      </c>
      <c r="AU149" s="184" t="s">
        <v>80</v>
      </c>
      <c r="AY149" s="183" t="s">
        <v>116</v>
      </c>
      <c r="BK149" s="185">
        <f>SUM(BK150:BK159)</f>
        <v>0</v>
      </c>
    </row>
    <row r="150" spans="1:65" s="2" customFormat="1" ht="16.5" customHeight="1">
      <c r="A150" s="35"/>
      <c r="B150" s="36"/>
      <c r="C150" s="188" t="s">
        <v>248</v>
      </c>
      <c r="D150" s="188" t="s">
        <v>119</v>
      </c>
      <c r="E150" s="189" t="s">
        <v>249</v>
      </c>
      <c r="F150" s="190" t="s">
        <v>250</v>
      </c>
      <c r="G150" s="191" t="s">
        <v>122</v>
      </c>
      <c r="H150" s="192">
        <v>1</v>
      </c>
      <c r="I150" s="193"/>
      <c r="J150" s="194">
        <f>ROUND(I150*H150,2)</f>
        <v>0</v>
      </c>
      <c r="K150" s="190" t="s">
        <v>19</v>
      </c>
      <c r="L150" s="40"/>
      <c r="M150" s="202" t="s">
        <v>19</v>
      </c>
      <c r="N150" s="203" t="s">
        <v>43</v>
      </c>
      <c r="O150" s="65"/>
      <c r="P150" s="204">
        <f>O150*H150</f>
        <v>0</v>
      </c>
      <c r="Q150" s="204">
        <v>0</v>
      </c>
      <c r="R150" s="204">
        <f>Q150*H150</f>
        <v>0</v>
      </c>
      <c r="S150" s="204">
        <v>0</v>
      </c>
      <c r="T150" s="205">
        <f>S150*H150</f>
        <v>0</v>
      </c>
      <c r="U150" s="35"/>
      <c r="V150" s="35"/>
      <c r="W150" s="35"/>
      <c r="X150" s="35"/>
      <c r="Y150" s="35"/>
      <c r="Z150" s="35"/>
      <c r="AA150" s="35"/>
      <c r="AB150" s="35"/>
      <c r="AC150" s="35"/>
      <c r="AD150" s="35"/>
      <c r="AE150" s="35"/>
      <c r="AR150" s="200" t="s">
        <v>239</v>
      </c>
      <c r="AT150" s="200" t="s">
        <v>119</v>
      </c>
      <c r="AU150" s="200" t="s">
        <v>82</v>
      </c>
      <c r="AY150" s="18" t="s">
        <v>116</v>
      </c>
      <c r="BE150" s="201">
        <f>IF(N150="základní",J150,0)</f>
        <v>0</v>
      </c>
      <c r="BF150" s="201">
        <f>IF(N150="snížená",J150,0)</f>
        <v>0</v>
      </c>
      <c r="BG150" s="201">
        <f>IF(N150="zákl. přenesená",J150,0)</f>
        <v>0</v>
      </c>
      <c r="BH150" s="201">
        <f>IF(N150="sníž. přenesená",J150,0)</f>
        <v>0</v>
      </c>
      <c r="BI150" s="201">
        <f>IF(N150="nulová",J150,0)</f>
        <v>0</v>
      </c>
      <c r="BJ150" s="18" t="s">
        <v>80</v>
      </c>
      <c r="BK150" s="201">
        <f>ROUND(I150*H150,2)</f>
        <v>0</v>
      </c>
      <c r="BL150" s="18" t="s">
        <v>239</v>
      </c>
      <c r="BM150" s="200" t="s">
        <v>251</v>
      </c>
    </row>
    <row r="151" spans="1:65" s="2" customFormat="1" ht="16.5" customHeight="1">
      <c r="A151" s="35"/>
      <c r="B151" s="36"/>
      <c r="C151" s="188" t="s">
        <v>252</v>
      </c>
      <c r="D151" s="188" t="s">
        <v>119</v>
      </c>
      <c r="E151" s="189" t="s">
        <v>253</v>
      </c>
      <c r="F151" s="190" t="s">
        <v>254</v>
      </c>
      <c r="G151" s="191" t="s">
        <v>255</v>
      </c>
      <c r="H151" s="192">
        <v>1</v>
      </c>
      <c r="I151" s="193"/>
      <c r="J151" s="194">
        <f>ROUND(I151*H151,2)</f>
        <v>0</v>
      </c>
      <c r="K151" s="190" t="s">
        <v>123</v>
      </c>
      <c r="L151" s="40"/>
      <c r="M151" s="202" t="s">
        <v>19</v>
      </c>
      <c r="N151" s="203" t="s">
        <v>43</v>
      </c>
      <c r="O151" s="65"/>
      <c r="P151" s="204">
        <f>O151*H151</f>
        <v>0</v>
      </c>
      <c r="Q151" s="204">
        <v>4.8000000000000001E-4</v>
      </c>
      <c r="R151" s="204">
        <f>Q151*H151</f>
        <v>4.8000000000000001E-4</v>
      </c>
      <c r="S151" s="204">
        <v>0</v>
      </c>
      <c r="T151" s="205">
        <f>S151*H151</f>
        <v>0</v>
      </c>
      <c r="U151" s="35"/>
      <c r="V151" s="35"/>
      <c r="W151" s="35"/>
      <c r="X151" s="35"/>
      <c r="Y151" s="35"/>
      <c r="Z151" s="35"/>
      <c r="AA151" s="35"/>
      <c r="AB151" s="35"/>
      <c r="AC151" s="35"/>
      <c r="AD151" s="35"/>
      <c r="AE151" s="35"/>
      <c r="AR151" s="200" t="s">
        <v>239</v>
      </c>
      <c r="AT151" s="200" t="s">
        <v>119</v>
      </c>
      <c r="AU151" s="200" t="s">
        <v>82</v>
      </c>
      <c r="AY151" s="18" t="s">
        <v>116</v>
      </c>
      <c r="BE151" s="201">
        <f>IF(N151="základní",J151,0)</f>
        <v>0</v>
      </c>
      <c r="BF151" s="201">
        <f>IF(N151="snížená",J151,0)</f>
        <v>0</v>
      </c>
      <c r="BG151" s="201">
        <f>IF(N151="zákl. přenesená",J151,0)</f>
        <v>0</v>
      </c>
      <c r="BH151" s="201">
        <f>IF(N151="sníž. přenesená",J151,0)</f>
        <v>0</v>
      </c>
      <c r="BI151" s="201">
        <f>IF(N151="nulová",J151,0)</f>
        <v>0</v>
      </c>
      <c r="BJ151" s="18" t="s">
        <v>80</v>
      </c>
      <c r="BK151" s="201">
        <f>ROUND(I151*H151,2)</f>
        <v>0</v>
      </c>
      <c r="BL151" s="18" t="s">
        <v>239</v>
      </c>
      <c r="BM151" s="200" t="s">
        <v>256</v>
      </c>
    </row>
    <row r="152" spans="1:65" s="2" customFormat="1" ht="39">
      <c r="A152" s="35"/>
      <c r="B152" s="36"/>
      <c r="C152" s="37"/>
      <c r="D152" s="206" t="s">
        <v>151</v>
      </c>
      <c r="E152" s="37"/>
      <c r="F152" s="207" t="s">
        <v>257</v>
      </c>
      <c r="G152" s="37"/>
      <c r="H152" s="37"/>
      <c r="I152" s="109"/>
      <c r="J152" s="37"/>
      <c r="K152" s="37"/>
      <c r="L152" s="40"/>
      <c r="M152" s="208"/>
      <c r="N152" s="209"/>
      <c r="O152" s="65"/>
      <c r="P152" s="65"/>
      <c r="Q152" s="65"/>
      <c r="R152" s="65"/>
      <c r="S152" s="65"/>
      <c r="T152" s="66"/>
      <c r="U152" s="35"/>
      <c r="V152" s="35"/>
      <c r="W152" s="35"/>
      <c r="X152" s="35"/>
      <c r="Y152" s="35"/>
      <c r="Z152" s="35"/>
      <c r="AA152" s="35"/>
      <c r="AB152" s="35"/>
      <c r="AC152" s="35"/>
      <c r="AD152" s="35"/>
      <c r="AE152" s="35"/>
      <c r="AT152" s="18" t="s">
        <v>151</v>
      </c>
      <c r="AU152" s="18" t="s">
        <v>82</v>
      </c>
    </row>
    <row r="153" spans="1:65" s="2" customFormat="1" ht="16.5" customHeight="1">
      <c r="A153" s="35"/>
      <c r="B153" s="36"/>
      <c r="C153" s="188" t="s">
        <v>258</v>
      </c>
      <c r="D153" s="188" t="s">
        <v>119</v>
      </c>
      <c r="E153" s="189" t="s">
        <v>259</v>
      </c>
      <c r="F153" s="190" t="s">
        <v>260</v>
      </c>
      <c r="G153" s="191" t="s">
        <v>261</v>
      </c>
      <c r="H153" s="192">
        <v>1</v>
      </c>
      <c r="I153" s="193"/>
      <c r="J153" s="194">
        <f>ROUND(I153*H153,2)</f>
        <v>0</v>
      </c>
      <c r="K153" s="190" t="s">
        <v>123</v>
      </c>
      <c r="L153" s="40"/>
      <c r="M153" s="202" t="s">
        <v>19</v>
      </c>
      <c r="N153" s="203" t="s">
        <v>43</v>
      </c>
      <c r="O153" s="65"/>
      <c r="P153" s="204">
        <f>O153*H153</f>
        <v>0</v>
      </c>
      <c r="Q153" s="204">
        <v>0</v>
      </c>
      <c r="R153" s="204">
        <f>Q153*H153</f>
        <v>0</v>
      </c>
      <c r="S153" s="204">
        <v>0</v>
      </c>
      <c r="T153" s="205">
        <f>S153*H153</f>
        <v>0</v>
      </c>
      <c r="U153" s="35"/>
      <c r="V153" s="35"/>
      <c r="W153" s="35"/>
      <c r="X153" s="35"/>
      <c r="Y153" s="35"/>
      <c r="Z153" s="35"/>
      <c r="AA153" s="35"/>
      <c r="AB153" s="35"/>
      <c r="AC153" s="35"/>
      <c r="AD153" s="35"/>
      <c r="AE153" s="35"/>
      <c r="AR153" s="200" t="s">
        <v>239</v>
      </c>
      <c r="AT153" s="200" t="s">
        <v>119</v>
      </c>
      <c r="AU153" s="200" t="s">
        <v>82</v>
      </c>
      <c r="AY153" s="18" t="s">
        <v>116</v>
      </c>
      <c r="BE153" s="201">
        <f>IF(N153="základní",J153,0)</f>
        <v>0</v>
      </c>
      <c r="BF153" s="201">
        <f>IF(N153="snížená",J153,0)</f>
        <v>0</v>
      </c>
      <c r="BG153" s="201">
        <f>IF(N153="zákl. přenesená",J153,0)</f>
        <v>0</v>
      </c>
      <c r="BH153" s="201">
        <f>IF(N153="sníž. přenesená",J153,0)</f>
        <v>0</v>
      </c>
      <c r="BI153" s="201">
        <f>IF(N153="nulová",J153,0)</f>
        <v>0</v>
      </c>
      <c r="BJ153" s="18" t="s">
        <v>80</v>
      </c>
      <c r="BK153" s="201">
        <f>ROUND(I153*H153,2)</f>
        <v>0</v>
      </c>
      <c r="BL153" s="18" t="s">
        <v>239</v>
      </c>
      <c r="BM153" s="200" t="s">
        <v>262</v>
      </c>
    </row>
    <row r="154" spans="1:65" s="2" customFormat="1" ht="39">
      <c r="A154" s="35"/>
      <c r="B154" s="36"/>
      <c r="C154" s="37"/>
      <c r="D154" s="206" t="s">
        <v>151</v>
      </c>
      <c r="E154" s="37"/>
      <c r="F154" s="207" t="s">
        <v>263</v>
      </c>
      <c r="G154" s="37"/>
      <c r="H154" s="37"/>
      <c r="I154" s="109"/>
      <c r="J154" s="37"/>
      <c r="K154" s="37"/>
      <c r="L154" s="40"/>
      <c r="M154" s="208"/>
      <c r="N154" s="209"/>
      <c r="O154" s="65"/>
      <c r="P154" s="65"/>
      <c r="Q154" s="65"/>
      <c r="R154" s="65"/>
      <c r="S154" s="65"/>
      <c r="T154" s="66"/>
      <c r="U154" s="35"/>
      <c r="V154" s="35"/>
      <c r="W154" s="35"/>
      <c r="X154" s="35"/>
      <c r="Y154" s="35"/>
      <c r="Z154" s="35"/>
      <c r="AA154" s="35"/>
      <c r="AB154" s="35"/>
      <c r="AC154" s="35"/>
      <c r="AD154" s="35"/>
      <c r="AE154" s="35"/>
      <c r="AT154" s="18" t="s">
        <v>151</v>
      </c>
      <c r="AU154" s="18" t="s">
        <v>82</v>
      </c>
    </row>
    <row r="155" spans="1:65" s="2" customFormat="1" ht="16.5" customHeight="1">
      <c r="A155" s="35"/>
      <c r="B155" s="36"/>
      <c r="C155" s="188" t="s">
        <v>264</v>
      </c>
      <c r="D155" s="188" t="s">
        <v>119</v>
      </c>
      <c r="E155" s="189" t="s">
        <v>265</v>
      </c>
      <c r="F155" s="190" t="s">
        <v>266</v>
      </c>
      <c r="G155" s="191" t="s">
        <v>255</v>
      </c>
      <c r="H155" s="192">
        <v>1</v>
      </c>
      <c r="I155" s="193"/>
      <c r="J155" s="194">
        <f>ROUND(I155*H155,2)</f>
        <v>0</v>
      </c>
      <c r="K155" s="190" t="s">
        <v>123</v>
      </c>
      <c r="L155" s="40"/>
      <c r="M155" s="202" t="s">
        <v>19</v>
      </c>
      <c r="N155" s="203" t="s">
        <v>43</v>
      </c>
      <c r="O155" s="65"/>
      <c r="P155" s="204">
        <f>O155*H155</f>
        <v>0</v>
      </c>
      <c r="Q155" s="204">
        <v>0</v>
      </c>
      <c r="R155" s="204">
        <f>Q155*H155</f>
        <v>0</v>
      </c>
      <c r="S155" s="204">
        <v>0</v>
      </c>
      <c r="T155" s="205">
        <f>S155*H155</f>
        <v>0</v>
      </c>
      <c r="U155" s="35"/>
      <c r="V155" s="35"/>
      <c r="W155" s="35"/>
      <c r="X155" s="35"/>
      <c r="Y155" s="35"/>
      <c r="Z155" s="35"/>
      <c r="AA155" s="35"/>
      <c r="AB155" s="35"/>
      <c r="AC155" s="35"/>
      <c r="AD155" s="35"/>
      <c r="AE155" s="35"/>
      <c r="AR155" s="200" t="s">
        <v>239</v>
      </c>
      <c r="AT155" s="200" t="s">
        <v>119</v>
      </c>
      <c r="AU155" s="200" t="s">
        <v>82</v>
      </c>
      <c r="AY155" s="18" t="s">
        <v>116</v>
      </c>
      <c r="BE155" s="201">
        <f>IF(N155="základní",J155,0)</f>
        <v>0</v>
      </c>
      <c r="BF155" s="201">
        <f>IF(N155="snížená",J155,0)</f>
        <v>0</v>
      </c>
      <c r="BG155" s="201">
        <f>IF(N155="zákl. přenesená",J155,0)</f>
        <v>0</v>
      </c>
      <c r="BH155" s="201">
        <f>IF(N155="sníž. přenesená",J155,0)</f>
        <v>0</v>
      </c>
      <c r="BI155" s="201">
        <f>IF(N155="nulová",J155,0)</f>
        <v>0</v>
      </c>
      <c r="BJ155" s="18" t="s">
        <v>80</v>
      </c>
      <c r="BK155" s="201">
        <f>ROUND(I155*H155,2)</f>
        <v>0</v>
      </c>
      <c r="BL155" s="18" t="s">
        <v>239</v>
      </c>
      <c r="BM155" s="200" t="s">
        <v>267</v>
      </c>
    </row>
    <row r="156" spans="1:65" s="2" customFormat="1" ht="29.25">
      <c r="A156" s="35"/>
      <c r="B156" s="36"/>
      <c r="C156" s="37"/>
      <c r="D156" s="206" t="s">
        <v>151</v>
      </c>
      <c r="E156" s="37"/>
      <c r="F156" s="207" t="s">
        <v>268</v>
      </c>
      <c r="G156" s="37"/>
      <c r="H156" s="37"/>
      <c r="I156" s="109"/>
      <c r="J156" s="37"/>
      <c r="K156" s="37"/>
      <c r="L156" s="40"/>
      <c r="M156" s="208"/>
      <c r="N156" s="209"/>
      <c r="O156" s="65"/>
      <c r="P156" s="65"/>
      <c r="Q156" s="65"/>
      <c r="R156" s="65"/>
      <c r="S156" s="65"/>
      <c r="T156" s="66"/>
      <c r="U156" s="35"/>
      <c r="V156" s="35"/>
      <c r="W156" s="35"/>
      <c r="X156" s="35"/>
      <c r="Y156" s="35"/>
      <c r="Z156" s="35"/>
      <c r="AA156" s="35"/>
      <c r="AB156" s="35"/>
      <c r="AC156" s="35"/>
      <c r="AD156" s="35"/>
      <c r="AE156" s="35"/>
      <c r="AT156" s="18" t="s">
        <v>151</v>
      </c>
      <c r="AU156" s="18" t="s">
        <v>82</v>
      </c>
    </row>
    <row r="157" spans="1:65" s="2" customFormat="1" ht="16.5" customHeight="1">
      <c r="A157" s="35"/>
      <c r="B157" s="36"/>
      <c r="C157" s="188" t="s">
        <v>7</v>
      </c>
      <c r="D157" s="188" t="s">
        <v>119</v>
      </c>
      <c r="E157" s="189" t="s">
        <v>269</v>
      </c>
      <c r="F157" s="190" t="s">
        <v>270</v>
      </c>
      <c r="G157" s="191" t="s">
        <v>122</v>
      </c>
      <c r="H157" s="192">
        <v>1</v>
      </c>
      <c r="I157" s="193"/>
      <c r="J157" s="194">
        <f>ROUND(I157*H157,2)</f>
        <v>0</v>
      </c>
      <c r="K157" s="190" t="s">
        <v>19</v>
      </c>
      <c r="L157" s="40"/>
      <c r="M157" s="202" t="s">
        <v>19</v>
      </c>
      <c r="N157" s="203" t="s">
        <v>43</v>
      </c>
      <c r="O157" s="65"/>
      <c r="P157" s="204">
        <f>O157*H157</f>
        <v>0</v>
      </c>
      <c r="Q157" s="204">
        <v>0</v>
      </c>
      <c r="R157" s="204">
        <f>Q157*H157</f>
        <v>0</v>
      </c>
      <c r="S157" s="204">
        <v>0</v>
      </c>
      <c r="T157" s="205">
        <f>S157*H157</f>
        <v>0</v>
      </c>
      <c r="U157" s="35"/>
      <c r="V157" s="35"/>
      <c r="W157" s="35"/>
      <c r="X157" s="35"/>
      <c r="Y157" s="35"/>
      <c r="Z157" s="35"/>
      <c r="AA157" s="35"/>
      <c r="AB157" s="35"/>
      <c r="AC157" s="35"/>
      <c r="AD157" s="35"/>
      <c r="AE157" s="35"/>
      <c r="AR157" s="200" t="s">
        <v>239</v>
      </c>
      <c r="AT157" s="200" t="s">
        <v>119</v>
      </c>
      <c r="AU157" s="200" t="s">
        <v>82</v>
      </c>
      <c r="AY157" s="18" t="s">
        <v>116</v>
      </c>
      <c r="BE157" s="201">
        <f>IF(N157="základní",J157,0)</f>
        <v>0</v>
      </c>
      <c r="BF157" s="201">
        <f>IF(N157="snížená",J157,0)</f>
        <v>0</v>
      </c>
      <c r="BG157" s="201">
        <f>IF(N157="zákl. přenesená",J157,0)</f>
        <v>0</v>
      </c>
      <c r="BH157" s="201">
        <f>IF(N157="sníž. přenesená",J157,0)</f>
        <v>0</v>
      </c>
      <c r="BI157" s="201">
        <f>IF(N157="nulová",J157,0)</f>
        <v>0</v>
      </c>
      <c r="BJ157" s="18" t="s">
        <v>80</v>
      </c>
      <c r="BK157" s="201">
        <f>ROUND(I157*H157,2)</f>
        <v>0</v>
      </c>
      <c r="BL157" s="18" t="s">
        <v>239</v>
      </c>
      <c r="BM157" s="200" t="s">
        <v>271</v>
      </c>
    </row>
    <row r="158" spans="1:65" s="2" customFormat="1" ht="21.75" customHeight="1">
      <c r="A158" s="35"/>
      <c r="B158" s="36"/>
      <c r="C158" s="188" t="s">
        <v>272</v>
      </c>
      <c r="D158" s="188" t="s">
        <v>119</v>
      </c>
      <c r="E158" s="189" t="s">
        <v>273</v>
      </c>
      <c r="F158" s="190" t="s">
        <v>274</v>
      </c>
      <c r="G158" s="191" t="s">
        <v>275</v>
      </c>
      <c r="H158" s="242"/>
      <c r="I158" s="193"/>
      <c r="J158" s="194">
        <f>ROUND(I158*H158,2)</f>
        <v>0</v>
      </c>
      <c r="K158" s="190" t="s">
        <v>123</v>
      </c>
      <c r="L158" s="40"/>
      <c r="M158" s="202" t="s">
        <v>19</v>
      </c>
      <c r="N158" s="203" t="s">
        <v>43</v>
      </c>
      <c r="O158" s="65"/>
      <c r="P158" s="204">
        <f>O158*H158</f>
        <v>0</v>
      </c>
      <c r="Q158" s="204">
        <v>0</v>
      </c>
      <c r="R158" s="204">
        <f>Q158*H158</f>
        <v>0</v>
      </c>
      <c r="S158" s="204">
        <v>0</v>
      </c>
      <c r="T158" s="205">
        <f>S158*H158</f>
        <v>0</v>
      </c>
      <c r="U158" s="35"/>
      <c r="V158" s="35"/>
      <c r="W158" s="35"/>
      <c r="X158" s="35"/>
      <c r="Y158" s="35"/>
      <c r="Z158" s="35"/>
      <c r="AA158" s="35"/>
      <c r="AB158" s="35"/>
      <c r="AC158" s="35"/>
      <c r="AD158" s="35"/>
      <c r="AE158" s="35"/>
      <c r="AR158" s="200" t="s">
        <v>239</v>
      </c>
      <c r="AT158" s="200" t="s">
        <v>119</v>
      </c>
      <c r="AU158" s="200" t="s">
        <v>82</v>
      </c>
      <c r="AY158" s="18" t="s">
        <v>116</v>
      </c>
      <c r="BE158" s="201">
        <f>IF(N158="základní",J158,0)</f>
        <v>0</v>
      </c>
      <c r="BF158" s="201">
        <f>IF(N158="snížená",J158,0)</f>
        <v>0</v>
      </c>
      <c r="BG158" s="201">
        <f>IF(N158="zákl. přenesená",J158,0)</f>
        <v>0</v>
      </c>
      <c r="BH158" s="201">
        <f>IF(N158="sníž. přenesená",J158,0)</f>
        <v>0</v>
      </c>
      <c r="BI158" s="201">
        <f>IF(N158="nulová",J158,0)</f>
        <v>0</v>
      </c>
      <c r="BJ158" s="18" t="s">
        <v>80</v>
      </c>
      <c r="BK158" s="201">
        <f>ROUND(I158*H158,2)</f>
        <v>0</v>
      </c>
      <c r="BL158" s="18" t="s">
        <v>239</v>
      </c>
      <c r="BM158" s="200" t="s">
        <v>276</v>
      </c>
    </row>
    <row r="159" spans="1:65" s="2" customFormat="1" ht="78">
      <c r="A159" s="35"/>
      <c r="B159" s="36"/>
      <c r="C159" s="37"/>
      <c r="D159" s="206" t="s">
        <v>151</v>
      </c>
      <c r="E159" s="37"/>
      <c r="F159" s="207" t="s">
        <v>277</v>
      </c>
      <c r="G159" s="37"/>
      <c r="H159" s="37"/>
      <c r="I159" s="109"/>
      <c r="J159" s="37"/>
      <c r="K159" s="37"/>
      <c r="L159" s="40"/>
      <c r="M159" s="208"/>
      <c r="N159" s="209"/>
      <c r="O159" s="65"/>
      <c r="P159" s="65"/>
      <c r="Q159" s="65"/>
      <c r="R159" s="65"/>
      <c r="S159" s="65"/>
      <c r="T159" s="66"/>
      <c r="U159" s="35"/>
      <c r="V159" s="35"/>
      <c r="W159" s="35"/>
      <c r="X159" s="35"/>
      <c r="Y159" s="35"/>
      <c r="Z159" s="35"/>
      <c r="AA159" s="35"/>
      <c r="AB159" s="35"/>
      <c r="AC159" s="35"/>
      <c r="AD159" s="35"/>
      <c r="AE159" s="35"/>
      <c r="AT159" s="18" t="s">
        <v>151</v>
      </c>
      <c r="AU159" s="18" t="s">
        <v>82</v>
      </c>
    </row>
    <row r="160" spans="1:65" s="12" customFormat="1" ht="22.9" customHeight="1">
      <c r="B160" s="172"/>
      <c r="C160" s="173"/>
      <c r="D160" s="174" t="s">
        <v>71</v>
      </c>
      <c r="E160" s="186" t="s">
        <v>278</v>
      </c>
      <c r="F160" s="186" t="s">
        <v>279</v>
      </c>
      <c r="G160" s="173"/>
      <c r="H160" s="173"/>
      <c r="I160" s="176"/>
      <c r="J160" s="187">
        <f>BK160</f>
        <v>0</v>
      </c>
      <c r="K160" s="173"/>
      <c r="L160" s="178"/>
      <c r="M160" s="179"/>
      <c r="N160" s="180"/>
      <c r="O160" s="180"/>
      <c r="P160" s="181">
        <f>SUM(P161:P173)</f>
        <v>0</v>
      </c>
      <c r="Q160" s="180"/>
      <c r="R160" s="181">
        <f>SUM(R161:R173)</f>
        <v>1.1800000000000001E-3</v>
      </c>
      <c r="S160" s="180"/>
      <c r="T160" s="182">
        <f>SUM(T161:T173)</f>
        <v>0</v>
      </c>
      <c r="AR160" s="183" t="s">
        <v>82</v>
      </c>
      <c r="AT160" s="184" t="s">
        <v>71</v>
      </c>
      <c r="AU160" s="184" t="s">
        <v>80</v>
      </c>
      <c r="AY160" s="183" t="s">
        <v>116</v>
      </c>
      <c r="BK160" s="185">
        <f>SUM(BK161:BK173)</f>
        <v>0</v>
      </c>
    </row>
    <row r="161" spans="1:65" s="2" customFormat="1" ht="16.5" customHeight="1">
      <c r="A161" s="35"/>
      <c r="B161" s="36"/>
      <c r="C161" s="188" t="s">
        <v>280</v>
      </c>
      <c r="D161" s="188" t="s">
        <v>119</v>
      </c>
      <c r="E161" s="189" t="s">
        <v>281</v>
      </c>
      <c r="F161" s="190" t="s">
        <v>282</v>
      </c>
      <c r="G161" s="191" t="s">
        <v>122</v>
      </c>
      <c r="H161" s="192">
        <v>1</v>
      </c>
      <c r="I161" s="193"/>
      <c r="J161" s="194">
        <f>ROUND(I161*H161,2)</f>
        <v>0</v>
      </c>
      <c r="K161" s="190" t="s">
        <v>19</v>
      </c>
      <c r="L161" s="40"/>
      <c r="M161" s="202" t="s">
        <v>19</v>
      </c>
      <c r="N161" s="203" t="s">
        <v>43</v>
      </c>
      <c r="O161" s="65"/>
      <c r="P161" s="204">
        <f>O161*H161</f>
        <v>0</v>
      </c>
      <c r="Q161" s="204">
        <v>0</v>
      </c>
      <c r="R161" s="204">
        <f>Q161*H161</f>
        <v>0</v>
      </c>
      <c r="S161" s="204">
        <v>0</v>
      </c>
      <c r="T161" s="205">
        <f>S161*H161</f>
        <v>0</v>
      </c>
      <c r="U161" s="35"/>
      <c r="V161" s="35"/>
      <c r="W161" s="35"/>
      <c r="X161" s="35"/>
      <c r="Y161" s="35"/>
      <c r="Z161" s="35"/>
      <c r="AA161" s="35"/>
      <c r="AB161" s="35"/>
      <c r="AC161" s="35"/>
      <c r="AD161" s="35"/>
      <c r="AE161" s="35"/>
      <c r="AR161" s="200" t="s">
        <v>239</v>
      </c>
      <c r="AT161" s="200" t="s">
        <v>119</v>
      </c>
      <c r="AU161" s="200" t="s">
        <v>82</v>
      </c>
      <c r="AY161" s="18" t="s">
        <v>116</v>
      </c>
      <c r="BE161" s="201">
        <f>IF(N161="základní",J161,0)</f>
        <v>0</v>
      </c>
      <c r="BF161" s="201">
        <f>IF(N161="snížená",J161,0)</f>
        <v>0</v>
      </c>
      <c r="BG161" s="201">
        <f>IF(N161="zákl. přenesená",J161,0)</f>
        <v>0</v>
      </c>
      <c r="BH161" s="201">
        <f>IF(N161="sníž. přenesená",J161,0)</f>
        <v>0</v>
      </c>
      <c r="BI161" s="201">
        <f>IF(N161="nulová",J161,0)</f>
        <v>0</v>
      </c>
      <c r="BJ161" s="18" t="s">
        <v>80</v>
      </c>
      <c r="BK161" s="201">
        <f>ROUND(I161*H161,2)</f>
        <v>0</v>
      </c>
      <c r="BL161" s="18" t="s">
        <v>239</v>
      </c>
      <c r="BM161" s="200" t="s">
        <v>283</v>
      </c>
    </row>
    <row r="162" spans="1:65" s="2" customFormat="1" ht="16.5" customHeight="1">
      <c r="A162" s="35"/>
      <c r="B162" s="36"/>
      <c r="C162" s="188" t="s">
        <v>284</v>
      </c>
      <c r="D162" s="188" t="s">
        <v>119</v>
      </c>
      <c r="E162" s="189" t="s">
        <v>285</v>
      </c>
      <c r="F162" s="190" t="s">
        <v>286</v>
      </c>
      <c r="G162" s="191" t="s">
        <v>122</v>
      </c>
      <c r="H162" s="192">
        <v>1</v>
      </c>
      <c r="I162" s="193"/>
      <c r="J162" s="194">
        <f>ROUND(I162*H162,2)</f>
        <v>0</v>
      </c>
      <c r="K162" s="190" t="s">
        <v>19</v>
      </c>
      <c r="L162" s="40"/>
      <c r="M162" s="202" t="s">
        <v>19</v>
      </c>
      <c r="N162" s="203" t="s">
        <v>43</v>
      </c>
      <c r="O162" s="65"/>
      <c r="P162" s="204">
        <f>O162*H162</f>
        <v>0</v>
      </c>
      <c r="Q162" s="204">
        <v>0</v>
      </c>
      <c r="R162" s="204">
        <f>Q162*H162</f>
        <v>0</v>
      </c>
      <c r="S162" s="204">
        <v>0</v>
      </c>
      <c r="T162" s="205">
        <f>S162*H162</f>
        <v>0</v>
      </c>
      <c r="U162" s="35"/>
      <c r="V162" s="35"/>
      <c r="W162" s="35"/>
      <c r="X162" s="35"/>
      <c r="Y162" s="35"/>
      <c r="Z162" s="35"/>
      <c r="AA162" s="35"/>
      <c r="AB162" s="35"/>
      <c r="AC162" s="35"/>
      <c r="AD162" s="35"/>
      <c r="AE162" s="35"/>
      <c r="AR162" s="200" t="s">
        <v>239</v>
      </c>
      <c r="AT162" s="200" t="s">
        <v>119</v>
      </c>
      <c r="AU162" s="200" t="s">
        <v>82</v>
      </c>
      <c r="AY162" s="18" t="s">
        <v>116</v>
      </c>
      <c r="BE162" s="201">
        <f>IF(N162="základní",J162,0)</f>
        <v>0</v>
      </c>
      <c r="BF162" s="201">
        <f>IF(N162="snížená",J162,0)</f>
        <v>0</v>
      </c>
      <c r="BG162" s="201">
        <f>IF(N162="zákl. přenesená",J162,0)</f>
        <v>0</v>
      </c>
      <c r="BH162" s="201">
        <f>IF(N162="sníž. přenesená",J162,0)</f>
        <v>0</v>
      </c>
      <c r="BI162" s="201">
        <f>IF(N162="nulová",J162,0)</f>
        <v>0</v>
      </c>
      <c r="BJ162" s="18" t="s">
        <v>80</v>
      </c>
      <c r="BK162" s="201">
        <f>ROUND(I162*H162,2)</f>
        <v>0</v>
      </c>
      <c r="BL162" s="18" t="s">
        <v>239</v>
      </c>
      <c r="BM162" s="200" t="s">
        <v>287</v>
      </c>
    </row>
    <row r="163" spans="1:65" s="2" customFormat="1" ht="16.5" customHeight="1">
      <c r="A163" s="35"/>
      <c r="B163" s="36"/>
      <c r="C163" s="188" t="s">
        <v>288</v>
      </c>
      <c r="D163" s="188" t="s">
        <v>119</v>
      </c>
      <c r="E163" s="189" t="s">
        <v>289</v>
      </c>
      <c r="F163" s="190" t="s">
        <v>290</v>
      </c>
      <c r="G163" s="191" t="s">
        <v>255</v>
      </c>
      <c r="H163" s="192">
        <v>1</v>
      </c>
      <c r="I163" s="193"/>
      <c r="J163" s="194">
        <f>ROUND(I163*H163,2)</f>
        <v>0</v>
      </c>
      <c r="K163" s="190" t="s">
        <v>123</v>
      </c>
      <c r="L163" s="40"/>
      <c r="M163" s="202" t="s">
        <v>19</v>
      </c>
      <c r="N163" s="203" t="s">
        <v>43</v>
      </c>
      <c r="O163" s="65"/>
      <c r="P163" s="204">
        <f>O163*H163</f>
        <v>0</v>
      </c>
      <c r="Q163" s="204">
        <v>8.4999999999999995E-4</v>
      </c>
      <c r="R163" s="204">
        <f>Q163*H163</f>
        <v>8.4999999999999995E-4</v>
      </c>
      <c r="S163" s="204">
        <v>0</v>
      </c>
      <c r="T163" s="205">
        <f>S163*H163</f>
        <v>0</v>
      </c>
      <c r="U163" s="35"/>
      <c r="V163" s="35"/>
      <c r="W163" s="35"/>
      <c r="X163" s="35"/>
      <c r="Y163" s="35"/>
      <c r="Z163" s="35"/>
      <c r="AA163" s="35"/>
      <c r="AB163" s="35"/>
      <c r="AC163" s="35"/>
      <c r="AD163" s="35"/>
      <c r="AE163" s="35"/>
      <c r="AR163" s="200" t="s">
        <v>239</v>
      </c>
      <c r="AT163" s="200" t="s">
        <v>119</v>
      </c>
      <c r="AU163" s="200" t="s">
        <v>82</v>
      </c>
      <c r="AY163" s="18" t="s">
        <v>116</v>
      </c>
      <c r="BE163" s="201">
        <f>IF(N163="základní",J163,0)</f>
        <v>0</v>
      </c>
      <c r="BF163" s="201">
        <f>IF(N163="snížená",J163,0)</f>
        <v>0</v>
      </c>
      <c r="BG163" s="201">
        <f>IF(N163="zákl. přenesená",J163,0)</f>
        <v>0</v>
      </c>
      <c r="BH163" s="201">
        <f>IF(N163="sníž. přenesená",J163,0)</f>
        <v>0</v>
      </c>
      <c r="BI163" s="201">
        <f>IF(N163="nulová",J163,0)</f>
        <v>0</v>
      </c>
      <c r="BJ163" s="18" t="s">
        <v>80</v>
      </c>
      <c r="BK163" s="201">
        <f>ROUND(I163*H163,2)</f>
        <v>0</v>
      </c>
      <c r="BL163" s="18" t="s">
        <v>239</v>
      </c>
      <c r="BM163" s="200" t="s">
        <v>291</v>
      </c>
    </row>
    <row r="164" spans="1:65" s="2" customFormat="1" ht="29.25">
      <c r="A164" s="35"/>
      <c r="B164" s="36"/>
      <c r="C164" s="37"/>
      <c r="D164" s="206" t="s">
        <v>151</v>
      </c>
      <c r="E164" s="37"/>
      <c r="F164" s="207" t="s">
        <v>292</v>
      </c>
      <c r="G164" s="37"/>
      <c r="H164" s="37"/>
      <c r="I164" s="109"/>
      <c r="J164" s="37"/>
      <c r="K164" s="37"/>
      <c r="L164" s="40"/>
      <c r="M164" s="208"/>
      <c r="N164" s="209"/>
      <c r="O164" s="65"/>
      <c r="P164" s="65"/>
      <c r="Q164" s="65"/>
      <c r="R164" s="65"/>
      <c r="S164" s="65"/>
      <c r="T164" s="66"/>
      <c r="U164" s="35"/>
      <c r="V164" s="35"/>
      <c r="W164" s="35"/>
      <c r="X164" s="35"/>
      <c r="Y164" s="35"/>
      <c r="Z164" s="35"/>
      <c r="AA164" s="35"/>
      <c r="AB164" s="35"/>
      <c r="AC164" s="35"/>
      <c r="AD164" s="35"/>
      <c r="AE164" s="35"/>
      <c r="AT164" s="18" t="s">
        <v>151</v>
      </c>
      <c r="AU164" s="18" t="s">
        <v>82</v>
      </c>
    </row>
    <row r="165" spans="1:65" s="2" customFormat="1" ht="16.5" customHeight="1">
      <c r="A165" s="35"/>
      <c r="B165" s="36"/>
      <c r="C165" s="188" t="s">
        <v>293</v>
      </c>
      <c r="D165" s="188" t="s">
        <v>119</v>
      </c>
      <c r="E165" s="189" t="s">
        <v>294</v>
      </c>
      <c r="F165" s="190" t="s">
        <v>295</v>
      </c>
      <c r="G165" s="191" t="s">
        <v>261</v>
      </c>
      <c r="H165" s="192">
        <v>1</v>
      </c>
      <c r="I165" s="193"/>
      <c r="J165" s="194">
        <f>ROUND(I165*H165,2)</f>
        <v>0</v>
      </c>
      <c r="K165" s="190" t="s">
        <v>123</v>
      </c>
      <c r="L165" s="40"/>
      <c r="M165" s="202" t="s">
        <v>19</v>
      </c>
      <c r="N165" s="203" t="s">
        <v>43</v>
      </c>
      <c r="O165" s="65"/>
      <c r="P165" s="204">
        <f>O165*H165</f>
        <v>0</v>
      </c>
      <c r="Q165" s="204">
        <v>1.2999999999999999E-4</v>
      </c>
      <c r="R165" s="204">
        <f>Q165*H165</f>
        <v>1.2999999999999999E-4</v>
      </c>
      <c r="S165" s="204">
        <v>0</v>
      </c>
      <c r="T165" s="205">
        <f>S165*H165</f>
        <v>0</v>
      </c>
      <c r="U165" s="35"/>
      <c r="V165" s="35"/>
      <c r="W165" s="35"/>
      <c r="X165" s="35"/>
      <c r="Y165" s="35"/>
      <c r="Z165" s="35"/>
      <c r="AA165" s="35"/>
      <c r="AB165" s="35"/>
      <c r="AC165" s="35"/>
      <c r="AD165" s="35"/>
      <c r="AE165" s="35"/>
      <c r="AR165" s="200" t="s">
        <v>149</v>
      </c>
      <c r="AT165" s="200" t="s">
        <v>119</v>
      </c>
      <c r="AU165" s="200" t="s">
        <v>82</v>
      </c>
      <c r="AY165" s="18" t="s">
        <v>116</v>
      </c>
      <c r="BE165" s="201">
        <f>IF(N165="základní",J165,0)</f>
        <v>0</v>
      </c>
      <c r="BF165" s="201">
        <f>IF(N165="snížená",J165,0)</f>
        <v>0</v>
      </c>
      <c r="BG165" s="201">
        <f>IF(N165="zákl. přenesená",J165,0)</f>
        <v>0</v>
      </c>
      <c r="BH165" s="201">
        <f>IF(N165="sníž. přenesená",J165,0)</f>
        <v>0</v>
      </c>
      <c r="BI165" s="201">
        <f>IF(N165="nulová",J165,0)</f>
        <v>0</v>
      </c>
      <c r="BJ165" s="18" t="s">
        <v>80</v>
      </c>
      <c r="BK165" s="201">
        <f>ROUND(I165*H165,2)</f>
        <v>0</v>
      </c>
      <c r="BL165" s="18" t="s">
        <v>149</v>
      </c>
      <c r="BM165" s="200" t="s">
        <v>296</v>
      </c>
    </row>
    <row r="166" spans="1:65" s="2" customFormat="1" ht="39">
      <c r="A166" s="35"/>
      <c r="B166" s="36"/>
      <c r="C166" s="37"/>
      <c r="D166" s="206" t="s">
        <v>151</v>
      </c>
      <c r="E166" s="37"/>
      <c r="F166" s="207" t="s">
        <v>297</v>
      </c>
      <c r="G166" s="37"/>
      <c r="H166" s="37"/>
      <c r="I166" s="109"/>
      <c r="J166" s="37"/>
      <c r="K166" s="37"/>
      <c r="L166" s="40"/>
      <c r="M166" s="208"/>
      <c r="N166" s="209"/>
      <c r="O166" s="65"/>
      <c r="P166" s="65"/>
      <c r="Q166" s="65"/>
      <c r="R166" s="65"/>
      <c r="S166" s="65"/>
      <c r="T166" s="66"/>
      <c r="U166" s="35"/>
      <c r="V166" s="35"/>
      <c r="W166" s="35"/>
      <c r="X166" s="35"/>
      <c r="Y166" s="35"/>
      <c r="Z166" s="35"/>
      <c r="AA166" s="35"/>
      <c r="AB166" s="35"/>
      <c r="AC166" s="35"/>
      <c r="AD166" s="35"/>
      <c r="AE166" s="35"/>
      <c r="AT166" s="18" t="s">
        <v>151</v>
      </c>
      <c r="AU166" s="18" t="s">
        <v>82</v>
      </c>
    </row>
    <row r="167" spans="1:65" s="2" customFormat="1" ht="21.75" customHeight="1">
      <c r="A167" s="35"/>
      <c r="B167" s="36"/>
      <c r="C167" s="188" t="s">
        <v>298</v>
      </c>
      <c r="D167" s="188" t="s">
        <v>119</v>
      </c>
      <c r="E167" s="189" t="s">
        <v>299</v>
      </c>
      <c r="F167" s="190" t="s">
        <v>300</v>
      </c>
      <c r="G167" s="191" t="s">
        <v>255</v>
      </c>
      <c r="H167" s="192">
        <v>1</v>
      </c>
      <c r="I167" s="193"/>
      <c r="J167" s="194">
        <f>ROUND(I167*H167,2)</f>
        <v>0</v>
      </c>
      <c r="K167" s="190" t="s">
        <v>123</v>
      </c>
      <c r="L167" s="40"/>
      <c r="M167" s="202" t="s">
        <v>19</v>
      </c>
      <c r="N167" s="203" t="s">
        <v>43</v>
      </c>
      <c r="O167" s="65"/>
      <c r="P167" s="204">
        <f>O167*H167</f>
        <v>0</v>
      </c>
      <c r="Q167" s="204">
        <v>1.9000000000000001E-4</v>
      </c>
      <c r="R167" s="204">
        <f>Q167*H167</f>
        <v>1.9000000000000001E-4</v>
      </c>
      <c r="S167" s="204">
        <v>0</v>
      </c>
      <c r="T167" s="205">
        <f>S167*H167</f>
        <v>0</v>
      </c>
      <c r="U167" s="35"/>
      <c r="V167" s="35"/>
      <c r="W167" s="35"/>
      <c r="X167" s="35"/>
      <c r="Y167" s="35"/>
      <c r="Z167" s="35"/>
      <c r="AA167" s="35"/>
      <c r="AB167" s="35"/>
      <c r="AC167" s="35"/>
      <c r="AD167" s="35"/>
      <c r="AE167" s="35"/>
      <c r="AR167" s="200" t="s">
        <v>239</v>
      </c>
      <c r="AT167" s="200" t="s">
        <v>119</v>
      </c>
      <c r="AU167" s="200" t="s">
        <v>82</v>
      </c>
      <c r="AY167" s="18" t="s">
        <v>116</v>
      </c>
      <c r="BE167" s="201">
        <f>IF(N167="základní",J167,0)</f>
        <v>0</v>
      </c>
      <c r="BF167" s="201">
        <f>IF(N167="snížená",J167,0)</f>
        <v>0</v>
      </c>
      <c r="BG167" s="201">
        <f>IF(N167="zákl. přenesená",J167,0)</f>
        <v>0</v>
      </c>
      <c r="BH167" s="201">
        <f>IF(N167="sníž. přenesená",J167,0)</f>
        <v>0</v>
      </c>
      <c r="BI167" s="201">
        <f>IF(N167="nulová",J167,0)</f>
        <v>0</v>
      </c>
      <c r="BJ167" s="18" t="s">
        <v>80</v>
      </c>
      <c r="BK167" s="201">
        <f>ROUND(I167*H167,2)</f>
        <v>0</v>
      </c>
      <c r="BL167" s="18" t="s">
        <v>239</v>
      </c>
      <c r="BM167" s="200" t="s">
        <v>301</v>
      </c>
    </row>
    <row r="168" spans="1:65" s="2" customFormat="1" ht="68.25">
      <c r="A168" s="35"/>
      <c r="B168" s="36"/>
      <c r="C168" s="37"/>
      <c r="D168" s="206" t="s">
        <v>151</v>
      </c>
      <c r="E168" s="37"/>
      <c r="F168" s="207" t="s">
        <v>302</v>
      </c>
      <c r="G168" s="37"/>
      <c r="H168" s="37"/>
      <c r="I168" s="109"/>
      <c r="J168" s="37"/>
      <c r="K168" s="37"/>
      <c r="L168" s="40"/>
      <c r="M168" s="208"/>
      <c r="N168" s="209"/>
      <c r="O168" s="65"/>
      <c r="P168" s="65"/>
      <c r="Q168" s="65"/>
      <c r="R168" s="65"/>
      <c r="S168" s="65"/>
      <c r="T168" s="66"/>
      <c r="U168" s="35"/>
      <c r="V168" s="35"/>
      <c r="W168" s="35"/>
      <c r="X168" s="35"/>
      <c r="Y168" s="35"/>
      <c r="Z168" s="35"/>
      <c r="AA168" s="35"/>
      <c r="AB168" s="35"/>
      <c r="AC168" s="35"/>
      <c r="AD168" s="35"/>
      <c r="AE168" s="35"/>
      <c r="AT168" s="18" t="s">
        <v>151</v>
      </c>
      <c r="AU168" s="18" t="s">
        <v>82</v>
      </c>
    </row>
    <row r="169" spans="1:65" s="2" customFormat="1" ht="16.5" customHeight="1">
      <c r="A169" s="35"/>
      <c r="B169" s="36"/>
      <c r="C169" s="188" t="s">
        <v>303</v>
      </c>
      <c r="D169" s="188" t="s">
        <v>119</v>
      </c>
      <c r="E169" s="189" t="s">
        <v>304</v>
      </c>
      <c r="F169" s="190" t="s">
        <v>305</v>
      </c>
      <c r="G169" s="191" t="s">
        <v>255</v>
      </c>
      <c r="H169" s="192">
        <v>1</v>
      </c>
      <c r="I169" s="193"/>
      <c r="J169" s="194">
        <f>ROUND(I169*H169,2)</f>
        <v>0</v>
      </c>
      <c r="K169" s="190" t="s">
        <v>123</v>
      </c>
      <c r="L169" s="40"/>
      <c r="M169" s="202" t="s">
        <v>19</v>
      </c>
      <c r="N169" s="203" t="s">
        <v>43</v>
      </c>
      <c r="O169" s="65"/>
      <c r="P169" s="204">
        <f>O169*H169</f>
        <v>0</v>
      </c>
      <c r="Q169" s="204">
        <v>1.0000000000000001E-5</v>
      </c>
      <c r="R169" s="204">
        <f>Q169*H169</f>
        <v>1.0000000000000001E-5</v>
      </c>
      <c r="S169" s="204">
        <v>0</v>
      </c>
      <c r="T169" s="205">
        <f>S169*H169</f>
        <v>0</v>
      </c>
      <c r="U169" s="35"/>
      <c r="V169" s="35"/>
      <c r="W169" s="35"/>
      <c r="X169" s="35"/>
      <c r="Y169" s="35"/>
      <c r="Z169" s="35"/>
      <c r="AA169" s="35"/>
      <c r="AB169" s="35"/>
      <c r="AC169" s="35"/>
      <c r="AD169" s="35"/>
      <c r="AE169" s="35"/>
      <c r="AR169" s="200" t="s">
        <v>239</v>
      </c>
      <c r="AT169" s="200" t="s">
        <v>119</v>
      </c>
      <c r="AU169" s="200" t="s">
        <v>82</v>
      </c>
      <c r="AY169" s="18" t="s">
        <v>116</v>
      </c>
      <c r="BE169" s="201">
        <f>IF(N169="základní",J169,0)</f>
        <v>0</v>
      </c>
      <c r="BF169" s="201">
        <f>IF(N169="snížená",J169,0)</f>
        <v>0</v>
      </c>
      <c r="BG169" s="201">
        <f>IF(N169="zákl. přenesená",J169,0)</f>
        <v>0</v>
      </c>
      <c r="BH169" s="201">
        <f>IF(N169="sníž. přenesená",J169,0)</f>
        <v>0</v>
      </c>
      <c r="BI169" s="201">
        <f>IF(N169="nulová",J169,0)</f>
        <v>0</v>
      </c>
      <c r="BJ169" s="18" t="s">
        <v>80</v>
      </c>
      <c r="BK169" s="201">
        <f>ROUND(I169*H169,2)</f>
        <v>0</v>
      </c>
      <c r="BL169" s="18" t="s">
        <v>239</v>
      </c>
      <c r="BM169" s="200" t="s">
        <v>306</v>
      </c>
    </row>
    <row r="170" spans="1:65" s="2" customFormat="1" ht="68.25">
      <c r="A170" s="35"/>
      <c r="B170" s="36"/>
      <c r="C170" s="37"/>
      <c r="D170" s="206" t="s">
        <v>151</v>
      </c>
      <c r="E170" s="37"/>
      <c r="F170" s="207" t="s">
        <v>302</v>
      </c>
      <c r="G170" s="37"/>
      <c r="H170" s="37"/>
      <c r="I170" s="109"/>
      <c r="J170" s="37"/>
      <c r="K170" s="37"/>
      <c r="L170" s="40"/>
      <c r="M170" s="208"/>
      <c r="N170" s="209"/>
      <c r="O170" s="65"/>
      <c r="P170" s="65"/>
      <c r="Q170" s="65"/>
      <c r="R170" s="65"/>
      <c r="S170" s="65"/>
      <c r="T170" s="66"/>
      <c r="U170" s="35"/>
      <c r="V170" s="35"/>
      <c r="W170" s="35"/>
      <c r="X170" s="35"/>
      <c r="Y170" s="35"/>
      <c r="Z170" s="35"/>
      <c r="AA170" s="35"/>
      <c r="AB170" s="35"/>
      <c r="AC170" s="35"/>
      <c r="AD170" s="35"/>
      <c r="AE170" s="35"/>
      <c r="AT170" s="18" t="s">
        <v>151</v>
      </c>
      <c r="AU170" s="18" t="s">
        <v>82</v>
      </c>
    </row>
    <row r="171" spans="1:65" s="2" customFormat="1" ht="16.5" customHeight="1">
      <c r="A171" s="35"/>
      <c r="B171" s="36"/>
      <c r="C171" s="188" t="s">
        <v>307</v>
      </c>
      <c r="D171" s="188" t="s">
        <v>119</v>
      </c>
      <c r="E171" s="189" t="s">
        <v>308</v>
      </c>
      <c r="F171" s="190" t="s">
        <v>270</v>
      </c>
      <c r="G171" s="191" t="s">
        <v>122</v>
      </c>
      <c r="H171" s="192">
        <v>1</v>
      </c>
      <c r="I171" s="193"/>
      <c r="J171" s="194">
        <f>ROUND(I171*H171,2)</f>
        <v>0</v>
      </c>
      <c r="K171" s="190" t="s">
        <v>19</v>
      </c>
      <c r="L171" s="40"/>
      <c r="M171" s="202" t="s">
        <v>19</v>
      </c>
      <c r="N171" s="203" t="s">
        <v>43</v>
      </c>
      <c r="O171" s="65"/>
      <c r="P171" s="204">
        <f>O171*H171</f>
        <v>0</v>
      </c>
      <c r="Q171" s="204">
        <v>0</v>
      </c>
      <c r="R171" s="204">
        <f>Q171*H171</f>
        <v>0</v>
      </c>
      <c r="S171" s="204">
        <v>0</v>
      </c>
      <c r="T171" s="205">
        <f>S171*H171</f>
        <v>0</v>
      </c>
      <c r="U171" s="35"/>
      <c r="V171" s="35"/>
      <c r="W171" s="35"/>
      <c r="X171" s="35"/>
      <c r="Y171" s="35"/>
      <c r="Z171" s="35"/>
      <c r="AA171" s="35"/>
      <c r="AB171" s="35"/>
      <c r="AC171" s="35"/>
      <c r="AD171" s="35"/>
      <c r="AE171" s="35"/>
      <c r="AR171" s="200" t="s">
        <v>239</v>
      </c>
      <c r="AT171" s="200" t="s">
        <v>119</v>
      </c>
      <c r="AU171" s="200" t="s">
        <v>82</v>
      </c>
      <c r="AY171" s="18" t="s">
        <v>116</v>
      </c>
      <c r="BE171" s="201">
        <f>IF(N171="základní",J171,0)</f>
        <v>0</v>
      </c>
      <c r="BF171" s="201">
        <f>IF(N171="snížená",J171,0)</f>
        <v>0</v>
      </c>
      <c r="BG171" s="201">
        <f>IF(N171="zákl. přenesená",J171,0)</f>
        <v>0</v>
      </c>
      <c r="BH171" s="201">
        <f>IF(N171="sníž. přenesená",J171,0)</f>
        <v>0</v>
      </c>
      <c r="BI171" s="201">
        <f>IF(N171="nulová",J171,0)</f>
        <v>0</v>
      </c>
      <c r="BJ171" s="18" t="s">
        <v>80</v>
      </c>
      <c r="BK171" s="201">
        <f>ROUND(I171*H171,2)</f>
        <v>0</v>
      </c>
      <c r="BL171" s="18" t="s">
        <v>239</v>
      </c>
      <c r="BM171" s="200" t="s">
        <v>309</v>
      </c>
    </row>
    <row r="172" spans="1:65" s="2" customFormat="1" ht="21.75" customHeight="1">
      <c r="A172" s="35"/>
      <c r="B172" s="36"/>
      <c r="C172" s="188" t="s">
        <v>310</v>
      </c>
      <c r="D172" s="188" t="s">
        <v>119</v>
      </c>
      <c r="E172" s="189" t="s">
        <v>311</v>
      </c>
      <c r="F172" s="190" t="s">
        <v>312</v>
      </c>
      <c r="G172" s="191" t="s">
        <v>275</v>
      </c>
      <c r="H172" s="242"/>
      <c r="I172" s="193"/>
      <c r="J172" s="194">
        <f>ROUND(I172*H172,2)</f>
        <v>0</v>
      </c>
      <c r="K172" s="190" t="s">
        <v>123</v>
      </c>
      <c r="L172" s="40"/>
      <c r="M172" s="202" t="s">
        <v>19</v>
      </c>
      <c r="N172" s="203" t="s">
        <v>43</v>
      </c>
      <c r="O172" s="65"/>
      <c r="P172" s="204">
        <f>O172*H172</f>
        <v>0</v>
      </c>
      <c r="Q172" s="204">
        <v>0</v>
      </c>
      <c r="R172" s="204">
        <f>Q172*H172</f>
        <v>0</v>
      </c>
      <c r="S172" s="204">
        <v>0</v>
      </c>
      <c r="T172" s="205">
        <f>S172*H172</f>
        <v>0</v>
      </c>
      <c r="U172" s="35"/>
      <c r="V172" s="35"/>
      <c r="W172" s="35"/>
      <c r="X172" s="35"/>
      <c r="Y172" s="35"/>
      <c r="Z172" s="35"/>
      <c r="AA172" s="35"/>
      <c r="AB172" s="35"/>
      <c r="AC172" s="35"/>
      <c r="AD172" s="35"/>
      <c r="AE172" s="35"/>
      <c r="AR172" s="200" t="s">
        <v>239</v>
      </c>
      <c r="AT172" s="200" t="s">
        <v>119</v>
      </c>
      <c r="AU172" s="200" t="s">
        <v>82</v>
      </c>
      <c r="AY172" s="18" t="s">
        <v>116</v>
      </c>
      <c r="BE172" s="201">
        <f>IF(N172="základní",J172,0)</f>
        <v>0</v>
      </c>
      <c r="BF172" s="201">
        <f>IF(N172="snížená",J172,0)</f>
        <v>0</v>
      </c>
      <c r="BG172" s="201">
        <f>IF(N172="zákl. přenesená",J172,0)</f>
        <v>0</v>
      </c>
      <c r="BH172" s="201">
        <f>IF(N172="sníž. přenesená",J172,0)</f>
        <v>0</v>
      </c>
      <c r="BI172" s="201">
        <f>IF(N172="nulová",J172,0)</f>
        <v>0</v>
      </c>
      <c r="BJ172" s="18" t="s">
        <v>80</v>
      </c>
      <c r="BK172" s="201">
        <f>ROUND(I172*H172,2)</f>
        <v>0</v>
      </c>
      <c r="BL172" s="18" t="s">
        <v>239</v>
      </c>
      <c r="BM172" s="200" t="s">
        <v>313</v>
      </c>
    </row>
    <row r="173" spans="1:65" s="2" customFormat="1" ht="78">
      <c r="A173" s="35"/>
      <c r="B173" s="36"/>
      <c r="C173" s="37"/>
      <c r="D173" s="206" t="s">
        <v>151</v>
      </c>
      <c r="E173" s="37"/>
      <c r="F173" s="207" t="s">
        <v>314</v>
      </c>
      <c r="G173" s="37"/>
      <c r="H173" s="37"/>
      <c r="I173" s="109"/>
      <c r="J173" s="37"/>
      <c r="K173" s="37"/>
      <c r="L173" s="40"/>
      <c r="M173" s="208"/>
      <c r="N173" s="209"/>
      <c r="O173" s="65"/>
      <c r="P173" s="65"/>
      <c r="Q173" s="65"/>
      <c r="R173" s="65"/>
      <c r="S173" s="65"/>
      <c r="T173" s="66"/>
      <c r="U173" s="35"/>
      <c r="V173" s="35"/>
      <c r="W173" s="35"/>
      <c r="X173" s="35"/>
      <c r="Y173" s="35"/>
      <c r="Z173" s="35"/>
      <c r="AA173" s="35"/>
      <c r="AB173" s="35"/>
      <c r="AC173" s="35"/>
      <c r="AD173" s="35"/>
      <c r="AE173" s="35"/>
      <c r="AT173" s="18" t="s">
        <v>151</v>
      </c>
      <c r="AU173" s="18" t="s">
        <v>82</v>
      </c>
    </row>
    <row r="174" spans="1:65" s="12" customFormat="1" ht="22.9" customHeight="1">
      <c r="B174" s="172"/>
      <c r="C174" s="173"/>
      <c r="D174" s="174" t="s">
        <v>71</v>
      </c>
      <c r="E174" s="186" t="s">
        <v>315</v>
      </c>
      <c r="F174" s="186" t="s">
        <v>316</v>
      </c>
      <c r="G174" s="173"/>
      <c r="H174" s="173"/>
      <c r="I174" s="176"/>
      <c r="J174" s="187">
        <f>BK174</f>
        <v>0</v>
      </c>
      <c r="K174" s="173"/>
      <c r="L174" s="178"/>
      <c r="M174" s="179"/>
      <c r="N174" s="180"/>
      <c r="O174" s="180"/>
      <c r="P174" s="181">
        <f>SUM(P175:P177)</f>
        <v>0</v>
      </c>
      <c r="Q174" s="180"/>
      <c r="R174" s="181">
        <f>SUM(R175:R177)</f>
        <v>1.09E-3</v>
      </c>
      <c r="S174" s="180"/>
      <c r="T174" s="182">
        <f>SUM(T175:T177)</f>
        <v>0</v>
      </c>
      <c r="AR174" s="183" t="s">
        <v>82</v>
      </c>
      <c r="AT174" s="184" t="s">
        <v>71</v>
      </c>
      <c r="AU174" s="184" t="s">
        <v>80</v>
      </c>
      <c r="AY174" s="183" t="s">
        <v>116</v>
      </c>
      <c r="BK174" s="185">
        <f>SUM(BK175:BK177)</f>
        <v>0</v>
      </c>
    </row>
    <row r="175" spans="1:65" s="2" customFormat="1" ht="16.5" customHeight="1">
      <c r="A175" s="35"/>
      <c r="B175" s="36"/>
      <c r="C175" s="188" t="s">
        <v>317</v>
      </c>
      <c r="D175" s="188" t="s">
        <v>119</v>
      </c>
      <c r="E175" s="189" t="s">
        <v>318</v>
      </c>
      <c r="F175" s="190" t="s">
        <v>319</v>
      </c>
      <c r="G175" s="191" t="s">
        <v>261</v>
      </c>
      <c r="H175" s="192">
        <v>1</v>
      </c>
      <c r="I175" s="193"/>
      <c r="J175" s="194">
        <f>ROUND(I175*H175,2)</f>
        <v>0</v>
      </c>
      <c r="K175" s="190" t="s">
        <v>123</v>
      </c>
      <c r="L175" s="40"/>
      <c r="M175" s="202" t="s">
        <v>19</v>
      </c>
      <c r="N175" s="203" t="s">
        <v>43</v>
      </c>
      <c r="O175" s="65"/>
      <c r="P175" s="204">
        <f>O175*H175</f>
        <v>0</v>
      </c>
      <c r="Q175" s="204">
        <v>1.09E-3</v>
      </c>
      <c r="R175" s="204">
        <f>Q175*H175</f>
        <v>1.09E-3</v>
      </c>
      <c r="S175" s="204">
        <v>0</v>
      </c>
      <c r="T175" s="205">
        <f>S175*H175</f>
        <v>0</v>
      </c>
      <c r="U175" s="35"/>
      <c r="V175" s="35"/>
      <c r="W175" s="35"/>
      <c r="X175" s="35"/>
      <c r="Y175" s="35"/>
      <c r="Z175" s="35"/>
      <c r="AA175" s="35"/>
      <c r="AB175" s="35"/>
      <c r="AC175" s="35"/>
      <c r="AD175" s="35"/>
      <c r="AE175" s="35"/>
      <c r="AR175" s="200" t="s">
        <v>239</v>
      </c>
      <c r="AT175" s="200" t="s">
        <v>119</v>
      </c>
      <c r="AU175" s="200" t="s">
        <v>82</v>
      </c>
      <c r="AY175" s="18" t="s">
        <v>116</v>
      </c>
      <c r="BE175" s="201">
        <f>IF(N175="základní",J175,0)</f>
        <v>0</v>
      </c>
      <c r="BF175" s="201">
        <f>IF(N175="snížená",J175,0)</f>
        <v>0</v>
      </c>
      <c r="BG175" s="201">
        <f>IF(N175="zákl. přenesená",J175,0)</f>
        <v>0</v>
      </c>
      <c r="BH175" s="201">
        <f>IF(N175="sníž. přenesená",J175,0)</f>
        <v>0</v>
      </c>
      <c r="BI175" s="201">
        <f>IF(N175="nulová",J175,0)</f>
        <v>0</v>
      </c>
      <c r="BJ175" s="18" t="s">
        <v>80</v>
      </c>
      <c r="BK175" s="201">
        <f>ROUND(I175*H175,2)</f>
        <v>0</v>
      </c>
      <c r="BL175" s="18" t="s">
        <v>239</v>
      </c>
      <c r="BM175" s="200" t="s">
        <v>320</v>
      </c>
    </row>
    <row r="176" spans="1:65" s="2" customFormat="1" ht="21.75" customHeight="1">
      <c r="A176" s="35"/>
      <c r="B176" s="36"/>
      <c r="C176" s="188" t="s">
        <v>321</v>
      </c>
      <c r="D176" s="188" t="s">
        <v>119</v>
      </c>
      <c r="E176" s="189" t="s">
        <v>322</v>
      </c>
      <c r="F176" s="190" t="s">
        <v>323</v>
      </c>
      <c r="G176" s="191" t="s">
        <v>275</v>
      </c>
      <c r="H176" s="242"/>
      <c r="I176" s="193"/>
      <c r="J176" s="194">
        <f>ROUND(I176*H176,2)</f>
        <v>0</v>
      </c>
      <c r="K176" s="190" t="s">
        <v>123</v>
      </c>
      <c r="L176" s="40"/>
      <c r="M176" s="202" t="s">
        <v>19</v>
      </c>
      <c r="N176" s="203" t="s">
        <v>43</v>
      </c>
      <c r="O176" s="65"/>
      <c r="P176" s="204">
        <f>O176*H176</f>
        <v>0</v>
      </c>
      <c r="Q176" s="204">
        <v>0</v>
      </c>
      <c r="R176" s="204">
        <f>Q176*H176</f>
        <v>0</v>
      </c>
      <c r="S176" s="204">
        <v>0</v>
      </c>
      <c r="T176" s="205">
        <f>S176*H176</f>
        <v>0</v>
      </c>
      <c r="U176" s="35"/>
      <c r="V176" s="35"/>
      <c r="W176" s="35"/>
      <c r="X176" s="35"/>
      <c r="Y176" s="35"/>
      <c r="Z176" s="35"/>
      <c r="AA176" s="35"/>
      <c r="AB176" s="35"/>
      <c r="AC176" s="35"/>
      <c r="AD176" s="35"/>
      <c r="AE176" s="35"/>
      <c r="AR176" s="200" t="s">
        <v>239</v>
      </c>
      <c r="AT176" s="200" t="s">
        <v>119</v>
      </c>
      <c r="AU176" s="200" t="s">
        <v>82</v>
      </c>
      <c r="AY176" s="18" t="s">
        <v>116</v>
      </c>
      <c r="BE176" s="201">
        <f>IF(N176="základní",J176,0)</f>
        <v>0</v>
      </c>
      <c r="BF176" s="201">
        <f>IF(N176="snížená",J176,0)</f>
        <v>0</v>
      </c>
      <c r="BG176" s="201">
        <f>IF(N176="zákl. přenesená",J176,0)</f>
        <v>0</v>
      </c>
      <c r="BH176" s="201">
        <f>IF(N176="sníž. přenesená",J176,0)</f>
        <v>0</v>
      </c>
      <c r="BI176" s="201">
        <f>IF(N176="nulová",J176,0)</f>
        <v>0</v>
      </c>
      <c r="BJ176" s="18" t="s">
        <v>80</v>
      </c>
      <c r="BK176" s="201">
        <f>ROUND(I176*H176,2)</f>
        <v>0</v>
      </c>
      <c r="BL176" s="18" t="s">
        <v>239</v>
      </c>
      <c r="BM176" s="200" t="s">
        <v>324</v>
      </c>
    </row>
    <row r="177" spans="1:65" s="2" customFormat="1" ht="78">
      <c r="A177" s="35"/>
      <c r="B177" s="36"/>
      <c r="C177" s="37"/>
      <c r="D177" s="206" t="s">
        <v>151</v>
      </c>
      <c r="E177" s="37"/>
      <c r="F177" s="207" t="s">
        <v>325</v>
      </c>
      <c r="G177" s="37"/>
      <c r="H177" s="37"/>
      <c r="I177" s="109"/>
      <c r="J177" s="37"/>
      <c r="K177" s="37"/>
      <c r="L177" s="40"/>
      <c r="M177" s="208"/>
      <c r="N177" s="209"/>
      <c r="O177" s="65"/>
      <c r="P177" s="65"/>
      <c r="Q177" s="65"/>
      <c r="R177" s="65"/>
      <c r="S177" s="65"/>
      <c r="T177" s="66"/>
      <c r="U177" s="35"/>
      <c r="V177" s="35"/>
      <c r="W177" s="35"/>
      <c r="X177" s="35"/>
      <c r="Y177" s="35"/>
      <c r="Z177" s="35"/>
      <c r="AA177" s="35"/>
      <c r="AB177" s="35"/>
      <c r="AC177" s="35"/>
      <c r="AD177" s="35"/>
      <c r="AE177" s="35"/>
      <c r="AT177" s="18" t="s">
        <v>151</v>
      </c>
      <c r="AU177" s="18" t="s">
        <v>82</v>
      </c>
    </row>
    <row r="178" spans="1:65" s="12" customFormat="1" ht="22.9" customHeight="1">
      <c r="B178" s="172"/>
      <c r="C178" s="173"/>
      <c r="D178" s="174" t="s">
        <v>71</v>
      </c>
      <c r="E178" s="186" t="s">
        <v>326</v>
      </c>
      <c r="F178" s="186" t="s">
        <v>327</v>
      </c>
      <c r="G178" s="173"/>
      <c r="H178" s="173"/>
      <c r="I178" s="176"/>
      <c r="J178" s="187">
        <f>BK178</f>
        <v>0</v>
      </c>
      <c r="K178" s="173"/>
      <c r="L178" s="178"/>
      <c r="M178" s="179"/>
      <c r="N178" s="180"/>
      <c r="O178" s="180"/>
      <c r="P178" s="181">
        <f>SUM(P179:P202)</f>
        <v>0</v>
      </c>
      <c r="Q178" s="180"/>
      <c r="R178" s="181">
        <f>SUM(R179:R202)</f>
        <v>1.5765999999999999E-2</v>
      </c>
      <c r="S178" s="180"/>
      <c r="T178" s="182">
        <f>SUM(T179:T202)</f>
        <v>0</v>
      </c>
      <c r="AR178" s="183" t="s">
        <v>82</v>
      </c>
      <c r="AT178" s="184" t="s">
        <v>71</v>
      </c>
      <c r="AU178" s="184" t="s">
        <v>80</v>
      </c>
      <c r="AY178" s="183" t="s">
        <v>116</v>
      </c>
      <c r="BK178" s="185">
        <f>SUM(BK179:BK202)</f>
        <v>0</v>
      </c>
    </row>
    <row r="179" spans="1:65" s="2" customFormat="1" ht="16.5" customHeight="1">
      <c r="A179" s="35"/>
      <c r="B179" s="36"/>
      <c r="C179" s="188" t="s">
        <v>328</v>
      </c>
      <c r="D179" s="188" t="s">
        <v>119</v>
      </c>
      <c r="E179" s="189" t="s">
        <v>329</v>
      </c>
      <c r="F179" s="190" t="s">
        <v>330</v>
      </c>
      <c r="G179" s="191" t="s">
        <v>122</v>
      </c>
      <c r="H179" s="192">
        <v>1</v>
      </c>
      <c r="I179" s="193"/>
      <c r="J179" s="194">
        <f t="shared" ref="J179:J184" si="0">ROUND(I179*H179,2)</f>
        <v>0</v>
      </c>
      <c r="K179" s="190" t="s">
        <v>19</v>
      </c>
      <c r="L179" s="40"/>
      <c r="M179" s="202" t="s">
        <v>19</v>
      </c>
      <c r="N179" s="203" t="s">
        <v>43</v>
      </c>
      <c r="O179" s="65"/>
      <c r="P179" s="204">
        <f t="shared" ref="P179:P184" si="1">O179*H179</f>
        <v>0</v>
      </c>
      <c r="Q179" s="204">
        <v>0</v>
      </c>
      <c r="R179" s="204">
        <f t="shared" ref="R179:R184" si="2">Q179*H179</f>
        <v>0</v>
      </c>
      <c r="S179" s="204">
        <v>0</v>
      </c>
      <c r="T179" s="205">
        <f t="shared" ref="T179:T184" si="3">S179*H179</f>
        <v>0</v>
      </c>
      <c r="U179" s="35"/>
      <c r="V179" s="35"/>
      <c r="W179" s="35"/>
      <c r="X179" s="35"/>
      <c r="Y179" s="35"/>
      <c r="Z179" s="35"/>
      <c r="AA179" s="35"/>
      <c r="AB179" s="35"/>
      <c r="AC179" s="35"/>
      <c r="AD179" s="35"/>
      <c r="AE179" s="35"/>
      <c r="AR179" s="200" t="s">
        <v>239</v>
      </c>
      <c r="AT179" s="200" t="s">
        <v>119</v>
      </c>
      <c r="AU179" s="200" t="s">
        <v>82</v>
      </c>
      <c r="AY179" s="18" t="s">
        <v>116</v>
      </c>
      <c r="BE179" s="201">
        <f t="shared" ref="BE179:BE184" si="4">IF(N179="základní",J179,0)</f>
        <v>0</v>
      </c>
      <c r="BF179" s="201">
        <f t="shared" ref="BF179:BF184" si="5">IF(N179="snížená",J179,0)</f>
        <v>0</v>
      </c>
      <c r="BG179" s="201">
        <f t="shared" ref="BG179:BG184" si="6">IF(N179="zákl. přenesená",J179,0)</f>
        <v>0</v>
      </c>
      <c r="BH179" s="201">
        <f t="shared" ref="BH179:BH184" si="7">IF(N179="sníž. přenesená",J179,0)</f>
        <v>0</v>
      </c>
      <c r="BI179" s="201">
        <f t="shared" ref="BI179:BI184" si="8">IF(N179="nulová",J179,0)</f>
        <v>0</v>
      </c>
      <c r="BJ179" s="18" t="s">
        <v>80</v>
      </c>
      <c r="BK179" s="201">
        <f t="shared" ref="BK179:BK184" si="9">ROUND(I179*H179,2)</f>
        <v>0</v>
      </c>
      <c r="BL179" s="18" t="s">
        <v>239</v>
      </c>
      <c r="BM179" s="200" t="s">
        <v>331</v>
      </c>
    </row>
    <row r="180" spans="1:65" s="2" customFormat="1" ht="16.5" customHeight="1">
      <c r="A180" s="35"/>
      <c r="B180" s="36"/>
      <c r="C180" s="188" t="s">
        <v>332</v>
      </c>
      <c r="D180" s="188" t="s">
        <v>119</v>
      </c>
      <c r="E180" s="189" t="s">
        <v>333</v>
      </c>
      <c r="F180" s="190" t="s">
        <v>334</v>
      </c>
      <c r="G180" s="191" t="s">
        <v>122</v>
      </c>
      <c r="H180" s="192">
        <v>1</v>
      </c>
      <c r="I180" s="193"/>
      <c r="J180" s="194">
        <f t="shared" si="0"/>
        <v>0</v>
      </c>
      <c r="K180" s="190" t="s">
        <v>19</v>
      </c>
      <c r="L180" s="40"/>
      <c r="M180" s="202" t="s">
        <v>19</v>
      </c>
      <c r="N180" s="203" t="s">
        <v>43</v>
      </c>
      <c r="O180" s="65"/>
      <c r="P180" s="204">
        <f t="shared" si="1"/>
        <v>0</v>
      </c>
      <c r="Q180" s="204">
        <v>0</v>
      </c>
      <c r="R180" s="204">
        <f t="shared" si="2"/>
        <v>0</v>
      </c>
      <c r="S180" s="204">
        <v>0</v>
      </c>
      <c r="T180" s="205">
        <f t="shared" si="3"/>
        <v>0</v>
      </c>
      <c r="U180" s="35"/>
      <c r="V180" s="35"/>
      <c r="W180" s="35"/>
      <c r="X180" s="35"/>
      <c r="Y180" s="35"/>
      <c r="Z180" s="35"/>
      <c r="AA180" s="35"/>
      <c r="AB180" s="35"/>
      <c r="AC180" s="35"/>
      <c r="AD180" s="35"/>
      <c r="AE180" s="35"/>
      <c r="AR180" s="200" t="s">
        <v>239</v>
      </c>
      <c r="AT180" s="200" t="s">
        <v>119</v>
      </c>
      <c r="AU180" s="200" t="s">
        <v>82</v>
      </c>
      <c r="AY180" s="18" t="s">
        <v>116</v>
      </c>
      <c r="BE180" s="201">
        <f t="shared" si="4"/>
        <v>0</v>
      </c>
      <c r="BF180" s="201">
        <f t="shared" si="5"/>
        <v>0</v>
      </c>
      <c r="BG180" s="201">
        <f t="shared" si="6"/>
        <v>0</v>
      </c>
      <c r="BH180" s="201">
        <f t="shared" si="7"/>
        <v>0</v>
      </c>
      <c r="BI180" s="201">
        <f t="shared" si="8"/>
        <v>0</v>
      </c>
      <c r="BJ180" s="18" t="s">
        <v>80</v>
      </c>
      <c r="BK180" s="201">
        <f t="shared" si="9"/>
        <v>0</v>
      </c>
      <c r="BL180" s="18" t="s">
        <v>239</v>
      </c>
      <c r="BM180" s="200" t="s">
        <v>335</v>
      </c>
    </row>
    <row r="181" spans="1:65" s="2" customFormat="1" ht="16.5" customHeight="1">
      <c r="A181" s="35"/>
      <c r="B181" s="36"/>
      <c r="C181" s="188" t="s">
        <v>336</v>
      </c>
      <c r="D181" s="188" t="s">
        <v>119</v>
      </c>
      <c r="E181" s="189" t="s">
        <v>337</v>
      </c>
      <c r="F181" s="190" t="s">
        <v>338</v>
      </c>
      <c r="G181" s="191" t="s">
        <v>261</v>
      </c>
      <c r="H181" s="192">
        <v>5</v>
      </c>
      <c r="I181" s="193"/>
      <c r="J181" s="194">
        <f t="shared" si="0"/>
        <v>0</v>
      </c>
      <c r="K181" s="190" t="s">
        <v>123</v>
      </c>
      <c r="L181" s="40"/>
      <c r="M181" s="202" t="s">
        <v>19</v>
      </c>
      <c r="N181" s="203" t="s">
        <v>43</v>
      </c>
      <c r="O181" s="65"/>
      <c r="P181" s="204">
        <f t="shared" si="1"/>
        <v>0</v>
      </c>
      <c r="Q181" s="204">
        <v>0</v>
      </c>
      <c r="R181" s="204">
        <f t="shared" si="2"/>
        <v>0</v>
      </c>
      <c r="S181" s="204">
        <v>0</v>
      </c>
      <c r="T181" s="205">
        <f t="shared" si="3"/>
        <v>0</v>
      </c>
      <c r="U181" s="35"/>
      <c r="V181" s="35"/>
      <c r="W181" s="35"/>
      <c r="X181" s="35"/>
      <c r="Y181" s="35"/>
      <c r="Z181" s="35"/>
      <c r="AA181" s="35"/>
      <c r="AB181" s="35"/>
      <c r="AC181" s="35"/>
      <c r="AD181" s="35"/>
      <c r="AE181" s="35"/>
      <c r="AR181" s="200" t="s">
        <v>239</v>
      </c>
      <c r="AT181" s="200" t="s">
        <v>119</v>
      </c>
      <c r="AU181" s="200" t="s">
        <v>82</v>
      </c>
      <c r="AY181" s="18" t="s">
        <v>116</v>
      </c>
      <c r="BE181" s="201">
        <f t="shared" si="4"/>
        <v>0</v>
      </c>
      <c r="BF181" s="201">
        <f t="shared" si="5"/>
        <v>0</v>
      </c>
      <c r="BG181" s="201">
        <f t="shared" si="6"/>
        <v>0</v>
      </c>
      <c r="BH181" s="201">
        <f t="shared" si="7"/>
        <v>0</v>
      </c>
      <c r="BI181" s="201">
        <f t="shared" si="8"/>
        <v>0</v>
      </c>
      <c r="BJ181" s="18" t="s">
        <v>80</v>
      </c>
      <c r="BK181" s="201">
        <f t="shared" si="9"/>
        <v>0</v>
      </c>
      <c r="BL181" s="18" t="s">
        <v>239</v>
      </c>
      <c r="BM181" s="200" t="s">
        <v>339</v>
      </c>
    </row>
    <row r="182" spans="1:65" s="2" customFormat="1" ht="16.5" customHeight="1">
      <c r="A182" s="35"/>
      <c r="B182" s="36"/>
      <c r="C182" s="243" t="s">
        <v>340</v>
      </c>
      <c r="D182" s="243" t="s">
        <v>341</v>
      </c>
      <c r="E182" s="244" t="s">
        <v>342</v>
      </c>
      <c r="F182" s="245" t="s">
        <v>343</v>
      </c>
      <c r="G182" s="246" t="s">
        <v>261</v>
      </c>
      <c r="H182" s="247">
        <v>5</v>
      </c>
      <c r="I182" s="248"/>
      <c r="J182" s="249">
        <f t="shared" si="0"/>
        <v>0</v>
      </c>
      <c r="K182" s="245" t="s">
        <v>19</v>
      </c>
      <c r="L182" s="250"/>
      <c r="M182" s="251" t="s">
        <v>19</v>
      </c>
      <c r="N182" s="252" t="s">
        <v>43</v>
      </c>
      <c r="O182" s="65"/>
      <c r="P182" s="204">
        <f t="shared" si="1"/>
        <v>0</v>
      </c>
      <c r="Q182" s="204">
        <v>5.0000000000000002E-5</v>
      </c>
      <c r="R182" s="204">
        <f t="shared" si="2"/>
        <v>2.5000000000000001E-4</v>
      </c>
      <c r="S182" s="204">
        <v>0</v>
      </c>
      <c r="T182" s="205">
        <f t="shared" si="3"/>
        <v>0</v>
      </c>
      <c r="U182" s="35"/>
      <c r="V182" s="35"/>
      <c r="W182" s="35"/>
      <c r="X182" s="35"/>
      <c r="Y182" s="35"/>
      <c r="Z182" s="35"/>
      <c r="AA182" s="35"/>
      <c r="AB182" s="35"/>
      <c r="AC182" s="35"/>
      <c r="AD182" s="35"/>
      <c r="AE182" s="35"/>
      <c r="AR182" s="200" t="s">
        <v>321</v>
      </c>
      <c r="AT182" s="200" t="s">
        <v>341</v>
      </c>
      <c r="AU182" s="200" t="s">
        <v>82</v>
      </c>
      <c r="AY182" s="18" t="s">
        <v>116</v>
      </c>
      <c r="BE182" s="201">
        <f t="shared" si="4"/>
        <v>0</v>
      </c>
      <c r="BF182" s="201">
        <f t="shared" si="5"/>
        <v>0</v>
      </c>
      <c r="BG182" s="201">
        <f t="shared" si="6"/>
        <v>0</v>
      </c>
      <c r="BH182" s="201">
        <f t="shared" si="7"/>
        <v>0</v>
      </c>
      <c r="BI182" s="201">
        <f t="shared" si="8"/>
        <v>0</v>
      </c>
      <c r="BJ182" s="18" t="s">
        <v>80</v>
      </c>
      <c r="BK182" s="201">
        <f t="shared" si="9"/>
        <v>0</v>
      </c>
      <c r="BL182" s="18" t="s">
        <v>239</v>
      </c>
      <c r="BM182" s="200" t="s">
        <v>344</v>
      </c>
    </row>
    <row r="183" spans="1:65" s="2" customFormat="1" ht="16.5" customHeight="1">
      <c r="A183" s="35"/>
      <c r="B183" s="36"/>
      <c r="C183" s="188" t="s">
        <v>345</v>
      </c>
      <c r="D183" s="188" t="s">
        <v>119</v>
      </c>
      <c r="E183" s="189" t="s">
        <v>346</v>
      </c>
      <c r="F183" s="190" t="s">
        <v>347</v>
      </c>
      <c r="G183" s="191" t="s">
        <v>255</v>
      </c>
      <c r="H183" s="192">
        <v>13</v>
      </c>
      <c r="I183" s="193"/>
      <c r="J183" s="194">
        <f t="shared" si="0"/>
        <v>0</v>
      </c>
      <c r="K183" s="190" t="s">
        <v>123</v>
      </c>
      <c r="L183" s="40"/>
      <c r="M183" s="202" t="s">
        <v>19</v>
      </c>
      <c r="N183" s="203" t="s">
        <v>43</v>
      </c>
      <c r="O183" s="65"/>
      <c r="P183" s="204">
        <f t="shared" si="1"/>
        <v>0</v>
      </c>
      <c r="Q183" s="204">
        <v>0</v>
      </c>
      <c r="R183" s="204">
        <f t="shared" si="2"/>
        <v>0</v>
      </c>
      <c r="S183" s="204">
        <v>0</v>
      </c>
      <c r="T183" s="205">
        <f t="shared" si="3"/>
        <v>0</v>
      </c>
      <c r="U183" s="35"/>
      <c r="V183" s="35"/>
      <c r="W183" s="35"/>
      <c r="X183" s="35"/>
      <c r="Y183" s="35"/>
      <c r="Z183" s="35"/>
      <c r="AA183" s="35"/>
      <c r="AB183" s="35"/>
      <c r="AC183" s="35"/>
      <c r="AD183" s="35"/>
      <c r="AE183" s="35"/>
      <c r="AR183" s="200" t="s">
        <v>239</v>
      </c>
      <c r="AT183" s="200" t="s">
        <v>119</v>
      </c>
      <c r="AU183" s="200" t="s">
        <v>82</v>
      </c>
      <c r="AY183" s="18" t="s">
        <v>116</v>
      </c>
      <c r="BE183" s="201">
        <f t="shared" si="4"/>
        <v>0</v>
      </c>
      <c r="BF183" s="201">
        <f t="shared" si="5"/>
        <v>0</v>
      </c>
      <c r="BG183" s="201">
        <f t="shared" si="6"/>
        <v>0</v>
      </c>
      <c r="BH183" s="201">
        <f t="shared" si="7"/>
        <v>0</v>
      </c>
      <c r="BI183" s="201">
        <f t="shared" si="8"/>
        <v>0</v>
      </c>
      <c r="BJ183" s="18" t="s">
        <v>80</v>
      </c>
      <c r="BK183" s="201">
        <f t="shared" si="9"/>
        <v>0</v>
      </c>
      <c r="BL183" s="18" t="s">
        <v>239</v>
      </c>
      <c r="BM183" s="200" t="s">
        <v>348</v>
      </c>
    </row>
    <row r="184" spans="1:65" s="2" customFormat="1" ht="16.5" customHeight="1">
      <c r="A184" s="35"/>
      <c r="B184" s="36"/>
      <c r="C184" s="243" t="s">
        <v>349</v>
      </c>
      <c r="D184" s="243" t="s">
        <v>341</v>
      </c>
      <c r="E184" s="244" t="s">
        <v>350</v>
      </c>
      <c r="F184" s="245" t="s">
        <v>351</v>
      </c>
      <c r="G184" s="246" t="s">
        <v>255</v>
      </c>
      <c r="H184" s="247">
        <v>15.6</v>
      </c>
      <c r="I184" s="248"/>
      <c r="J184" s="249">
        <f t="shared" si="0"/>
        <v>0</v>
      </c>
      <c r="K184" s="245" t="s">
        <v>123</v>
      </c>
      <c r="L184" s="250"/>
      <c r="M184" s="251" t="s">
        <v>19</v>
      </c>
      <c r="N184" s="252" t="s">
        <v>43</v>
      </c>
      <c r="O184" s="65"/>
      <c r="P184" s="204">
        <f t="shared" si="1"/>
        <v>0</v>
      </c>
      <c r="Q184" s="204">
        <v>1.2E-4</v>
      </c>
      <c r="R184" s="204">
        <f t="shared" si="2"/>
        <v>1.872E-3</v>
      </c>
      <c r="S184" s="204">
        <v>0</v>
      </c>
      <c r="T184" s="205">
        <f t="shared" si="3"/>
        <v>0</v>
      </c>
      <c r="U184" s="35"/>
      <c r="V184" s="35"/>
      <c r="W184" s="35"/>
      <c r="X184" s="35"/>
      <c r="Y184" s="35"/>
      <c r="Z184" s="35"/>
      <c r="AA184" s="35"/>
      <c r="AB184" s="35"/>
      <c r="AC184" s="35"/>
      <c r="AD184" s="35"/>
      <c r="AE184" s="35"/>
      <c r="AR184" s="200" t="s">
        <v>321</v>
      </c>
      <c r="AT184" s="200" t="s">
        <v>341</v>
      </c>
      <c r="AU184" s="200" t="s">
        <v>82</v>
      </c>
      <c r="AY184" s="18" t="s">
        <v>116</v>
      </c>
      <c r="BE184" s="201">
        <f t="shared" si="4"/>
        <v>0</v>
      </c>
      <c r="BF184" s="201">
        <f t="shared" si="5"/>
        <v>0</v>
      </c>
      <c r="BG184" s="201">
        <f t="shared" si="6"/>
        <v>0</v>
      </c>
      <c r="BH184" s="201">
        <f t="shared" si="7"/>
        <v>0</v>
      </c>
      <c r="BI184" s="201">
        <f t="shared" si="8"/>
        <v>0</v>
      </c>
      <c r="BJ184" s="18" t="s">
        <v>80</v>
      </c>
      <c r="BK184" s="201">
        <f t="shared" si="9"/>
        <v>0</v>
      </c>
      <c r="BL184" s="18" t="s">
        <v>239</v>
      </c>
      <c r="BM184" s="200" t="s">
        <v>352</v>
      </c>
    </row>
    <row r="185" spans="1:65" s="14" customFormat="1" ht="11.25">
      <c r="B185" s="220"/>
      <c r="C185" s="221"/>
      <c r="D185" s="206" t="s">
        <v>153</v>
      </c>
      <c r="E185" s="221"/>
      <c r="F185" s="223" t="s">
        <v>353</v>
      </c>
      <c r="G185" s="221"/>
      <c r="H185" s="224">
        <v>15.6</v>
      </c>
      <c r="I185" s="225"/>
      <c r="J185" s="221"/>
      <c r="K185" s="221"/>
      <c r="L185" s="226"/>
      <c r="M185" s="227"/>
      <c r="N185" s="228"/>
      <c r="O185" s="228"/>
      <c r="P185" s="228"/>
      <c r="Q185" s="228"/>
      <c r="R185" s="228"/>
      <c r="S185" s="228"/>
      <c r="T185" s="229"/>
      <c r="AT185" s="230" t="s">
        <v>153</v>
      </c>
      <c r="AU185" s="230" t="s">
        <v>82</v>
      </c>
      <c r="AV185" s="14" t="s">
        <v>82</v>
      </c>
      <c r="AW185" s="14" t="s">
        <v>4</v>
      </c>
      <c r="AX185" s="14" t="s">
        <v>80</v>
      </c>
      <c r="AY185" s="230" t="s">
        <v>116</v>
      </c>
    </row>
    <row r="186" spans="1:65" s="2" customFormat="1" ht="16.5" customHeight="1">
      <c r="A186" s="35"/>
      <c r="B186" s="36"/>
      <c r="C186" s="188" t="s">
        <v>354</v>
      </c>
      <c r="D186" s="188" t="s">
        <v>119</v>
      </c>
      <c r="E186" s="189" t="s">
        <v>355</v>
      </c>
      <c r="F186" s="190" t="s">
        <v>356</v>
      </c>
      <c r="G186" s="191" t="s">
        <v>255</v>
      </c>
      <c r="H186" s="192">
        <v>26</v>
      </c>
      <c r="I186" s="193"/>
      <c r="J186" s="194">
        <f>ROUND(I186*H186,2)</f>
        <v>0</v>
      </c>
      <c r="K186" s="190" t="s">
        <v>123</v>
      </c>
      <c r="L186" s="40"/>
      <c r="M186" s="202" t="s">
        <v>19</v>
      </c>
      <c r="N186" s="203" t="s">
        <v>43</v>
      </c>
      <c r="O186" s="65"/>
      <c r="P186" s="204">
        <f>O186*H186</f>
        <v>0</v>
      </c>
      <c r="Q186" s="204">
        <v>0</v>
      </c>
      <c r="R186" s="204">
        <f>Q186*H186</f>
        <v>0</v>
      </c>
      <c r="S186" s="204">
        <v>0</v>
      </c>
      <c r="T186" s="205">
        <f>S186*H186</f>
        <v>0</v>
      </c>
      <c r="U186" s="35"/>
      <c r="V186" s="35"/>
      <c r="W186" s="35"/>
      <c r="X186" s="35"/>
      <c r="Y186" s="35"/>
      <c r="Z186" s="35"/>
      <c r="AA186" s="35"/>
      <c r="AB186" s="35"/>
      <c r="AC186" s="35"/>
      <c r="AD186" s="35"/>
      <c r="AE186" s="35"/>
      <c r="AR186" s="200" t="s">
        <v>239</v>
      </c>
      <c r="AT186" s="200" t="s">
        <v>119</v>
      </c>
      <c r="AU186" s="200" t="s">
        <v>82</v>
      </c>
      <c r="AY186" s="18" t="s">
        <v>116</v>
      </c>
      <c r="BE186" s="201">
        <f>IF(N186="základní",J186,0)</f>
        <v>0</v>
      </c>
      <c r="BF186" s="201">
        <f>IF(N186="snížená",J186,0)</f>
        <v>0</v>
      </c>
      <c r="BG186" s="201">
        <f>IF(N186="zákl. přenesená",J186,0)</f>
        <v>0</v>
      </c>
      <c r="BH186" s="201">
        <f>IF(N186="sníž. přenesená",J186,0)</f>
        <v>0</v>
      </c>
      <c r="BI186" s="201">
        <f>IF(N186="nulová",J186,0)</f>
        <v>0</v>
      </c>
      <c r="BJ186" s="18" t="s">
        <v>80</v>
      </c>
      <c r="BK186" s="201">
        <f>ROUND(I186*H186,2)</f>
        <v>0</v>
      </c>
      <c r="BL186" s="18" t="s">
        <v>239</v>
      </c>
      <c r="BM186" s="200" t="s">
        <v>357</v>
      </c>
    </row>
    <row r="187" spans="1:65" s="2" customFormat="1" ht="16.5" customHeight="1">
      <c r="A187" s="35"/>
      <c r="B187" s="36"/>
      <c r="C187" s="243" t="s">
        <v>358</v>
      </c>
      <c r="D187" s="243" t="s">
        <v>341</v>
      </c>
      <c r="E187" s="244" t="s">
        <v>359</v>
      </c>
      <c r="F187" s="245" t="s">
        <v>360</v>
      </c>
      <c r="G187" s="246" t="s">
        <v>255</v>
      </c>
      <c r="H187" s="247">
        <v>31.2</v>
      </c>
      <c r="I187" s="248"/>
      <c r="J187" s="249">
        <f>ROUND(I187*H187,2)</f>
        <v>0</v>
      </c>
      <c r="K187" s="245" t="s">
        <v>123</v>
      </c>
      <c r="L187" s="250"/>
      <c r="M187" s="251" t="s">
        <v>19</v>
      </c>
      <c r="N187" s="252" t="s">
        <v>43</v>
      </c>
      <c r="O187" s="65"/>
      <c r="P187" s="204">
        <f>O187*H187</f>
        <v>0</v>
      </c>
      <c r="Q187" s="204">
        <v>1.7000000000000001E-4</v>
      </c>
      <c r="R187" s="204">
        <f>Q187*H187</f>
        <v>5.3040000000000006E-3</v>
      </c>
      <c r="S187" s="204">
        <v>0</v>
      </c>
      <c r="T187" s="205">
        <f>S187*H187</f>
        <v>0</v>
      </c>
      <c r="U187" s="35"/>
      <c r="V187" s="35"/>
      <c r="W187" s="35"/>
      <c r="X187" s="35"/>
      <c r="Y187" s="35"/>
      <c r="Z187" s="35"/>
      <c r="AA187" s="35"/>
      <c r="AB187" s="35"/>
      <c r="AC187" s="35"/>
      <c r="AD187" s="35"/>
      <c r="AE187" s="35"/>
      <c r="AR187" s="200" t="s">
        <v>321</v>
      </c>
      <c r="AT187" s="200" t="s">
        <v>341</v>
      </c>
      <c r="AU187" s="200" t="s">
        <v>82</v>
      </c>
      <c r="AY187" s="18" t="s">
        <v>116</v>
      </c>
      <c r="BE187" s="201">
        <f>IF(N187="základní",J187,0)</f>
        <v>0</v>
      </c>
      <c r="BF187" s="201">
        <f>IF(N187="snížená",J187,0)</f>
        <v>0</v>
      </c>
      <c r="BG187" s="201">
        <f>IF(N187="zákl. přenesená",J187,0)</f>
        <v>0</v>
      </c>
      <c r="BH187" s="201">
        <f>IF(N187="sníž. přenesená",J187,0)</f>
        <v>0</v>
      </c>
      <c r="BI187" s="201">
        <f>IF(N187="nulová",J187,0)</f>
        <v>0</v>
      </c>
      <c r="BJ187" s="18" t="s">
        <v>80</v>
      </c>
      <c r="BK187" s="201">
        <f>ROUND(I187*H187,2)</f>
        <v>0</v>
      </c>
      <c r="BL187" s="18" t="s">
        <v>239</v>
      </c>
      <c r="BM187" s="200" t="s">
        <v>361</v>
      </c>
    </row>
    <row r="188" spans="1:65" s="14" customFormat="1" ht="11.25">
      <c r="B188" s="220"/>
      <c r="C188" s="221"/>
      <c r="D188" s="206" t="s">
        <v>153</v>
      </c>
      <c r="E188" s="221"/>
      <c r="F188" s="223" t="s">
        <v>362</v>
      </c>
      <c r="G188" s="221"/>
      <c r="H188" s="224">
        <v>31.2</v>
      </c>
      <c r="I188" s="225"/>
      <c r="J188" s="221"/>
      <c r="K188" s="221"/>
      <c r="L188" s="226"/>
      <c r="M188" s="227"/>
      <c r="N188" s="228"/>
      <c r="O188" s="228"/>
      <c r="P188" s="228"/>
      <c r="Q188" s="228"/>
      <c r="R188" s="228"/>
      <c r="S188" s="228"/>
      <c r="T188" s="229"/>
      <c r="AT188" s="230" t="s">
        <v>153</v>
      </c>
      <c r="AU188" s="230" t="s">
        <v>82</v>
      </c>
      <c r="AV188" s="14" t="s">
        <v>82</v>
      </c>
      <c r="AW188" s="14" t="s">
        <v>4</v>
      </c>
      <c r="AX188" s="14" t="s">
        <v>80</v>
      </c>
      <c r="AY188" s="230" t="s">
        <v>116</v>
      </c>
    </row>
    <row r="189" spans="1:65" s="2" customFormat="1" ht="16.5" customHeight="1">
      <c r="A189" s="35"/>
      <c r="B189" s="36"/>
      <c r="C189" s="188" t="s">
        <v>363</v>
      </c>
      <c r="D189" s="188" t="s">
        <v>119</v>
      </c>
      <c r="E189" s="189" t="s">
        <v>364</v>
      </c>
      <c r="F189" s="190" t="s">
        <v>365</v>
      </c>
      <c r="G189" s="191" t="s">
        <v>261</v>
      </c>
      <c r="H189" s="192">
        <v>1</v>
      </c>
      <c r="I189" s="193"/>
      <c r="J189" s="194">
        <f t="shared" ref="J189:J197" si="10">ROUND(I189*H189,2)</f>
        <v>0</v>
      </c>
      <c r="K189" s="190" t="s">
        <v>123</v>
      </c>
      <c r="L189" s="40"/>
      <c r="M189" s="202" t="s">
        <v>19</v>
      </c>
      <c r="N189" s="203" t="s">
        <v>43</v>
      </c>
      <c r="O189" s="65"/>
      <c r="P189" s="204">
        <f t="shared" ref="P189:P197" si="11">O189*H189</f>
        <v>0</v>
      </c>
      <c r="Q189" s="204">
        <v>0</v>
      </c>
      <c r="R189" s="204">
        <f t="shared" ref="R189:R197" si="12">Q189*H189</f>
        <v>0</v>
      </c>
      <c r="S189" s="204">
        <v>0</v>
      </c>
      <c r="T189" s="205">
        <f t="shared" ref="T189:T197" si="13">S189*H189</f>
        <v>0</v>
      </c>
      <c r="U189" s="35"/>
      <c r="V189" s="35"/>
      <c r="W189" s="35"/>
      <c r="X189" s="35"/>
      <c r="Y189" s="35"/>
      <c r="Z189" s="35"/>
      <c r="AA189" s="35"/>
      <c r="AB189" s="35"/>
      <c r="AC189" s="35"/>
      <c r="AD189" s="35"/>
      <c r="AE189" s="35"/>
      <c r="AR189" s="200" t="s">
        <v>239</v>
      </c>
      <c r="AT189" s="200" t="s">
        <v>119</v>
      </c>
      <c r="AU189" s="200" t="s">
        <v>82</v>
      </c>
      <c r="AY189" s="18" t="s">
        <v>116</v>
      </c>
      <c r="BE189" s="201">
        <f t="shared" ref="BE189:BE197" si="14">IF(N189="základní",J189,0)</f>
        <v>0</v>
      </c>
      <c r="BF189" s="201">
        <f t="shared" ref="BF189:BF197" si="15">IF(N189="snížená",J189,0)</f>
        <v>0</v>
      </c>
      <c r="BG189" s="201">
        <f t="shared" ref="BG189:BG197" si="16">IF(N189="zákl. přenesená",J189,0)</f>
        <v>0</v>
      </c>
      <c r="BH189" s="201">
        <f t="shared" ref="BH189:BH197" si="17">IF(N189="sníž. přenesená",J189,0)</f>
        <v>0</v>
      </c>
      <c r="BI189" s="201">
        <f t="shared" ref="BI189:BI197" si="18">IF(N189="nulová",J189,0)</f>
        <v>0</v>
      </c>
      <c r="BJ189" s="18" t="s">
        <v>80</v>
      </c>
      <c r="BK189" s="201">
        <f t="shared" ref="BK189:BK197" si="19">ROUND(I189*H189,2)</f>
        <v>0</v>
      </c>
      <c r="BL189" s="18" t="s">
        <v>239</v>
      </c>
      <c r="BM189" s="200" t="s">
        <v>366</v>
      </c>
    </row>
    <row r="190" spans="1:65" s="2" customFormat="1" ht="16.5" customHeight="1">
      <c r="A190" s="35"/>
      <c r="B190" s="36"/>
      <c r="C190" s="243" t="s">
        <v>367</v>
      </c>
      <c r="D190" s="243" t="s">
        <v>341</v>
      </c>
      <c r="E190" s="244" t="s">
        <v>368</v>
      </c>
      <c r="F190" s="245" t="s">
        <v>369</v>
      </c>
      <c r="G190" s="246" t="s">
        <v>261</v>
      </c>
      <c r="H190" s="247">
        <v>1</v>
      </c>
      <c r="I190" s="248"/>
      <c r="J190" s="249">
        <f t="shared" si="10"/>
        <v>0</v>
      </c>
      <c r="K190" s="245" t="s">
        <v>123</v>
      </c>
      <c r="L190" s="250"/>
      <c r="M190" s="251" t="s">
        <v>19</v>
      </c>
      <c r="N190" s="252" t="s">
        <v>43</v>
      </c>
      <c r="O190" s="65"/>
      <c r="P190" s="204">
        <f t="shared" si="11"/>
        <v>0</v>
      </c>
      <c r="Q190" s="204">
        <v>5.0000000000000002E-5</v>
      </c>
      <c r="R190" s="204">
        <f t="shared" si="12"/>
        <v>5.0000000000000002E-5</v>
      </c>
      <c r="S190" s="204">
        <v>0</v>
      </c>
      <c r="T190" s="205">
        <f t="shared" si="13"/>
        <v>0</v>
      </c>
      <c r="U190" s="35"/>
      <c r="V190" s="35"/>
      <c r="W190" s="35"/>
      <c r="X190" s="35"/>
      <c r="Y190" s="35"/>
      <c r="Z190" s="35"/>
      <c r="AA190" s="35"/>
      <c r="AB190" s="35"/>
      <c r="AC190" s="35"/>
      <c r="AD190" s="35"/>
      <c r="AE190" s="35"/>
      <c r="AR190" s="200" t="s">
        <v>321</v>
      </c>
      <c r="AT190" s="200" t="s">
        <v>341</v>
      </c>
      <c r="AU190" s="200" t="s">
        <v>82</v>
      </c>
      <c r="AY190" s="18" t="s">
        <v>116</v>
      </c>
      <c r="BE190" s="201">
        <f t="shared" si="14"/>
        <v>0</v>
      </c>
      <c r="BF190" s="201">
        <f t="shared" si="15"/>
        <v>0</v>
      </c>
      <c r="BG190" s="201">
        <f t="shared" si="16"/>
        <v>0</v>
      </c>
      <c r="BH190" s="201">
        <f t="shared" si="17"/>
        <v>0</v>
      </c>
      <c r="BI190" s="201">
        <f t="shared" si="18"/>
        <v>0</v>
      </c>
      <c r="BJ190" s="18" t="s">
        <v>80</v>
      </c>
      <c r="BK190" s="201">
        <f t="shared" si="19"/>
        <v>0</v>
      </c>
      <c r="BL190" s="18" t="s">
        <v>239</v>
      </c>
      <c r="BM190" s="200" t="s">
        <v>370</v>
      </c>
    </row>
    <row r="191" spans="1:65" s="2" customFormat="1" ht="16.5" customHeight="1">
      <c r="A191" s="35"/>
      <c r="B191" s="36"/>
      <c r="C191" s="243" t="s">
        <v>371</v>
      </c>
      <c r="D191" s="243" t="s">
        <v>341</v>
      </c>
      <c r="E191" s="244" t="s">
        <v>372</v>
      </c>
      <c r="F191" s="245" t="s">
        <v>373</v>
      </c>
      <c r="G191" s="246" t="s">
        <v>261</v>
      </c>
      <c r="H191" s="247">
        <v>1</v>
      </c>
      <c r="I191" s="248"/>
      <c r="J191" s="249">
        <f t="shared" si="10"/>
        <v>0</v>
      </c>
      <c r="K191" s="245" t="s">
        <v>123</v>
      </c>
      <c r="L191" s="250"/>
      <c r="M191" s="251" t="s">
        <v>19</v>
      </c>
      <c r="N191" s="252" t="s">
        <v>43</v>
      </c>
      <c r="O191" s="65"/>
      <c r="P191" s="204">
        <f t="shared" si="11"/>
        <v>0</v>
      </c>
      <c r="Q191" s="204">
        <v>5.0000000000000002E-5</v>
      </c>
      <c r="R191" s="204">
        <f t="shared" si="12"/>
        <v>5.0000000000000002E-5</v>
      </c>
      <c r="S191" s="204">
        <v>0</v>
      </c>
      <c r="T191" s="205">
        <f t="shared" si="13"/>
        <v>0</v>
      </c>
      <c r="U191" s="35"/>
      <c r="V191" s="35"/>
      <c r="W191" s="35"/>
      <c r="X191" s="35"/>
      <c r="Y191" s="35"/>
      <c r="Z191" s="35"/>
      <c r="AA191" s="35"/>
      <c r="AB191" s="35"/>
      <c r="AC191" s="35"/>
      <c r="AD191" s="35"/>
      <c r="AE191" s="35"/>
      <c r="AR191" s="200" t="s">
        <v>321</v>
      </c>
      <c r="AT191" s="200" t="s">
        <v>341</v>
      </c>
      <c r="AU191" s="200" t="s">
        <v>82</v>
      </c>
      <c r="AY191" s="18" t="s">
        <v>116</v>
      </c>
      <c r="BE191" s="201">
        <f t="shared" si="14"/>
        <v>0</v>
      </c>
      <c r="BF191" s="201">
        <f t="shared" si="15"/>
        <v>0</v>
      </c>
      <c r="BG191" s="201">
        <f t="shared" si="16"/>
        <v>0</v>
      </c>
      <c r="BH191" s="201">
        <f t="shared" si="17"/>
        <v>0</v>
      </c>
      <c r="BI191" s="201">
        <f t="shared" si="18"/>
        <v>0</v>
      </c>
      <c r="BJ191" s="18" t="s">
        <v>80</v>
      </c>
      <c r="BK191" s="201">
        <f t="shared" si="19"/>
        <v>0</v>
      </c>
      <c r="BL191" s="18" t="s">
        <v>239</v>
      </c>
      <c r="BM191" s="200" t="s">
        <v>374</v>
      </c>
    </row>
    <row r="192" spans="1:65" s="2" customFormat="1" ht="16.5" customHeight="1">
      <c r="A192" s="35"/>
      <c r="B192" s="36"/>
      <c r="C192" s="188" t="s">
        <v>375</v>
      </c>
      <c r="D192" s="188" t="s">
        <v>119</v>
      </c>
      <c r="E192" s="189" t="s">
        <v>376</v>
      </c>
      <c r="F192" s="190" t="s">
        <v>377</v>
      </c>
      <c r="G192" s="191" t="s">
        <v>261</v>
      </c>
      <c r="H192" s="192">
        <v>4</v>
      </c>
      <c r="I192" s="193"/>
      <c r="J192" s="194">
        <f t="shared" si="10"/>
        <v>0</v>
      </c>
      <c r="K192" s="190" t="s">
        <v>123</v>
      </c>
      <c r="L192" s="40"/>
      <c r="M192" s="202" t="s">
        <v>19</v>
      </c>
      <c r="N192" s="203" t="s">
        <v>43</v>
      </c>
      <c r="O192" s="65"/>
      <c r="P192" s="204">
        <f t="shared" si="11"/>
        <v>0</v>
      </c>
      <c r="Q192" s="204">
        <v>0</v>
      </c>
      <c r="R192" s="204">
        <f t="shared" si="12"/>
        <v>0</v>
      </c>
      <c r="S192" s="204">
        <v>0</v>
      </c>
      <c r="T192" s="205">
        <f t="shared" si="13"/>
        <v>0</v>
      </c>
      <c r="U192" s="35"/>
      <c r="V192" s="35"/>
      <c r="W192" s="35"/>
      <c r="X192" s="35"/>
      <c r="Y192" s="35"/>
      <c r="Z192" s="35"/>
      <c r="AA192" s="35"/>
      <c r="AB192" s="35"/>
      <c r="AC192" s="35"/>
      <c r="AD192" s="35"/>
      <c r="AE192" s="35"/>
      <c r="AR192" s="200" t="s">
        <v>239</v>
      </c>
      <c r="AT192" s="200" t="s">
        <v>119</v>
      </c>
      <c r="AU192" s="200" t="s">
        <v>82</v>
      </c>
      <c r="AY192" s="18" t="s">
        <v>116</v>
      </c>
      <c r="BE192" s="201">
        <f t="shared" si="14"/>
        <v>0</v>
      </c>
      <c r="BF192" s="201">
        <f t="shared" si="15"/>
        <v>0</v>
      </c>
      <c r="BG192" s="201">
        <f t="shared" si="16"/>
        <v>0</v>
      </c>
      <c r="BH192" s="201">
        <f t="shared" si="17"/>
        <v>0</v>
      </c>
      <c r="BI192" s="201">
        <f t="shared" si="18"/>
        <v>0</v>
      </c>
      <c r="BJ192" s="18" t="s">
        <v>80</v>
      </c>
      <c r="BK192" s="201">
        <f t="shared" si="19"/>
        <v>0</v>
      </c>
      <c r="BL192" s="18" t="s">
        <v>239</v>
      </c>
      <c r="BM192" s="200" t="s">
        <v>378</v>
      </c>
    </row>
    <row r="193" spans="1:65" s="2" customFormat="1" ht="16.5" customHeight="1">
      <c r="A193" s="35"/>
      <c r="B193" s="36"/>
      <c r="C193" s="243" t="s">
        <v>379</v>
      </c>
      <c r="D193" s="243" t="s">
        <v>341</v>
      </c>
      <c r="E193" s="244" t="s">
        <v>380</v>
      </c>
      <c r="F193" s="245" t="s">
        <v>381</v>
      </c>
      <c r="G193" s="246" t="s">
        <v>261</v>
      </c>
      <c r="H193" s="247">
        <v>4</v>
      </c>
      <c r="I193" s="248"/>
      <c r="J193" s="249">
        <f t="shared" si="10"/>
        <v>0</v>
      </c>
      <c r="K193" s="245" t="s">
        <v>123</v>
      </c>
      <c r="L193" s="250"/>
      <c r="M193" s="251" t="s">
        <v>19</v>
      </c>
      <c r="N193" s="252" t="s">
        <v>43</v>
      </c>
      <c r="O193" s="65"/>
      <c r="P193" s="204">
        <f t="shared" si="11"/>
        <v>0</v>
      </c>
      <c r="Q193" s="204">
        <v>6.0000000000000002E-5</v>
      </c>
      <c r="R193" s="204">
        <f t="shared" si="12"/>
        <v>2.4000000000000001E-4</v>
      </c>
      <c r="S193" s="204">
        <v>0</v>
      </c>
      <c r="T193" s="205">
        <f t="shared" si="13"/>
        <v>0</v>
      </c>
      <c r="U193" s="35"/>
      <c r="V193" s="35"/>
      <c r="W193" s="35"/>
      <c r="X193" s="35"/>
      <c r="Y193" s="35"/>
      <c r="Z193" s="35"/>
      <c r="AA193" s="35"/>
      <c r="AB193" s="35"/>
      <c r="AC193" s="35"/>
      <c r="AD193" s="35"/>
      <c r="AE193" s="35"/>
      <c r="AR193" s="200" t="s">
        <v>321</v>
      </c>
      <c r="AT193" s="200" t="s">
        <v>341</v>
      </c>
      <c r="AU193" s="200" t="s">
        <v>82</v>
      </c>
      <c r="AY193" s="18" t="s">
        <v>116</v>
      </c>
      <c r="BE193" s="201">
        <f t="shared" si="14"/>
        <v>0</v>
      </c>
      <c r="BF193" s="201">
        <f t="shared" si="15"/>
        <v>0</v>
      </c>
      <c r="BG193" s="201">
        <f t="shared" si="16"/>
        <v>0</v>
      </c>
      <c r="BH193" s="201">
        <f t="shared" si="17"/>
        <v>0</v>
      </c>
      <c r="BI193" s="201">
        <f t="shared" si="18"/>
        <v>0</v>
      </c>
      <c r="BJ193" s="18" t="s">
        <v>80</v>
      </c>
      <c r="BK193" s="201">
        <f t="shared" si="19"/>
        <v>0</v>
      </c>
      <c r="BL193" s="18" t="s">
        <v>239</v>
      </c>
      <c r="BM193" s="200" t="s">
        <v>382</v>
      </c>
    </row>
    <row r="194" spans="1:65" s="2" customFormat="1" ht="16.5" customHeight="1">
      <c r="A194" s="35"/>
      <c r="B194" s="36"/>
      <c r="C194" s="243" t="s">
        <v>383</v>
      </c>
      <c r="D194" s="243" t="s">
        <v>341</v>
      </c>
      <c r="E194" s="244" t="s">
        <v>372</v>
      </c>
      <c r="F194" s="245" t="s">
        <v>373</v>
      </c>
      <c r="G194" s="246" t="s">
        <v>261</v>
      </c>
      <c r="H194" s="247">
        <v>4</v>
      </c>
      <c r="I194" s="248"/>
      <c r="J194" s="249">
        <f t="shared" si="10"/>
        <v>0</v>
      </c>
      <c r="K194" s="245" t="s">
        <v>123</v>
      </c>
      <c r="L194" s="250"/>
      <c r="M194" s="251" t="s">
        <v>19</v>
      </c>
      <c r="N194" s="252" t="s">
        <v>43</v>
      </c>
      <c r="O194" s="65"/>
      <c r="P194" s="204">
        <f t="shared" si="11"/>
        <v>0</v>
      </c>
      <c r="Q194" s="204">
        <v>5.0000000000000002E-5</v>
      </c>
      <c r="R194" s="204">
        <f t="shared" si="12"/>
        <v>2.0000000000000001E-4</v>
      </c>
      <c r="S194" s="204">
        <v>0</v>
      </c>
      <c r="T194" s="205">
        <f t="shared" si="13"/>
        <v>0</v>
      </c>
      <c r="U194" s="35"/>
      <c r="V194" s="35"/>
      <c r="W194" s="35"/>
      <c r="X194" s="35"/>
      <c r="Y194" s="35"/>
      <c r="Z194" s="35"/>
      <c r="AA194" s="35"/>
      <c r="AB194" s="35"/>
      <c r="AC194" s="35"/>
      <c r="AD194" s="35"/>
      <c r="AE194" s="35"/>
      <c r="AR194" s="200" t="s">
        <v>321</v>
      </c>
      <c r="AT194" s="200" t="s">
        <v>341</v>
      </c>
      <c r="AU194" s="200" t="s">
        <v>82</v>
      </c>
      <c r="AY194" s="18" t="s">
        <v>116</v>
      </c>
      <c r="BE194" s="201">
        <f t="shared" si="14"/>
        <v>0</v>
      </c>
      <c r="BF194" s="201">
        <f t="shared" si="15"/>
        <v>0</v>
      </c>
      <c r="BG194" s="201">
        <f t="shared" si="16"/>
        <v>0</v>
      </c>
      <c r="BH194" s="201">
        <f t="shared" si="17"/>
        <v>0</v>
      </c>
      <c r="BI194" s="201">
        <f t="shared" si="18"/>
        <v>0</v>
      </c>
      <c r="BJ194" s="18" t="s">
        <v>80</v>
      </c>
      <c r="BK194" s="201">
        <f t="shared" si="19"/>
        <v>0</v>
      </c>
      <c r="BL194" s="18" t="s">
        <v>239</v>
      </c>
      <c r="BM194" s="200" t="s">
        <v>384</v>
      </c>
    </row>
    <row r="195" spans="1:65" s="2" customFormat="1" ht="16.5" customHeight="1">
      <c r="A195" s="35"/>
      <c r="B195" s="36"/>
      <c r="C195" s="188" t="s">
        <v>385</v>
      </c>
      <c r="D195" s="188" t="s">
        <v>119</v>
      </c>
      <c r="E195" s="189" t="s">
        <v>386</v>
      </c>
      <c r="F195" s="190" t="s">
        <v>387</v>
      </c>
      <c r="G195" s="191" t="s">
        <v>261</v>
      </c>
      <c r="H195" s="192">
        <v>2</v>
      </c>
      <c r="I195" s="193"/>
      <c r="J195" s="194">
        <f t="shared" si="10"/>
        <v>0</v>
      </c>
      <c r="K195" s="190" t="s">
        <v>123</v>
      </c>
      <c r="L195" s="40"/>
      <c r="M195" s="202" t="s">
        <v>19</v>
      </c>
      <c r="N195" s="203" t="s">
        <v>43</v>
      </c>
      <c r="O195" s="65"/>
      <c r="P195" s="204">
        <f t="shared" si="11"/>
        <v>0</v>
      </c>
      <c r="Q195" s="204">
        <v>0</v>
      </c>
      <c r="R195" s="204">
        <f t="shared" si="12"/>
        <v>0</v>
      </c>
      <c r="S195" s="204">
        <v>0</v>
      </c>
      <c r="T195" s="205">
        <f t="shared" si="13"/>
        <v>0</v>
      </c>
      <c r="U195" s="35"/>
      <c r="V195" s="35"/>
      <c r="W195" s="35"/>
      <c r="X195" s="35"/>
      <c r="Y195" s="35"/>
      <c r="Z195" s="35"/>
      <c r="AA195" s="35"/>
      <c r="AB195" s="35"/>
      <c r="AC195" s="35"/>
      <c r="AD195" s="35"/>
      <c r="AE195" s="35"/>
      <c r="AR195" s="200" t="s">
        <v>239</v>
      </c>
      <c r="AT195" s="200" t="s">
        <v>119</v>
      </c>
      <c r="AU195" s="200" t="s">
        <v>82</v>
      </c>
      <c r="AY195" s="18" t="s">
        <v>116</v>
      </c>
      <c r="BE195" s="201">
        <f t="shared" si="14"/>
        <v>0</v>
      </c>
      <c r="BF195" s="201">
        <f t="shared" si="15"/>
        <v>0</v>
      </c>
      <c r="BG195" s="201">
        <f t="shared" si="16"/>
        <v>0</v>
      </c>
      <c r="BH195" s="201">
        <f t="shared" si="17"/>
        <v>0</v>
      </c>
      <c r="BI195" s="201">
        <f t="shared" si="18"/>
        <v>0</v>
      </c>
      <c r="BJ195" s="18" t="s">
        <v>80</v>
      </c>
      <c r="BK195" s="201">
        <f t="shared" si="19"/>
        <v>0</v>
      </c>
      <c r="BL195" s="18" t="s">
        <v>239</v>
      </c>
      <c r="BM195" s="200" t="s">
        <v>388</v>
      </c>
    </row>
    <row r="196" spans="1:65" s="2" customFormat="1" ht="16.5" customHeight="1">
      <c r="A196" s="35"/>
      <c r="B196" s="36"/>
      <c r="C196" s="243" t="s">
        <v>389</v>
      </c>
      <c r="D196" s="243" t="s">
        <v>341</v>
      </c>
      <c r="E196" s="244" t="s">
        <v>390</v>
      </c>
      <c r="F196" s="245" t="s">
        <v>391</v>
      </c>
      <c r="G196" s="246" t="s">
        <v>261</v>
      </c>
      <c r="H196" s="247">
        <v>2</v>
      </c>
      <c r="I196" s="248"/>
      <c r="J196" s="249">
        <f t="shared" si="10"/>
        <v>0</v>
      </c>
      <c r="K196" s="245" t="s">
        <v>123</v>
      </c>
      <c r="L196" s="250"/>
      <c r="M196" s="251" t="s">
        <v>19</v>
      </c>
      <c r="N196" s="252" t="s">
        <v>43</v>
      </c>
      <c r="O196" s="65"/>
      <c r="P196" s="204">
        <f t="shared" si="11"/>
        <v>0</v>
      </c>
      <c r="Q196" s="204">
        <v>3.8999999999999998E-3</v>
      </c>
      <c r="R196" s="204">
        <f t="shared" si="12"/>
        <v>7.7999999999999996E-3</v>
      </c>
      <c r="S196" s="204">
        <v>0</v>
      </c>
      <c r="T196" s="205">
        <f t="shared" si="13"/>
        <v>0</v>
      </c>
      <c r="U196" s="35"/>
      <c r="V196" s="35"/>
      <c r="W196" s="35"/>
      <c r="X196" s="35"/>
      <c r="Y196" s="35"/>
      <c r="Z196" s="35"/>
      <c r="AA196" s="35"/>
      <c r="AB196" s="35"/>
      <c r="AC196" s="35"/>
      <c r="AD196" s="35"/>
      <c r="AE196" s="35"/>
      <c r="AR196" s="200" t="s">
        <v>321</v>
      </c>
      <c r="AT196" s="200" t="s">
        <v>341</v>
      </c>
      <c r="AU196" s="200" t="s">
        <v>82</v>
      </c>
      <c r="AY196" s="18" t="s">
        <v>116</v>
      </c>
      <c r="BE196" s="201">
        <f t="shared" si="14"/>
        <v>0</v>
      </c>
      <c r="BF196" s="201">
        <f t="shared" si="15"/>
        <v>0</v>
      </c>
      <c r="BG196" s="201">
        <f t="shared" si="16"/>
        <v>0</v>
      </c>
      <c r="BH196" s="201">
        <f t="shared" si="17"/>
        <v>0</v>
      </c>
      <c r="BI196" s="201">
        <f t="shared" si="18"/>
        <v>0</v>
      </c>
      <c r="BJ196" s="18" t="s">
        <v>80</v>
      </c>
      <c r="BK196" s="201">
        <f t="shared" si="19"/>
        <v>0</v>
      </c>
      <c r="BL196" s="18" t="s">
        <v>239</v>
      </c>
      <c r="BM196" s="200" t="s">
        <v>392</v>
      </c>
    </row>
    <row r="197" spans="1:65" s="2" customFormat="1" ht="16.5" customHeight="1">
      <c r="A197" s="35"/>
      <c r="B197" s="36"/>
      <c r="C197" s="188" t="s">
        <v>393</v>
      </c>
      <c r="D197" s="188" t="s">
        <v>119</v>
      </c>
      <c r="E197" s="189" t="s">
        <v>394</v>
      </c>
      <c r="F197" s="190" t="s">
        <v>395</v>
      </c>
      <c r="G197" s="191" t="s">
        <v>261</v>
      </c>
      <c r="H197" s="192">
        <v>1</v>
      </c>
      <c r="I197" s="193"/>
      <c r="J197" s="194">
        <f t="shared" si="10"/>
        <v>0</v>
      </c>
      <c r="K197" s="190" t="s">
        <v>123</v>
      </c>
      <c r="L197" s="40"/>
      <c r="M197" s="202" t="s">
        <v>19</v>
      </c>
      <c r="N197" s="203" t="s">
        <v>43</v>
      </c>
      <c r="O197" s="65"/>
      <c r="P197" s="204">
        <f t="shared" si="11"/>
        <v>0</v>
      </c>
      <c r="Q197" s="204">
        <v>0</v>
      </c>
      <c r="R197" s="204">
        <f t="shared" si="12"/>
        <v>0</v>
      </c>
      <c r="S197" s="204">
        <v>0</v>
      </c>
      <c r="T197" s="205">
        <f t="shared" si="13"/>
        <v>0</v>
      </c>
      <c r="U197" s="35"/>
      <c r="V197" s="35"/>
      <c r="W197" s="35"/>
      <c r="X197" s="35"/>
      <c r="Y197" s="35"/>
      <c r="Z197" s="35"/>
      <c r="AA197" s="35"/>
      <c r="AB197" s="35"/>
      <c r="AC197" s="35"/>
      <c r="AD197" s="35"/>
      <c r="AE197" s="35"/>
      <c r="AR197" s="200" t="s">
        <v>239</v>
      </c>
      <c r="AT197" s="200" t="s">
        <v>119</v>
      </c>
      <c r="AU197" s="200" t="s">
        <v>82</v>
      </c>
      <c r="AY197" s="18" t="s">
        <v>116</v>
      </c>
      <c r="BE197" s="201">
        <f t="shared" si="14"/>
        <v>0</v>
      </c>
      <c r="BF197" s="201">
        <f t="shared" si="15"/>
        <v>0</v>
      </c>
      <c r="BG197" s="201">
        <f t="shared" si="16"/>
        <v>0</v>
      </c>
      <c r="BH197" s="201">
        <f t="shared" si="17"/>
        <v>0</v>
      </c>
      <c r="BI197" s="201">
        <f t="shared" si="18"/>
        <v>0</v>
      </c>
      <c r="BJ197" s="18" t="s">
        <v>80</v>
      </c>
      <c r="BK197" s="201">
        <f t="shared" si="19"/>
        <v>0</v>
      </c>
      <c r="BL197" s="18" t="s">
        <v>239</v>
      </c>
      <c r="BM197" s="200" t="s">
        <v>396</v>
      </c>
    </row>
    <row r="198" spans="1:65" s="2" customFormat="1" ht="29.25">
      <c r="A198" s="35"/>
      <c r="B198" s="36"/>
      <c r="C198" s="37"/>
      <c r="D198" s="206" t="s">
        <v>151</v>
      </c>
      <c r="E198" s="37"/>
      <c r="F198" s="207" t="s">
        <v>397</v>
      </c>
      <c r="G198" s="37"/>
      <c r="H198" s="37"/>
      <c r="I198" s="109"/>
      <c r="J198" s="37"/>
      <c r="K198" s="37"/>
      <c r="L198" s="40"/>
      <c r="M198" s="208"/>
      <c r="N198" s="209"/>
      <c r="O198" s="65"/>
      <c r="P198" s="65"/>
      <c r="Q198" s="65"/>
      <c r="R198" s="65"/>
      <c r="S198" s="65"/>
      <c r="T198" s="66"/>
      <c r="U198" s="35"/>
      <c r="V198" s="35"/>
      <c r="W198" s="35"/>
      <c r="X198" s="35"/>
      <c r="Y198" s="35"/>
      <c r="Z198" s="35"/>
      <c r="AA198" s="35"/>
      <c r="AB198" s="35"/>
      <c r="AC198" s="35"/>
      <c r="AD198" s="35"/>
      <c r="AE198" s="35"/>
      <c r="AT198" s="18" t="s">
        <v>151</v>
      </c>
      <c r="AU198" s="18" t="s">
        <v>82</v>
      </c>
    </row>
    <row r="199" spans="1:65" s="2" customFormat="1" ht="16.5" customHeight="1">
      <c r="A199" s="35"/>
      <c r="B199" s="36"/>
      <c r="C199" s="188" t="s">
        <v>398</v>
      </c>
      <c r="D199" s="188" t="s">
        <v>119</v>
      </c>
      <c r="E199" s="189" t="s">
        <v>399</v>
      </c>
      <c r="F199" s="190" t="s">
        <v>400</v>
      </c>
      <c r="G199" s="191" t="s">
        <v>122</v>
      </c>
      <c r="H199" s="192">
        <v>1</v>
      </c>
      <c r="I199" s="193"/>
      <c r="J199" s="194">
        <f>ROUND(I199*H199,2)</f>
        <v>0</v>
      </c>
      <c r="K199" s="190" t="s">
        <v>19</v>
      </c>
      <c r="L199" s="40"/>
      <c r="M199" s="202" t="s">
        <v>19</v>
      </c>
      <c r="N199" s="203" t="s">
        <v>43</v>
      </c>
      <c r="O199" s="65"/>
      <c r="P199" s="204">
        <f>O199*H199</f>
        <v>0</v>
      </c>
      <c r="Q199" s="204">
        <v>0</v>
      </c>
      <c r="R199" s="204">
        <f>Q199*H199</f>
        <v>0</v>
      </c>
      <c r="S199" s="204">
        <v>0</v>
      </c>
      <c r="T199" s="205">
        <f>S199*H199</f>
        <v>0</v>
      </c>
      <c r="U199" s="35"/>
      <c r="V199" s="35"/>
      <c r="W199" s="35"/>
      <c r="X199" s="35"/>
      <c r="Y199" s="35"/>
      <c r="Z199" s="35"/>
      <c r="AA199" s="35"/>
      <c r="AB199" s="35"/>
      <c r="AC199" s="35"/>
      <c r="AD199" s="35"/>
      <c r="AE199" s="35"/>
      <c r="AR199" s="200" t="s">
        <v>239</v>
      </c>
      <c r="AT199" s="200" t="s">
        <v>119</v>
      </c>
      <c r="AU199" s="200" t="s">
        <v>82</v>
      </c>
      <c r="AY199" s="18" t="s">
        <v>116</v>
      </c>
      <c r="BE199" s="201">
        <f>IF(N199="základní",J199,0)</f>
        <v>0</v>
      </c>
      <c r="BF199" s="201">
        <f>IF(N199="snížená",J199,0)</f>
        <v>0</v>
      </c>
      <c r="BG199" s="201">
        <f>IF(N199="zákl. přenesená",J199,0)</f>
        <v>0</v>
      </c>
      <c r="BH199" s="201">
        <f>IF(N199="sníž. přenesená",J199,0)</f>
        <v>0</v>
      </c>
      <c r="BI199" s="201">
        <f>IF(N199="nulová",J199,0)</f>
        <v>0</v>
      </c>
      <c r="BJ199" s="18" t="s">
        <v>80</v>
      </c>
      <c r="BK199" s="201">
        <f>ROUND(I199*H199,2)</f>
        <v>0</v>
      </c>
      <c r="BL199" s="18" t="s">
        <v>239</v>
      </c>
      <c r="BM199" s="200" t="s">
        <v>401</v>
      </c>
    </row>
    <row r="200" spans="1:65" s="2" customFormat="1" ht="16.5" customHeight="1">
      <c r="A200" s="35"/>
      <c r="B200" s="36"/>
      <c r="C200" s="188" t="s">
        <v>402</v>
      </c>
      <c r="D200" s="188" t="s">
        <v>119</v>
      </c>
      <c r="E200" s="189" t="s">
        <v>403</v>
      </c>
      <c r="F200" s="190" t="s">
        <v>404</v>
      </c>
      <c r="G200" s="191" t="s">
        <v>122</v>
      </c>
      <c r="H200" s="192">
        <v>1</v>
      </c>
      <c r="I200" s="193"/>
      <c r="J200" s="194">
        <f>ROUND(I200*H200,2)</f>
        <v>0</v>
      </c>
      <c r="K200" s="190" t="s">
        <v>19</v>
      </c>
      <c r="L200" s="40"/>
      <c r="M200" s="202" t="s">
        <v>19</v>
      </c>
      <c r="N200" s="203" t="s">
        <v>43</v>
      </c>
      <c r="O200" s="65"/>
      <c r="P200" s="204">
        <f>O200*H200</f>
        <v>0</v>
      </c>
      <c r="Q200" s="204">
        <v>0</v>
      </c>
      <c r="R200" s="204">
        <f>Q200*H200</f>
        <v>0</v>
      </c>
      <c r="S200" s="204">
        <v>0</v>
      </c>
      <c r="T200" s="205">
        <f>S200*H200</f>
        <v>0</v>
      </c>
      <c r="U200" s="35"/>
      <c r="V200" s="35"/>
      <c r="W200" s="35"/>
      <c r="X200" s="35"/>
      <c r="Y200" s="35"/>
      <c r="Z200" s="35"/>
      <c r="AA200" s="35"/>
      <c r="AB200" s="35"/>
      <c r="AC200" s="35"/>
      <c r="AD200" s="35"/>
      <c r="AE200" s="35"/>
      <c r="AR200" s="200" t="s">
        <v>239</v>
      </c>
      <c r="AT200" s="200" t="s">
        <v>119</v>
      </c>
      <c r="AU200" s="200" t="s">
        <v>82</v>
      </c>
      <c r="AY200" s="18" t="s">
        <v>116</v>
      </c>
      <c r="BE200" s="201">
        <f>IF(N200="základní",J200,0)</f>
        <v>0</v>
      </c>
      <c r="BF200" s="201">
        <f>IF(N200="snížená",J200,0)</f>
        <v>0</v>
      </c>
      <c r="BG200" s="201">
        <f>IF(N200="zákl. přenesená",J200,0)</f>
        <v>0</v>
      </c>
      <c r="BH200" s="201">
        <f>IF(N200="sníž. přenesená",J200,0)</f>
        <v>0</v>
      </c>
      <c r="BI200" s="201">
        <f>IF(N200="nulová",J200,0)</f>
        <v>0</v>
      </c>
      <c r="BJ200" s="18" t="s">
        <v>80</v>
      </c>
      <c r="BK200" s="201">
        <f>ROUND(I200*H200,2)</f>
        <v>0</v>
      </c>
      <c r="BL200" s="18" t="s">
        <v>239</v>
      </c>
      <c r="BM200" s="200" t="s">
        <v>405</v>
      </c>
    </row>
    <row r="201" spans="1:65" s="2" customFormat="1" ht="16.5" customHeight="1">
      <c r="A201" s="35"/>
      <c r="B201" s="36"/>
      <c r="C201" s="188" t="s">
        <v>406</v>
      </c>
      <c r="D201" s="188" t="s">
        <v>119</v>
      </c>
      <c r="E201" s="189" t="s">
        <v>407</v>
      </c>
      <c r="F201" s="190" t="s">
        <v>408</v>
      </c>
      <c r="G201" s="191" t="s">
        <v>275</v>
      </c>
      <c r="H201" s="242"/>
      <c r="I201" s="193"/>
      <c r="J201" s="194">
        <f>ROUND(I201*H201,2)</f>
        <v>0</v>
      </c>
      <c r="K201" s="190" t="s">
        <v>123</v>
      </c>
      <c r="L201" s="40"/>
      <c r="M201" s="202" t="s">
        <v>19</v>
      </c>
      <c r="N201" s="203" t="s">
        <v>43</v>
      </c>
      <c r="O201" s="65"/>
      <c r="P201" s="204">
        <f>O201*H201</f>
        <v>0</v>
      </c>
      <c r="Q201" s="204">
        <v>0</v>
      </c>
      <c r="R201" s="204">
        <f>Q201*H201</f>
        <v>0</v>
      </c>
      <c r="S201" s="204">
        <v>0</v>
      </c>
      <c r="T201" s="205">
        <f>S201*H201</f>
        <v>0</v>
      </c>
      <c r="U201" s="35"/>
      <c r="V201" s="35"/>
      <c r="W201" s="35"/>
      <c r="X201" s="35"/>
      <c r="Y201" s="35"/>
      <c r="Z201" s="35"/>
      <c r="AA201" s="35"/>
      <c r="AB201" s="35"/>
      <c r="AC201" s="35"/>
      <c r="AD201" s="35"/>
      <c r="AE201" s="35"/>
      <c r="AR201" s="200" t="s">
        <v>239</v>
      </c>
      <c r="AT201" s="200" t="s">
        <v>119</v>
      </c>
      <c r="AU201" s="200" t="s">
        <v>82</v>
      </c>
      <c r="AY201" s="18" t="s">
        <v>116</v>
      </c>
      <c r="BE201" s="201">
        <f>IF(N201="základní",J201,0)</f>
        <v>0</v>
      </c>
      <c r="BF201" s="201">
        <f>IF(N201="snížená",J201,0)</f>
        <v>0</v>
      </c>
      <c r="BG201" s="201">
        <f>IF(N201="zákl. přenesená",J201,0)</f>
        <v>0</v>
      </c>
      <c r="BH201" s="201">
        <f>IF(N201="sníž. přenesená",J201,0)</f>
        <v>0</v>
      </c>
      <c r="BI201" s="201">
        <f>IF(N201="nulová",J201,0)</f>
        <v>0</v>
      </c>
      <c r="BJ201" s="18" t="s">
        <v>80</v>
      </c>
      <c r="BK201" s="201">
        <f>ROUND(I201*H201,2)</f>
        <v>0</v>
      </c>
      <c r="BL201" s="18" t="s">
        <v>239</v>
      </c>
      <c r="BM201" s="200" t="s">
        <v>409</v>
      </c>
    </row>
    <row r="202" spans="1:65" s="2" customFormat="1" ht="78">
      <c r="A202" s="35"/>
      <c r="B202" s="36"/>
      <c r="C202" s="37"/>
      <c r="D202" s="206" t="s">
        <v>151</v>
      </c>
      <c r="E202" s="37"/>
      <c r="F202" s="207" t="s">
        <v>277</v>
      </c>
      <c r="G202" s="37"/>
      <c r="H202" s="37"/>
      <c r="I202" s="109"/>
      <c r="J202" s="37"/>
      <c r="K202" s="37"/>
      <c r="L202" s="40"/>
      <c r="M202" s="208"/>
      <c r="N202" s="209"/>
      <c r="O202" s="65"/>
      <c r="P202" s="65"/>
      <c r="Q202" s="65"/>
      <c r="R202" s="65"/>
      <c r="S202" s="65"/>
      <c r="T202" s="66"/>
      <c r="U202" s="35"/>
      <c r="V202" s="35"/>
      <c r="W202" s="35"/>
      <c r="X202" s="35"/>
      <c r="Y202" s="35"/>
      <c r="Z202" s="35"/>
      <c r="AA202" s="35"/>
      <c r="AB202" s="35"/>
      <c r="AC202" s="35"/>
      <c r="AD202" s="35"/>
      <c r="AE202" s="35"/>
      <c r="AT202" s="18" t="s">
        <v>151</v>
      </c>
      <c r="AU202" s="18" t="s">
        <v>82</v>
      </c>
    </row>
    <row r="203" spans="1:65" s="12" customFormat="1" ht="22.9" customHeight="1">
      <c r="B203" s="172"/>
      <c r="C203" s="173"/>
      <c r="D203" s="174" t="s">
        <v>71</v>
      </c>
      <c r="E203" s="186" t="s">
        <v>410</v>
      </c>
      <c r="F203" s="186" t="s">
        <v>411</v>
      </c>
      <c r="G203" s="173"/>
      <c r="H203" s="173"/>
      <c r="I203" s="176"/>
      <c r="J203" s="187">
        <f>BK203</f>
        <v>0</v>
      </c>
      <c r="K203" s="173"/>
      <c r="L203" s="178"/>
      <c r="M203" s="179"/>
      <c r="N203" s="180"/>
      <c r="O203" s="180"/>
      <c r="P203" s="181">
        <f>P204</f>
        <v>0</v>
      </c>
      <c r="Q203" s="180"/>
      <c r="R203" s="181">
        <f>R204</f>
        <v>0</v>
      </c>
      <c r="S203" s="180"/>
      <c r="T203" s="182">
        <f>T204</f>
        <v>0</v>
      </c>
      <c r="AR203" s="183" t="s">
        <v>82</v>
      </c>
      <c r="AT203" s="184" t="s">
        <v>71</v>
      </c>
      <c r="AU203" s="184" t="s">
        <v>80</v>
      </c>
      <c r="AY203" s="183" t="s">
        <v>116</v>
      </c>
      <c r="BK203" s="185">
        <f>BK204</f>
        <v>0</v>
      </c>
    </row>
    <row r="204" spans="1:65" s="2" customFormat="1" ht="16.5" customHeight="1">
      <c r="A204" s="35"/>
      <c r="B204" s="36"/>
      <c r="C204" s="188" t="s">
        <v>412</v>
      </c>
      <c r="D204" s="188" t="s">
        <v>119</v>
      </c>
      <c r="E204" s="189" t="s">
        <v>413</v>
      </c>
      <c r="F204" s="190" t="s">
        <v>414</v>
      </c>
      <c r="G204" s="191" t="s">
        <v>255</v>
      </c>
      <c r="H204" s="192">
        <v>2</v>
      </c>
      <c r="I204" s="193"/>
      <c r="J204" s="194">
        <f>ROUND(I204*H204,2)</f>
        <v>0</v>
      </c>
      <c r="K204" s="190" t="s">
        <v>19</v>
      </c>
      <c r="L204" s="40"/>
      <c r="M204" s="202" t="s">
        <v>19</v>
      </c>
      <c r="N204" s="203" t="s">
        <v>43</v>
      </c>
      <c r="O204" s="65"/>
      <c r="P204" s="204">
        <f>O204*H204</f>
        <v>0</v>
      </c>
      <c r="Q204" s="204">
        <v>0</v>
      </c>
      <c r="R204" s="204">
        <f>Q204*H204</f>
        <v>0</v>
      </c>
      <c r="S204" s="204">
        <v>0</v>
      </c>
      <c r="T204" s="205">
        <f>S204*H204</f>
        <v>0</v>
      </c>
      <c r="U204" s="35"/>
      <c r="V204" s="35"/>
      <c r="W204" s="35"/>
      <c r="X204" s="35"/>
      <c r="Y204" s="35"/>
      <c r="Z204" s="35"/>
      <c r="AA204" s="35"/>
      <c r="AB204" s="35"/>
      <c r="AC204" s="35"/>
      <c r="AD204" s="35"/>
      <c r="AE204" s="35"/>
      <c r="AR204" s="200" t="s">
        <v>239</v>
      </c>
      <c r="AT204" s="200" t="s">
        <v>119</v>
      </c>
      <c r="AU204" s="200" t="s">
        <v>82</v>
      </c>
      <c r="AY204" s="18" t="s">
        <v>116</v>
      </c>
      <c r="BE204" s="201">
        <f>IF(N204="základní",J204,0)</f>
        <v>0</v>
      </c>
      <c r="BF204" s="201">
        <f>IF(N204="snížená",J204,0)</f>
        <v>0</v>
      </c>
      <c r="BG204" s="201">
        <f>IF(N204="zákl. přenesená",J204,0)</f>
        <v>0</v>
      </c>
      <c r="BH204" s="201">
        <f>IF(N204="sníž. přenesená",J204,0)</f>
        <v>0</v>
      </c>
      <c r="BI204" s="201">
        <f>IF(N204="nulová",J204,0)</f>
        <v>0</v>
      </c>
      <c r="BJ204" s="18" t="s">
        <v>80</v>
      </c>
      <c r="BK204" s="201">
        <f>ROUND(I204*H204,2)</f>
        <v>0</v>
      </c>
      <c r="BL204" s="18" t="s">
        <v>239</v>
      </c>
      <c r="BM204" s="200" t="s">
        <v>415</v>
      </c>
    </row>
    <row r="205" spans="1:65" s="12" customFormat="1" ht="22.9" customHeight="1">
      <c r="B205" s="172"/>
      <c r="C205" s="173"/>
      <c r="D205" s="174" t="s">
        <v>71</v>
      </c>
      <c r="E205" s="186" t="s">
        <v>416</v>
      </c>
      <c r="F205" s="186" t="s">
        <v>417</v>
      </c>
      <c r="G205" s="173"/>
      <c r="H205" s="173"/>
      <c r="I205" s="176"/>
      <c r="J205" s="187">
        <f>BK205</f>
        <v>0</v>
      </c>
      <c r="K205" s="173"/>
      <c r="L205" s="178"/>
      <c r="M205" s="179"/>
      <c r="N205" s="180"/>
      <c r="O205" s="180"/>
      <c r="P205" s="181">
        <f>SUM(P206:P210)</f>
        <v>0</v>
      </c>
      <c r="Q205" s="180"/>
      <c r="R205" s="181">
        <f>SUM(R206:R210)</f>
        <v>0.1443748</v>
      </c>
      <c r="S205" s="180"/>
      <c r="T205" s="182">
        <f>SUM(T206:T210)</f>
        <v>0</v>
      </c>
      <c r="AR205" s="183" t="s">
        <v>82</v>
      </c>
      <c r="AT205" s="184" t="s">
        <v>71</v>
      </c>
      <c r="AU205" s="184" t="s">
        <v>80</v>
      </c>
      <c r="AY205" s="183" t="s">
        <v>116</v>
      </c>
      <c r="BK205" s="185">
        <f>SUM(BK206:BK210)</f>
        <v>0</v>
      </c>
    </row>
    <row r="206" spans="1:65" s="2" customFormat="1" ht="16.5" customHeight="1">
      <c r="A206" s="35"/>
      <c r="B206" s="36"/>
      <c r="C206" s="188" t="s">
        <v>418</v>
      </c>
      <c r="D206" s="188" t="s">
        <v>119</v>
      </c>
      <c r="E206" s="189" t="s">
        <v>419</v>
      </c>
      <c r="F206" s="190" t="s">
        <v>420</v>
      </c>
      <c r="G206" s="191" t="s">
        <v>158</v>
      </c>
      <c r="H206" s="192">
        <v>11.834</v>
      </c>
      <c r="I206" s="193"/>
      <c r="J206" s="194">
        <f>ROUND(I206*H206,2)</f>
        <v>0</v>
      </c>
      <c r="K206" s="190" t="s">
        <v>123</v>
      </c>
      <c r="L206" s="40"/>
      <c r="M206" s="202" t="s">
        <v>19</v>
      </c>
      <c r="N206" s="203" t="s">
        <v>43</v>
      </c>
      <c r="O206" s="65"/>
      <c r="P206" s="204">
        <f>O206*H206</f>
        <v>0</v>
      </c>
      <c r="Q206" s="204">
        <v>1.2200000000000001E-2</v>
      </c>
      <c r="R206" s="204">
        <f>Q206*H206</f>
        <v>0.1443748</v>
      </c>
      <c r="S206" s="204">
        <v>0</v>
      </c>
      <c r="T206" s="205">
        <f>S206*H206</f>
        <v>0</v>
      </c>
      <c r="U206" s="35"/>
      <c r="V206" s="35"/>
      <c r="W206" s="35"/>
      <c r="X206" s="35"/>
      <c r="Y206" s="35"/>
      <c r="Z206" s="35"/>
      <c r="AA206" s="35"/>
      <c r="AB206" s="35"/>
      <c r="AC206" s="35"/>
      <c r="AD206" s="35"/>
      <c r="AE206" s="35"/>
      <c r="AR206" s="200" t="s">
        <v>239</v>
      </c>
      <c r="AT206" s="200" t="s">
        <v>119</v>
      </c>
      <c r="AU206" s="200" t="s">
        <v>82</v>
      </c>
      <c r="AY206" s="18" t="s">
        <v>116</v>
      </c>
      <c r="BE206" s="201">
        <f>IF(N206="základní",J206,0)</f>
        <v>0</v>
      </c>
      <c r="BF206" s="201">
        <f>IF(N206="snížená",J206,0)</f>
        <v>0</v>
      </c>
      <c r="BG206" s="201">
        <f>IF(N206="zákl. přenesená",J206,0)</f>
        <v>0</v>
      </c>
      <c r="BH206" s="201">
        <f>IF(N206="sníž. přenesená",J206,0)</f>
        <v>0</v>
      </c>
      <c r="BI206" s="201">
        <f>IF(N206="nulová",J206,0)</f>
        <v>0</v>
      </c>
      <c r="BJ206" s="18" t="s">
        <v>80</v>
      </c>
      <c r="BK206" s="201">
        <f>ROUND(I206*H206,2)</f>
        <v>0</v>
      </c>
      <c r="BL206" s="18" t="s">
        <v>239</v>
      </c>
      <c r="BM206" s="200" t="s">
        <v>421</v>
      </c>
    </row>
    <row r="207" spans="1:65" s="2" customFormat="1" ht="87.75">
      <c r="A207" s="35"/>
      <c r="B207" s="36"/>
      <c r="C207" s="37"/>
      <c r="D207" s="206" t="s">
        <v>151</v>
      </c>
      <c r="E207" s="37"/>
      <c r="F207" s="207" t="s">
        <v>422</v>
      </c>
      <c r="G207" s="37"/>
      <c r="H207" s="37"/>
      <c r="I207" s="109"/>
      <c r="J207" s="37"/>
      <c r="K207" s="37"/>
      <c r="L207" s="40"/>
      <c r="M207" s="208"/>
      <c r="N207" s="209"/>
      <c r="O207" s="65"/>
      <c r="P207" s="65"/>
      <c r="Q207" s="65"/>
      <c r="R207" s="65"/>
      <c r="S207" s="65"/>
      <c r="T207" s="66"/>
      <c r="U207" s="35"/>
      <c r="V207" s="35"/>
      <c r="W207" s="35"/>
      <c r="X207" s="35"/>
      <c r="Y207" s="35"/>
      <c r="Z207" s="35"/>
      <c r="AA207" s="35"/>
      <c r="AB207" s="35"/>
      <c r="AC207" s="35"/>
      <c r="AD207" s="35"/>
      <c r="AE207" s="35"/>
      <c r="AT207" s="18" t="s">
        <v>151</v>
      </c>
      <c r="AU207" s="18" t="s">
        <v>82</v>
      </c>
    </row>
    <row r="208" spans="1:65" s="14" customFormat="1" ht="11.25">
      <c r="B208" s="220"/>
      <c r="C208" s="221"/>
      <c r="D208" s="206" t="s">
        <v>153</v>
      </c>
      <c r="E208" s="222" t="s">
        <v>19</v>
      </c>
      <c r="F208" s="223" t="s">
        <v>179</v>
      </c>
      <c r="G208" s="221"/>
      <c r="H208" s="224">
        <v>11.834</v>
      </c>
      <c r="I208" s="225"/>
      <c r="J208" s="221"/>
      <c r="K208" s="221"/>
      <c r="L208" s="226"/>
      <c r="M208" s="227"/>
      <c r="N208" s="228"/>
      <c r="O208" s="228"/>
      <c r="P208" s="228"/>
      <c r="Q208" s="228"/>
      <c r="R208" s="228"/>
      <c r="S208" s="228"/>
      <c r="T208" s="229"/>
      <c r="AT208" s="230" t="s">
        <v>153</v>
      </c>
      <c r="AU208" s="230" t="s">
        <v>82</v>
      </c>
      <c r="AV208" s="14" t="s">
        <v>82</v>
      </c>
      <c r="AW208" s="14" t="s">
        <v>33</v>
      </c>
      <c r="AX208" s="14" t="s">
        <v>80</v>
      </c>
      <c r="AY208" s="230" t="s">
        <v>116</v>
      </c>
    </row>
    <row r="209" spans="1:65" s="2" customFormat="1" ht="21.75" customHeight="1">
      <c r="A209" s="35"/>
      <c r="B209" s="36"/>
      <c r="C209" s="188" t="s">
        <v>423</v>
      </c>
      <c r="D209" s="188" t="s">
        <v>119</v>
      </c>
      <c r="E209" s="189" t="s">
        <v>424</v>
      </c>
      <c r="F209" s="190" t="s">
        <v>425</v>
      </c>
      <c r="G209" s="191" t="s">
        <v>275</v>
      </c>
      <c r="H209" s="242"/>
      <c r="I209" s="193"/>
      <c r="J209" s="194">
        <f>ROUND(I209*H209,2)</f>
        <v>0</v>
      </c>
      <c r="K209" s="190" t="s">
        <v>123</v>
      </c>
      <c r="L209" s="40"/>
      <c r="M209" s="202" t="s">
        <v>19</v>
      </c>
      <c r="N209" s="203" t="s">
        <v>43</v>
      </c>
      <c r="O209" s="65"/>
      <c r="P209" s="204">
        <f>O209*H209</f>
        <v>0</v>
      </c>
      <c r="Q209" s="204">
        <v>0</v>
      </c>
      <c r="R209" s="204">
        <f>Q209*H209</f>
        <v>0</v>
      </c>
      <c r="S209" s="204">
        <v>0</v>
      </c>
      <c r="T209" s="205">
        <f>S209*H209</f>
        <v>0</v>
      </c>
      <c r="U209" s="35"/>
      <c r="V209" s="35"/>
      <c r="W209" s="35"/>
      <c r="X209" s="35"/>
      <c r="Y209" s="35"/>
      <c r="Z209" s="35"/>
      <c r="AA209" s="35"/>
      <c r="AB209" s="35"/>
      <c r="AC209" s="35"/>
      <c r="AD209" s="35"/>
      <c r="AE209" s="35"/>
      <c r="AR209" s="200" t="s">
        <v>239</v>
      </c>
      <c r="AT209" s="200" t="s">
        <v>119</v>
      </c>
      <c r="AU209" s="200" t="s">
        <v>82</v>
      </c>
      <c r="AY209" s="18" t="s">
        <v>116</v>
      </c>
      <c r="BE209" s="201">
        <f>IF(N209="základní",J209,0)</f>
        <v>0</v>
      </c>
      <c r="BF209" s="201">
        <f>IF(N209="snížená",J209,0)</f>
        <v>0</v>
      </c>
      <c r="BG209" s="201">
        <f>IF(N209="zákl. přenesená",J209,0)</f>
        <v>0</v>
      </c>
      <c r="BH209" s="201">
        <f>IF(N209="sníž. přenesená",J209,0)</f>
        <v>0</v>
      </c>
      <c r="BI209" s="201">
        <f>IF(N209="nulová",J209,0)</f>
        <v>0</v>
      </c>
      <c r="BJ209" s="18" t="s">
        <v>80</v>
      </c>
      <c r="BK209" s="201">
        <f>ROUND(I209*H209,2)</f>
        <v>0</v>
      </c>
      <c r="BL209" s="18" t="s">
        <v>239</v>
      </c>
      <c r="BM209" s="200" t="s">
        <v>426</v>
      </c>
    </row>
    <row r="210" spans="1:65" s="2" customFormat="1" ht="78">
      <c r="A210" s="35"/>
      <c r="B210" s="36"/>
      <c r="C210" s="37"/>
      <c r="D210" s="206" t="s">
        <v>151</v>
      </c>
      <c r="E210" s="37"/>
      <c r="F210" s="207" t="s">
        <v>427</v>
      </c>
      <c r="G210" s="37"/>
      <c r="H210" s="37"/>
      <c r="I210" s="109"/>
      <c r="J210" s="37"/>
      <c r="K210" s="37"/>
      <c r="L210" s="40"/>
      <c r="M210" s="208"/>
      <c r="N210" s="209"/>
      <c r="O210" s="65"/>
      <c r="P210" s="65"/>
      <c r="Q210" s="65"/>
      <c r="R210" s="65"/>
      <c r="S210" s="65"/>
      <c r="T210" s="66"/>
      <c r="U210" s="35"/>
      <c r="V210" s="35"/>
      <c r="W210" s="35"/>
      <c r="X210" s="35"/>
      <c r="Y210" s="35"/>
      <c r="Z210" s="35"/>
      <c r="AA210" s="35"/>
      <c r="AB210" s="35"/>
      <c r="AC210" s="35"/>
      <c r="AD210" s="35"/>
      <c r="AE210" s="35"/>
      <c r="AT210" s="18" t="s">
        <v>151</v>
      </c>
      <c r="AU210" s="18" t="s">
        <v>82</v>
      </c>
    </row>
    <row r="211" spans="1:65" s="12" customFormat="1" ht="22.9" customHeight="1">
      <c r="B211" s="172"/>
      <c r="C211" s="173"/>
      <c r="D211" s="174" t="s">
        <v>71</v>
      </c>
      <c r="E211" s="186" t="s">
        <v>428</v>
      </c>
      <c r="F211" s="186" t="s">
        <v>429</v>
      </c>
      <c r="G211" s="173"/>
      <c r="H211" s="173"/>
      <c r="I211" s="176"/>
      <c r="J211" s="187">
        <f>BK211</f>
        <v>0</v>
      </c>
      <c r="K211" s="173"/>
      <c r="L211" s="178"/>
      <c r="M211" s="179"/>
      <c r="N211" s="180"/>
      <c r="O211" s="180"/>
      <c r="P211" s="181">
        <f>SUM(P212:P222)</f>
        <v>0</v>
      </c>
      <c r="Q211" s="180"/>
      <c r="R211" s="181">
        <f>SUM(R212:R222)</f>
        <v>3.4700000000000002E-2</v>
      </c>
      <c r="S211" s="180"/>
      <c r="T211" s="182">
        <f>SUM(T212:T222)</f>
        <v>4.8000000000000001E-2</v>
      </c>
      <c r="AR211" s="183" t="s">
        <v>82</v>
      </c>
      <c r="AT211" s="184" t="s">
        <v>71</v>
      </c>
      <c r="AU211" s="184" t="s">
        <v>80</v>
      </c>
      <c r="AY211" s="183" t="s">
        <v>116</v>
      </c>
      <c r="BK211" s="185">
        <f>SUM(BK212:BK222)</f>
        <v>0</v>
      </c>
    </row>
    <row r="212" spans="1:65" s="2" customFormat="1" ht="16.5" customHeight="1">
      <c r="A212" s="35"/>
      <c r="B212" s="36"/>
      <c r="C212" s="188" t="s">
        <v>430</v>
      </c>
      <c r="D212" s="188" t="s">
        <v>119</v>
      </c>
      <c r="E212" s="189" t="s">
        <v>431</v>
      </c>
      <c r="F212" s="190" t="s">
        <v>432</v>
      </c>
      <c r="G212" s="191" t="s">
        <v>261</v>
      </c>
      <c r="H212" s="192">
        <v>2</v>
      </c>
      <c r="I212" s="193"/>
      <c r="J212" s="194">
        <f>ROUND(I212*H212,2)</f>
        <v>0</v>
      </c>
      <c r="K212" s="190" t="s">
        <v>123</v>
      </c>
      <c r="L212" s="40"/>
      <c r="M212" s="202" t="s">
        <v>19</v>
      </c>
      <c r="N212" s="203" t="s">
        <v>43</v>
      </c>
      <c r="O212" s="65"/>
      <c r="P212" s="204">
        <f>O212*H212</f>
        <v>0</v>
      </c>
      <c r="Q212" s="204">
        <v>0</v>
      </c>
      <c r="R212" s="204">
        <f>Q212*H212</f>
        <v>0</v>
      </c>
      <c r="S212" s="204">
        <v>2.4E-2</v>
      </c>
      <c r="T212" s="205">
        <f>S212*H212</f>
        <v>4.8000000000000001E-2</v>
      </c>
      <c r="U212" s="35"/>
      <c r="V212" s="35"/>
      <c r="W212" s="35"/>
      <c r="X212" s="35"/>
      <c r="Y212" s="35"/>
      <c r="Z212" s="35"/>
      <c r="AA212" s="35"/>
      <c r="AB212" s="35"/>
      <c r="AC212" s="35"/>
      <c r="AD212" s="35"/>
      <c r="AE212" s="35"/>
      <c r="AR212" s="200" t="s">
        <v>239</v>
      </c>
      <c r="AT212" s="200" t="s">
        <v>119</v>
      </c>
      <c r="AU212" s="200" t="s">
        <v>82</v>
      </c>
      <c r="AY212" s="18" t="s">
        <v>116</v>
      </c>
      <c r="BE212" s="201">
        <f>IF(N212="základní",J212,0)</f>
        <v>0</v>
      </c>
      <c r="BF212" s="201">
        <f>IF(N212="snížená",J212,0)</f>
        <v>0</v>
      </c>
      <c r="BG212" s="201">
        <f>IF(N212="zákl. přenesená",J212,0)</f>
        <v>0</v>
      </c>
      <c r="BH212" s="201">
        <f>IF(N212="sníž. přenesená",J212,0)</f>
        <v>0</v>
      </c>
      <c r="BI212" s="201">
        <f>IF(N212="nulová",J212,0)</f>
        <v>0</v>
      </c>
      <c r="BJ212" s="18" t="s">
        <v>80</v>
      </c>
      <c r="BK212" s="201">
        <f>ROUND(I212*H212,2)</f>
        <v>0</v>
      </c>
      <c r="BL212" s="18" t="s">
        <v>239</v>
      </c>
      <c r="BM212" s="200" t="s">
        <v>433</v>
      </c>
    </row>
    <row r="213" spans="1:65" s="2" customFormat="1" ht="29.25">
      <c r="A213" s="35"/>
      <c r="B213" s="36"/>
      <c r="C213" s="37"/>
      <c r="D213" s="206" t="s">
        <v>151</v>
      </c>
      <c r="E213" s="37"/>
      <c r="F213" s="207" t="s">
        <v>434</v>
      </c>
      <c r="G213" s="37"/>
      <c r="H213" s="37"/>
      <c r="I213" s="109"/>
      <c r="J213" s="37"/>
      <c r="K213" s="37"/>
      <c r="L213" s="40"/>
      <c r="M213" s="208"/>
      <c r="N213" s="209"/>
      <c r="O213" s="65"/>
      <c r="P213" s="65"/>
      <c r="Q213" s="65"/>
      <c r="R213" s="65"/>
      <c r="S213" s="65"/>
      <c r="T213" s="66"/>
      <c r="U213" s="35"/>
      <c r="V213" s="35"/>
      <c r="W213" s="35"/>
      <c r="X213" s="35"/>
      <c r="Y213" s="35"/>
      <c r="Z213" s="35"/>
      <c r="AA213" s="35"/>
      <c r="AB213" s="35"/>
      <c r="AC213" s="35"/>
      <c r="AD213" s="35"/>
      <c r="AE213" s="35"/>
      <c r="AT213" s="18" t="s">
        <v>151</v>
      </c>
      <c r="AU213" s="18" t="s">
        <v>82</v>
      </c>
    </row>
    <row r="214" spans="1:65" s="2" customFormat="1" ht="16.5" customHeight="1">
      <c r="A214" s="35"/>
      <c r="B214" s="36"/>
      <c r="C214" s="188" t="s">
        <v>435</v>
      </c>
      <c r="D214" s="188" t="s">
        <v>119</v>
      </c>
      <c r="E214" s="189" t="s">
        <v>436</v>
      </c>
      <c r="F214" s="190" t="s">
        <v>437</v>
      </c>
      <c r="G214" s="191" t="s">
        <v>261</v>
      </c>
      <c r="H214" s="192">
        <v>2</v>
      </c>
      <c r="I214" s="193"/>
      <c r="J214" s="194">
        <f>ROUND(I214*H214,2)</f>
        <v>0</v>
      </c>
      <c r="K214" s="190" t="s">
        <v>123</v>
      </c>
      <c r="L214" s="40"/>
      <c r="M214" s="202" t="s">
        <v>19</v>
      </c>
      <c r="N214" s="203" t="s">
        <v>43</v>
      </c>
      <c r="O214" s="65"/>
      <c r="P214" s="204">
        <f>O214*H214</f>
        <v>0</v>
      </c>
      <c r="Q214" s="204">
        <v>0</v>
      </c>
      <c r="R214" s="204">
        <f>Q214*H214</f>
        <v>0</v>
      </c>
      <c r="S214" s="204">
        <v>0</v>
      </c>
      <c r="T214" s="205">
        <f>S214*H214</f>
        <v>0</v>
      </c>
      <c r="U214" s="35"/>
      <c r="V214" s="35"/>
      <c r="W214" s="35"/>
      <c r="X214" s="35"/>
      <c r="Y214" s="35"/>
      <c r="Z214" s="35"/>
      <c r="AA214" s="35"/>
      <c r="AB214" s="35"/>
      <c r="AC214" s="35"/>
      <c r="AD214" s="35"/>
      <c r="AE214" s="35"/>
      <c r="AR214" s="200" t="s">
        <v>239</v>
      </c>
      <c r="AT214" s="200" t="s">
        <v>119</v>
      </c>
      <c r="AU214" s="200" t="s">
        <v>82</v>
      </c>
      <c r="AY214" s="18" t="s">
        <v>116</v>
      </c>
      <c r="BE214" s="201">
        <f>IF(N214="základní",J214,0)</f>
        <v>0</v>
      </c>
      <c r="BF214" s="201">
        <f>IF(N214="snížená",J214,0)</f>
        <v>0</v>
      </c>
      <c r="BG214" s="201">
        <f>IF(N214="zákl. přenesená",J214,0)</f>
        <v>0</v>
      </c>
      <c r="BH214" s="201">
        <f>IF(N214="sníž. přenesená",J214,0)</f>
        <v>0</v>
      </c>
      <c r="BI214" s="201">
        <f>IF(N214="nulová",J214,0)</f>
        <v>0</v>
      </c>
      <c r="BJ214" s="18" t="s">
        <v>80</v>
      </c>
      <c r="BK214" s="201">
        <f>ROUND(I214*H214,2)</f>
        <v>0</v>
      </c>
      <c r="BL214" s="18" t="s">
        <v>239</v>
      </c>
      <c r="BM214" s="200" t="s">
        <v>438</v>
      </c>
    </row>
    <row r="215" spans="1:65" s="2" customFormat="1" ht="87.75">
      <c r="A215" s="35"/>
      <c r="B215" s="36"/>
      <c r="C215" s="37"/>
      <c r="D215" s="206" t="s">
        <v>151</v>
      </c>
      <c r="E215" s="37"/>
      <c r="F215" s="207" t="s">
        <v>439</v>
      </c>
      <c r="G215" s="37"/>
      <c r="H215" s="37"/>
      <c r="I215" s="109"/>
      <c r="J215" s="37"/>
      <c r="K215" s="37"/>
      <c r="L215" s="40"/>
      <c r="M215" s="208"/>
      <c r="N215" s="209"/>
      <c r="O215" s="65"/>
      <c r="P215" s="65"/>
      <c r="Q215" s="65"/>
      <c r="R215" s="65"/>
      <c r="S215" s="65"/>
      <c r="T215" s="66"/>
      <c r="U215" s="35"/>
      <c r="V215" s="35"/>
      <c r="W215" s="35"/>
      <c r="X215" s="35"/>
      <c r="Y215" s="35"/>
      <c r="Z215" s="35"/>
      <c r="AA215" s="35"/>
      <c r="AB215" s="35"/>
      <c r="AC215" s="35"/>
      <c r="AD215" s="35"/>
      <c r="AE215" s="35"/>
      <c r="AT215" s="18" t="s">
        <v>151</v>
      </c>
      <c r="AU215" s="18" t="s">
        <v>82</v>
      </c>
    </row>
    <row r="216" spans="1:65" s="2" customFormat="1" ht="16.5" customHeight="1">
      <c r="A216" s="35"/>
      <c r="B216" s="36"/>
      <c r="C216" s="243" t="s">
        <v>440</v>
      </c>
      <c r="D216" s="243" t="s">
        <v>341</v>
      </c>
      <c r="E216" s="244" t="s">
        <v>441</v>
      </c>
      <c r="F216" s="245" t="s">
        <v>442</v>
      </c>
      <c r="G216" s="246" t="s">
        <v>261</v>
      </c>
      <c r="H216" s="247">
        <v>2</v>
      </c>
      <c r="I216" s="248"/>
      <c r="J216" s="249">
        <f t="shared" ref="J216:J221" si="20">ROUND(I216*H216,2)</f>
        <v>0</v>
      </c>
      <c r="K216" s="245" t="s">
        <v>123</v>
      </c>
      <c r="L216" s="250"/>
      <c r="M216" s="251" t="s">
        <v>19</v>
      </c>
      <c r="N216" s="252" t="s">
        <v>43</v>
      </c>
      <c r="O216" s="65"/>
      <c r="P216" s="204">
        <f t="shared" ref="P216:P221" si="21">O216*H216</f>
        <v>0</v>
      </c>
      <c r="Q216" s="204">
        <v>1.6E-2</v>
      </c>
      <c r="R216" s="204">
        <f t="shared" ref="R216:R221" si="22">Q216*H216</f>
        <v>3.2000000000000001E-2</v>
      </c>
      <c r="S216" s="204">
        <v>0</v>
      </c>
      <c r="T216" s="205">
        <f t="shared" ref="T216:T221" si="23">S216*H216</f>
        <v>0</v>
      </c>
      <c r="U216" s="35"/>
      <c r="V216" s="35"/>
      <c r="W216" s="35"/>
      <c r="X216" s="35"/>
      <c r="Y216" s="35"/>
      <c r="Z216" s="35"/>
      <c r="AA216" s="35"/>
      <c r="AB216" s="35"/>
      <c r="AC216" s="35"/>
      <c r="AD216" s="35"/>
      <c r="AE216" s="35"/>
      <c r="AR216" s="200" t="s">
        <v>321</v>
      </c>
      <c r="AT216" s="200" t="s">
        <v>341</v>
      </c>
      <c r="AU216" s="200" t="s">
        <v>82</v>
      </c>
      <c r="AY216" s="18" t="s">
        <v>116</v>
      </c>
      <c r="BE216" s="201">
        <f t="shared" ref="BE216:BE221" si="24">IF(N216="základní",J216,0)</f>
        <v>0</v>
      </c>
      <c r="BF216" s="201">
        <f t="shared" ref="BF216:BF221" si="25">IF(N216="snížená",J216,0)</f>
        <v>0</v>
      </c>
      <c r="BG216" s="201">
        <f t="shared" ref="BG216:BG221" si="26">IF(N216="zákl. přenesená",J216,0)</f>
        <v>0</v>
      </c>
      <c r="BH216" s="201">
        <f t="shared" ref="BH216:BH221" si="27">IF(N216="sníž. přenesená",J216,0)</f>
        <v>0</v>
      </c>
      <c r="BI216" s="201">
        <f t="shared" ref="BI216:BI221" si="28">IF(N216="nulová",J216,0)</f>
        <v>0</v>
      </c>
      <c r="BJ216" s="18" t="s">
        <v>80</v>
      </c>
      <c r="BK216" s="201">
        <f t="shared" ref="BK216:BK221" si="29">ROUND(I216*H216,2)</f>
        <v>0</v>
      </c>
      <c r="BL216" s="18" t="s">
        <v>239</v>
      </c>
      <c r="BM216" s="200" t="s">
        <v>443</v>
      </c>
    </row>
    <row r="217" spans="1:65" s="2" customFormat="1" ht="16.5" customHeight="1">
      <c r="A217" s="35"/>
      <c r="B217" s="36"/>
      <c r="C217" s="188" t="s">
        <v>444</v>
      </c>
      <c r="D217" s="188" t="s">
        <v>119</v>
      </c>
      <c r="E217" s="189" t="s">
        <v>445</v>
      </c>
      <c r="F217" s="190" t="s">
        <v>446</v>
      </c>
      <c r="G217" s="191" t="s">
        <v>261</v>
      </c>
      <c r="H217" s="192">
        <v>2</v>
      </c>
      <c r="I217" s="193"/>
      <c r="J217" s="194">
        <f t="shared" si="20"/>
        <v>0</v>
      </c>
      <c r="K217" s="190" t="s">
        <v>123</v>
      </c>
      <c r="L217" s="40"/>
      <c r="M217" s="202" t="s">
        <v>19</v>
      </c>
      <c r="N217" s="203" t="s">
        <v>43</v>
      </c>
      <c r="O217" s="65"/>
      <c r="P217" s="204">
        <f t="shared" si="21"/>
        <v>0</v>
      </c>
      <c r="Q217" s="204">
        <v>0</v>
      </c>
      <c r="R217" s="204">
        <f t="shared" si="22"/>
        <v>0</v>
      </c>
      <c r="S217" s="204">
        <v>0</v>
      </c>
      <c r="T217" s="205">
        <f t="shared" si="23"/>
        <v>0</v>
      </c>
      <c r="U217" s="35"/>
      <c r="V217" s="35"/>
      <c r="W217" s="35"/>
      <c r="X217" s="35"/>
      <c r="Y217" s="35"/>
      <c r="Z217" s="35"/>
      <c r="AA217" s="35"/>
      <c r="AB217" s="35"/>
      <c r="AC217" s="35"/>
      <c r="AD217" s="35"/>
      <c r="AE217" s="35"/>
      <c r="AR217" s="200" t="s">
        <v>239</v>
      </c>
      <c r="AT217" s="200" t="s">
        <v>119</v>
      </c>
      <c r="AU217" s="200" t="s">
        <v>82</v>
      </c>
      <c r="AY217" s="18" t="s">
        <v>116</v>
      </c>
      <c r="BE217" s="201">
        <f t="shared" si="24"/>
        <v>0</v>
      </c>
      <c r="BF217" s="201">
        <f t="shared" si="25"/>
        <v>0</v>
      </c>
      <c r="BG217" s="201">
        <f t="shared" si="26"/>
        <v>0</v>
      </c>
      <c r="BH217" s="201">
        <f t="shared" si="27"/>
        <v>0</v>
      </c>
      <c r="BI217" s="201">
        <f t="shared" si="28"/>
        <v>0</v>
      </c>
      <c r="BJ217" s="18" t="s">
        <v>80</v>
      </c>
      <c r="BK217" s="201">
        <f t="shared" si="29"/>
        <v>0</v>
      </c>
      <c r="BL217" s="18" t="s">
        <v>239</v>
      </c>
      <c r="BM217" s="200" t="s">
        <v>447</v>
      </c>
    </row>
    <row r="218" spans="1:65" s="2" customFormat="1" ht="16.5" customHeight="1">
      <c r="A218" s="35"/>
      <c r="B218" s="36"/>
      <c r="C218" s="243" t="s">
        <v>448</v>
      </c>
      <c r="D218" s="243" t="s">
        <v>341</v>
      </c>
      <c r="E218" s="244" t="s">
        <v>449</v>
      </c>
      <c r="F218" s="245" t="s">
        <v>450</v>
      </c>
      <c r="G218" s="246" t="s">
        <v>261</v>
      </c>
      <c r="H218" s="247">
        <v>2</v>
      </c>
      <c r="I218" s="248"/>
      <c r="J218" s="249">
        <f t="shared" si="20"/>
        <v>0</v>
      </c>
      <c r="K218" s="245" t="s">
        <v>123</v>
      </c>
      <c r="L218" s="250"/>
      <c r="M218" s="251" t="s">
        <v>19</v>
      </c>
      <c r="N218" s="252" t="s">
        <v>43</v>
      </c>
      <c r="O218" s="65"/>
      <c r="P218" s="204">
        <f t="shared" si="21"/>
        <v>0</v>
      </c>
      <c r="Q218" s="204">
        <v>1.4999999999999999E-4</v>
      </c>
      <c r="R218" s="204">
        <f t="shared" si="22"/>
        <v>2.9999999999999997E-4</v>
      </c>
      <c r="S218" s="204">
        <v>0</v>
      </c>
      <c r="T218" s="205">
        <f t="shared" si="23"/>
        <v>0</v>
      </c>
      <c r="U218" s="35"/>
      <c r="V218" s="35"/>
      <c r="W218" s="35"/>
      <c r="X218" s="35"/>
      <c r="Y218" s="35"/>
      <c r="Z218" s="35"/>
      <c r="AA218" s="35"/>
      <c r="AB218" s="35"/>
      <c r="AC218" s="35"/>
      <c r="AD218" s="35"/>
      <c r="AE218" s="35"/>
      <c r="AR218" s="200" t="s">
        <v>321</v>
      </c>
      <c r="AT218" s="200" t="s">
        <v>341</v>
      </c>
      <c r="AU218" s="200" t="s">
        <v>82</v>
      </c>
      <c r="AY218" s="18" t="s">
        <v>116</v>
      </c>
      <c r="BE218" s="201">
        <f t="shared" si="24"/>
        <v>0</v>
      </c>
      <c r="BF218" s="201">
        <f t="shared" si="25"/>
        <v>0</v>
      </c>
      <c r="BG218" s="201">
        <f t="shared" si="26"/>
        <v>0</v>
      </c>
      <c r="BH218" s="201">
        <f t="shared" si="27"/>
        <v>0</v>
      </c>
      <c r="BI218" s="201">
        <f t="shared" si="28"/>
        <v>0</v>
      </c>
      <c r="BJ218" s="18" t="s">
        <v>80</v>
      </c>
      <c r="BK218" s="201">
        <f t="shared" si="29"/>
        <v>0</v>
      </c>
      <c r="BL218" s="18" t="s">
        <v>239</v>
      </c>
      <c r="BM218" s="200" t="s">
        <v>451</v>
      </c>
    </row>
    <row r="219" spans="1:65" s="2" customFormat="1" ht="16.5" customHeight="1">
      <c r="A219" s="35"/>
      <c r="B219" s="36"/>
      <c r="C219" s="188" t="s">
        <v>452</v>
      </c>
      <c r="D219" s="188" t="s">
        <v>119</v>
      </c>
      <c r="E219" s="189" t="s">
        <v>453</v>
      </c>
      <c r="F219" s="190" t="s">
        <v>454</v>
      </c>
      <c r="G219" s="191" t="s">
        <v>261</v>
      </c>
      <c r="H219" s="192">
        <v>2</v>
      </c>
      <c r="I219" s="193"/>
      <c r="J219" s="194">
        <f t="shared" si="20"/>
        <v>0</v>
      </c>
      <c r="K219" s="190" t="s">
        <v>123</v>
      </c>
      <c r="L219" s="40"/>
      <c r="M219" s="202" t="s">
        <v>19</v>
      </c>
      <c r="N219" s="203" t="s">
        <v>43</v>
      </c>
      <c r="O219" s="65"/>
      <c r="P219" s="204">
        <f t="shared" si="21"/>
        <v>0</v>
      </c>
      <c r="Q219" s="204">
        <v>0</v>
      </c>
      <c r="R219" s="204">
        <f t="shared" si="22"/>
        <v>0</v>
      </c>
      <c r="S219" s="204">
        <v>0</v>
      </c>
      <c r="T219" s="205">
        <f t="shared" si="23"/>
        <v>0</v>
      </c>
      <c r="U219" s="35"/>
      <c r="V219" s="35"/>
      <c r="W219" s="35"/>
      <c r="X219" s="35"/>
      <c r="Y219" s="35"/>
      <c r="Z219" s="35"/>
      <c r="AA219" s="35"/>
      <c r="AB219" s="35"/>
      <c r="AC219" s="35"/>
      <c r="AD219" s="35"/>
      <c r="AE219" s="35"/>
      <c r="AR219" s="200" t="s">
        <v>239</v>
      </c>
      <c r="AT219" s="200" t="s">
        <v>119</v>
      </c>
      <c r="AU219" s="200" t="s">
        <v>82</v>
      </c>
      <c r="AY219" s="18" t="s">
        <v>116</v>
      </c>
      <c r="BE219" s="201">
        <f t="shared" si="24"/>
        <v>0</v>
      </c>
      <c r="BF219" s="201">
        <f t="shared" si="25"/>
        <v>0</v>
      </c>
      <c r="BG219" s="201">
        <f t="shared" si="26"/>
        <v>0</v>
      </c>
      <c r="BH219" s="201">
        <f t="shared" si="27"/>
        <v>0</v>
      </c>
      <c r="BI219" s="201">
        <f t="shared" si="28"/>
        <v>0</v>
      </c>
      <c r="BJ219" s="18" t="s">
        <v>80</v>
      </c>
      <c r="BK219" s="201">
        <f t="shared" si="29"/>
        <v>0</v>
      </c>
      <c r="BL219" s="18" t="s">
        <v>239</v>
      </c>
      <c r="BM219" s="200" t="s">
        <v>455</v>
      </c>
    </row>
    <row r="220" spans="1:65" s="2" customFormat="1" ht="16.5" customHeight="1">
      <c r="A220" s="35"/>
      <c r="B220" s="36"/>
      <c r="C220" s="243" t="s">
        <v>456</v>
      </c>
      <c r="D220" s="243" t="s">
        <v>341</v>
      </c>
      <c r="E220" s="244" t="s">
        <v>457</v>
      </c>
      <c r="F220" s="245" t="s">
        <v>458</v>
      </c>
      <c r="G220" s="246" t="s">
        <v>261</v>
      </c>
      <c r="H220" s="247">
        <v>2</v>
      </c>
      <c r="I220" s="248"/>
      <c r="J220" s="249">
        <f t="shared" si="20"/>
        <v>0</v>
      </c>
      <c r="K220" s="245" t="s">
        <v>19</v>
      </c>
      <c r="L220" s="250"/>
      <c r="M220" s="251" t="s">
        <v>19</v>
      </c>
      <c r="N220" s="252" t="s">
        <v>43</v>
      </c>
      <c r="O220" s="65"/>
      <c r="P220" s="204">
        <f t="shared" si="21"/>
        <v>0</v>
      </c>
      <c r="Q220" s="204">
        <v>1.1999999999999999E-3</v>
      </c>
      <c r="R220" s="204">
        <f t="shared" si="22"/>
        <v>2.3999999999999998E-3</v>
      </c>
      <c r="S220" s="204">
        <v>0</v>
      </c>
      <c r="T220" s="205">
        <f t="shared" si="23"/>
        <v>0</v>
      </c>
      <c r="U220" s="35"/>
      <c r="V220" s="35"/>
      <c r="W220" s="35"/>
      <c r="X220" s="35"/>
      <c r="Y220" s="35"/>
      <c r="Z220" s="35"/>
      <c r="AA220" s="35"/>
      <c r="AB220" s="35"/>
      <c r="AC220" s="35"/>
      <c r="AD220" s="35"/>
      <c r="AE220" s="35"/>
      <c r="AR220" s="200" t="s">
        <v>321</v>
      </c>
      <c r="AT220" s="200" t="s">
        <v>341</v>
      </c>
      <c r="AU220" s="200" t="s">
        <v>82</v>
      </c>
      <c r="AY220" s="18" t="s">
        <v>116</v>
      </c>
      <c r="BE220" s="201">
        <f t="shared" si="24"/>
        <v>0</v>
      </c>
      <c r="BF220" s="201">
        <f t="shared" si="25"/>
        <v>0</v>
      </c>
      <c r="BG220" s="201">
        <f t="shared" si="26"/>
        <v>0</v>
      </c>
      <c r="BH220" s="201">
        <f t="shared" si="27"/>
        <v>0</v>
      </c>
      <c r="BI220" s="201">
        <f t="shared" si="28"/>
        <v>0</v>
      </c>
      <c r="BJ220" s="18" t="s">
        <v>80</v>
      </c>
      <c r="BK220" s="201">
        <f t="shared" si="29"/>
        <v>0</v>
      </c>
      <c r="BL220" s="18" t="s">
        <v>239</v>
      </c>
      <c r="BM220" s="200" t="s">
        <v>459</v>
      </c>
    </row>
    <row r="221" spans="1:65" s="2" customFormat="1" ht="21.75" customHeight="1">
      <c r="A221" s="35"/>
      <c r="B221" s="36"/>
      <c r="C221" s="188" t="s">
        <v>460</v>
      </c>
      <c r="D221" s="188" t="s">
        <v>119</v>
      </c>
      <c r="E221" s="189" t="s">
        <v>461</v>
      </c>
      <c r="F221" s="190" t="s">
        <v>462</v>
      </c>
      <c r="G221" s="191" t="s">
        <v>275</v>
      </c>
      <c r="H221" s="242"/>
      <c r="I221" s="193"/>
      <c r="J221" s="194">
        <f t="shared" si="20"/>
        <v>0</v>
      </c>
      <c r="K221" s="190" t="s">
        <v>123</v>
      </c>
      <c r="L221" s="40"/>
      <c r="M221" s="202" t="s">
        <v>19</v>
      </c>
      <c r="N221" s="203" t="s">
        <v>43</v>
      </c>
      <c r="O221" s="65"/>
      <c r="P221" s="204">
        <f t="shared" si="21"/>
        <v>0</v>
      </c>
      <c r="Q221" s="204">
        <v>0</v>
      </c>
      <c r="R221" s="204">
        <f t="shared" si="22"/>
        <v>0</v>
      </c>
      <c r="S221" s="204">
        <v>0</v>
      </c>
      <c r="T221" s="205">
        <f t="shared" si="23"/>
        <v>0</v>
      </c>
      <c r="U221" s="35"/>
      <c r="V221" s="35"/>
      <c r="W221" s="35"/>
      <c r="X221" s="35"/>
      <c r="Y221" s="35"/>
      <c r="Z221" s="35"/>
      <c r="AA221" s="35"/>
      <c r="AB221" s="35"/>
      <c r="AC221" s="35"/>
      <c r="AD221" s="35"/>
      <c r="AE221" s="35"/>
      <c r="AR221" s="200" t="s">
        <v>239</v>
      </c>
      <c r="AT221" s="200" t="s">
        <v>119</v>
      </c>
      <c r="AU221" s="200" t="s">
        <v>82</v>
      </c>
      <c r="AY221" s="18" t="s">
        <v>116</v>
      </c>
      <c r="BE221" s="201">
        <f t="shared" si="24"/>
        <v>0</v>
      </c>
      <c r="BF221" s="201">
        <f t="shared" si="25"/>
        <v>0</v>
      </c>
      <c r="BG221" s="201">
        <f t="shared" si="26"/>
        <v>0</v>
      </c>
      <c r="BH221" s="201">
        <f t="shared" si="27"/>
        <v>0</v>
      </c>
      <c r="BI221" s="201">
        <f t="shared" si="28"/>
        <v>0</v>
      </c>
      <c r="BJ221" s="18" t="s">
        <v>80</v>
      </c>
      <c r="BK221" s="201">
        <f t="shared" si="29"/>
        <v>0</v>
      </c>
      <c r="BL221" s="18" t="s">
        <v>239</v>
      </c>
      <c r="BM221" s="200" t="s">
        <v>463</v>
      </c>
    </row>
    <row r="222" spans="1:65" s="2" customFormat="1" ht="78">
      <c r="A222" s="35"/>
      <c r="B222" s="36"/>
      <c r="C222" s="37"/>
      <c r="D222" s="206" t="s">
        <v>151</v>
      </c>
      <c r="E222" s="37"/>
      <c r="F222" s="207" t="s">
        <v>464</v>
      </c>
      <c r="G222" s="37"/>
      <c r="H222" s="37"/>
      <c r="I222" s="109"/>
      <c r="J222" s="37"/>
      <c r="K222" s="37"/>
      <c r="L222" s="40"/>
      <c r="M222" s="208"/>
      <c r="N222" s="209"/>
      <c r="O222" s="65"/>
      <c r="P222" s="65"/>
      <c r="Q222" s="65"/>
      <c r="R222" s="65"/>
      <c r="S222" s="65"/>
      <c r="T222" s="66"/>
      <c r="U222" s="35"/>
      <c r="V222" s="35"/>
      <c r="W222" s="35"/>
      <c r="X222" s="35"/>
      <c r="Y222" s="35"/>
      <c r="Z222" s="35"/>
      <c r="AA222" s="35"/>
      <c r="AB222" s="35"/>
      <c r="AC222" s="35"/>
      <c r="AD222" s="35"/>
      <c r="AE222" s="35"/>
      <c r="AT222" s="18" t="s">
        <v>151</v>
      </c>
      <c r="AU222" s="18" t="s">
        <v>82</v>
      </c>
    </row>
    <row r="223" spans="1:65" s="12" customFormat="1" ht="22.9" customHeight="1">
      <c r="B223" s="172"/>
      <c r="C223" s="173"/>
      <c r="D223" s="174" t="s">
        <v>71</v>
      </c>
      <c r="E223" s="186" t="s">
        <v>465</v>
      </c>
      <c r="F223" s="186" t="s">
        <v>466</v>
      </c>
      <c r="G223" s="173"/>
      <c r="H223" s="173"/>
      <c r="I223" s="176"/>
      <c r="J223" s="187">
        <f>BK223</f>
        <v>0</v>
      </c>
      <c r="K223" s="173"/>
      <c r="L223" s="178"/>
      <c r="M223" s="179"/>
      <c r="N223" s="180"/>
      <c r="O223" s="180"/>
      <c r="P223" s="181">
        <f>SUM(P224:P238)</f>
        <v>0</v>
      </c>
      <c r="Q223" s="180"/>
      <c r="R223" s="181">
        <f>SUM(R224:R238)</f>
        <v>3.3614999999999999E-3</v>
      </c>
      <c r="S223" s="180"/>
      <c r="T223" s="182">
        <f>SUM(T224:T238)</f>
        <v>0</v>
      </c>
      <c r="AR223" s="183" t="s">
        <v>82</v>
      </c>
      <c r="AT223" s="184" t="s">
        <v>71</v>
      </c>
      <c r="AU223" s="184" t="s">
        <v>80</v>
      </c>
      <c r="AY223" s="183" t="s">
        <v>116</v>
      </c>
      <c r="BK223" s="185">
        <f>SUM(BK224:BK238)</f>
        <v>0</v>
      </c>
    </row>
    <row r="224" spans="1:65" s="2" customFormat="1" ht="16.5" customHeight="1">
      <c r="A224" s="35"/>
      <c r="B224" s="36"/>
      <c r="C224" s="188" t="s">
        <v>467</v>
      </c>
      <c r="D224" s="188" t="s">
        <v>119</v>
      </c>
      <c r="E224" s="189" t="s">
        <v>468</v>
      </c>
      <c r="F224" s="190" t="s">
        <v>469</v>
      </c>
      <c r="G224" s="191" t="s">
        <v>158</v>
      </c>
      <c r="H224" s="192">
        <v>2.37</v>
      </c>
      <c r="I224" s="193"/>
      <c r="J224" s="194">
        <f>ROUND(I224*H224,2)</f>
        <v>0</v>
      </c>
      <c r="K224" s="190" t="s">
        <v>123</v>
      </c>
      <c r="L224" s="40"/>
      <c r="M224" s="202" t="s">
        <v>19</v>
      </c>
      <c r="N224" s="203" t="s">
        <v>43</v>
      </c>
      <c r="O224" s="65"/>
      <c r="P224" s="204">
        <f>O224*H224</f>
        <v>0</v>
      </c>
      <c r="Q224" s="204">
        <v>6.0000000000000002E-5</v>
      </c>
      <c r="R224" s="204">
        <f>Q224*H224</f>
        <v>1.4220000000000001E-4</v>
      </c>
      <c r="S224" s="204">
        <v>0</v>
      </c>
      <c r="T224" s="205">
        <f>S224*H224</f>
        <v>0</v>
      </c>
      <c r="U224" s="35"/>
      <c r="V224" s="35"/>
      <c r="W224" s="35"/>
      <c r="X224" s="35"/>
      <c r="Y224" s="35"/>
      <c r="Z224" s="35"/>
      <c r="AA224" s="35"/>
      <c r="AB224" s="35"/>
      <c r="AC224" s="35"/>
      <c r="AD224" s="35"/>
      <c r="AE224" s="35"/>
      <c r="AR224" s="200" t="s">
        <v>239</v>
      </c>
      <c r="AT224" s="200" t="s">
        <v>119</v>
      </c>
      <c r="AU224" s="200" t="s">
        <v>82</v>
      </c>
      <c r="AY224" s="18" t="s">
        <v>116</v>
      </c>
      <c r="BE224" s="201">
        <f>IF(N224="základní",J224,0)</f>
        <v>0</v>
      </c>
      <c r="BF224" s="201">
        <f>IF(N224="snížená",J224,0)</f>
        <v>0</v>
      </c>
      <c r="BG224" s="201">
        <f>IF(N224="zákl. přenesená",J224,0)</f>
        <v>0</v>
      </c>
      <c r="BH224" s="201">
        <f>IF(N224="sníž. přenesená",J224,0)</f>
        <v>0</v>
      </c>
      <c r="BI224" s="201">
        <f>IF(N224="nulová",J224,0)</f>
        <v>0</v>
      </c>
      <c r="BJ224" s="18" t="s">
        <v>80</v>
      </c>
      <c r="BK224" s="201">
        <f>ROUND(I224*H224,2)</f>
        <v>0</v>
      </c>
      <c r="BL224" s="18" t="s">
        <v>239</v>
      </c>
      <c r="BM224" s="200" t="s">
        <v>470</v>
      </c>
    </row>
    <row r="225" spans="1:65" s="13" customFormat="1" ht="11.25">
      <c r="B225" s="210"/>
      <c r="C225" s="211"/>
      <c r="D225" s="206" t="s">
        <v>153</v>
      </c>
      <c r="E225" s="212" t="s">
        <v>19</v>
      </c>
      <c r="F225" s="213" t="s">
        <v>471</v>
      </c>
      <c r="G225" s="211"/>
      <c r="H225" s="212" t="s">
        <v>19</v>
      </c>
      <c r="I225" s="214"/>
      <c r="J225" s="211"/>
      <c r="K225" s="211"/>
      <c r="L225" s="215"/>
      <c r="M225" s="216"/>
      <c r="N225" s="217"/>
      <c r="O225" s="217"/>
      <c r="P225" s="217"/>
      <c r="Q225" s="217"/>
      <c r="R225" s="217"/>
      <c r="S225" s="217"/>
      <c r="T225" s="218"/>
      <c r="AT225" s="219" t="s">
        <v>153</v>
      </c>
      <c r="AU225" s="219" t="s">
        <v>82</v>
      </c>
      <c r="AV225" s="13" t="s">
        <v>80</v>
      </c>
      <c r="AW225" s="13" t="s">
        <v>33</v>
      </c>
      <c r="AX225" s="13" t="s">
        <v>72</v>
      </c>
      <c r="AY225" s="219" t="s">
        <v>116</v>
      </c>
    </row>
    <row r="226" spans="1:65" s="14" customFormat="1" ht="11.25">
      <c r="B226" s="220"/>
      <c r="C226" s="221"/>
      <c r="D226" s="206" t="s">
        <v>153</v>
      </c>
      <c r="E226" s="222" t="s">
        <v>19</v>
      </c>
      <c r="F226" s="223" t="s">
        <v>472</v>
      </c>
      <c r="G226" s="221"/>
      <c r="H226" s="224">
        <v>2.37</v>
      </c>
      <c r="I226" s="225"/>
      <c r="J226" s="221"/>
      <c r="K226" s="221"/>
      <c r="L226" s="226"/>
      <c r="M226" s="227"/>
      <c r="N226" s="228"/>
      <c r="O226" s="228"/>
      <c r="P226" s="228"/>
      <c r="Q226" s="228"/>
      <c r="R226" s="228"/>
      <c r="S226" s="228"/>
      <c r="T226" s="229"/>
      <c r="AT226" s="230" t="s">
        <v>153</v>
      </c>
      <c r="AU226" s="230" t="s">
        <v>82</v>
      </c>
      <c r="AV226" s="14" t="s">
        <v>82</v>
      </c>
      <c r="AW226" s="14" t="s">
        <v>33</v>
      </c>
      <c r="AX226" s="14" t="s">
        <v>80</v>
      </c>
      <c r="AY226" s="230" t="s">
        <v>116</v>
      </c>
    </row>
    <row r="227" spans="1:65" s="2" customFormat="1" ht="16.5" customHeight="1">
      <c r="A227" s="35"/>
      <c r="B227" s="36"/>
      <c r="C227" s="188" t="s">
        <v>473</v>
      </c>
      <c r="D227" s="188" t="s">
        <v>119</v>
      </c>
      <c r="E227" s="189" t="s">
        <v>474</v>
      </c>
      <c r="F227" s="190" t="s">
        <v>475</v>
      </c>
      <c r="G227" s="191" t="s">
        <v>158</v>
      </c>
      <c r="H227" s="192">
        <v>2.37</v>
      </c>
      <c r="I227" s="193"/>
      <c r="J227" s="194">
        <f>ROUND(I227*H227,2)</f>
        <v>0</v>
      </c>
      <c r="K227" s="190" t="s">
        <v>123</v>
      </c>
      <c r="L227" s="40"/>
      <c r="M227" s="202" t="s">
        <v>19</v>
      </c>
      <c r="N227" s="203" t="s">
        <v>43</v>
      </c>
      <c r="O227" s="65"/>
      <c r="P227" s="204">
        <f>O227*H227</f>
        <v>0</v>
      </c>
      <c r="Q227" s="204">
        <v>1.2E-4</v>
      </c>
      <c r="R227" s="204">
        <f>Q227*H227</f>
        <v>2.8440000000000003E-4</v>
      </c>
      <c r="S227" s="204">
        <v>0</v>
      </c>
      <c r="T227" s="205">
        <f>S227*H227</f>
        <v>0</v>
      </c>
      <c r="U227" s="35"/>
      <c r="V227" s="35"/>
      <c r="W227" s="35"/>
      <c r="X227" s="35"/>
      <c r="Y227" s="35"/>
      <c r="Z227" s="35"/>
      <c r="AA227" s="35"/>
      <c r="AB227" s="35"/>
      <c r="AC227" s="35"/>
      <c r="AD227" s="35"/>
      <c r="AE227" s="35"/>
      <c r="AR227" s="200" t="s">
        <v>239</v>
      </c>
      <c r="AT227" s="200" t="s">
        <v>119</v>
      </c>
      <c r="AU227" s="200" t="s">
        <v>82</v>
      </c>
      <c r="AY227" s="18" t="s">
        <v>116</v>
      </c>
      <c r="BE227" s="201">
        <f>IF(N227="základní",J227,0)</f>
        <v>0</v>
      </c>
      <c r="BF227" s="201">
        <f>IF(N227="snížená",J227,0)</f>
        <v>0</v>
      </c>
      <c r="BG227" s="201">
        <f>IF(N227="zákl. přenesená",J227,0)</f>
        <v>0</v>
      </c>
      <c r="BH227" s="201">
        <f>IF(N227="sníž. přenesená",J227,0)</f>
        <v>0</v>
      </c>
      <c r="BI227" s="201">
        <f>IF(N227="nulová",J227,0)</f>
        <v>0</v>
      </c>
      <c r="BJ227" s="18" t="s">
        <v>80</v>
      </c>
      <c r="BK227" s="201">
        <f>ROUND(I227*H227,2)</f>
        <v>0</v>
      </c>
      <c r="BL227" s="18" t="s">
        <v>239</v>
      </c>
      <c r="BM227" s="200" t="s">
        <v>476</v>
      </c>
    </row>
    <row r="228" spans="1:65" s="2" customFormat="1" ht="16.5" customHeight="1">
      <c r="A228" s="35"/>
      <c r="B228" s="36"/>
      <c r="C228" s="188" t="s">
        <v>477</v>
      </c>
      <c r="D228" s="188" t="s">
        <v>119</v>
      </c>
      <c r="E228" s="189" t="s">
        <v>478</v>
      </c>
      <c r="F228" s="190" t="s">
        <v>479</v>
      </c>
      <c r="G228" s="191" t="s">
        <v>158</v>
      </c>
      <c r="H228" s="192">
        <v>2.37</v>
      </c>
      <c r="I228" s="193"/>
      <c r="J228" s="194">
        <f>ROUND(I228*H228,2)</f>
        <v>0</v>
      </c>
      <c r="K228" s="190" t="s">
        <v>123</v>
      </c>
      <c r="L228" s="40"/>
      <c r="M228" s="202" t="s">
        <v>19</v>
      </c>
      <c r="N228" s="203" t="s">
        <v>43</v>
      </c>
      <c r="O228" s="65"/>
      <c r="P228" s="204">
        <f>O228*H228</f>
        <v>0</v>
      </c>
      <c r="Q228" s="204">
        <v>1.2E-4</v>
      </c>
      <c r="R228" s="204">
        <f>Q228*H228</f>
        <v>2.8440000000000003E-4</v>
      </c>
      <c r="S228" s="204">
        <v>0</v>
      </c>
      <c r="T228" s="205">
        <f>S228*H228</f>
        <v>0</v>
      </c>
      <c r="U228" s="35"/>
      <c r="V228" s="35"/>
      <c r="W228" s="35"/>
      <c r="X228" s="35"/>
      <c r="Y228" s="35"/>
      <c r="Z228" s="35"/>
      <c r="AA228" s="35"/>
      <c r="AB228" s="35"/>
      <c r="AC228" s="35"/>
      <c r="AD228" s="35"/>
      <c r="AE228" s="35"/>
      <c r="AR228" s="200" t="s">
        <v>239</v>
      </c>
      <c r="AT228" s="200" t="s">
        <v>119</v>
      </c>
      <c r="AU228" s="200" t="s">
        <v>82</v>
      </c>
      <c r="AY228" s="18" t="s">
        <v>116</v>
      </c>
      <c r="BE228" s="201">
        <f>IF(N228="základní",J228,0)</f>
        <v>0</v>
      </c>
      <c r="BF228" s="201">
        <f>IF(N228="snížená",J228,0)</f>
        <v>0</v>
      </c>
      <c r="BG228" s="201">
        <f>IF(N228="zákl. přenesená",J228,0)</f>
        <v>0</v>
      </c>
      <c r="BH228" s="201">
        <f>IF(N228="sníž. přenesená",J228,0)</f>
        <v>0</v>
      </c>
      <c r="BI228" s="201">
        <f>IF(N228="nulová",J228,0)</f>
        <v>0</v>
      </c>
      <c r="BJ228" s="18" t="s">
        <v>80</v>
      </c>
      <c r="BK228" s="201">
        <f>ROUND(I228*H228,2)</f>
        <v>0</v>
      </c>
      <c r="BL228" s="18" t="s">
        <v>239</v>
      </c>
      <c r="BM228" s="200" t="s">
        <v>480</v>
      </c>
    </row>
    <row r="229" spans="1:65" s="2" customFormat="1" ht="16.5" customHeight="1">
      <c r="A229" s="35"/>
      <c r="B229" s="36"/>
      <c r="C229" s="188" t="s">
        <v>481</v>
      </c>
      <c r="D229" s="188" t="s">
        <v>119</v>
      </c>
      <c r="E229" s="189" t="s">
        <v>482</v>
      </c>
      <c r="F229" s="190" t="s">
        <v>483</v>
      </c>
      <c r="G229" s="191" t="s">
        <v>158</v>
      </c>
      <c r="H229" s="192">
        <v>20.672000000000001</v>
      </c>
      <c r="I229" s="193"/>
      <c r="J229" s="194">
        <f>ROUND(I229*H229,2)</f>
        <v>0</v>
      </c>
      <c r="K229" s="190" t="s">
        <v>123</v>
      </c>
      <c r="L229" s="40"/>
      <c r="M229" s="202" t="s">
        <v>19</v>
      </c>
      <c r="N229" s="203" t="s">
        <v>43</v>
      </c>
      <c r="O229" s="65"/>
      <c r="P229" s="204">
        <f>O229*H229</f>
        <v>0</v>
      </c>
      <c r="Q229" s="204">
        <v>0</v>
      </c>
      <c r="R229" s="204">
        <f>Q229*H229</f>
        <v>0</v>
      </c>
      <c r="S229" s="204">
        <v>0</v>
      </c>
      <c r="T229" s="205">
        <f>S229*H229</f>
        <v>0</v>
      </c>
      <c r="U229" s="35"/>
      <c r="V229" s="35"/>
      <c r="W229" s="35"/>
      <c r="X229" s="35"/>
      <c r="Y229" s="35"/>
      <c r="Z229" s="35"/>
      <c r="AA229" s="35"/>
      <c r="AB229" s="35"/>
      <c r="AC229" s="35"/>
      <c r="AD229" s="35"/>
      <c r="AE229" s="35"/>
      <c r="AR229" s="200" t="s">
        <v>239</v>
      </c>
      <c r="AT229" s="200" t="s">
        <v>119</v>
      </c>
      <c r="AU229" s="200" t="s">
        <v>82</v>
      </c>
      <c r="AY229" s="18" t="s">
        <v>116</v>
      </c>
      <c r="BE229" s="201">
        <f>IF(N229="základní",J229,0)</f>
        <v>0</v>
      </c>
      <c r="BF229" s="201">
        <f>IF(N229="snížená",J229,0)</f>
        <v>0</v>
      </c>
      <c r="BG229" s="201">
        <f>IF(N229="zákl. přenesená",J229,0)</f>
        <v>0</v>
      </c>
      <c r="BH229" s="201">
        <f>IF(N229="sníž. přenesená",J229,0)</f>
        <v>0</v>
      </c>
      <c r="BI229" s="201">
        <f>IF(N229="nulová",J229,0)</f>
        <v>0</v>
      </c>
      <c r="BJ229" s="18" t="s">
        <v>80</v>
      </c>
      <c r="BK229" s="201">
        <f>ROUND(I229*H229,2)</f>
        <v>0</v>
      </c>
      <c r="BL229" s="18" t="s">
        <v>239</v>
      </c>
      <c r="BM229" s="200" t="s">
        <v>484</v>
      </c>
    </row>
    <row r="230" spans="1:65" s="14" customFormat="1" ht="11.25">
      <c r="B230" s="220"/>
      <c r="C230" s="221"/>
      <c r="D230" s="206" t="s">
        <v>153</v>
      </c>
      <c r="E230" s="222" t="s">
        <v>19</v>
      </c>
      <c r="F230" s="223" t="s">
        <v>485</v>
      </c>
      <c r="G230" s="221"/>
      <c r="H230" s="224">
        <v>20.672000000000001</v>
      </c>
      <c r="I230" s="225"/>
      <c r="J230" s="221"/>
      <c r="K230" s="221"/>
      <c r="L230" s="226"/>
      <c r="M230" s="227"/>
      <c r="N230" s="228"/>
      <c r="O230" s="228"/>
      <c r="P230" s="228"/>
      <c r="Q230" s="228"/>
      <c r="R230" s="228"/>
      <c r="S230" s="228"/>
      <c r="T230" s="229"/>
      <c r="AT230" s="230" t="s">
        <v>153</v>
      </c>
      <c r="AU230" s="230" t="s">
        <v>82</v>
      </c>
      <c r="AV230" s="14" t="s">
        <v>82</v>
      </c>
      <c r="AW230" s="14" t="s">
        <v>33</v>
      </c>
      <c r="AX230" s="14" t="s">
        <v>80</v>
      </c>
      <c r="AY230" s="230" t="s">
        <v>116</v>
      </c>
    </row>
    <row r="231" spans="1:65" s="2" customFormat="1" ht="16.5" customHeight="1">
      <c r="A231" s="35"/>
      <c r="B231" s="36"/>
      <c r="C231" s="188" t="s">
        <v>486</v>
      </c>
      <c r="D231" s="188" t="s">
        <v>119</v>
      </c>
      <c r="E231" s="189" t="s">
        <v>487</v>
      </c>
      <c r="F231" s="190" t="s">
        <v>488</v>
      </c>
      <c r="G231" s="191" t="s">
        <v>158</v>
      </c>
      <c r="H231" s="192">
        <v>20.672000000000001</v>
      </c>
      <c r="I231" s="193"/>
      <c r="J231" s="194">
        <f>ROUND(I231*H231,2)</f>
        <v>0</v>
      </c>
      <c r="K231" s="190" t="s">
        <v>19</v>
      </c>
      <c r="L231" s="40"/>
      <c r="M231" s="202" t="s">
        <v>19</v>
      </c>
      <c r="N231" s="203" t="s">
        <v>43</v>
      </c>
      <c r="O231" s="65"/>
      <c r="P231" s="204">
        <f>O231*H231</f>
        <v>0</v>
      </c>
      <c r="Q231" s="204">
        <v>0</v>
      </c>
      <c r="R231" s="204">
        <f>Q231*H231</f>
        <v>0</v>
      </c>
      <c r="S231" s="204">
        <v>0</v>
      </c>
      <c r="T231" s="205">
        <f>S231*H231</f>
        <v>0</v>
      </c>
      <c r="U231" s="35"/>
      <c r="V231" s="35"/>
      <c r="W231" s="35"/>
      <c r="X231" s="35"/>
      <c r="Y231" s="35"/>
      <c r="Z231" s="35"/>
      <c r="AA231" s="35"/>
      <c r="AB231" s="35"/>
      <c r="AC231" s="35"/>
      <c r="AD231" s="35"/>
      <c r="AE231" s="35"/>
      <c r="AR231" s="200" t="s">
        <v>239</v>
      </c>
      <c r="AT231" s="200" t="s">
        <v>119</v>
      </c>
      <c r="AU231" s="200" t="s">
        <v>82</v>
      </c>
      <c r="AY231" s="18" t="s">
        <v>116</v>
      </c>
      <c r="BE231" s="201">
        <f>IF(N231="základní",J231,0)</f>
        <v>0</v>
      </c>
      <c r="BF231" s="201">
        <f>IF(N231="snížená",J231,0)</f>
        <v>0</v>
      </c>
      <c r="BG231" s="201">
        <f>IF(N231="zákl. přenesená",J231,0)</f>
        <v>0</v>
      </c>
      <c r="BH231" s="201">
        <f>IF(N231="sníž. přenesená",J231,0)</f>
        <v>0</v>
      </c>
      <c r="BI231" s="201">
        <f>IF(N231="nulová",J231,0)</f>
        <v>0</v>
      </c>
      <c r="BJ231" s="18" t="s">
        <v>80</v>
      </c>
      <c r="BK231" s="201">
        <f>ROUND(I231*H231,2)</f>
        <v>0</v>
      </c>
      <c r="BL231" s="18" t="s">
        <v>239</v>
      </c>
      <c r="BM231" s="200" t="s">
        <v>489</v>
      </c>
    </row>
    <row r="232" spans="1:65" s="14" customFormat="1" ht="11.25">
      <c r="B232" s="220"/>
      <c r="C232" s="221"/>
      <c r="D232" s="206" t="s">
        <v>153</v>
      </c>
      <c r="E232" s="222" t="s">
        <v>19</v>
      </c>
      <c r="F232" s="223" t="s">
        <v>485</v>
      </c>
      <c r="G232" s="221"/>
      <c r="H232" s="224">
        <v>20.672000000000001</v>
      </c>
      <c r="I232" s="225"/>
      <c r="J232" s="221"/>
      <c r="K232" s="221"/>
      <c r="L232" s="226"/>
      <c r="M232" s="227"/>
      <c r="N232" s="228"/>
      <c r="O232" s="228"/>
      <c r="P232" s="228"/>
      <c r="Q232" s="228"/>
      <c r="R232" s="228"/>
      <c r="S232" s="228"/>
      <c r="T232" s="229"/>
      <c r="AT232" s="230" t="s">
        <v>153</v>
      </c>
      <c r="AU232" s="230" t="s">
        <v>82</v>
      </c>
      <c r="AV232" s="14" t="s">
        <v>82</v>
      </c>
      <c r="AW232" s="14" t="s">
        <v>33</v>
      </c>
      <c r="AX232" s="14" t="s">
        <v>80</v>
      </c>
      <c r="AY232" s="230" t="s">
        <v>116</v>
      </c>
    </row>
    <row r="233" spans="1:65" s="2" customFormat="1" ht="21.75" customHeight="1">
      <c r="A233" s="35"/>
      <c r="B233" s="36"/>
      <c r="C233" s="188" t="s">
        <v>490</v>
      </c>
      <c r="D233" s="188" t="s">
        <v>119</v>
      </c>
      <c r="E233" s="189" t="s">
        <v>491</v>
      </c>
      <c r="F233" s="190" t="s">
        <v>492</v>
      </c>
      <c r="G233" s="191" t="s">
        <v>158</v>
      </c>
      <c r="H233" s="192">
        <v>2.79</v>
      </c>
      <c r="I233" s="193"/>
      <c r="J233" s="194">
        <f>ROUND(I233*H233,2)</f>
        <v>0</v>
      </c>
      <c r="K233" s="190" t="s">
        <v>123</v>
      </c>
      <c r="L233" s="40"/>
      <c r="M233" s="202" t="s">
        <v>19</v>
      </c>
      <c r="N233" s="203" t="s">
        <v>43</v>
      </c>
      <c r="O233" s="65"/>
      <c r="P233" s="204">
        <f>O233*H233</f>
        <v>0</v>
      </c>
      <c r="Q233" s="204">
        <v>2.9E-4</v>
      </c>
      <c r="R233" s="204">
        <f>Q233*H233</f>
        <v>8.0909999999999999E-4</v>
      </c>
      <c r="S233" s="204">
        <v>0</v>
      </c>
      <c r="T233" s="205">
        <f>S233*H233</f>
        <v>0</v>
      </c>
      <c r="U233" s="35"/>
      <c r="V233" s="35"/>
      <c r="W233" s="35"/>
      <c r="X233" s="35"/>
      <c r="Y233" s="35"/>
      <c r="Z233" s="35"/>
      <c r="AA233" s="35"/>
      <c r="AB233" s="35"/>
      <c r="AC233" s="35"/>
      <c r="AD233" s="35"/>
      <c r="AE233" s="35"/>
      <c r="AR233" s="200" t="s">
        <v>239</v>
      </c>
      <c r="AT233" s="200" t="s">
        <v>119</v>
      </c>
      <c r="AU233" s="200" t="s">
        <v>82</v>
      </c>
      <c r="AY233" s="18" t="s">
        <v>116</v>
      </c>
      <c r="BE233" s="201">
        <f>IF(N233="základní",J233,0)</f>
        <v>0</v>
      </c>
      <c r="BF233" s="201">
        <f>IF(N233="snížená",J233,0)</f>
        <v>0</v>
      </c>
      <c r="BG233" s="201">
        <f>IF(N233="zákl. přenesená",J233,0)</f>
        <v>0</v>
      </c>
      <c r="BH233" s="201">
        <f>IF(N233="sníž. přenesená",J233,0)</f>
        <v>0</v>
      </c>
      <c r="BI233" s="201">
        <f>IF(N233="nulová",J233,0)</f>
        <v>0</v>
      </c>
      <c r="BJ233" s="18" t="s">
        <v>80</v>
      </c>
      <c r="BK233" s="201">
        <f>ROUND(I233*H233,2)</f>
        <v>0</v>
      </c>
      <c r="BL233" s="18" t="s">
        <v>239</v>
      </c>
      <c r="BM233" s="200" t="s">
        <v>493</v>
      </c>
    </row>
    <row r="234" spans="1:65" s="13" customFormat="1" ht="11.25">
      <c r="B234" s="210"/>
      <c r="C234" s="211"/>
      <c r="D234" s="206" t="s">
        <v>153</v>
      </c>
      <c r="E234" s="212" t="s">
        <v>19</v>
      </c>
      <c r="F234" s="213" t="s">
        <v>494</v>
      </c>
      <c r="G234" s="211"/>
      <c r="H234" s="212" t="s">
        <v>19</v>
      </c>
      <c r="I234" s="214"/>
      <c r="J234" s="211"/>
      <c r="K234" s="211"/>
      <c r="L234" s="215"/>
      <c r="M234" s="216"/>
      <c r="N234" s="217"/>
      <c r="O234" s="217"/>
      <c r="P234" s="217"/>
      <c r="Q234" s="217"/>
      <c r="R234" s="217"/>
      <c r="S234" s="217"/>
      <c r="T234" s="218"/>
      <c r="AT234" s="219" t="s">
        <v>153</v>
      </c>
      <c r="AU234" s="219" t="s">
        <v>82</v>
      </c>
      <c r="AV234" s="13" t="s">
        <v>80</v>
      </c>
      <c r="AW234" s="13" t="s">
        <v>33</v>
      </c>
      <c r="AX234" s="13" t="s">
        <v>72</v>
      </c>
      <c r="AY234" s="219" t="s">
        <v>116</v>
      </c>
    </row>
    <row r="235" spans="1:65" s="14" customFormat="1" ht="11.25">
      <c r="B235" s="220"/>
      <c r="C235" s="221"/>
      <c r="D235" s="206" t="s">
        <v>153</v>
      </c>
      <c r="E235" s="222" t="s">
        <v>19</v>
      </c>
      <c r="F235" s="223" t="s">
        <v>201</v>
      </c>
      <c r="G235" s="221"/>
      <c r="H235" s="224">
        <v>1.05</v>
      </c>
      <c r="I235" s="225"/>
      <c r="J235" s="221"/>
      <c r="K235" s="221"/>
      <c r="L235" s="226"/>
      <c r="M235" s="227"/>
      <c r="N235" s="228"/>
      <c r="O235" s="228"/>
      <c r="P235" s="228"/>
      <c r="Q235" s="228"/>
      <c r="R235" s="228"/>
      <c r="S235" s="228"/>
      <c r="T235" s="229"/>
      <c r="AT235" s="230" t="s">
        <v>153</v>
      </c>
      <c r="AU235" s="230" t="s">
        <v>82</v>
      </c>
      <c r="AV235" s="14" t="s">
        <v>82</v>
      </c>
      <c r="AW235" s="14" t="s">
        <v>33</v>
      </c>
      <c r="AX235" s="14" t="s">
        <v>72</v>
      </c>
      <c r="AY235" s="230" t="s">
        <v>116</v>
      </c>
    </row>
    <row r="236" spans="1:65" s="14" customFormat="1" ht="11.25">
      <c r="B236" s="220"/>
      <c r="C236" s="221"/>
      <c r="D236" s="206" t="s">
        <v>153</v>
      </c>
      <c r="E236" s="222" t="s">
        <v>19</v>
      </c>
      <c r="F236" s="223" t="s">
        <v>161</v>
      </c>
      <c r="G236" s="221"/>
      <c r="H236" s="224">
        <v>1.74</v>
      </c>
      <c r="I236" s="225"/>
      <c r="J236" s="221"/>
      <c r="K236" s="221"/>
      <c r="L236" s="226"/>
      <c r="M236" s="227"/>
      <c r="N236" s="228"/>
      <c r="O236" s="228"/>
      <c r="P236" s="228"/>
      <c r="Q236" s="228"/>
      <c r="R236" s="228"/>
      <c r="S236" s="228"/>
      <c r="T236" s="229"/>
      <c r="AT236" s="230" t="s">
        <v>153</v>
      </c>
      <c r="AU236" s="230" t="s">
        <v>82</v>
      </c>
      <c r="AV236" s="14" t="s">
        <v>82</v>
      </c>
      <c r="AW236" s="14" t="s">
        <v>33</v>
      </c>
      <c r="AX236" s="14" t="s">
        <v>72</v>
      </c>
      <c r="AY236" s="230" t="s">
        <v>116</v>
      </c>
    </row>
    <row r="237" spans="1:65" s="15" customFormat="1" ht="11.25">
      <c r="B237" s="231"/>
      <c r="C237" s="232"/>
      <c r="D237" s="206" t="s">
        <v>153</v>
      </c>
      <c r="E237" s="233" t="s">
        <v>19</v>
      </c>
      <c r="F237" s="234" t="s">
        <v>186</v>
      </c>
      <c r="G237" s="232"/>
      <c r="H237" s="235">
        <v>2.79</v>
      </c>
      <c r="I237" s="236"/>
      <c r="J237" s="232"/>
      <c r="K237" s="232"/>
      <c r="L237" s="237"/>
      <c r="M237" s="238"/>
      <c r="N237" s="239"/>
      <c r="O237" s="239"/>
      <c r="P237" s="239"/>
      <c r="Q237" s="239"/>
      <c r="R237" s="239"/>
      <c r="S237" s="239"/>
      <c r="T237" s="240"/>
      <c r="AT237" s="241" t="s">
        <v>153</v>
      </c>
      <c r="AU237" s="241" t="s">
        <v>82</v>
      </c>
      <c r="AV237" s="15" t="s">
        <v>149</v>
      </c>
      <c r="AW237" s="15" t="s">
        <v>33</v>
      </c>
      <c r="AX237" s="15" t="s">
        <v>80</v>
      </c>
      <c r="AY237" s="241" t="s">
        <v>116</v>
      </c>
    </row>
    <row r="238" spans="1:65" s="2" customFormat="1" ht="16.5" customHeight="1">
      <c r="A238" s="35"/>
      <c r="B238" s="36"/>
      <c r="C238" s="188" t="s">
        <v>495</v>
      </c>
      <c r="D238" s="188" t="s">
        <v>119</v>
      </c>
      <c r="E238" s="189" t="s">
        <v>496</v>
      </c>
      <c r="F238" s="190" t="s">
        <v>497</v>
      </c>
      <c r="G238" s="191" t="s">
        <v>158</v>
      </c>
      <c r="H238" s="192">
        <v>2.79</v>
      </c>
      <c r="I238" s="193"/>
      <c r="J238" s="194">
        <f>ROUND(I238*H238,2)</f>
        <v>0</v>
      </c>
      <c r="K238" s="190" t="s">
        <v>123</v>
      </c>
      <c r="L238" s="40"/>
      <c r="M238" s="202" t="s">
        <v>19</v>
      </c>
      <c r="N238" s="203" t="s">
        <v>43</v>
      </c>
      <c r="O238" s="65"/>
      <c r="P238" s="204">
        <f>O238*H238</f>
        <v>0</v>
      </c>
      <c r="Q238" s="204">
        <v>6.6E-4</v>
      </c>
      <c r="R238" s="204">
        <f>Q238*H238</f>
        <v>1.8414E-3</v>
      </c>
      <c r="S238" s="204">
        <v>0</v>
      </c>
      <c r="T238" s="205">
        <f>S238*H238</f>
        <v>0</v>
      </c>
      <c r="U238" s="35"/>
      <c r="V238" s="35"/>
      <c r="W238" s="35"/>
      <c r="X238" s="35"/>
      <c r="Y238" s="35"/>
      <c r="Z238" s="35"/>
      <c r="AA238" s="35"/>
      <c r="AB238" s="35"/>
      <c r="AC238" s="35"/>
      <c r="AD238" s="35"/>
      <c r="AE238" s="35"/>
      <c r="AR238" s="200" t="s">
        <v>239</v>
      </c>
      <c r="AT238" s="200" t="s">
        <v>119</v>
      </c>
      <c r="AU238" s="200" t="s">
        <v>82</v>
      </c>
      <c r="AY238" s="18" t="s">
        <v>116</v>
      </c>
      <c r="BE238" s="201">
        <f>IF(N238="základní",J238,0)</f>
        <v>0</v>
      </c>
      <c r="BF238" s="201">
        <f>IF(N238="snížená",J238,0)</f>
        <v>0</v>
      </c>
      <c r="BG238" s="201">
        <f>IF(N238="zákl. přenesená",J238,0)</f>
        <v>0</v>
      </c>
      <c r="BH238" s="201">
        <f>IF(N238="sníž. přenesená",J238,0)</f>
        <v>0</v>
      </c>
      <c r="BI238" s="201">
        <f>IF(N238="nulová",J238,0)</f>
        <v>0</v>
      </c>
      <c r="BJ238" s="18" t="s">
        <v>80</v>
      </c>
      <c r="BK238" s="201">
        <f>ROUND(I238*H238,2)</f>
        <v>0</v>
      </c>
      <c r="BL238" s="18" t="s">
        <v>239</v>
      </c>
      <c r="BM238" s="200" t="s">
        <v>498</v>
      </c>
    </row>
    <row r="239" spans="1:65" s="12" customFormat="1" ht="22.9" customHeight="1">
      <c r="B239" s="172"/>
      <c r="C239" s="173"/>
      <c r="D239" s="174" t="s">
        <v>71</v>
      </c>
      <c r="E239" s="186" t="s">
        <v>499</v>
      </c>
      <c r="F239" s="186" t="s">
        <v>500</v>
      </c>
      <c r="G239" s="173"/>
      <c r="H239" s="173"/>
      <c r="I239" s="176"/>
      <c r="J239" s="187">
        <f>BK239</f>
        <v>0</v>
      </c>
      <c r="K239" s="173"/>
      <c r="L239" s="178"/>
      <c r="M239" s="179"/>
      <c r="N239" s="180"/>
      <c r="O239" s="180"/>
      <c r="P239" s="181">
        <f>SUM(P240:P253)</f>
        <v>0</v>
      </c>
      <c r="Q239" s="180"/>
      <c r="R239" s="181">
        <f>SUM(R240:R253)</f>
        <v>2.1968120000000001E-2</v>
      </c>
      <c r="S239" s="180"/>
      <c r="T239" s="182">
        <f>SUM(T240:T253)</f>
        <v>3.31328E-3</v>
      </c>
      <c r="AR239" s="183" t="s">
        <v>82</v>
      </c>
      <c r="AT239" s="184" t="s">
        <v>71</v>
      </c>
      <c r="AU239" s="184" t="s">
        <v>80</v>
      </c>
      <c r="AY239" s="183" t="s">
        <v>116</v>
      </c>
      <c r="BK239" s="185">
        <f>SUM(BK240:BK253)</f>
        <v>0</v>
      </c>
    </row>
    <row r="240" spans="1:65" s="2" customFormat="1" ht="16.5" customHeight="1">
      <c r="A240" s="35"/>
      <c r="B240" s="36"/>
      <c r="C240" s="188" t="s">
        <v>501</v>
      </c>
      <c r="D240" s="188" t="s">
        <v>119</v>
      </c>
      <c r="E240" s="189" t="s">
        <v>502</v>
      </c>
      <c r="F240" s="190" t="s">
        <v>503</v>
      </c>
      <c r="G240" s="191" t="s">
        <v>158</v>
      </c>
      <c r="H240" s="192">
        <v>10.688000000000001</v>
      </c>
      <c r="I240" s="193"/>
      <c r="J240" s="194">
        <f>ROUND(I240*H240,2)</f>
        <v>0</v>
      </c>
      <c r="K240" s="190" t="s">
        <v>123</v>
      </c>
      <c r="L240" s="40"/>
      <c r="M240" s="202" t="s">
        <v>19</v>
      </c>
      <c r="N240" s="203" t="s">
        <v>43</v>
      </c>
      <c r="O240" s="65"/>
      <c r="P240" s="204">
        <f>O240*H240</f>
        <v>0</v>
      </c>
      <c r="Q240" s="204">
        <v>1E-3</v>
      </c>
      <c r="R240" s="204">
        <f>Q240*H240</f>
        <v>1.0688000000000001E-2</v>
      </c>
      <c r="S240" s="204">
        <v>3.1E-4</v>
      </c>
      <c r="T240" s="205">
        <f>S240*H240</f>
        <v>3.31328E-3</v>
      </c>
      <c r="U240" s="35"/>
      <c r="V240" s="35"/>
      <c r="W240" s="35"/>
      <c r="X240" s="35"/>
      <c r="Y240" s="35"/>
      <c r="Z240" s="35"/>
      <c r="AA240" s="35"/>
      <c r="AB240" s="35"/>
      <c r="AC240" s="35"/>
      <c r="AD240" s="35"/>
      <c r="AE240" s="35"/>
      <c r="AR240" s="200" t="s">
        <v>239</v>
      </c>
      <c r="AT240" s="200" t="s">
        <v>119</v>
      </c>
      <c r="AU240" s="200" t="s">
        <v>82</v>
      </c>
      <c r="AY240" s="18" t="s">
        <v>116</v>
      </c>
      <c r="BE240" s="201">
        <f>IF(N240="základní",J240,0)</f>
        <v>0</v>
      </c>
      <c r="BF240" s="201">
        <f>IF(N240="snížená",J240,0)</f>
        <v>0</v>
      </c>
      <c r="BG240" s="201">
        <f>IF(N240="zákl. přenesená",J240,0)</f>
        <v>0</v>
      </c>
      <c r="BH240" s="201">
        <f>IF(N240="sníž. přenesená",J240,0)</f>
        <v>0</v>
      </c>
      <c r="BI240" s="201">
        <f>IF(N240="nulová",J240,0)</f>
        <v>0</v>
      </c>
      <c r="BJ240" s="18" t="s">
        <v>80</v>
      </c>
      <c r="BK240" s="201">
        <f>ROUND(I240*H240,2)</f>
        <v>0</v>
      </c>
      <c r="BL240" s="18" t="s">
        <v>239</v>
      </c>
      <c r="BM240" s="200" t="s">
        <v>504</v>
      </c>
    </row>
    <row r="241" spans="1:65" s="2" customFormat="1" ht="29.25">
      <c r="A241" s="35"/>
      <c r="B241" s="36"/>
      <c r="C241" s="37"/>
      <c r="D241" s="206" t="s">
        <v>151</v>
      </c>
      <c r="E241" s="37"/>
      <c r="F241" s="207" t="s">
        <v>505</v>
      </c>
      <c r="G241" s="37"/>
      <c r="H241" s="37"/>
      <c r="I241" s="109"/>
      <c r="J241" s="37"/>
      <c r="K241" s="37"/>
      <c r="L241" s="40"/>
      <c r="M241" s="208"/>
      <c r="N241" s="209"/>
      <c r="O241" s="65"/>
      <c r="P241" s="65"/>
      <c r="Q241" s="65"/>
      <c r="R241" s="65"/>
      <c r="S241" s="65"/>
      <c r="T241" s="66"/>
      <c r="U241" s="35"/>
      <c r="V241" s="35"/>
      <c r="W241" s="35"/>
      <c r="X241" s="35"/>
      <c r="Y241" s="35"/>
      <c r="Z241" s="35"/>
      <c r="AA241" s="35"/>
      <c r="AB241" s="35"/>
      <c r="AC241" s="35"/>
      <c r="AD241" s="35"/>
      <c r="AE241" s="35"/>
      <c r="AT241" s="18" t="s">
        <v>151</v>
      </c>
      <c r="AU241" s="18" t="s">
        <v>82</v>
      </c>
    </row>
    <row r="242" spans="1:65" s="14" customFormat="1" ht="11.25">
      <c r="B242" s="220"/>
      <c r="C242" s="221"/>
      <c r="D242" s="206" t="s">
        <v>153</v>
      </c>
      <c r="E242" s="222" t="s">
        <v>19</v>
      </c>
      <c r="F242" s="223" t="s">
        <v>506</v>
      </c>
      <c r="G242" s="221"/>
      <c r="H242" s="224">
        <v>11.007999999999999</v>
      </c>
      <c r="I242" s="225"/>
      <c r="J242" s="221"/>
      <c r="K242" s="221"/>
      <c r="L242" s="226"/>
      <c r="M242" s="227"/>
      <c r="N242" s="228"/>
      <c r="O242" s="228"/>
      <c r="P242" s="228"/>
      <c r="Q242" s="228"/>
      <c r="R242" s="228"/>
      <c r="S242" s="228"/>
      <c r="T242" s="229"/>
      <c r="AT242" s="230" t="s">
        <v>153</v>
      </c>
      <c r="AU242" s="230" t="s">
        <v>82</v>
      </c>
      <c r="AV242" s="14" t="s">
        <v>82</v>
      </c>
      <c r="AW242" s="14" t="s">
        <v>33</v>
      </c>
      <c r="AX242" s="14" t="s">
        <v>72</v>
      </c>
      <c r="AY242" s="230" t="s">
        <v>116</v>
      </c>
    </row>
    <row r="243" spans="1:65" s="14" customFormat="1" ht="11.25">
      <c r="B243" s="220"/>
      <c r="C243" s="221"/>
      <c r="D243" s="206" t="s">
        <v>153</v>
      </c>
      <c r="E243" s="222" t="s">
        <v>19</v>
      </c>
      <c r="F243" s="223" t="s">
        <v>507</v>
      </c>
      <c r="G243" s="221"/>
      <c r="H243" s="224">
        <v>-0.32</v>
      </c>
      <c r="I243" s="225"/>
      <c r="J243" s="221"/>
      <c r="K243" s="221"/>
      <c r="L243" s="226"/>
      <c r="M243" s="227"/>
      <c r="N243" s="228"/>
      <c r="O243" s="228"/>
      <c r="P243" s="228"/>
      <c r="Q243" s="228"/>
      <c r="R243" s="228"/>
      <c r="S243" s="228"/>
      <c r="T243" s="229"/>
      <c r="AT243" s="230" t="s">
        <v>153</v>
      </c>
      <c r="AU243" s="230" t="s">
        <v>82</v>
      </c>
      <c r="AV243" s="14" t="s">
        <v>82</v>
      </c>
      <c r="AW243" s="14" t="s">
        <v>33</v>
      </c>
      <c r="AX243" s="14" t="s">
        <v>72</v>
      </c>
      <c r="AY243" s="230" t="s">
        <v>116</v>
      </c>
    </row>
    <row r="244" spans="1:65" s="15" customFormat="1" ht="11.25">
      <c r="B244" s="231"/>
      <c r="C244" s="232"/>
      <c r="D244" s="206" t="s">
        <v>153</v>
      </c>
      <c r="E244" s="233" t="s">
        <v>19</v>
      </c>
      <c r="F244" s="234" t="s">
        <v>186</v>
      </c>
      <c r="G244" s="232"/>
      <c r="H244" s="235">
        <v>10.688000000000001</v>
      </c>
      <c r="I244" s="236"/>
      <c r="J244" s="232"/>
      <c r="K244" s="232"/>
      <c r="L244" s="237"/>
      <c r="M244" s="238"/>
      <c r="N244" s="239"/>
      <c r="O244" s="239"/>
      <c r="P244" s="239"/>
      <c r="Q244" s="239"/>
      <c r="R244" s="239"/>
      <c r="S244" s="239"/>
      <c r="T244" s="240"/>
      <c r="AT244" s="241" t="s">
        <v>153</v>
      </c>
      <c r="AU244" s="241" t="s">
        <v>82</v>
      </c>
      <c r="AV244" s="15" t="s">
        <v>149</v>
      </c>
      <c r="AW244" s="15" t="s">
        <v>33</v>
      </c>
      <c r="AX244" s="15" t="s">
        <v>80</v>
      </c>
      <c r="AY244" s="241" t="s">
        <v>116</v>
      </c>
    </row>
    <row r="245" spans="1:65" s="2" customFormat="1" ht="16.5" customHeight="1">
      <c r="A245" s="35"/>
      <c r="B245" s="36"/>
      <c r="C245" s="188" t="s">
        <v>508</v>
      </c>
      <c r="D245" s="188" t="s">
        <v>119</v>
      </c>
      <c r="E245" s="189" t="s">
        <v>509</v>
      </c>
      <c r="F245" s="190" t="s">
        <v>510</v>
      </c>
      <c r="G245" s="191" t="s">
        <v>158</v>
      </c>
      <c r="H245" s="192">
        <v>24.521999999999998</v>
      </c>
      <c r="I245" s="193"/>
      <c r="J245" s="194">
        <f>ROUND(I245*H245,2)</f>
        <v>0</v>
      </c>
      <c r="K245" s="190" t="s">
        <v>123</v>
      </c>
      <c r="L245" s="40"/>
      <c r="M245" s="202" t="s">
        <v>19</v>
      </c>
      <c r="N245" s="203" t="s">
        <v>43</v>
      </c>
      <c r="O245" s="65"/>
      <c r="P245" s="204">
        <f>O245*H245</f>
        <v>0</v>
      </c>
      <c r="Q245" s="204">
        <v>2.0000000000000001E-4</v>
      </c>
      <c r="R245" s="204">
        <f>Q245*H245</f>
        <v>4.9043999999999997E-3</v>
      </c>
      <c r="S245" s="204">
        <v>0</v>
      </c>
      <c r="T245" s="205">
        <f>S245*H245</f>
        <v>0</v>
      </c>
      <c r="U245" s="35"/>
      <c r="V245" s="35"/>
      <c r="W245" s="35"/>
      <c r="X245" s="35"/>
      <c r="Y245" s="35"/>
      <c r="Z245" s="35"/>
      <c r="AA245" s="35"/>
      <c r="AB245" s="35"/>
      <c r="AC245" s="35"/>
      <c r="AD245" s="35"/>
      <c r="AE245" s="35"/>
      <c r="AR245" s="200" t="s">
        <v>239</v>
      </c>
      <c r="AT245" s="200" t="s">
        <v>119</v>
      </c>
      <c r="AU245" s="200" t="s">
        <v>82</v>
      </c>
      <c r="AY245" s="18" t="s">
        <v>116</v>
      </c>
      <c r="BE245" s="201">
        <f>IF(N245="základní",J245,0)</f>
        <v>0</v>
      </c>
      <c r="BF245" s="201">
        <f>IF(N245="snížená",J245,0)</f>
        <v>0</v>
      </c>
      <c r="BG245" s="201">
        <f>IF(N245="zákl. přenesená",J245,0)</f>
        <v>0</v>
      </c>
      <c r="BH245" s="201">
        <f>IF(N245="sníž. přenesená",J245,0)</f>
        <v>0</v>
      </c>
      <c r="BI245" s="201">
        <f>IF(N245="nulová",J245,0)</f>
        <v>0</v>
      </c>
      <c r="BJ245" s="18" t="s">
        <v>80</v>
      </c>
      <c r="BK245" s="201">
        <f>ROUND(I245*H245,2)</f>
        <v>0</v>
      </c>
      <c r="BL245" s="18" t="s">
        <v>239</v>
      </c>
      <c r="BM245" s="200" t="s">
        <v>511</v>
      </c>
    </row>
    <row r="246" spans="1:65" s="13" customFormat="1" ht="11.25">
      <c r="B246" s="210"/>
      <c r="C246" s="211"/>
      <c r="D246" s="206" t="s">
        <v>153</v>
      </c>
      <c r="E246" s="212" t="s">
        <v>19</v>
      </c>
      <c r="F246" s="213" t="s">
        <v>84</v>
      </c>
      <c r="G246" s="211"/>
      <c r="H246" s="212" t="s">
        <v>19</v>
      </c>
      <c r="I246" s="214"/>
      <c r="J246" s="211"/>
      <c r="K246" s="211"/>
      <c r="L246" s="215"/>
      <c r="M246" s="216"/>
      <c r="N246" s="217"/>
      <c r="O246" s="217"/>
      <c r="P246" s="217"/>
      <c r="Q246" s="217"/>
      <c r="R246" s="217"/>
      <c r="S246" s="217"/>
      <c r="T246" s="218"/>
      <c r="AT246" s="219" t="s">
        <v>153</v>
      </c>
      <c r="AU246" s="219" t="s">
        <v>82</v>
      </c>
      <c r="AV246" s="13" t="s">
        <v>80</v>
      </c>
      <c r="AW246" s="13" t="s">
        <v>33</v>
      </c>
      <c r="AX246" s="13" t="s">
        <v>72</v>
      </c>
      <c r="AY246" s="219" t="s">
        <v>116</v>
      </c>
    </row>
    <row r="247" spans="1:65" s="14" customFormat="1" ht="11.25">
      <c r="B247" s="220"/>
      <c r="C247" s="221"/>
      <c r="D247" s="206" t="s">
        <v>153</v>
      </c>
      <c r="E247" s="222" t="s">
        <v>19</v>
      </c>
      <c r="F247" s="223" t="s">
        <v>179</v>
      </c>
      <c r="G247" s="221"/>
      <c r="H247" s="224">
        <v>11.834</v>
      </c>
      <c r="I247" s="225"/>
      <c r="J247" s="221"/>
      <c r="K247" s="221"/>
      <c r="L247" s="226"/>
      <c r="M247" s="227"/>
      <c r="N247" s="228"/>
      <c r="O247" s="228"/>
      <c r="P247" s="228"/>
      <c r="Q247" s="228"/>
      <c r="R247" s="228"/>
      <c r="S247" s="228"/>
      <c r="T247" s="229"/>
      <c r="AT247" s="230" t="s">
        <v>153</v>
      </c>
      <c r="AU247" s="230" t="s">
        <v>82</v>
      </c>
      <c r="AV247" s="14" t="s">
        <v>82</v>
      </c>
      <c r="AW247" s="14" t="s">
        <v>33</v>
      </c>
      <c r="AX247" s="14" t="s">
        <v>72</v>
      </c>
      <c r="AY247" s="230" t="s">
        <v>116</v>
      </c>
    </row>
    <row r="248" spans="1:65" s="14" customFormat="1" ht="11.25">
      <c r="B248" s="220"/>
      <c r="C248" s="221"/>
      <c r="D248" s="206" t="s">
        <v>153</v>
      </c>
      <c r="E248" s="222" t="s">
        <v>19</v>
      </c>
      <c r="F248" s="223" t="s">
        <v>506</v>
      </c>
      <c r="G248" s="221"/>
      <c r="H248" s="224">
        <v>11.007999999999999</v>
      </c>
      <c r="I248" s="225"/>
      <c r="J248" s="221"/>
      <c r="K248" s="221"/>
      <c r="L248" s="226"/>
      <c r="M248" s="227"/>
      <c r="N248" s="228"/>
      <c r="O248" s="228"/>
      <c r="P248" s="228"/>
      <c r="Q248" s="228"/>
      <c r="R248" s="228"/>
      <c r="S248" s="228"/>
      <c r="T248" s="229"/>
      <c r="AT248" s="230" t="s">
        <v>153</v>
      </c>
      <c r="AU248" s="230" t="s">
        <v>82</v>
      </c>
      <c r="AV248" s="14" t="s">
        <v>82</v>
      </c>
      <c r="AW248" s="14" t="s">
        <v>33</v>
      </c>
      <c r="AX248" s="14" t="s">
        <v>72</v>
      </c>
      <c r="AY248" s="230" t="s">
        <v>116</v>
      </c>
    </row>
    <row r="249" spans="1:65" s="14" customFormat="1" ht="11.25">
      <c r="B249" s="220"/>
      <c r="C249" s="221"/>
      <c r="D249" s="206" t="s">
        <v>153</v>
      </c>
      <c r="E249" s="222" t="s">
        <v>19</v>
      </c>
      <c r="F249" s="223" t="s">
        <v>507</v>
      </c>
      <c r="G249" s="221"/>
      <c r="H249" s="224">
        <v>-0.32</v>
      </c>
      <c r="I249" s="225"/>
      <c r="J249" s="221"/>
      <c r="K249" s="221"/>
      <c r="L249" s="226"/>
      <c r="M249" s="227"/>
      <c r="N249" s="228"/>
      <c r="O249" s="228"/>
      <c r="P249" s="228"/>
      <c r="Q249" s="228"/>
      <c r="R249" s="228"/>
      <c r="S249" s="228"/>
      <c r="T249" s="229"/>
      <c r="AT249" s="230" t="s">
        <v>153</v>
      </c>
      <c r="AU249" s="230" t="s">
        <v>82</v>
      </c>
      <c r="AV249" s="14" t="s">
        <v>82</v>
      </c>
      <c r="AW249" s="14" t="s">
        <v>33</v>
      </c>
      <c r="AX249" s="14" t="s">
        <v>72</v>
      </c>
      <c r="AY249" s="230" t="s">
        <v>116</v>
      </c>
    </row>
    <row r="250" spans="1:65" s="13" customFormat="1" ht="11.25">
      <c r="B250" s="210"/>
      <c r="C250" s="211"/>
      <c r="D250" s="206" t="s">
        <v>153</v>
      </c>
      <c r="E250" s="212" t="s">
        <v>19</v>
      </c>
      <c r="F250" s="213" t="s">
        <v>512</v>
      </c>
      <c r="G250" s="211"/>
      <c r="H250" s="212" t="s">
        <v>19</v>
      </c>
      <c r="I250" s="214"/>
      <c r="J250" s="211"/>
      <c r="K250" s="211"/>
      <c r="L250" s="215"/>
      <c r="M250" s="216"/>
      <c r="N250" s="217"/>
      <c r="O250" s="217"/>
      <c r="P250" s="217"/>
      <c r="Q250" s="217"/>
      <c r="R250" s="217"/>
      <c r="S250" s="217"/>
      <c r="T250" s="218"/>
      <c r="AT250" s="219" t="s">
        <v>153</v>
      </c>
      <c r="AU250" s="219" t="s">
        <v>82</v>
      </c>
      <c r="AV250" s="13" t="s">
        <v>80</v>
      </c>
      <c r="AW250" s="13" t="s">
        <v>33</v>
      </c>
      <c r="AX250" s="13" t="s">
        <v>72</v>
      </c>
      <c r="AY250" s="219" t="s">
        <v>116</v>
      </c>
    </row>
    <row r="251" spans="1:65" s="14" customFormat="1" ht="11.25">
      <c r="B251" s="220"/>
      <c r="C251" s="221"/>
      <c r="D251" s="206" t="s">
        <v>153</v>
      </c>
      <c r="E251" s="222" t="s">
        <v>19</v>
      </c>
      <c r="F251" s="223" t="s">
        <v>82</v>
      </c>
      <c r="G251" s="221"/>
      <c r="H251" s="224">
        <v>2</v>
      </c>
      <c r="I251" s="225"/>
      <c r="J251" s="221"/>
      <c r="K251" s="221"/>
      <c r="L251" s="226"/>
      <c r="M251" s="227"/>
      <c r="N251" s="228"/>
      <c r="O251" s="228"/>
      <c r="P251" s="228"/>
      <c r="Q251" s="228"/>
      <c r="R251" s="228"/>
      <c r="S251" s="228"/>
      <c r="T251" s="229"/>
      <c r="AT251" s="230" t="s">
        <v>153</v>
      </c>
      <c r="AU251" s="230" t="s">
        <v>82</v>
      </c>
      <c r="AV251" s="14" t="s">
        <v>82</v>
      </c>
      <c r="AW251" s="14" t="s">
        <v>33</v>
      </c>
      <c r="AX251" s="14" t="s">
        <v>72</v>
      </c>
      <c r="AY251" s="230" t="s">
        <v>116</v>
      </c>
    </row>
    <row r="252" spans="1:65" s="15" customFormat="1" ht="11.25">
      <c r="B252" s="231"/>
      <c r="C252" s="232"/>
      <c r="D252" s="206" t="s">
        <v>153</v>
      </c>
      <c r="E252" s="233" t="s">
        <v>19</v>
      </c>
      <c r="F252" s="234" t="s">
        <v>186</v>
      </c>
      <c r="G252" s="232"/>
      <c r="H252" s="235">
        <v>24.521999999999998</v>
      </c>
      <c r="I252" s="236"/>
      <c r="J252" s="232"/>
      <c r="K252" s="232"/>
      <c r="L252" s="237"/>
      <c r="M252" s="238"/>
      <c r="N252" s="239"/>
      <c r="O252" s="239"/>
      <c r="P252" s="239"/>
      <c r="Q252" s="239"/>
      <c r="R252" s="239"/>
      <c r="S252" s="239"/>
      <c r="T252" s="240"/>
      <c r="AT252" s="241" t="s">
        <v>153</v>
      </c>
      <c r="AU252" s="241" t="s">
        <v>82</v>
      </c>
      <c r="AV252" s="15" t="s">
        <v>149</v>
      </c>
      <c r="AW252" s="15" t="s">
        <v>33</v>
      </c>
      <c r="AX252" s="15" t="s">
        <v>80</v>
      </c>
      <c r="AY252" s="241" t="s">
        <v>116</v>
      </c>
    </row>
    <row r="253" spans="1:65" s="2" customFormat="1" ht="21.75" customHeight="1">
      <c r="A253" s="35"/>
      <c r="B253" s="36"/>
      <c r="C253" s="188" t="s">
        <v>513</v>
      </c>
      <c r="D253" s="188" t="s">
        <v>119</v>
      </c>
      <c r="E253" s="189" t="s">
        <v>514</v>
      </c>
      <c r="F253" s="190" t="s">
        <v>515</v>
      </c>
      <c r="G253" s="191" t="s">
        <v>158</v>
      </c>
      <c r="H253" s="192">
        <v>24.521999999999998</v>
      </c>
      <c r="I253" s="193"/>
      <c r="J253" s="194">
        <f>ROUND(I253*H253,2)</f>
        <v>0</v>
      </c>
      <c r="K253" s="190" t="s">
        <v>123</v>
      </c>
      <c r="L253" s="40"/>
      <c r="M253" s="195" t="s">
        <v>19</v>
      </c>
      <c r="N253" s="196" t="s">
        <v>43</v>
      </c>
      <c r="O253" s="197"/>
      <c r="P253" s="198">
        <f>O253*H253</f>
        <v>0</v>
      </c>
      <c r="Q253" s="198">
        <v>2.5999999999999998E-4</v>
      </c>
      <c r="R253" s="198">
        <f>Q253*H253</f>
        <v>6.3757199999999988E-3</v>
      </c>
      <c r="S253" s="198">
        <v>0</v>
      </c>
      <c r="T253" s="199">
        <f>S253*H253</f>
        <v>0</v>
      </c>
      <c r="U253" s="35"/>
      <c r="V253" s="35"/>
      <c r="W253" s="35"/>
      <c r="X253" s="35"/>
      <c r="Y253" s="35"/>
      <c r="Z253" s="35"/>
      <c r="AA253" s="35"/>
      <c r="AB253" s="35"/>
      <c r="AC253" s="35"/>
      <c r="AD253" s="35"/>
      <c r="AE253" s="35"/>
      <c r="AR253" s="200" t="s">
        <v>239</v>
      </c>
      <c r="AT253" s="200" t="s">
        <v>119</v>
      </c>
      <c r="AU253" s="200" t="s">
        <v>82</v>
      </c>
      <c r="AY253" s="18" t="s">
        <v>116</v>
      </c>
      <c r="BE253" s="201">
        <f>IF(N253="základní",J253,0)</f>
        <v>0</v>
      </c>
      <c r="BF253" s="201">
        <f>IF(N253="snížená",J253,0)</f>
        <v>0</v>
      </c>
      <c r="BG253" s="201">
        <f>IF(N253="zákl. přenesená",J253,0)</f>
        <v>0</v>
      </c>
      <c r="BH253" s="201">
        <f>IF(N253="sníž. přenesená",J253,0)</f>
        <v>0</v>
      </c>
      <c r="BI253" s="201">
        <f>IF(N253="nulová",J253,0)</f>
        <v>0</v>
      </c>
      <c r="BJ253" s="18" t="s">
        <v>80</v>
      </c>
      <c r="BK253" s="201">
        <f>ROUND(I253*H253,2)</f>
        <v>0</v>
      </c>
      <c r="BL253" s="18" t="s">
        <v>239</v>
      </c>
      <c r="BM253" s="200" t="s">
        <v>516</v>
      </c>
    </row>
    <row r="254" spans="1:65" s="2" customFormat="1" ht="6.95" customHeight="1">
      <c r="A254" s="35"/>
      <c r="B254" s="48"/>
      <c r="C254" s="49"/>
      <c r="D254" s="49"/>
      <c r="E254" s="49"/>
      <c r="F254" s="49"/>
      <c r="G254" s="49"/>
      <c r="H254" s="49"/>
      <c r="I254" s="137"/>
      <c r="J254" s="49"/>
      <c r="K254" s="49"/>
      <c r="L254" s="40"/>
      <c r="M254" s="35"/>
      <c r="O254" s="35"/>
      <c r="P254" s="35"/>
      <c r="Q254" s="35"/>
      <c r="R254" s="35"/>
      <c r="S254" s="35"/>
      <c r="T254" s="35"/>
      <c r="U254" s="35"/>
      <c r="V254" s="35"/>
      <c r="W254" s="35"/>
      <c r="X254" s="35"/>
      <c r="Y254" s="35"/>
      <c r="Z254" s="35"/>
      <c r="AA254" s="35"/>
      <c r="AB254" s="35"/>
      <c r="AC254" s="35"/>
      <c r="AD254" s="35"/>
      <c r="AE254" s="35"/>
    </row>
  </sheetData>
  <sheetProtection algorithmName="SHA-512" hashValue="spDnq3SXPF54t++ZWG1OFP1hTHHFw6Uhh6f/SQAPs1SVnIGuH7DoSmEMvASkCmClZgZdPSahldul7ZnqDf8r3Q==" saltValue="9U0h/dqfiY4MF44Q3G+CfLtju2S120H+vIPm1vj7MB+YQDav1Ofvtifkupwzx+ob6WnSGK38IfYJ5Zjl6/AjBA==" spinCount="100000" sheet="1" objects="1" scenarios="1" formatColumns="0" formatRows="0" autoFilter="0"/>
  <autoFilter ref="C94:K253" xr:uid="{00000000-0009-0000-0000-000002000000}"/>
  <mergeCells count="9">
    <mergeCell ref="E50:H50"/>
    <mergeCell ref="E85:H85"/>
    <mergeCell ref="E87:H87"/>
    <mergeCell ref="L2:V2"/>
    <mergeCell ref="E7:H7"/>
    <mergeCell ref="E9:H9"/>
    <mergeCell ref="E18:H18"/>
    <mergeCell ref="E27:H27"/>
    <mergeCell ref="E48:H48"/>
  </mergeCells>
  <pageMargins left="0.39374999999999999" right="0.39374999999999999" top="0.39374999999999999" bottom="0.39374999999999999" header="0" footer="0"/>
  <pageSetup paperSize="9" fitToHeight="100" orientation="landscape" blackAndWhite="1"/>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BM283"/>
  <sheetViews>
    <sheetView showGridLines="0" workbookViewId="0"/>
  </sheetViews>
  <sheetFormatPr defaultRowHeight="15"/>
  <cols>
    <col min="1" max="1" width="8.33203125" style="1" customWidth="1"/>
    <col min="2" max="2" width="1.6640625" style="1" customWidth="1"/>
    <col min="3" max="3" width="4.1640625" style="1" customWidth="1"/>
    <col min="4" max="4" width="4.33203125" style="1" customWidth="1"/>
    <col min="5" max="5" width="17.1640625" style="1" customWidth="1"/>
    <col min="6" max="6" width="100.83203125" style="1" customWidth="1"/>
    <col min="7" max="7" width="7" style="1" customWidth="1"/>
    <col min="8" max="8" width="11.5" style="1" customWidth="1"/>
    <col min="9" max="9" width="20.1640625" style="102" customWidth="1"/>
    <col min="10" max="11" width="20.16406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I2" s="102"/>
      <c r="L2" s="370"/>
      <c r="M2" s="370"/>
      <c r="N2" s="370"/>
      <c r="O2" s="370"/>
      <c r="P2" s="370"/>
      <c r="Q2" s="370"/>
      <c r="R2" s="370"/>
      <c r="S2" s="370"/>
      <c r="T2" s="370"/>
      <c r="U2" s="370"/>
      <c r="V2" s="370"/>
      <c r="AT2" s="18" t="s">
        <v>88</v>
      </c>
    </row>
    <row r="3" spans="1:46" s="1" customFormat="1" ht="6.95" customHeight="1">
      <c r="B3" s="103"/>
      <c r="C3" s="104"/>
      <c r="D3" s="104"/>
      <c r="E3" s="104"/>
      <c r="F3" s="104"/>
      <c r="G3" s="104"/>
      <c r="H3" s="104"/>
      <c r="I3" s="105"/>
      <c r="J3" s="104"/>
      <c r="K3" s="104"/>
      <c r="L3" s="21"/>
      <c r="AT3" s="18" t="s">
        <v>82</v>
      </c>
    </row>
    <row r="4" spans="1:46" s="1" customFormat="1" ht="24.95" customHeight="1">
      <c r="B4" s="21"/>
      <c r="D4" s="106" t="s">
        <v>92</v>
      </c>
      <c r="I4" s="102"/>
      <c r="L4" s="21"/>
      <c r="M4" s="107" t="s">
        <v>10</v>
      </c>
      <c r="AT4" s="18" t="s">
        <v>4</v>
      </c>
    </row>
    <row r="5" spans="1:46" s="1" customFormat="1" ht="6.95" customHeight="1">
      <c r="B5" s="21"/>
      <c r="I5" s="102"/>
      <c r="L5" s="21"/>
    </row>
    <row r="6" spans="1:46" s="1" customFormat="1" ht="12" customHeight="1">
      <c r="B6" s="21"/>
      <c r="D6" s="108" t="s">
        <v>16</v>
      </c>
      <c r="I6" s="102"/>
      <c r="L6" s="21"/>
    </row>
    <row r="7" spans="1:46" s="1" customFormat="1" ht="16.5" customHeight="1">
      <c r="B7" s="21"/>
      <c r="E7" s="371" t="str">
        <f>'Rekapitulace stavby'!K6</f>
        <v>Sokolov, MŠ Vrchlického 80 - Oprava vybraných mísností</v>
      </c>
      <c r="F7" s="372"/>
      <c r="G7" s="372"/>
      <c r="H7" s="372"/>
      <c r="I7" s="102"/>
      <c r="L7" s="21"/>
    </row>
    <row r="8" spans="1:46" s="2" customFormat="1" ht="12" customHeight="1">
      <c r="A8" s="35"/>
      <c r="B8" s="40"/>
      <c r="C8" s="35"/>
      <c r="D8" s="108" t="s">
        <v>93</v>
      </c>
      <c r="E8" s="35"/>
      <c r="F8" s="35"/>
      <c r="G8" s="35"/>
      <c r="H8" s="35"/>
      <c r="I8" s="109"/>
      <c r="J8" s="35"/>
      <c r="K8" s="35"/>
      <c r="L8" s="110"/>
      <c r="S8" s="35"/>
      <c r="T8" s="35"/>
      <c r="U8" s="35"/>
      <c r="V8" s="35"/>
      <c r="W8" s="35"/>
      <c r="X8" s="35"/>
      <c r="Y8" s="35"/>
      <c r="Z8" s="35"/>
      <c r="AA8" s="35"/>
      <c r="AB8" s="35"/>
      <c r="AC8" s="35"/>
      <c r="AD8" s="35"/>
      <c r="AE8" s="35"/>
    </row>
    <row r="9" spans="1:46" s="2" customFormat="1" ht="16.5" customHeight="1">
      <c r="A9" s="35"/>
      <c r="B9" s="40"/>
      <c r="C9" s="35"/>
      <c r="D9" s="35"/>
      <c r="E9" s="373" t="s">
        <v>517</v>
      </c>
      <c r="F9" s="374"/>
      <c r="G9" s="374"/>
      <c r="H9" s="374"/>
      <c r="I9" s="109"/>
      <c r="J9" s="35"/>
      <c r="K9" s="35"/>
      <c r="L9" s="110"/>
      <c r="S9" s="35"/>
      <c r="T9" s="35"/>
      <c r="U9" s="35"/>
      <c r="V9" s="35"/>
      <c r="W9" s="35"/>
      <c r="X9" s="35"/>
      <c r="Y9" s="35"/>
      <c r="Z9" s="35"/>
      <c r="AA9" s="35"/>
      <c r="AB9" s="35"/>
      <c r="AC9" s="35"/>
      <c r="AD9" s="35"/>
      <c r="AE9" s="35"/>
    </row>
    <row r="10" spans="1:46" s="2" customFormat="1" ht="11.25">
      <c r="A10" s="35"/>
      <c r="B10" s="40"/>
      <c r="C10" s="35"/>
      <c r="D10" s="35"/>
      <c r="E10" s="35"/>
      <c r="F10" s="35"/>
      <c r="G10" s="35"/>
      <c r="H10" s="35"/>
      <c r="I10" s="109"/>
      <c r="J10" s="35"/>
      <c r="K10" s="35"/>
      <c r="L10" s="110"/>
      <c r="S10" s="35"/>
      <c r="T10" s="35"/>
      <c r="U10" s="35"/>
      <c r="V10" s="35"/>
      <c r="W10" s="35"/>
      <c r="X10" s="35"/>
      <c r="Y10" s="35"/>
      <c r="Z10" s="35"/>
      <c r="AA10" s="35"/>
      <c r="AB10" s="35"/>
      <c r="AC10" s="35"/>
      <c r="AD10" s="35"/>
      <c r="AE10" s="35"/>
    </row>
    <row r="11" spans="1:46" s="2" customFormat="1" ht="12" customHeight="1">
      <c r="A11" s="35"/>
      <c r="B11" s="40"/>
      <c r="C11" s="35"/>
      <c r="D11" s="108" t="s">
        <v>18</v>
      </c>
      <c r="E11" s="35"/>
      <c r="F11" s="111" t="s">
        <v>19</v>
      </c>
      <c r="G11" s="35"/>
      <c r="H11" s="35"/>
      <c r="I11" s="112" t="s">
        <v>20</v>
      </c>
      <c r="J11" s="111" t="s">
        <v>19</v>
      </c>
      <c r="K11" s="35"/>
      <c r="L11" s="110"/>
      <c r="S11" s="35"/>
      <c r="T11" s="35"/>
      <c r="U11" s="35"/>
      <c r="V11" s="35"/>
      <c r="W11" s="35"/>
      <c r="X11" s="35"/>
      <c r="Y11" s="35"/>
      <c r="Z11" s="35"/>
      <c r="AA11" s="35"/>
      <c r="AB11" s="35"/>
      <c r="AC11" s="35"/>
      <c r="AD11" s="35"/>
      <c r="AE11" s="35"/>
    </row>
    <row r="12" spans="1:46" s="2" customFormat="1" ht="12" customHeight="1">
      <c r="A12" s="35"/>
      <c r="B12" s="40"/>
      <c r="C12" s="35"/>
      <c r="D12" s="108" t="s">
        <v>21</v>
      </c>
      <c r="E12" s="35"/>
      <c r="F12" s="111" t="s">
        <v>22</v>
      </c>
      <c r="G12" s="35"/>
      <c r="H12" s="35"/>
      <c r="I12" s="112" t="s">
        <v>23</v>
      </c>
      <c r="J12" s="113" t="str">
        <f>'Rekapitulace stavby'!AN8</f>
        <v>21. 2. 2020</v>
      </c>
      <c r="K12" s="35"/>
      <c r="L12" s="110"/>
      <c r="S12" s="35"/>
      <c r="T12" s="35"/>
      <c r="U12" s="35"/>
      <c r="V12" s="35"/>
      <c r="W12" s="35"/>
      <c r="X12" s="35"/>
      <c r="Y12" s="35"/>
      <c r="Z12" s="35"/>
      <c r="AA12" s="35"/>
      <c r="AB12" s="35"/>
      <c r="AC12" s="35"/>
      <c r="AD12" s="35"/>
      <c r="AE12" s="35"/>
    </row>
    <row r="13" spans="1:46" s="2" customFormat="1" ht="10.9" customHeight="1">
      <c r="A13" s="35"/>
      <c r="B13" s="40"/>
      <c r="C13" s="35"/>
      <c r="D13" s="35"/>
      <c r="E13" s="35"/>
      <c r="F13" s="35"/>
      <c r="G13" s="35"/>
      <c r="H13" s="35"/>
      <c r="I13" s="109"/>
      <c r="J13" s="35"/>
      <c r="K13" s="35"/>
      <c r="L13" s="110"/>
      <c r="S13" s="35"/>
      <c r="T13" s="35"/>
      <c r="U13" s="35"/>
      <c r="V13" s="35"/>
      <c r="W13" s="35"/>
      <c r="X13" s="35"/>
      <c r="Y13" s="35"/>
      <c r="Z13" s="35"/>
      <c r="AA13" s="35"/>
      <c r="AB13" s="35"/>
      <c r="AC13" s="35"/>
      <c r="AD13" s="35"/>
      <c r="AE13" s="35"/>
    </row>
    <row r="14" spans="1:46" s="2" customFormat="1" ht="12" customHeight="1">
      <c r="A14" s="35"/>
      <c r="B14" s="40"/>
      <c r="C14" s="35"/>
      <c r="D14" s="108" t="s">
        <v>25</v>
      </c>
      <c r="E14" s="35"/>
      <c r="F14" s="35"/>
      <c r="G14" s="35"/>
      <c r="H14" s="35"/>
      <c r="I14" s="112" t="s">
        <v>26</v>
      </c>
      <c r="J14" s="111" t="s">
        <v>19</v>
      </c>
      <c r="K14" s="35"/>
      <c r="L14" s="110"/>
      <c r="S14" s="35"/>
      <c r="T14" s="35"/>
      <c r="U14" s="35"/>
      <c r="V14" s="35"/>
      <c r="W14" s="35"/>
      <c r="X14" s="35"/>
      <c r="Y14" s="35"/>
      <c r="Z14" s="35"/>
      <c r="AA14" s="35"/>
      <c r="AB14" s="35"/>
      <c r="AC14" s="35"/>
      <c r="AD14" s="35"/>
      <c r="AE14" s="35"/>
    </row>
    <row r="15" spans="1:46" s="2" customFormat="1" ht="18" customHeight="1">
      <c r="A15" s="35"/>
      <c r="B15" s="40"/>
      <c r="C15" s="35"/>
      <c r="D15" s="35"/>
      <c r="E15" s="111" t="s">
        <v>27</v>
      </c>
      <c r="F15" s="35"/>
      <c r="G15" s="35"/>
      <c r="H15" s="35"/>
      <c r="I15" s="112" t="s">
        <v>28</v>
      </c>
      <c r="J15" s="111" t="s">
        <v>19</v>
      </c>
      <c r="K15" s="35"/>
      <c r="L15" s="110"/>
      <c r="S15" s="35"/>
      <c r="T15" s="35"/>
      <c r="U15" s="35"/>
      <c r="V15" s="35"/>
      <c r="W15" s="35"/>
      <c r="X15" s="35"/>
      <c r="Y15" s="35"/>
      <c r="Z15" s="35"/>
      <c r="AA15" s="35"/>
      <c r="AB15" s="35"/>
      <c r="AC15" s="35"/>
      <c r="AD15" s="35"/>
      <c r="AE15" s="35"/>
    </row>
    <row r="16" spans="1:46" s="2" customFormat="1" ht="6.95" customHeight="1">
      <c r="A16" s="35"/>
      <c r="B16" s="40"/>
      <c r="C16" s="35"/>
      <c r="D16" s="35"/>
      <c r="E16" s="35"/>
      <c r="F16" s="35"/>
      <c r="G16" s="35"/>
      <c r="H16" s="35"/>
      <c r="I16" s="109"/>
      <c r="J16" s="35"/>
      <c r="K16" s="35"/>
      <c r="L16" s="110"/>
      <c r="S16" s="35"/>
      <c r="T16" s="35"/>
      <c r="U16" s="35"/>
      <c r="V16" s="35"/>
      <c r="W16" s="35"/>
      <c r="X16" s="35"/>
      <c r="Y16" s="35"/>
      <c r="Z16" s="35"/>
      <c r="AA16" s="35"/>
      <c r="AB16" s="35"/>
      <c r="AC16" s="35"/>
      <c r="AD16" s="35"/>
      <c r="AE16" s="35"/>
    </row>
    <row r="17" spans="1:31" s="2" customFormat="1" ht="12" customHeight="1">
      <c r="A17" s="35"/>
      <c r="B17" s="40"/>
      <c r="C17" s="35"/>
      <c r="D17" s="108" t="s">
        <v>29</v>
      </c>
      <c r="E17" s="35"/>
      <c r="F17" s="35"/>
      <c r="G17" s="35"/>
      <c r="H17" s="35"/>
      <c r="I17" s="112" t="s">
        <v>26</v>
      </c>
      <c r="J17" s="31" t="str">
        <f>'Rekapitulace stavby'!AN13</f>
        <v>Vyplň údaj</v>
      </c>
      <c r="K17" s="35"/>
      <c r="L17" s="110"/>
      <c r="S17" s="35"/>
      <c r="T17" s="35"/>
      <c r="U17" s="35"/>
      <c r="V17" s="35"/>
      <c r="W17" s="35"/>
      <c r="X17" s="35"/>
      <c r="Y17" s="35"/>
      <c r="Z17" s="35"/>
      <c r="AA17" s="35"/>
      <c r="AB17" s="35"/>
      <c r="AC17" s="35"/>
      <c r="AD17" s="35"/>
      <c r="AE17" s="35"/>
    </row>
    <row r="18" spans="1:31" s="2" customFormat="1" ht="18" customHeight="1">
      <c r="A18" s="35"/>
      <c r="B18" s="40"/>
      <c r="C18" s="35"/>
      <c r="D18" s="35"/>
      <c r="E18" s="375" t="str">
        <f>'Rekapitulace stavby'!E14</f>
        <v>Vyplň údaj</v>
      </c>
      <c r="F18" s="376"/>
      <c r="G18" s="376"/>
      <c r="H18" s="376"/>
      <c r="I18" s="112" t="s">
        <v>28</v>
      </c>
      <c r="J18" s="31" t="str">
        <f>'Rekapitulace stavby'!AN14</f>
        <v>Vyplň údaj</v>
      </c>
      <c r="K18" s="35"/>
      <c r="L18" s="110"/>
      <c r="S18" s="35"/>
      <c r="T18" s="35"/>
      <c r="U18" s="35"/>
      <c r="V18" s="35"/>
      <c r="W18" s="35"/>
      <c r="X18" s="35"/>
      <c r="Y18" s="35"/>
      <c r="Z18" s="35"/>
      <c r="AA18" s="35"/>
      <c r="AB18" s="35"/>
      <c r="AC18" s="35"/>
      <c r="AD18" s="35"/>
      <c r="AE18" s="35"/>
    </row>
    <row r="19" spans="1:31" s="2" customFormat="1" ht="6.95" customHeight="1">
      <c r="A19" s="35"/>
      <c r="B19" s="40"/>
      <c r="C19" s="35"/>
      <c r="D19" s="35"/>
      <c r="E19" s="35"/>
      <c r="F19" s="35"/>
      <c r="G19" s="35"/>
      <c r="H19" s="35"/>
      <c r="I19" s="109"/>
      <c r="J19" s="35"/>
      <c r="K19" s="35"/>
      <c r="L19" s="110"/>
      <c r="S19" s="35"/>
      <c r="T19" s="35"/>
      <c r="U19" s="35"/>
      <c r="V19" s="35"/>
      <c r="W19" s="35"/>
      <c r="X19" s="35"/>
      <c r="Y19" s="35"/>
      <c r="Z19" s="35"/>
      <c r="AA19" s="35"/>
      <c r="AB19" s="35"/>
      <c r="AC19" s="35"/>
      <c r="AD19" s="35"/>
      <c r="AE19" s="35"/>
    </row>
    <row r="20" spans="1:31" s="2" customFormat="1" ht="12" customHeight="1">
      <c r="A20" s="35"/>
      <c r="B20" s="40"/>
      <c r="C20" s="35"/>
      <c r="D20" s="108" t="s">
        <v>31</v>
      </c>
      <c r="E20" s="35"/>
      <c r="F20" s="35"/>
      <c r="G20" s="35"/>
      <c r="H20" s="35"/>
      <c r="I20" s="112" t="s">
        <v>26</v>
      </c>
      <c r="J20" s="111" t="str">
        <f>IF('Rekapitulace stavby'!AN16="","",'Rekapitulace stavby'!AN16)</f>
        <v/>
      </c>
      <c r="K20" s="35"/>
      <c r="L20" s="110"/>
      <c r="S20" s="35"/>
      <c r="T20" s="35"/>
      <c r="U20" s="35"/>
      <c r="V20" s="35"/>
      <c r="W20" s="35"/>
      <c r="X20" s="35"/>
      <c r="Y20" s="35"/>
      <c r="Z20" s="35"/>
      <c r="AA20" s="35"/>
      <c r="AB20" s="35"/>
      <c r="AC20" s="35"/>
      <c r="AD20" s="35"/>
      <c r="AE20" s="35"/>
    </row>
    <row r="21" spans="1:31" s="2" customFormat="1" ht="18" customHeight="1">
      <c r="A21" s="35"/>
      <c r="B21" s="40"/>
      <c r="C21" s="35"/>
      <c r="D21" s="35"/>
      <c r="E21" s="111" t="str">
        <f>IF('Rekapitulace stavby'!E17="","",'Rekapitulace stavby'!E17)</f>
        <v xml:space="preserve"> </v>
      </c>
      <c r="F21" s="35"/>
      <c r="G21" s="35"/>
      <c r="H21" s="35"/>
      <c r="I21" s="112" t="s">
        <v>28</v>
      </c>
      <c r="J21" s="111" t="str">
        <f>IF('Rekapitulace stavby'!AN17="","",'Rekapitulace stavby'!AN17)</f>
        <v/>
      </c>
      <c r="K21" s="35"/>
      <c r="L21" s="110"/>
      <c r="S21" s="35"/>
      <c r="T21" s="35"/>
      <c r="U21" s="35"/>
      <c r="V21" s="35"/>
      <c r="W21" s="35"/>
      <c r="X21" s="35"/>
      <c r="Y21" s="35"/>
      <c r="Z21" s="35"/>
      <c r="AA21" s="35"/>
      <c r="AB21" s="35"/>
      <c r="AC21" s="35"/>
      <c r="AD21" s="35"/>
      <c r="AE21" s="35"/>
    </row>
    <row r="22" spans="1:31" s="2" customFormat="1" ht="6.95" customHeight="1">
      <c r="A22" s="35"/>
      <c r="B22" s="40"/>
      <c r="C22" s="35"/>
      <c r="D22" s="35"/>
      <c r="E22" s="35"/>
      <c r="F22" s="35"/>
      <c r="G22" s="35"/>
      <c r="H22" s="35"/>
      <c r="I22" s="109"/>
      <c r="J22" s="35"/>
      <c r="K22" s="35"/>
      <c r="L22" s="110"/>
      <c r="S22" s="35"/>
      <c r="T22" s="35"/>
      <c r="U22" s="35"/>
      <c r="V22" s="35"/>
      <c r="W22" s="35"/>
      <c r="X22" s="35"/>
      <c r="Y22" s="35"/>
      <c r="Z22" s="35"/>
      <c r="AA22" s="35"/>
      <c r="AB22" s="35"/>
      <c r="AC22" s="35"/>
      <c r="AD22" s="35"/>
      <c r="AE22" s="35"/>
    </row>
    <row r="23" spans="1:31" s="2" customFormat="1" ht="12" customHeight="1">
      <c r="A23" s="35"/>
      <c r="B23" s="40"/>
      <c r="C23" s="35"/>
      <c r="D23" s="108" t="s">
        <v>34</v>
      </c>
      <c r="E23" s="35"/>
      <c r="F23" s="35"/>
      <c r="G23" s="35"/>
      <c r="H23" s="35"/>
      <c r="I23" s="112" t="s">
        <v>26</v>
      </c>
      <c r="J23" s="111" t="s">
        <v>19</v>
      </c>
      <c r="K23" s="35"/>
      <c r="L23" s="110"/>
      <c r="S23" s="35"/>
      <c r="T23" s="35"/>
      <c r="U23" s="35"/>
      <c r="V23" s="35"/>
      <c r="W23" s="35"/>
      <c r="X23" s="35"/>
      <c r="Y23" s="35"/>
      <c r="Z23" s="35"/>
      <c r="AA23" s="35"/>
      <c r="AB23" s="35"/>
      <c r="AC23" s="35"/>
      <c r="AD23" s="35"/>
      <c r="AE23" s="35"/>
    </row>
    <row r="24" spans="1:31" s="2" customFormat="1" ht="18" customHeight="1">
      <c r="A24" s="35"/>
      <c r="B24" s="40"/>
      <c r="C24" s="35"/>
      <c r="D24" s="35"/>
      <c r="E24" s="111" t="s">
        <v>35</v>
      </c>
      <c r="F24" s="35"/>
      <c r="G24" s="35"/>
      <c r="H24" s="35"/>
      <c r="I24" s="112" t="s">
        <v>28</v>
      </c>
      <c r="J24" s="111" t="s">
        <v>19</v>
      </c>
      <c r="K24" s="35"/>
      <c r="L24" s="110"/>
      <c r="S24" s="35"/>
      <c r="T24" s="35"/>
      <c r="U24" s="35"/>
      <c r="V24" s="35"/>
      <c r="W24" s="35"/>
      <c r="X24" s="35"/>
      <c r="Y24" s="35"/>
      <c r="Z24" s="35"/>
      <c r="AA24" s="35"/>
      <c r="AB24" s="35"/>
      <c r="AC24" s="35"/>
      <c r="AD24" s="35"/>
      <c r="AE24" s="35"/>
    </row>
    <row r="25" spans="1:31" s="2" customFormat="1" ht="6.95" customHeight="1">
      <c r="A25" s="35"/>
      <c r="B25" s="40"/>
      <c r="C25" s="35"/>
      <c r="D25" s="35"/>
      <c r="E25" s="35"/>
      <c r="F25" s="35"/>
      <c r="G25" s="35"/>
      <c r="H25" s="35"/>
      <c r="I25" s="109"/>
      <c r="J25" s="35"/>
      <c r="K25" s="35"/>
      <c r="L25" s="110"/>
      <c r="S25" s="35"/>
      <c r="T25" s="35"/>
      <c r="U25" s="35"/>
      <c r="V25" s="35"/>
      <c r="W25" s="35"/>
      <c r="X25" s="35"/>
      <c r="Y25" s="35"/>
      <c r="Z25" s="35"/>
      <c r="AA25" s="35"/>
      <c r="AB25" s="35"/>
      <c r="AC25" s="35"/>
      <c r="AD25" s="35"/>
      <c r="AE25" s="35"/>
    </row>
    <row r="26" spans="1:31" s="2" customFormat="1" ht="12" customHeight="1">
      <c r="A26" s="35"/>
      <c r="B26" s="40"/>
      <c r="C26" s="35"/>
      <c r="D26" s="108" t="s">
        <v>36</v>
      </c>
      <c r="E26" s="35"/>
      <c r="F26" s="35"/>
      <c r="G26" s="35"/>
      <c r="H26" s="35"/>
      <c r="I26" s="109"/>
      <c r="J26" s="35"/>
      <c r="K26" s="35"/>
      <c r="L26" s="110"/>
      <c r="S26" s="35"/>
      <c r="T26" s="35"/>
      <c r="U26" s="35"/>
      <c r="V26" s="35"/>
      <c r="W26" s="35"/>
      <c r="X26" s="35"/>
      <c r="Y26" s="35"/>
      <c r="Z26" s="35"/>
      <c r="AA26" s="35"/>
      <c r="AB26" s="35"/>
      <c r="AC26" s="35"/>
      <c r="AD26" s="35"/>
      <c r="AE26" s="35"/>
    </row>
    <row r="27" spans="1:31" s="8" customFormat="1" ht="16.5" customHeight="1">
      <c r="A27" s="114"/>
      <c r="B27" s="115"/>
      <c r="C27" s="114"/>
      <c r="D27" s="114"/>
      <c r="E27" s="377" t="s">
        <v>19</v>
      </c>
      <c r="F27" s="377"/>
      <c r="G27" s="377"/>
      <c r="H27" s="377"/>
      <c r="I27" s="116"/>
      <c r="J27" s="114"/>
      <c r="K27" s="114"/>
      <c r="L27" s="117"/>
      <c r="S27" s="114"/>
      <c r="T27" s="114"/>
      <c r="U27" s="114"/>
      <c r="V27" s="114"/>
      <c r="W27" s="114"/>
      <c r="X27" s="114"/>
      <c r="Y27" s="114"/>
      <c r="Z27" s="114"/>
      <c r="AA27" s="114"/>
      <c r="AB27" s="114"/>
      <c r="AC27" s="114"/>
      <c r="AD27" s="114"/>
      <c r="AE27" s="114"/>
    </row>
    <row r="28" spans="1:31" s="2" customFormat="1" ht="6.95" customHeight="1">
      <c r="A28" s="35"/>
      <c r="B28" s="40"/>
      <c r="C28" s="35"/>
      <c r="D28" s="35"/>
      <c r="E28" s="35"/>
      <c r="F28" s="35"/>
      <c r="G28" s="35"/>
      <c r="H28" s="35"/>
      <c r="I28" s="109"/>
      <c r="J28" s="35"/>
      <c r="K28" s="35"/>
      <c r="L28" s="110"/>
      <c r="S28" s="35"/>
      <c r="T28" s="35"/>
      <c r="U28" s="35"/>
      <c r="V28" s="35"/>
      <c r="W28" s="35"/>
      <c r="X28" s="35"/>
      <c r="Y28" s="35"/>
      <c r="Z28" s="35"/>
      <c r="AA28" s="35"/>
      <c r="AB28" s="35"/>
      <c r="AC28" s="35"/>
      <c r="AD28" s="35"/>
      <c r="AE28" s="35"/>
    </row>
    <row r="29" spans="1:31" s="2" customFormat="1" ht="6.95" customHeight="1">
      <c r="A29" s="35"/>
      <c r="B29" s="40"/>
      <c r="C29" s="35"/>
      <c r="D29" s="118"/>
      <c r="E29" s="118"/>
      <c r="F29" s="118"/>
      <c r="G29" s="118"/>
      <c r="H29" s="118"/>
      <c r="I29" s="119"/>
      <c r="J29" s="118"/>
      <c r="K29" s="118"/>
      <c r="L29" s="110"/>
      <c r="S29" s="35"/>
      <c r="T29" s="35"/>
      <c r="U29" s="35"/>
      <c r="V29" s="35"/>
      <c r="W29" s="35"/>
      <c r="X29" s="35"/>
      <c r="Y29" s="35"/>
      <c r="Z29" s="35"/>
      <c r="AA29" s="35"/>
      <c r="AB29" s="35"/>
      <c r="AC29" s="35"/>
      <c r="AD29" s="35"/>
      <c r="AE29" s="35"/>
    </row>
    <row r="30" spans="1:31" s="2" customFormat="1" ht="25.35" customHeight="1">
      <c r="A30" s="35"/>
      <c r="B30" s="40"/>
      <c r="C30" s="35"/>
      <c r="D30" s="120" t="s">
        <v>38</v>
      </c>
      <c r="E30" s="35"/>
      <c r="F30" s="35"/>
      <c r="G30" s="35"/>
      <c r="H30" s="35"/>
      <c r="I30" s="109"/>
      <c r="J30" s="121">
        <f>ROUND(J93, 2)</f>
        <v>0</v>
      </c>
      <c r="K30" s="35"/>
      <c r="L30" s="110"/>
      <c r="S30" s="35"/>
      <c r="T30" s="35"/>
      <c r="U30" s="35"/>
      <c r="V30" s="35"/>
      <c r="W30" s="35"/>
      <c r="X30" s="35"/>
      <c r="Y30" s="35"/>
      <c r="Z30" s="35"/>
      <c r="AA30" s="35"/>
      <c r="AB30" s="35"/>
      <c r="AC30" s="35"/>
      <c r="AD30" s="35"/>
      <c r="AE30" s="35"/>
    </row>
    <row r="31" spans="1:31" s="2" customFormat="1" ht="6.95" customHeight="1">
      <c r="A31" s="35"/>
      <c r="B31" s="40"/>
      <c r="C31" s="35"/>
      <c r="D31" s="118"/>
      <c r="E31" s="118"/>
      <c r="F31" s="118"/>
      <c r="G31" s="118"/>
      <c r="H31" s="118"/>
      <c r="I31" s="119"/>
      <c r="J31" s="118"/>
      <c r="K31" s="118"/>
      <c r="L31" s="110"/>
      <c r="S31" s="35"/>
      <c r="T31" s="35"/>
      <c r="U31" s="35"/>
      <c r="V31" s="35"/>
      <c r="W31" s="35"/>
      <c r="X31" s="35"/>
      <c r="Y31" s="35"/>
      <c r="Z31" s="35"/>
      <c r="AA31" s="35"/>
      <c r="AB31" s="35"/>
      <c r="AC31" s="35"/>
      <c r="AD31" s="35"/>
      <c r="AE31" s="35"/>
    </row>
    <row r="32" spans="1:31" s="2" customFormat="1" ht="14.45" customHeight="1">
      <c r="A32" s="35"/>
      <c r="B32" s="40"/>
      <c r="C32" s="35"/>
      <c r="D32" s="35"/>
      <c r="E32" s="35"/>
      <c r="F32" s="122" t="s">
        <v>40</v>
      </c>
      <c r="G32" s="35"/>
      <c r="H32" s="35"/>
      <c r="I32" s="123" t="s">
        <v>39</v>
      </c>
      <c r="J32" s="122" t="s">
        <v>41</v>
      </c>
      <c r="K32" s="35"/>
      <c r="L32" s="110"/>
      <c r="S32" s="35"/>
      <c r="T32" s="35"/>
      <c r="U32" s="35"/>
      <c r="V32" s="35"/>
      <c r="W32" s="35"/>
      <c r="X32" s="35"/>
      <c r="Y32" s="35"/>
      <c r="Z32" s="35"/>
      <c r="AA32" s="35"/>
      <c r="AB32" s="35"/>
      <c r="AC32" s="35"/>
      <c r="AD32" s="35"/>
      <c r="AE32" s="35"/>
    </row>
    <row r="33" spans="1:31" s="2" customFormat="1" ht="14.45" customHeight="1">
      <c r="A33" s="35"/>
      <c r="B33" s="40"/>
      <c r="C33" s="35"/>
      <c r="D33" s="124" t="s">
        <v>42</v>
      </c>
      <c r="E33" s="108" t="s">
        <v>43</v>
      </c>
      <c r="F33" s="125">
        <f>ROUND((SUM(BE93:BE282)),  2)</f>
        <v>0</v>
      </c>
      <c r="G33" s="35"/>
      <c r="H33" s="35"/>
      <c r="I33" s="126">
        <v>0.21</v>
      </c>
      <c r="J33" s="125">
        <f>ROUND(((SUM(BE93:BE282))*I33),  2)</f>
        <v>0</v>
      </c>
      <c r="K33" s="35"/>
      <c r="L33" s="110"/>
      <c r="S33" s="35"/>
      <c r="T33" s="35"/>
      <c r="U33" s="35"/>
      <c r="V33" s="35"/>
      <c r="W33" s="35"/>
      <c r="X33" s="35"/>
      <c r="Y33" s="35"/>
      <c r="Z33" s="35"/>
      <c r="AA33" s="35"/>
      <c r="AB33" s="35"/>
      <c r="AC33" s="35"/>
      <c r="AD33" s="35"/>
      <c r="AE33" s="35"/>
    </row>
    <row r="34" spans="1:31" s="2" customFormat="1" ht="14.45" customHeight="1">
      <c r="A34" s="35"/>
      <c r="B34" s="40"/>
      <c r="C34" s="35"/>
      <c r="D34" s="35"/>
      <c r="E34" s="108" t="s">
        <v>44</v>
      </c>
      <c r="F34" s="125">
        <f>ROUND((SUM(BF93:BF282)),  2)</f>
        <v>0</v>
      </c>
      <c r="G34" s="35"/>
      <c r="H34" s="35"/>
      <c r="I34" s="126">
        <v>0.15</v>
      </c>
      <c r="J34" s="125">
        <f>ROUND(((SUM(BF93:BF282))*I34),  2)</f>
        <v>0</v>
      </c>
      <c r="K34" s="35"/>
      <c r="L34" s="110"/>
      <c r="S34" s="35"/>
      <c r="T34" s="35"/>
      <c r="U34" s="35"/>
      <c r="V34" s="35"/>
      <c r="W34" s="35"/>
      <c r="X34" s="35"/>
      <c r="Y34" s="35"/>
      <c r="Z34" s="35"/>
      <c r="AA34" s="35"/>
      <c r="AB34" s="35"/>
      <c r="AC34" s="35"/>
      <c r="AD34" s="35"/>
      <c r="AE34" s="35"/>
    </row>
    <row r="35" spans="1:31" s="2" customFormat="1" ht="14.45" hidden="1" customHeight="1">
      <c r="A35" s="35"/>
      <c r="B35" s="40"/>
      <c r="C35" s="35"/>
      <c r="D35" s="35"/>
      <c r="E35" s="108" t="s">
        <v>45</v>
      </c>
      <c r="F35" s="125">
        <f>ROUND((SUM(BG93:BG282)),  2)</f>
        <v>0</v>
      </c>
      <c r="G35" s="35"/>
      <c r="H35" s="35"/>
      <c r="I35" s="126">
        <v>0.21</v>
      </c>
      <c r="J35" s="125">
        <f>0</f>
        <v>0</v>
      </c>
      <c r="K35" s="35"/>
      <c r="L35" s="110"/>
      <c r="S35" s="35"/>
      <c r="T35" s="35"/>
      <c r="U35" s="35"/>
      <c r="V35" s="35"/>
      <c r="W35" s="35"/>
      <c r="X35" s="35"/>
      <c r="Y35" s="35"/>
      <c r="Z35" s="35"/>
      <c r="AA35" s="35"/>
      <c r="AB35" s="35"/>
      <c r="AC35" s="35"/>
      <c r="AD35" s="35"/>
      <c r="AE35" s="35"/>
    </row>
    <row r="36" spans="1:31" s="2" customFormat="1" ht="14.45" hidden="1" customHeight="1">
      <c r="A36" s="35"/>
      <c r="B36" s="40"/>
      <c r="C36" s="35"/>
      <c r="D36" s="35"/>
      <c r="E36" s="108" t="s">
        <v>46</v>
      </c>
      <c r="F36" s="125">
        <f>ROUND((SUM(BH93:BH282)),  2)</f>
        <v>0</v>
      </c>
      <c r="G36" s="35"/>
      <c r="H36" s="35"/>
      <c r="I36" s="126">
        <v>0.15</v>
      </c>
      <c r="J36" s="125">
        <f>0</f>
        <v>0</v>
      </c>
      <c r="K36" s="35"/>
      <c r="L36" s="110"/>
      <c r="S36" s="35"/>
      <c r="T36" s="35"/>
      <c r="U36" s="35"/>
      <c r="V36" s="35"/>
      <c r="W36" s="35"/>
      <c r="X36" s="35"/>
      <c r="Y36" s="35"/>
      <c r="Z36" s="35"/>
      <c r="AA36" s="35"/>
      <c r="AB36" s="35"/>
      <c r="AC36" s="35"/>
      <c r="AD36" s="35"/>
      <c r="AE36" s="35"/>
    </row>
    <row r="37" spans="1:31" s="2" customFormat="1" ht="14.45" hidden="1" customHeight="1">
      <c r="A37" s="35"/>
      <c r="B37" s="40"/>
      <c r="C37" s="35"/>
      <c r="D37" s="35"/>
      <c r="E37" s="108" t="s">
        <v>47</v>
      </c>
      <c r="F37" s="125">
        <f>ROUND((SUM(BI93:BI282)),  2)</f>
        <v>0</v>
      </c>
      <c r="G37" s="35"/>
      <c r="H37" s="35"/>
      <c r="I37" s="126">
        <v>0</v>
      </c>
      <c r="J37" s="125">
        <f>0</f>
        <v>0</v>
      </c>
      <c r="K37" s="35"/>
      <c r="L37" s="110"/>
      <c r="S37" s="35"/>
      <c r="T37" s="35"/>
      <c r="U37" s="35"/>
      <c r="V37" s="35"/>
      <c r="W37" s="35"/>
      <c r="X37" s="35"/>
      <c r="Y37" s="35"/>
      <c r="Z37" s="35"/>
      <c r="AA37" s="35"/>
      <c r="AB37" s="35"/>
      <c r="AC37" s="35"/>
      <c r="AD37" s="35"/>
      <c r="AE37" s="35"/>
    </row>
    <row r="38" spans="1:31" s="2" customFormat="1" ht="6.95" customHeight="1">
      <c r="A38" s="35"/>
      <c r="B38" s="40"/>
      <c r="C38" s="35"/>
      <c r="D38" s="35"/>
      <c r="E38" s="35"/>
      <c r="F38" s="35"/>
      <c r="G38" s="35"/>
      <c r="H38" s="35"/>
      <c r="I38" s="109"/>
      <c r="J38" s="35"/>
      <c r="K38" s="35"/>
      <c r="L38" s="110"/>
      <c r="S38" s="35"/>
      <c r="T38" s="35"/>
      <c r="U38" s="35"/>
      <c r="V38" s="35"/>
      <c r="W38" s="35"/>
      <c r="X38" s="35"/>
      <c r="Y38" s="35"/>
      <c r="Z38" s="35"/>
      <c r="AA38" s="35"/>
      <c r="AB38" s="35"/>
      <c r="AC38" s="35"/>
      <c r="AD38" s="35"/>
      <c r="AE38" s="35"/>
    </row>
    <row r="39" spans="1:31" s="2" customFormat="1" ht="25.35" customHeight="1">
      <c r="A39" s="35"/>
      <c r="B39" s="40"/>
      <c r="C39" s="127"/>
      <c r="D39" s="128" t="s">
        <v>48</v>
      </c>
      <c r="E39" s="129"/>
      <c r="F39" s="129"/>
      <c r="G39" s="130" t="s">
        <v>49</v>
      </c>
      <c r="H39" s="131" t="s">
        <v>50</v>
      </c>
      <c r="I39" s="132"/>
      <c r="J39" s="133">
        <f>SUM(J30:J37)</f>
        <v>0</v>
      </c>
      <c r="K39" s="134"/>
      <c r="L39" s="110"/>
      <c r="S39" s="35"/>
      <c r="T39" s="35"/>
      <c r="U39" s="35"/>
      <c r="V39" s="35"/>
      <c r="W39" s="35"/>
      <c r="X39" s="35"/>
      <c r="Y39" s="35"/>
      <c r="Z39" s="35"/>
      <c r="AA39" s="35"/>
      <c r="AB39" s="35"/>
      <c r="AC39" s="35"/>
      <c r="AD39" s="35"/>
      <c r="AE39" s="35"/>
    </row>
    <row r="40" spans="1:31" s="2" customFormat="1" ht="14.45" customHeight="1">
      <c r="A40" s="35"/>
      <c r="B40" s="135"/>
      <c r="C40" s="136"/>
      <c r="D40" s="136"/>
      <c r="E40" s="136"/>
      <c r="F40" s="136"/>
      <c r="G40" s="136"/>
      <c r="H40" s="136"/>
      <c r="I40" s="137"/>
      <c r="J40" s="136"/>
      <c r="K40" s="136"/>
      <c r="L40" s="110"/>
      <c r="S40" s="35"/>
      <c r="T40" s="35"/>
      <c r="U40" s="35"/>
      <c r="V40" s="35"/>
      <c r="W40" s="35"/>
      <c r="X40" s="35"/>
      <c r="Y40" s="35"/>
      <c r="Z40" s="35"/>
      <c r="AA40" s="35"/>
      <c r="AB40" s="35"/>
      <c r="AC40" s="35"/>
      <c r="AD40" s="35"/>
      <c r="AE40" s="35"/>
    </row>
    <row r="44" spans="1:31" s="2" customFormat="1" ht="6.95" customHeight="1">
      <c r="A44" s="35"/>
      <c r="B44" s="138"/>
      <c r="C44" s="139"/>
      <c r="D44" s="139"/>
      <c r="E44" s="139"/>
      <c r="F44" s="139"/>
      <c r="G44" s="139"/>
      <c r="H44" s="139"/>
      <c r="I44" s="140"/>
      <c r="J44" s="139"/>
      <c r="K44" s="139"/>
      <c r="L44" s="110"/>
      <c r="S44" s="35"/>
      <c r="T44" s="35"/>
      <c r="U44" s="35"/>
      <c r="V44" s="35"/>
      <c r="W44" s="35"/>
      <c r="X44" s="35"/>
      <c r="Y44" s="35"/>
      <c r="Z44" s="35"/>
      <c r="AA44" s="35"/>
      <c r="AB44" s="35"/>
      <c r="AC44" s="35"/>
      <c r="AD44" s="35"/>
      <c r="AE44" s="35"/>
    </row>
    <row r="45" spans="1:31" s="2" customFormat="1" ht="24.95" customHeight="1">
      <c r="A45" s="35"/>
      <c r="B45" s="36"/>
      <c r="C45" s="24" t="s">
        <v>95</v>
      </c>
      <c r="D45" s="37"/>
      <c r="E45" s="37"/>
      <c r="F45" s="37"/>
      <c r="G45" s="37"/>
      <c r="H45" s="37"/>
      <c r="I45" s="109"/>
      <c r="J45" s="37"/>
      <c r="K45" s="37"/>
      <c r="L45" s="110"/>
      <c r="S45" s="35"/>
      <c r="T45" s="35"/>
      <c r="U45" s="35"/>
      <c r="V45" s="35"/>
      <c r="W45" s="35"/>
      <c r="X45" s="35"/>
      <c r="Y45" s="35"/>
      <c r="Z45" s="35"/>
      <c r="AA45" s="35"/>
      <c r="AB45" s="35"/>
      <c r="AC45" s="35"/>
      <c r="AD45" s="35"/>
      <c r="AE45" s="35"/>
    </row>
    <row r="46" spans="1:31" s="2" customFormat="1" ht="6.95" customHeight="1">
      <c r="A46" s="35"/>
      <c r="B46" s="36"/>
      <c r="C46" s="37"/>
      <c r="D46" s="37"/>
      <c r="E46" s="37"/>
      <c r="F46" s="37"/>
      <c r="G46" s="37"/>
      <c r="H46" s="37"/>
      <c r="I46" s="109"/>
      <c r="J46" s="37"/>
      <c r="K46" s="37"/>
      <c r="L46" s="110"/>
      <c r="S46" s="35"/>
      <c r="T46" s="35"/>
      <c r="U46" s="35"/>
      <c r="V46" s="35"/>
      <c r="W46" s="35"/>
      <c r="X46" s="35"/>
      <c r="Y46" s="35"/>
      <c r="Z46" s="35"/>
      <c r="AA46" s="35"/>
      <c r="AB46" s="35"/>
      <c r="AC46" s="35"/>
      <c r="AD46" s="35"/>
      <c r="AE46" s="35"/>
    </row>
    <row r="47" spans="1:31" s="2" customFormat="1" ht="12" customHeight="1">
      <c r="A47" s="35"/>
      <c r="B47" s="36"/>
      <c r="C47" s="30" t="s">
        <v>16</v>
      </c>
      <c r="D47" s="37"/>
      <c r="E47" s="37"/>
      <c r="F47" s="37"/>
      <c r="G47" s="37"/>
      <c r="H47" s="37"/>
      <c r="I47" s="109"/>
      <c r="J47" s="37"/>
      <c r="K47" s="37"/>
      <c r="L47" s="110"/>
      <c r="S47" s="35"/>
      <c r="T47" s="35"/>
      <c r="U47" s="35"/>
      <c r="V47" s="35"/>
      <c r="W47" s="35"/>
      <c r="X47" s="35"/>
      <c r="Y47" s="35"/>
      <c r="Z47" s="35"/>
      <c r="AA47" s="35"/>
      <c r="AB47" s="35"/>
      <c r="AC47" s="35"/>
      <c r="AD47" s="35"/>
      <c r="AE47" s="35"/>
    </row>
    <row r="48" spans="1:31" s="2" customFormat="1" ht="16.5" customHeight="1">
      <c r="A48" s="35"/>
      <c r="B48" s="36"/>
      <c r="C48" s="37"/>
      <c r="D48" s="37"/>
      <c r="E48" s="378" t="str">
        <f>E7</f>
        <v>Sokolov, MŠ Vrchlického 80 - Oprava vybraných mísností</v>
      </c>
      <c r="F48" s="379"/>
      <c r="G48" s="379"/>
      <c r="H48" s="379"/>
      <c r="I48" s="109"/>
      <c r="J48" s="37"/>
      <c r="K48" s="37"/>
      <c r="L48" s="110"/>
      <c r="S48" s="35"/>
      <c r="T48" s="35"/>
      <c r="U48" s="35"/>
      <c r="V48" s="35"/>
      <c r="W48" s="35"/>
      <c r="X48" s="35"/>
      <c r="Y48" s="35"/>
      <c r="Z48" s="35"/>
      <c r="AA48" s="35"/>
      <c r="AB48" s="35"/>
      <c r="AC48" s="35"/>
      <c r="AD48" s="35"/>
      <c r="AE48" s="35"/>
    </row>
    <row r="49" spans="1:47" s="2" customFormat="1" ht="12" customHeight="1">
      <c r="A49" s="35"/>
      <c r="B49" s="36"/>
      <c r="C49" s="30" t="s">
        <v>93</v>
      </c>
      <c r="D49" s="37"/>
      <c r="E49" s="37"/>
      <c r="F49" s="37"/>
      <c r="G49" s="37"/>
      <c r="H49" s="37"/>
      <c r="I49" s="109"/>
      <c r="J49" s="37"/>
      <c r="K49" s="37"/>
      <c r="L49" s="110"/>
      <c r="S49" s="35"/>
      <c r="T49" s="35"/>
      <c r="U49" s="35"/>
      <c r="V49" s="35"/>
      <c r="W49" s="35"/>
      <c r="X49" s="35"/>
      <c r="Y49" s="35"/>
      <c r="Z49" s="35"/>
      <c r="AA49" s="35"/>
      <c r="AB49" s="35"/>
      <c r="AC49" s="35"/>
      <c r="AD49" s="35"/>
      <c r="AE49" s="35"/>
    </row>
    <row r="50" spans="1:47" s="2" customFormat="1" ht="16.5" customHeight="1">
      <c r="A50" s="35"/>
      <c r="B50" s="36"/>
      <c r="C50" s="37"/>
      <c r="D50" s="37"/>
      <c r="E50" s="331" t="str">
        <f>E9</f>
        <v>02 - Sborovna</v>
      </c>
      <c r="F50" s="380"/>
      <c r="G50" s="380"/>
      <c r="H50" s="380"/>
      <c r="I50" s="109"/>
      <c r="J50" s="37"/>
      <c r="K50" s="37"/>
      <c r="L50" s="110"/>
      <c r="S50" s="35"/>
      <c r="T50" s="35"/>
      <c r="U50" s="35"/>
      <c r="V50" s="35"/>
      <c r="W50" s="35"/>
      <c r="X50" s="35"/>
      <c r="Y50" s="35"/>
      <c r="Z50" s="35"/>
      <c r="AA50" s="35"/>
      <c r="AB50" s="35"/>
      <c r="AC50" s="35"/>
      <c r="AD50" s="35"/>
      <c r="AE50" s="35"/>
    </row>
    <row r="51" spans="1:47" s="2" customFormat="1" ht="6.95" customHeight="1">
      <c r="A51" s="35"/>
      <c r="B51" s="36"/>
      <c r="C51" s="37"/>
      <c r="D51" s="37"/>
      <c r="E51" s="37"/>
      <c r="F51" s="37"/>
      <c r="G51" s="37"/>
      <c r="H51" s="37"/>
      <c r="I51" s="109"/>
      <c r="J51" s="37"/>
      <c r="K51" s="37"/>
      <c r="L51" s="110"/>
      <c r="S51" s="35"/>
      <c r="T51" s="35"/>
      <c r="U51" s="35"/>
      <c r="V51" s="35"/>
      <c r="W51" s="35"/>
      <c r="X51" s="35"/>
      <c r="Y51" s="35"/>
      <c r="Z51" s="35"/>
      <c r="AA51" s="35"/>
      <c r="AB51" s="35"/>
      <c r="AC51" s="35"/>
      <c r="AD51" s="35"/>
      <c r="AE51" s="35"/>
    </row>
    <row r="52" spans="1:47" s="2" customFormat="1" ht="12" customHeight="1">
      <c r="A52" s="35"/>
      <c r="B52" s="36"/>
      <c r="C52" s="30" t="s">
        <v>21</v>
      </c>
      <c r="D52" s="37"/>
      <c r="E52" s="37"/>
      <c r="F52" s="28" t="str">
        <f>F12</f>
        <v>Sokolov, Vrchlického 80</v>
      </c>
      <c r="G52" s="37"/>
      <c r="H52" s="37"/>
      <c r="I52" s="112" t="s">
        <v>23</v>
      </c>
      <c r="J52" s="60" t="str">
        <f>IF(J12="","",J12)</f>
        <v>21. 2. 2020</v>
      </c>
      <c r="K52" s="37"/>
      <c r="L52" s="110"/>
      <c r="S52" s="35"/>
      <c r="T52" s="35"/>
      <c r="U52" s="35"/>
      <c r="V52" s="35"/>
      <c r="W52" s="35"/>
      <c r="X52" s="35"/>
      <c r="Y52" s="35"/>
      <c r="Z52" s="35"/>
      <c r="AA52" s="35"/>
      <c r="AB52" s="35"/>
      <c r="AC52" s="35"/>
      <c r="AD52" s="35"/>
      <c r="AE52" s="35"/>
    </row>
    <row r="53" spans="1:47" s="2" customFormat="1" ht="6.95" customHeight="1">
      <c r="A53" s="35"/>
      <c r="B53" s="36"/>
      <c r="C53" s="37"/>
      <c r="D53" s="37"/>
      <c r="E53" s="37"/>
      <c r="F53" s="37"/>
      <c r="G53" s="37"/>
      <c r="H53" s="37"/>
      <c r="I53" s="109"/>
      <c r="J53" s="37"/>
      <c r="K53" s="37"/>
      <c r="L53" s="110"/>
      <c r="S53" s="35"/>
      <c r="T53" s="35"/>
      <c r="U53" s="35"/>
      <c r="V53" s="35"/>
      <c r="W53" s="35"/>
      <c r="X53" s="35"/>
      <c r="Y53" s="35"/>
      <c r="Z53" s="35"/>
      <c r="AA53" s="35"/>
      <c r="AB53" s="35"/>
      <c r="AC53" s="35"/>
      <c r="AD53" s="35"/>
      <c r="AE53" s="35"/>
    </row>
    <row r="54" spans="1:47" s="2" customFormat="1" ht="15.2" customHeight="1">
      <c r="A54" s="35"/>
      <c r="B54" s="36"/>
      <c r="C54" s="30" t="s">
        <v>25</v>
      </c>
      <c r="D54" s="37"/>
      <c r="E54" s="37"/>
      <c r="F54" s="28" t="str">
        <f>E15</f>
        <v>Město Sokolov</v>
      </c>
      <c r="G54" s="37"/>
      <c r="H54" s="37"/>
      <c r="I54" s="112" t="s">
        <v>31</v>
      </c>
      <c r="J54" s="33" t="str">
        <f>E21</f>
        <v xml:space="preserve"> </v>
      </c>
      <c r="K54" s="37"/>
      <c r="L54" s="110"/>
      <c r="S54" s="35"/>
      <c r="T54" s="35"/>
      <c r="U54" s="35"/>
      <c r="V54" s="35"/>
      <c r="W54" s="35"/>
      <c r="X54" s="35"/>
      <c r="Y54" s="35"/>
      <c r="Z54" s="35"/>
      <c r="AA54" s="35"/>
      <c r="AB54" s="35"/>
      <c r="AC54" s="35"/>
      <c r="AD54" s="35"/>
      <c r="AE54" s="35"/>
    </row>
    <row r="55" spans="1:47" s="2" customFormat="1" ht="15.2" customHeight="1">
      <c r="A55" s="35"/>
      <c r="B55" s="36"/>
      <c r="C55" s="30" t="s">
        <v>29</v>
      </c>
      <c r="D55" s="37"/>
      <c r="E55" s="37"/>
      <c r="F55" s="28" t="str">
        <f>IF(E18="","",E18)</f>
        <v>Vyplň údaj</v>
      </c>
      <c r="G55" s="37"/>
      <c r="H55" s="37"/>
      <c r="I55" s="112" t="s">
        <v>34</v>
      </c>
      <c r="J55" s="33" t="str">
        <f>E24</f>
        <v>Michal Kubelka</v>
      </c>
      <c r="K55" s="37"/>
      <c r="L55" s="110"/>
      <c r="S55" s="35"/>
      <c r="T55" s="35"/>
      <c r="U55" s="35"/>
      <c r="V55" s="35"/>
      <c r="W55" s="35"/>
      <c r="X55" s="35"/>
      <c r="Y55" s="35"/>
      <c r="Z55" s="35"/>
      <c r="AA55" s="35"/>
      <c r="AB55" s="35"/>
      <c r="AC55" s="35"/>
      <c r="AD55" s="35"/>
      <c r="AE55" s="35"/>
    </row>
    <row r="56" spans="1:47" s="2" customFormat="1" ht="10.35" customHeight="1">
      <c r="A56" s="35"/>
      <c r="B56" s="36"/>
      <c r="C56" s="37"/>
      <c r="D56" s="37"/>
      <c r="E56" s="37"/>
      <c r="F56" s="37"/>
      <c r="G56" s="37"/>
      <c r="H56" s="37"/>
      <c r="I56" s="109"/>
      <c r="J56" s="37"/>
      <c r="K56" s="37"/>
      <c r="L56" s="110"/>
      <c r="S56" s="35"/>
      <c r="T56" s="35"/>
      <c r="U56" s="35"/>
      <c r="V56" s="35"/>
      <c r="W56" s="35"/>
      <c r="X56" s="35"/>
      <c r="Y56" s="35"/>
      <c r="Z56" s="35"/>
      <c r="AA56" s="35"/>
      <c r="AB56" s="35"/>
      <c r="AC56" s="35"/>
      <c r="AD56" s="35"/>
      <c r="AE56" s="35"/>
    </row>
    <row r="57" spans="1:47" s="2" customFormat="1" ht="29.25" customHeight="1">
      <c r="A57" s="35"/>
      <c r="B57" s="36"/>
      <c r="C57" s="141" t="s">
        <v>96</v>
      </c>
      <c r="D57" s="142"/>
      <c r="E57" s="142"/>
      <c r="F57" s="142"/>
      <c r="G57" s="142"/>
      <c r="H57" s="142"/>
      <c r="I57" s="143"/>
      <c r="J57" s="144" t="s">
        <v>97</v>
      </c>
      <c r="K57" s="142"/>
      <c r="L57" s="110"/>
      <c r="S57" s="35"/>
      <c r="T57" s="35"/>
      <c r="U57" s="35"/>
      <c r="V57" s="35"/>
      <c r="W57" s="35"/>
      <c r="X57" s="35"/>
      <c r="Y57" s="35"/>
      <c r="Z57" s="35"/>
      <c r="AA57" s="35"/>
      <c r="AB57" s="35"/>
      <c r="AC57" s="35"/>
      <c r="AD57" s="35"/>
      <c r="AE57" s="35"/>
    </row>
    <row r="58" spans="1:47" s="2" customFormat="1" ht="10.35" customHeight="1">
      <c r="A58" s="35"/>
      <c r="B58" s="36"/>
      <c r="C58" s="37"/>
      <c r="D58" s="37"/>
      <c r="E58" s="37"/>
      <c r="F58" s="37"/>
      <c r="G58" s="37"/>
      <c r="H58" s="37"/>
      <c r="I58" s="109"/>
      <c r="J58" s="37"/>
      <c r="K58" s="37"/>
      <c r="L58" s="110"/>
      <c r="S58" s="35"/>
      <c r="T58" s="35"/>
      <c r="U58" s="35"/>
      <c r="V58" s="35"/>
      <c r="W58" s="35"/>
      <c r="X58" s="35"/>
      <c r="Y58" s="35"/>
      <c r="Z58" s="35"/>
      <c r="AA58" s="35"/>
      <c r="AB58" s="35"/>
      <c r="AC58" s="35"/>
      <c r="AD58" s="35"/>
      <c r="AE58" s="35"/>
    </row>
    <row r="59" spans="1:47" s="2" customFormat="1" ht="22.9" customHeight="1">
      <c r="A59" s="35"/>
      <c r="B59" s="36"/>
      <c r="C59" s="145" t="s">
        <v>70</v>
      </c>
      <c r="D59" s="37"/>
      <c r="E59" s="37"/>
      <c r="F59" s="37"/>
      <c r="G59" s="37"/>
      <c r="H59" s="37"/>
      <c r="I59" s="109"/>
      <c r="J59" s="78">
        <f>J93</f>
        <v>0</v>
      </c>
      <c r="K59" s="37"/>
      <c r="L59" s="110"/>
      <c r="S59" s="35"/>
      <c r="T59" s="35"/>
      <c r="U59" s="35"/>
      <c r="V59" s="35"/>
      <c r="W59" s="35"/>
      <c r="X59" s="35"/>
      <c r="Y59" s="35"/>
      <c r="Z59" s="35"/>
      <c r="AA59" s="35"/>
      <c r="AB59" s="35"/>
      <c r="AC59" s="35"/>
      <c r="AD59" s="35"/>
      <c r="AE59" s="35"/>
      <c r="AU59" s="18" t="s">
        <v>98</v>
      </c>
    </row>
    <row r="60" spans="1:47" s="9" customFormat="1" ht="24.95" customHeight="1">
      <c r="B60" s="146"/>
      <c r="C60" s="147"/>
      <c r="D60" s="148" t="s">
        <v>127</v>
      </c>
      <c r="E60" s="149"/>
      <c r="F60" s="149"/>
      <c r="G60" s="149"/>
      <c r="H60" s="149"/>
      <c r="I60" s="150"/>
      <c r="J60" s="151">
        <f>J94</f>
        <v>0</v>
      </c>
      <c r="K60" s="147"/>
      <c r="L60" s="152"/>
    </row>
    <row r="61" spans="1:47" s="10" customFormat="1" ht="19.899999999999999" customHeight="1">
      <c r="B61" s="153"/>
      <c r="C61" s="154"/>
      <c r="D61" s="155" t="s">
        <v>129</v>
      </c>
      <c r="E61" s="156"/>
      <c r="F61" s="156"/>
      <c r="G61" s="156"/>
      <c r="H61" s="156"/>
      <c r="I61" s="157"/>
      <c r="J61" s="158">
        <f>J95</f>
        <v>0</v>
      </c>
      <c r="K61" s="154"/>
      <c r="L61" s="159"/>
    </row>
    <row r="62" spans="1:47" s="10" customFormat="1" ht="19.899999999999999" customHeight="1">
      <c r="B62" s="153"/>
      <c r="C62" s="154"/>
      <c r="D62" s="155" t="s">
        <v>130</v>
      </c>
      <c r="E62" s="156"/>
      <c r="F62" s="156"/>
      <c r="G62" s="156"/>
      <c r="H62" s="156"/>
      <c r="I62" s="157"/>
      <c r="J62" s="158">
        <f>J112</f>
        <v>0</v>
      </c>
      <c r="K62" s="154"/>
      <c r="L62" s="159"/>
    </row>
    <row r="63" spans="1:47" s="10" customFormat="1" ht="19.899999999999999" customHeight="1">
      <c r="B63" s="153"/>
      <c r="C63" s="154"/>
      <c r="D63" s="155" t="s">
        <v>131</v>
      </c>
      <c r="E63" s="156"/>
      <c r="F63" s="156"/>
      <c r="G63" s="156"/>
      <c r="H63" s="156"/>
      <c r="I63" s="157"/>
      <c r="J63" s="158">
        <f>J124</f>
        <v>0</v>
      </c>
      <c r="K63" s="154"/>
      <c r="L63" s="159"/>
    </row>
    <row r="64" spans="1:47" s="10" customFormat="1" ht="19.899999999999999" customHeight="1">
      <c r="B64" s="153"/>
      <c r="C64" s="154"/>
      <c r="D64" s="155" t="s">
        <v>132</v>
      </c>
      <c r="E64" s="156"/>
      <c r="F64" s="156"/>
      <c r="G64" s="156"/>
      <c r="H64" s="156"/>
      <c r="I64" s="157"/>
      <c r="J64" s="158">
        <f>J136</f>
        <v>0</v>
      </c>
      <c r="K64" s="154"/>
      <c r="L64" s="159"/>
    </row>
    <row r="65" spans="1:31" s="9" customFormat="1" ht="24.95" customHeight="1">
      <c r="B65" s="146"/>
      <c r="C65" s="147"/>
      <c r="D65" s="148" t="s">
        <v>133</v>
      </c>
      <c r="E65" s="149"/>
      <c r="F65" s="149"/>
      <c r="G65" s="149"/>
      <c r="H65" s="149"/>
      <c r="I65" s="150"/>
      <c r="J65" s="151">
        <f>J139</f>
        <v>0</v>
      </c>
      <c r="K65" s="147"/>
      <c r="L65" s="152"/>
    </row>
    <row r="66" spans="1:31" s="10" customFormat="1" ht="19.899999999999999" customHeight="1">
      <c r="B66" s="153"/>
      <c r="C66" s="154"/>
      <c r="D66" s="155" t="s">
        <v>134</v>
      </c>
      <c r="E66" s="156"/>
      <c r="F66" s="156"/>
      <c r="G66" s="156"/>
      <c r="H66" s="156"/>
      <c r="I66" s="157"/>
      <c r="J66" s="158">
        <f>J140</f>
        <v>0</v>
      </c>
      <c r="K66" s="154"/>
      <c r="L66" s="159"/>
    </row>
    <row r="67" spans="1:31" s="10" customFormat="1" ht="19.899999999999999" customHeight="1">
      <c r="B67" s="153"/>
      <c r="C67" s="154"/>
      <c r="D67" s="155" t="s">
        <v>135</v>
      </c>
      <c r="E67" s="156"/>
      <c r="F67" s="156"/>
      <c r="G67" s="156"/>
      <c r="H67" s="156"/>
      <c r="I67" s="157"/>
      <c r="J67" s="158">
        <f>J151</f>
        <v>0</v>
      </c>
      <c r="K67" s="154"/>
      <c r="L67" s="159"/>
    </row>
    <row r="68" spans="1:31" s="10" customFormat="1" ht="19.899999999999999" customHeight="1">
      <c r="B68" s="153"/>
      <c r="C68" s="154"/>
      <c r="D68" s="155" t="s">
        <v>136</v>
      </c>
      <c r="E68" s="156"/>
      <c r="F68" s="156"/>
      <c r="G68" s="156"/>
      <c r="H68" s="156"/>
      <c r="I68" s="157"/>
      <c r="J68" s="158">
        <f>J165</f>
        <v>0</v>
      </c>
      <c r="K68" s="154"/>
      <c r="L68" s="159"/>
    </row>
    <row r="69" spans="1:31" s="10" customFormat="1" ht="19.899999999999999" customHeight="1">
      <c r="B69" s="153"/>
      <c r="C69" s="154"/>
      <c r="D69" s="155" t="s">
        <v>140</v>
      </c>
      <c r="E69" s="156"/>
      <c r="F69" s="156"/>
      <c r="G69" s="156"/>
      <c r="H69" s="156"/>
      <c r="I69" s="157"/>
      <c r="J69" s="158">
        <f>J179</f>
        <v>0</v>
      </c>
      <c r="K69" s="154"/>
      <c r="L69" s="159"/>
    </row>
    <row r="70" spans="1:31" s="10" customFormat="1" ht="19.899999999999999" customHeight="1">
      <c r="B70" s="153"/>
      <c r="C70" s="154"/>
      <c r="D70" s="155" t="s">
        <v>518</v>
      </c>
      <c r="E70" s="156"/>
      <c r="F70" s="156"/>
      <c r="G70" s="156"/>
      <c r="H70" s="156"/>
      <c r="I70" s="157"/>
      <c r="J70" s="158">
        <f>J196</f>
        <v>0</v>
      </c>
      <c r="K70" s="154"/>
      <c r="L70" s="159"/>
    </row>
    <row r="71" spans="1:31" s="10" customFormat="1" ht="19.899999999999999" customHeight="1">
      <c r="B71" s="153"/>
      <c r="C71" s="154"/>
      <c r="D71" s="155" t="s">
        <v>519</v>
      </c>
      <c r="E71" s="156"/>
      <c r="F71" s="156"/>
      <c r="G71" s="156"/>
      <c r="H71" s="156"/>
      <c r="I71" s="157"/>
      <c r="J71" s="158">
        <f>J230</f>
        <v>0</v>
      </c>
      <c r="K71" s="154"/>
      <c r="L71" s="159"/>
    </row>
    <row r="72" spans="1:31" s="10" customFormat="1" ht="19.899999999999999" customHeight="1">
      <c r="B72" s="153"/>
      <c r="C72" s="154"/>
      <c r="D72" s="155" t="s">
        <v>141</v>
      </c>
      <c r="E72" s="156"/>
      <c r="F72" s="156"/>
      <c r="G72" s="156"/>
      <c r="H72" s="156"/>
      <c r="I72" s="157"/>
      <c r="J72" s="158">
        <f>J243</f>
        <v>0</v>
      </c>
      <c r="K72" s="154"/>
      <c r="L72" s="159"/>
    </row>
    <row r="73" spans="1:31" s="10" customFormat="1" ht="19.899999999999999" customHeight="1">
      <c r="B73" s="153"/>
      <c r="C73" s="154"/>
      <c r="D73" s="155" t="s">
        <v>142</v>
      </c>
      <c r="E73" s="156"/>
      <c r="F73" s="156"/>
      <c r="G73" s="156"/>
      <c r="H73" s="156"/>
      <c r="I73" s="157"/>
      <c r="J73" s="158">
        <f>J253</f>
        <v>0</v>
      </c>
      <c r="K73" s="154"/>
      <c r="L73" s="159"/>
    </row>
    <row r="74" spans="1:31" s="2" customFormat="1" ht="21.75" customHeight="1">
      <c r="A74" s="35"/>
      <c r="B74" s="36"/>
      <c r="C74" s="37"/>
      <c r="D74" s="37"/>
      <c r="E74" s="37"/>
      <c r="F74" s="37"/>
      <c r="G74" s="37"/>
      <c r="H74" s="37"/>
      <c r="I74" s="109"/>
      <c r="J74" s="37"/>
      <c r="K74" s="37"/>
      <c r="L74" s="110"/>
      <c r="S74" s="35"/>
      <c r="T74" s="35"/>
      <c r="U74" s="35"/>
      <c r="V74" s="35"/>
      <c r="W74" s="35"/>
      <c r="X74" s="35"/>
      <c r="Y74" s="35"/>
      <c r="Z74" s="35"/>
      <c r="AA74" s="35"/>
      <c r="AB74" s="35"/>
      <c r="AC74" s="35"/>
      <c r="AD74" s="35"/>
      <c r="AE74" s="35"/>
    </row>
    <row r="75" spans="1:31" s="2" customFormat="1" ht="6.95" customHeight="1">
      <c r="A75" s="35"/>
      <c r="B75" s="48"/>
      <c r="C75" s="49"/>
      <c r="D75" s="49"/>
      <c r="E75" s="49"/>
      <c r="F75" s="49"/>
      <c r="G75" s="49"/>
      <c r="H75" s="49"/>
      <c r="I75" s="137"/>
      <c r="J75" s="49"/>
      <c r="K75" s="49"/>
      <c r="L75" s="110"/>
      <c r="S75" s="35"/>
      <c r="T75" s="35"/>
      <c r="U75" s="35"/>
      <c r="V75" s="35"/>
      <c r="W75" s="35"/>
      <c r="X75" s="35"/>
      <c r="Y75" s="35"/>
      <c r="Z75" s="35"/>
      <c r="AA75" s="35"/>
      <c r="AB75" s="35"/>
      <c r="AC75" s="35"/>
      <c r="AD75" s="35"/>
      <c r="AE75" s="35"/>
    </row>
    <row r="79" spans="1:31" s="2" customFormat="1" ht="6.95" customHeight="1">
      <c r="A79" s="35"/>
      <c r="B79" s="50"/>
      <c r="C79" s="51"/>
      <c r="D79" s="51"/>
      <c r="E79" s="51"/>
      <c r="F79" s="51"/>
      <c r="G79" s="51"/>
      <c r="H79" s="51"/>
      <c r="I79" s="140"/>
      <c r="J79" s="51"/>
      <c r="K79" s="51"/>
      <c r="L79" s="110"/>
      <c r="S79" s="35"/>
      <c r="T79" s="35"/>
      <c r="U79" s="35"/>
      <c r="V79" s="35"/>
      <c r="W79" s="35"/>
      <c r="X79" s="35"/>
      <c r="Y79" s="35"/>
      <c r="Z79" s="35"/>
      <c r="AA79" s="35"/>
      <c r="AB79" s="35"/>
      <c r="AC79" s="35"/>
      <c r="AD79" s="35"/>
      <c r="AE79" s="35"/>
    </row>
    <row r="80" spans="1:31" s="2" customFormat="1" ht="24.95" customHeight="1">
      <c r="A80" s="35"/>
      <c r="B80" s="36"/>
      <c r="C80" s="24" t="s">
        <v>101</v>
      </c>
      <c r="D80" s="37"/>
      <c r="E80" s="37"/>
      <c r="F80" s="37"/>
      <c r="G80" s="37"/>
      <c r="H80" s="37"/>
      <c r="I80" s="109"/>
      <c r="J80" s="37"/>
      <c r="K80" s="37"/>
      <c r="L80" s="110"/>
      <c r="S80" s="35"/>
      <c r="T80" s="35"/>
      <c r="U80" s="35"/>
      <c r="V80" s="35"/>
      <c r="W80" s="35"/>
      <c r="X80" s="35"/>
      <c r="Y80" s="35"/>
      <c r="Z80" s="35"/>
      <c r="AA80" s="35"/>
      <c r="AB80" s="35"/>
      <c r="AC80" s="35"/>
      <c r="AD80" s="35"/>
      <c r="AE80" s="35"/>
    </row>
    <row r="81" spans="1:65" s="2" customFormat="1" ht="6.95" customHeight="1">
      <c r="A81" s="35"/>
      <c r="B81" s="36"/>
      <c r="C81" s="37"/>
      <c r="D81" s="37"/>
      <c r="E81" s="37"/>
      <c r="F81" s="37"/>
      <c r="G81" s="37"/>
      <c r="H81" s="37"/>
      <c r="I81" s="109"/>
      <c r="J81" s="37"/>
      <c r="K81" s="37"/>
      <c r="L81" s="110"/>
      <c r="S81" s="35"/>
      <c r="T81" s="35"/>
      <c r="U81" s="35"/>
      <c r="V81" s="35"/>
      <c r="W81" s="35"/>
      <c r="X81" s="35"/>
      <c r="Y81" s="35"/>
      <c r="Z81" s="35"/>
      <c r="AA81" s="35"/>
      <c r="AB81" s="35"/>
      <c r="AC81" s="35"/>
      <c r="AD81" s="35"/>
      <c r="AE81" s="35"/>
    </row>
    <row r="82" spans="1:65" s="2" customFormat="1" ht="12" customHeight="1">
      <c r="A82" s="35"/>
      <c r="B82" s="36"/>
      <c r="C82" s="30" t="s">
        <v>16</v>
      </c>
      <c r="D82" s="37"/>
      <c r="E82" s="37"/>
      <c r="F82" s="37"/>
      <c r="G82" s="37"/>
      <c r="H82" s="37"/>
      <c r="I82" s="109"/>
      <c r="J82" s="37"/>
      <c r="K82" s="37"/>
      <c r="L82" s="110"/>
      <c r="S82" s="35"/>
      <c r="T82" s="35"/>
      <c r="U82" s="35"/>
      <c r="V82" s="35"/>
      <c r="W82" s="35"/>
      <c r="X82" s="35"/>
      <c r="Y82" s="35"/>
      <c r="Z82" s="35"/>
      <c r="AA82" s="35"/>
      <c r="AB82" s="35"/>
      <c r="AC82" s="35"/>
      <c r="AD82" s="35"/>
      <c r="AE82" s="35"/>
    </row>
    <row r="83" spans="1:65" s="2" customFormat="1" ht="16.5" customHeight="1">
      <c r="A83" s="35"/>
      <c r="B83" s="36"/>
      <c r="C83" s="37"/>
      <c r="D83" s="37"/>
      <c r="E83" s="378" t="str">
        <f>E7</f>
        <v>Sokolov, MŠ Vrchlického 80 - Oprava vybraných mísností</v>
      </c>
      <c r="F83" s="379"/>
      <c r="G83" s="379"/>
      <c r="H83" s="379"/>
      <c r="I83" s="109"/>
      <c r="J83" s="37"/>
      <c r="K83" s="37"/>
      <c r="L83" s="110"/>
      <c r="S83" s="35"/>
      <c r="T83" s="35"/>
      <c r="U83" s="35"/>
      <c r="V83" s="35"/>
      <c r="W83" s="35"/>
      <c r="X83" s="35"/>
      <c r="Y83" s="35"/>
      <c r="Z83" s="35"/>
      <c r="AA83" s="35"/>
      <c r="AB83" s="35"/>
      <c r="AC83" s="35"/>
      <c r="AD83" s="35"/>
      <c r="AE83" s="35"/>
    </row>
    <row r="84" spans="1:65" s="2" customFormat="1" ht="12" customHeight="1">
      <c r="A84" s="35"/>
      <c r="B84" s="36"/>
      <c r="C84" s="30" t="s">
        <v>93</v>
      </c>
      <c r="D84" s="37"/>
      <c r="E84" s="37"/>
      <c r="F84" s="37"/>
      <c r="G84" s="37"/>
      <c r="H84" s="37"/>
      <c r="I84" s="109"/>
      <c r="J84" s="37"/>
      <c r="K84" s="37"/>
      <c r="L84" s="110"/>
      <c r="S84" s="35"/>
      <c r="T84" s="35"/>
      <c r="U84" s="35"/>
      <c r="V84" s="35"/>
      <c r="W84" s="35"/>
      <c r="X84" s="35"/>
      <c r="Y84" s="35"/>
      <c r="Z84" s="35"/>
      <c r="AA84" s="35"/>
      <c r="AB84" s="35"/>
      <c r="AC84" s="35"/>
      <c r="AD84" s="35"/>
      <c r="AE84" s="35"/>
    </row>
    <row r="85" spans="1:65" s="2" customFormat="1" ht="16.5" customHeight="1">
      <c r="A85" s="35"/>
      <c r="B85" s="36"/>
      <c r="C85" s="37"/>
      <c r="D85" s="37"/>
      <c r="E85" s="331" t="str">
        <f>E9</f>
        <v>02 - Sborovna</v>
      </c>
      <c r="F85" s="380"/>
      <c r="G85" s="380"/>
      <c r="H85" s="380"/>
      <c r="I85" s="109"/>
      <c r="J85" s="37"/>
      <c r="K85" s="37"/>
      <c r="L85" s="110"/>
      <c r="S85" s="35"/>
      <c r="T85" s="35"/>
      <c r="U85" s="35"/>
      <c r="V85" s="35"/>
      <c r="W85" s="35"/>
      <c r="X85" s="35"/>
      <c r="Y85" s="35"/>
      <c r="Z85" s="35"/>
      <c r="AA85" s="35"/>
      <c r="AB85" s="35"/>
      <c r="AC85" s="35"/>
      <c r="AD85" s="35"/>
      <c r="AE85" s="35"/>
    </row>
    <row r="86" spans="1:65" s="2" customFormat="1" ht="6.95" customHeight="1">
      <c r="A86" s="35"/>
      <c r="B86" s="36"/>
      <c r="C86" s="37"/>
      <c r="D86" s="37"/>
      <c r="E86" s="37"/>
      <c r="F86" s="37"/>
      <c r="G86" s="37"/>
      <c r="H86" s="37"/>
      <c r="I86" s="109"/>
      <c r="J86" s="37"/>
      <c r="K86" s="37"/>
      <c r="L86" s="110"/>
      <c r="S86" s="35"/>
      <c r="T86" s="35"/>
      <c r="U86" s="35"/>
      <c r="V86" s="35"/>
      <c r="W86" s="35"/>
      <c r="X86" s="35"/>
      <c r="Y86" s="35"/>
      <c r="Z86" s="35"/>
      <c r="AA86" s="35"/>
      <c r="AB86" s="35"/>
      <c r="AC86" s="35"/>
      <c r="AD86" s="35"/>
      <c r="AE86" s="35"/>
    </row>
    <row r="87" spans="1:65" s="2" customFormat="1" ht="12" customHeight="1">
      <c r="A87" s="35"/>
      <c r="B87" s="36"/>
      <c r="C87" s="30" t="s">
        <v>21</v>
      </c>
      <c r="D87" s="37"/>
      <c r="E87" s="37"/>
      <c r="F87" s="28" t="str">
        <f>F12</f>
        <v>Sokolov, Vrchlického 80</v>
      </c>
      <c r="G87" s="37"/>
      <c r="H87" s="37"/>
      <c r="I87" s="112" t="s">
        <v>23</v>
      </c>
      <c r="J87" s="60" t="str">
        <f>IF(J12="","",J12)</f>
        <v>21. 2. 2020</v>
      </c>
      <c r="K87" s="37"/>
      <c r="L87" s="110"/>
      <c r="S87" s="35"/>
      <c r="T87" s="35"/>
      <c r="U87" s="35"/>
      <c r="V87" s="35"/>
      <c r="W87" s="35"/>
      <c r="X87" s="35"/>
      <c r="Y87" s="35"/>
      <c r="Z87" s="35"/>
      <c r="AA87" s="35"/>
      <c r="AB87" s="35"/>
      <c r="AC87" s="35"/>
      <c r="AD87" s="35"/>
      <c r="AE87" s="35"/>
    </row>
    <row r="88" spans="1:65" s="2" customFormat="1" ht="6.95" customHeight="1">
      <c r="A88" s="35"/>
      <c r="B88" s="36"/>
      <c r="C88" s="37"/>
      <c r="D88" s="37"/>
      <c r="E88" s="37"/>
      <c r="F88" s="37"/>
      <c r="G88" s="37"/>
      <c r="H88" s="37"/>
      <c r="I88" s="109"/>
      <c r="J88" s="37"/>
      <c r="K88" s="37"/>
      <c r="L88" s="110"/>
      <c r="S88" s="35"/>
      <c r="T88" s="35"/>
      <c r="U88" s="35"/>
      <c r="V88" s="35"/>
      <c r="W88" s="35"/>
      <c r="X88" s="35"/>
      <c r="Y88" s="35"/>
      <c r="Z88" s="35"/>
      <c r="AA88" s="35"/>
      <c r="AB88" s="35"/>
      <c r="AC88" s="35"/>
      <c r="AD88" s="35"/>
      <c r="AE88" s="35"/>
    </row>
    <row r="89" spans="1:65" s="2" customFormat="1" ht="15.2" customHeight="1">
      <c r="A89" s="35"/>
      <c r="B89" s="36"/>
      <c r="C89" s="30" t="s">
        <v>25</v>
      </c>
      <c r="D89" s="37"/>
      <c r="E89" s="37"/>
      <c r="F89" s="28" t="str">
        <f>E15</f>
        <v>Město Sokolov</v>
      </c>
      <c r="G89" s="37"/>
      <c r="H89" s="37"/>
      <c r="I89" s="112" t="s">
        <v>31</v>
      </c>
      <c r="J89" s="33" t="str">
        <f>E21</f>
        <v xml:space="preserve"> </v>
      </c>
      <c r="K89" s="37"/>
      <c r="L89" s="110"/>
      <c r="S89" s="35"/>
      <c r="T89" s="35"/>
      <c r="U89" s="35"/>
      <c r="V89" s="35"/>
      <c r="W89" s="35"/>
      <c r="X89" s="35"/>
      <c r="Y89" s="35"/>
      <c r="Z89" s="35"/>
      <c r="AA89" s="35"/>
      <c r="AB89" s="35"/>
      <c r="AC89" s="35"/>
      <c r="AD89" s="35"/>
      <c r="AE89" s="35"/>
    </row>
    <row r="90" spans="1:65" s="2" customFormat="1" ht="15.2" customHeight="1">
      <c r="A90" s="35"/>
      <c r="B90" s="36"/>
      <c r="C90" s="30" t="s">
        <v>29</v>
      </c>
      <c r="D90" s="37"/>
      <c r="E90" s="37"/>
      <c r="F90" s="28" t="str">
        <f>IF(E18="","",E18)</f>
        <v>Vyplň údaj</v>
      </c>
      <c r="G90" s="37"/>
      <c r="H90" s="37"/>
      <c r="I90" s="112" t="s">
        <v>34</v>
      </c>
      <c r="J90" s="33" t="str">
        <f>E24</f>
        <v>Michal Kubelka</v>
      </c>
      <c r="K90" s="37"/>
      <c r="L90" s="110"/>
      <c r="S90" s="35"/>
      <c r="T90" s="35"/>
      <c r="U90" s="35"/>
      <c r="V90" s="35"/>
      <c r="W90" s="35"/>
      <c r="X90" s="35"/>
      <c r="Y90" s="35"/>
      <c r="Z90" s="35"/>
      <c r="AA90" s="35"/>
      <c r="AB90" s="35"/>
      <c r="AC90" s="35"/>
      <c r="AD90" s="35"/>
      <c r="AE90" s="35"/>
    </row>
    <row r="91" spans="1:65" s="2" customFormat="1" ht="10.35" customHeight="1">
      <c r="A91" s="35"/>
      <c r="B91" s="36"/>
      <c r="C91" s="37"/>
      <c r="D91" s="37"/>
      <c r="E91" s="37"/>
      <c r="F91" s="37"/>
      <c r="G91" s="37"/>
      <c r="H91" s="37"/>
      <c r="I91" s="109"/>
      <c r="J91" s="37"/>
      <c r="K91" s="37"/>
      <c r="L91" s="110"/>
      <c r="S91" s="35"/>
      <c r="T91" s="35"/>
      <c r="U91" s="35"/>
      <c r="V91" s="35"/>
      <c r="W91" s="35"/>
      <c r="X91" s="35"/>
      <c r="Y91" s="35"/>
      <c r="Z91" s="35"/>
      <c r="AA91" s="35"/>
      <c r="AB91" s="35"/>
      <c r="AC91" s="35"/>
      <c r="AD91" s="35"/>
      <c r="AE91" s="35"/>
    </row>
    <row r="92" spans="1:65" s="11" customFormat="1" ht="29.25" customHeight="1">
      <c r="A92" s="160"/>
      <c r="B92" s="161"/>
      <c r="C92" s="162" t="s">
        <v>102</v>
      </c>
      <c r="D92" s="163" t="s">
        <v>57</v>
      </c>
      <c r="E92" s="163" t="s">
        <v>53</v>
      </c>
      <c r="F92" s="163" t="s">
        <v>54</v>
      </c>
      <c r="G92" s="163" t="s">
        <v>103</v>
      </c>
      <c r="H92" s="163" t="s">
        <v>104</v>
      </c>
      <c r="I92" s="164" t="s">
        <v>105</v>
      </c>
      <c r="J92" s="163" t="s">
        <v>97</v>
      </c>
      <c r="K92" s="165" t="s">
        <v>106</v>
      </c>
      <c r="L92" s="166"/>
      <c r="M92" s="69" t="s">
        <v>19</v>
      </c>
      <c r="N92" s="70" t="s">
        <v>42</v>
      </c>
      <c r="O92" s="70" t="s">
        <v>107</v>
      </c>
      <c r="P92" s="70" t="s">
        <v>108</v>
      </c>
      <c r="Q92" s="70" t="s">
        <v>109</v>
      </c>
      <c r="R92" s="70" t="s">
        <v>110</v>
      </c>
      <c r="S92" s="70" t="s">
        <v>111</v>
      </c>
      <c r="T92" s="71" t="s">
        <v>112</v>
      </c>
      <c r="U92" s="160"/>
      <c r="V92" s="160"/>
      <c r="W92" s="160"/>
      <c r="X92" s="160"/>
      <c r="Y92" s="160"/>
      <c r="Z92" s="160"/>
      <c r="AA92" s="160"/>
      <c r="AB92" s="160"/>
      <c r="AC92" s="160"/>
      <c r="AD92" s="160"/>
      <c r="AE92" s="160"/>
    </row>
    <row r="93" spans="1:65" s="2" customFormat="1" ht="22.9" customHeight="1">
      <c r="A93" s="35"/>
      <c r="B93" s="36"/>
      <c r="C93" s="76" t="s">
        <v>113</v>
      </c>
      <c r="D93" s="37"/>
      <c r="E93" s="37"/>
      <c r="F93" s="37"/>
      <c r="G93" s="37"/>
      <c r="H93" s="37"/>
      <c r="I93" s="109"/>
      <c r="J93" s="167">
        <f>BK93</f>
        <v>0</v>
      </c>
      <c r="K93" s="37"/>
      <c r="L93" s="40"/>
      <c r="M93" s="72"/>
      <c r="N93" s="168"/>
      <c r="O93" s="73"/>
      <c r="P93" s="169">
        <f>P94+P139</f>
        <v>0</v>
      </c>
      <c r="Q93" s="73"/>
      <c r="R93" s="169">
        <f>R94+R139</f>
        <v>0.59579275999999992</v>
      </c>
      <c r="S93" s="73"/>
      <c r="T93" s="170">
        <f>T94+T139</f>
        <v>0.73025355999999997</v>
      </c>
      <c r="U93" s="35"/>
      <c r="V93" s="35"/>
      <c r="W93" s="35"/>
      <c r="X93" s="35"/>
      <c r="Y93" s="35"/>
      <c r="Z93" s="35"/>
      <c r="AA93" s="35"/>
      <c r="AB93" s="35"/>
      <c r="AC93" s="35"/>
      <c r="AD93" s="35"/>
      <c r="AE93" s="35"/>
      <c r="AT93" s="18" t="s">
        <v>71</v>
      </c>
      <c r="AU93" s="18" t="s">
        <v>98</v>
      </c>
      <c r="BK93" s="171">
        <f>BK94+BK139</f>
        <v>0</v>
      </c>
    </row>
    <row r="94" spans="1:65" s="12" customFormat="1" ht="25.9" customHeight="1">
      <c r="B94" s="172"/>
      <c r="C94" s="173"/>
      <c r="D94" s="174" t="s">
        <v>71</v>
      </c>
      <c r="E94" s="175" t="s">
        <v>143</v>
      </c>
      <c r="F94" s="175" t="s">
        <v>144</v>
      </c>
      <c r="G94" s="173"/>
      <c r="H94" s="173"/>
      <c r="I94" s="176"/>
      <c r="J94" s="177">
        <f>BK94</f>
        <v>0</v>
      </c>
      <c r="K94" s="173"/>
      <c r="L94" s="178"/>
      <c r="M94" s="179"/>
      <c r="N94" s="180"/>
      <c r="O94" s="180"/>
      <c r="P94" s="181">
        <f>P95+P112+P124+P136</f>
        <v>0</v>
      </c>
      <c r="Q94" s="180"/>
      <c r="R94" s="181">
        <f>R95+R112+R124+R136</f>
        <v>0.35433133999999999</v>
      </c>
      <c r="S94" s="180"/>
      <c r="T94" s="182">
        <f>T95+T112+T124+T136</f>
        <v>0.56303999999999998</v>
      </c>
      <c r="AR94" s="183" t="s">
        <v>80</v>
      </c>
      <c r="AT94" s="184" t="s">
        <v>71</v>
      </c>
      <c r="AU94" s="184" t="s">
        <v>72</v>
      </c>
      <c r="AY94" s="183" t="s">
        <v>116</v>
      </c>
      <c r="BK94" s="185">
        <f>BK95+BK112+BK124+BK136</f>
        <v>0</v>
      </c>
    </row>
    <row r="95" spans="1:65" s="12" customFormat="1" ht="22.9" customHeight="1">
      <c r="B95" s="172"/>
      <c r="C95" s="173"/>
      <c r="D95" s="174" t="s">
        <v>71</v>
      </c>
      <c r="E95" s="186" t="s">
        <v>173</v>
      </c>
      <c r="F95" s="186" t="s">
        <v>174</v>
      </c>
      <c r="G95" s="173"/>
      <c r="H95" s="173"/>
      <c r="I95" s="176"/>
      <c r="J95" s="187">
        <f>BK95</f>
        <v>0</v>
      </c>
      <c r="K95" s="173"/>
      <c r="L95" s="178"/>
      <c r="M95" s="179"/>
      <c r="N95" s="180"/>
      <c r="O95" s="180"/>
      <c r="P95" s="181">
        <f>SUM(P96:P111)</f>
        <v>0</v>
      </c>
      <c r="Q95" s="180"/>
      <c r="R95" s="181">
        <f>SUM(R96:R111)</f>
        <v>0.35208223999999999</v>
      </c>
      <c r="S95" s="180"/>
      <c r="T95" s="182">
        <f>SUM(T96:T111)</f>
        <v>0</v>
      </c>
      <c r="AR95" s="183" t="s">
        <v>80</v>
      </c>
      <c r="AT95" s="184" t="s">
        <v>71</v>
      </c>
      <c r="AU95" s="184" t="s">
        <v>80</v>
      </c>
      <c r="AY95" s="183" t="s">
        <v>116</v>
      </c>
      <c r="BK95" s="185">
        <f>SUM(BK96:BK111)</f>
        <v>0</v>
      </c>
    </row>
    <row r="96" spans="1:65" s="2" customFormat="1" ht="16.5" customHeight="1">
      <c r="A96" s="35"/>
      <c r="B96" s="36"/>
      <c r="C96" s="188" t="s">
        <v>80</v>
      </c>
      <c r="D96" s="188" t="s">
        <v>119</v>
      </c>
      <c r="E96" s="189" t="s">
        <v>520</v>
      </c>
      <c r="F96" s="190" t="s">
        <v>521</v>
      </c>
      <c r="G96" s="191" t="s">
        <v>158</v>
      </c>
      <c r="H96" s="192">
        <v>13.23</v>
      </c>
      <c r="I96" s="193"/>
      <c r="J96" s="194">
        <f>ROUND(I96*H96,2)</f>
        <v>0</v>
      </c>
      <c r="K96" s="190" t="s">
        <v>123</v>
      </c>
      <c r="L96" s="40"/>
      <c r="M96" s="202" t="s">
        <v>19</v>
      </c>
      <c r="N96" s="203" t="s">
        <v>43</v>
      </c>
      <c r="O96" s="65"/>
      <c r="P96" s="204">
        <f>O96*H96</f>
        <v>0</v>
      </c>
      <c r="Q96" s="204">
        <v>2.5999999999999998E-4</v>
      </c>
      <c r="R96" s="204">
        <f>Q96*H96</f>
        <v>3.4397999999999998E-3</v>
      </c>
      <c r="S96" s="204">
        <v>0</v>
      </c>
      <c r="T96" s="205">
        <f>S96*H96</f>
        <v>0</v>
      </c>
      <c r="U96" s="35"/>
      <c r="V96" s="35"/>
      <c r="W96" s="35"/>
      <c r="X96" s="35"/>
      <c r="Y96" s="35"/>
      <c r="Z96" s="35"/>
      <c r="AA96" s="35"/>
      <c r="AB96" s="35"/>
      <c r="AC96" s="35"/>
      <c r="AD96" s="35"/>
      <c r="AE96" s="35"/>
      <c r="AR96" s="200" t="s">
        <v>149</v>
      </c>
      <c r="AT96" s="200" t="s">
        <v>119</v>
      </c>
      <c r="AU96" s="200" t="s">
        <v>82</v>
      </c>
      <c r="AY96" s="18" t="s">
        <v>116</v>
      </c>
      <c r="BE96" s="201">
        <f>IF(N96="základní",J96,0)</f>
        <v>0</v>
      </c>
      <c r="BF96" s="201">
        <f>IF(N96="snížená",J96,0)</f>
        <v>0</v>
      </c>
      <c r="BG96" s="201">
        <f>IF(N96="zákl. přenesená",J96,0)</f>
        <v>0</v>
      </c>
      <c r="BH96" s="201">
        <f>IF(N96="sníž. přenesená",J96,0)</f>
        <v>0</v>
      </c>
      <c r="BI96" s="201">
        <f>IF(N96="nulová",J96,0)</f>
        <v>0</v>
      </c>
      <c r="BJ96" s="18" t="s">
        <v>80</v>
      </c>
      <c r="BK96" s="201">
        <f>ROUND(I96*H96,2)</f>
        <v>0</v>
      </c>
      <c r="BL96" s="18" t="s">
        <v>149</v>
      </c>
      <c r="BM96" s="200" t="s">
        <v>522</v>
      </c>
    </row>
    <row r="97" spans="1:65" s="14" customFormat="1" ht="11.25">
      <c r="B97" s="220"/>
      <c r="C97" s="221"/>
      <c r="D97" s="206" t="s">
        <v>153</v>
      </c>
      <c r="E97" s="222" t="s">
        <v>19</v>
      </c>
      <c r="F97" s="223" t="s">
        <v>523</v>
      </c>
      <c r="G97" s="221"/>
      <c r="H97" s="224">
        <v>13.32</v>
      </c>
      <c r="I97" s="225"/>
      <c r="J97" s="221"/>
      <c r="K97" s="221"/>
      <c r="L97" s="226"/>
      <c r="M97" s="227"/>
      <c r="N97" s="228"/>
      <c r="O97" s="228"/>
      <c r="P97" s="228"/>
      <c r="Q97" s="228"/>
      <c r="R97" s="228"/>
      <c r="S97" s="228"/>
      <c r="T97" s="229"/>
      <c r="AT97" s="230" t="s">
        <v>153</v>
      </c>
      <c r="AU97" s="230" t="s">
        <v>82</v>
      </c>
      <c r="AV97" s="14" t="s">
        <v>82</v>
      </c>
      <c r="AW97" s="14" t="s">
        <v>33</v>
      </c>
      <c r="AX97" s="14" t="s">
        <v>72</v>
      </c>
      <c r="AY97" s="230" t="s">
        <v>116</v>
      </c>
    </row>
    <row r="98" spans="1:65" s="14" customFormat="1" ht="11.25">
      <c r="B98" s="220"/>
      <c r="C98" s="221"/>
      <c r="D98" s="206" t="s">
        <v>153</v>
      </c>
      <c r="E98" s="222" t="s">
        <v>19</v>
      </c>
      <c r="F98" s="223" t="s">
        <v>524</v>
      </c>
      <c r="G98" s="221"/>
      <c r="H98" s="224">
        <v>-0.09</v>
      </c>
      <c r="I98" s="225"/>
      <c r="J98" s="221"/>
      <c r="K98" s="221"/>
      <c r="L98" s="226"/>
      <c r="M98" s="227"/>
      <c r="N98" s="228"/>
      <c r="O98" s="228"/>
      <c r="P98" s="228"/>
      <c r="Q98" s="228"/>
      <c r="R98" s="228"/>
      <c r="S98" s="228"/>
      <c r="T98" s="229"/>
      <c r="AT98" s="230" t="s">
        <v>153</v>
      </c>
      <c r="AU98" s="230" t="s">
        <v>82</v>
      </c>
      <c r="AV98" s="14" t="s">
        <v>82</v>
      </c>
      <c r="AW98" s="14" t="s">
        <v>33</v>
      </c>
      <c r="AX98" s="14" t="s">
        <v>72</v>
      </c>
      <c r="AY98" s="230" t="s">
        <v>116</v>
      </c>
    </row>
    <row r="99" spans="1:65" s="15" customFormat="1" ht="11.25">
      <c r="B99" s="231"/>
      <c r="C99" s="232"/>
      <c r="D99" s="206" t="s">
        <v>153</v>
      </c>
      <c r="E99" s="233" t="s">
        <v>19</v>
      </c>
      <c r="F99" s="234" t="s">
        <v>186</v>
      </c>
      <c r="G99" s="232"/>
      <c r="H99" s="235">
        <v>13.23</v>
      </c>
      <c r="I99" s="236"/>
      <c r="J99" s="232"/>
      <c r="K99" s="232"/>
      <c r="L99" s="237"/>
      <c r="M99" s="238"/>
      <c r="N99" s="239"/>
      <c r="O99" s="239"/>
      <c r="P99" s="239"/>
      <c r="Q99" s="239"/>
      <c r="R99" s="239"/>
      <c r="S99" s="239"/>
      <c r="T99" s="240"/>
      <c r="AT99" s="241" t="s">
        <v>153</v>
      </c>
      <c r="AU99" s="241" t="s">
        <v>82</v>
      </c>
      <c r="AV99" s="15" t="s">
        <v>149</v>
      </c>
      <c r="AW99" s="15" t="s">
        <v>33</v>
      </c>
      <c r="AX99" s="15" t="s">
        <v>80</v>
      </c>
      <c r="AY99" s="241" t="s">
        <v>116</v>
      </c>
    </row>
    <row r="100" spans="1:65" s="2" customFormat="1" ht="16.5" customHeight="1">
      <c r="A100" s="35"/>
      <c r="B100" s="36"/>
      <c r="C100" s="188" t="s">
        <v>82</v>
      </c>
      <c r="D100" s="188" t="s">
        <v>119</v>
      </c>
      <c r="E100" s="189" t="s">
        <v>525</v>
      </c>
      <c r="F100" s="190" t="s">
        <v>526</v>
      </c>
      <c r="G100" s="191" t="s">
        <v>158</v>
      </c>
      <c r="H100" s="192">
        <v>13.23</v>
      </c>
      <c r="I100" s="193"/>
      <c r="J100" s="194">
        <f>ROUND(I100*H100,2)</f>
        <v>0</v>
      </c>
      <c r="K100" s="190" t="s">
        <v>123</v>
      </c>
      <c r="L100" s="40"/>
      <c r="M100" s="202" t="s">
        <v>19</v>
      </c>
      <c r="N100" s="203" t="s">
        <v>43</v>
      </c>
      <c r="O100" s="65"/>
      <c r="P100" s="204">
        <f>O100*H100</f>
        <v>0</v>
      </c>
      <c r="Q100" s="204">
        <v>3.0000000000000001E-3</v>
      </c>
      <c r="R100" s="204">
        <f>Q100*H100</f>
        <v>3.9690000000000003E-2</v>
      </c>
      <c r="S100" s="204">
        <v>0</v>
      </c>
      <c r="T100" s="205">
        <f>S100*H100</f>
        <v>0</v>
      </c>
      <c r="U100" s="35"/>
      <c r="V100" s="35"/>
      <c r="W100" s="35"/>
      <c r="X100" s="35"/>
      <c r="Y100" s="35"/>
      <c r="Z100" s="35"/>
      <c r="AA100" s="35"/>
      <c r="AB100" s="35"/>
      <c r="AC100" s="35"/>
      <c r="AD100" s="35"/>
      <c r="AE100" s="35"/>
      <c r="AR100" s="200" t="s">
        <v>149</v>
      </c>
      <c r="AT100" s="200" t="s">
        <v>119</v>
      </c>
      <c r="AU100" s="200" t="s">
        <v>82</v>
      </c>
      <c r="AY100" s="18" t="s">
        <v>116</v>
      </c>
      <c r="BE100" s="201">
        <f>IF(N100="základní",J100,0)</f>
        <v>0</v>
      </c>
      <c r="BF100" s="201">
        <f>IF(N100="snížená",J100,0)</f>
        <v>0</v>
      </c>
      <c r="BG100" s="201">
        <f>IF(N100="zákl. přenesená",J100,0)</f>
        <v>0</v>
      </c>
      <c r="BH100" s="201">
        <f>IF(N100="sníž. přenesená",J100,0)</f>
        <v>0</v>
      </c>
      <c r="BI100" s="201">
        <f>IF(N100="nulová",J100,0)</f>
        <v>0</v>
      </c>
      <c r="BJ100" s="18" t="s">
        <v>80</v>
      </c>
      <c r="BK100" s="201">
        <f>ROUND(I100*H100,2)</f>
        <v>0</v>
      </c>
      <c r="BL100" s="18" t="s">
        <v>149</v>
      </c>
      <c r="BM100" s="200" t="s">
        <v>527</v>
      </c>
    </row>
    <row r="101" spans="1:65" s="2" customFormat="1" ht="16.5" customHeight="1">
      <c r="A101" s="35"/>
      <c r="B101" s="36"/>
      <c r="C101" s="188" t="s">
        <v>162</v>
      </c>
      <c r="D101" s="188" t="s">
        <v>119</v>
      </c>
      <c r="E101" s="189" t="s">
        <v>528</v>
      </c>
      <c r="F101" s="190" t="s">
        <v>529</v>
      </c>
      <c r="G101" s="191" t="s">
        <v>158</v>
      </c>
      <c r="H101" s="192">
        <v>8.2799999999999994</v>
      </c>
      <c r="I101" s="193"/>
      <c r="J101" s="194">
        <f>ROUND(I101*H101,2)</f>
        <v>0</v>
      </c>
      <c r="K101" s="190" t="s">
        <v>123</v>
      </c>
      <c r="L101" s="40"/>
      <c r="M101" s="202" t="s">
        <v>19</v>
      </c>
      <c r="N101" s="203" t="s">
        <v>43</v>
      </c>
      <c r="O101" s="65"/>
      <c r="P101" s="204">
        <f>O101*H101</f>
        <v>0</v>
      </c>
      <c r="Q101" s="204">
        <v>2.0480000000000002E-2</v>
      </c>
      <c r="R101" s="204">
        <f>Q101*H101</f>
        <v>0.16957440000000001</v>
      </c>
      <c r="S101" s="204">
        <v>0</v>
      </c>
      <c r="T101" s="205">
        <f>S101*H101</f>
        <v>0</v>
      </c>
      <c r="U101" s="35"/>
      <c r="V101" s="35"/>
      <c r="W101" s="35"/>
      <c r="X101" s="35"/>
      <c r="Y101" s="35"/>
      <c r="Z101" s="35"/>
      <c r="AA101" s="35"/>
      <c r="AB101" s="35"/>
      <c r="AC101" s="35"/>
      <c r="AD101" s="35"/>
      <c r="AE101" s="35"/>
      <c r="AR101" s="200" t="s">
        <v>149</v>
      </c>
      <c r="AT101" s="200" t="s">
        <v>119</v>
      </c>
      <c r="AU101" s="200" t="s">
        <v>82</v>
      </c>
      <c r="AY101" s="18" t="s">
        <v>116</v>
      </c>
      <c r="BE101" s="201">
        <f>IF(N101="základní",J101,0)</f>
        <v>0</v>
      </c>
      <c r="BF101" s="201">
        <f>IF(N101="snížená",J101,0)</f>
        <v>0</v>
      </c>
      <c r="BG101" s="201">
        <f>IF(N101="zákl. přenesená",J101,0)</f>
        <v>0</v>
      </c>
      <c r="BH101" s="201">
        <f>IF(N101="sníž. přenesená",J101,0)</f>
        <v>0</v>
      </c>
      <c r="BI101" s="201">
        <f>IF(N101="nulová",J101,0)</f>
        <v>0</v>
      </c>
      <c r="BJ101" s="18" t="s">
        <v>80</v>
      </c>
      <c r="BK101" s="201">
        <f>ROUND(I101*H101,2)</f>
        <v>0</v>
      </c>
      <c r="BL101" s="18" t="s">
        <v>149</v>
      </c>
      <c r="BM101" s="200" t="s">
        <v>530</v>
      </c>
    </row>
    <row r="102" spans="1:65" s="2" customFormat="1" ht="97.5">
      <c r="A102" s="35"/>
      <c r="B102" s="36"/>
      <c r="C102" s="37"/>
      <c r="D102" s="206" t="s">
        <v>151</v>
      </c>
      <c r="E102" s="37"/>
      <c r="F102" s="207" t="s">
        <v>531</v>
      </c>
      <c r="G102" s="37"/>
      <c r="H102" s="37"/>
      <c r="I102" s="109"/>
      <c r="J102" s="37"/>
      <c r="K102" s="37"/>
      <c r="L102" s="40"/>
      <c r="M102" s="208"/>
      <c r="N102" s="209"/>
      <c r="O102" s="65"/>
      <c r="P102" s="65"/>
      <c r="Q102" s="65"/>
      <c r="R102" s="65"/>
      <c r="S102" s="65"/>
      <c r="T102" s="66"/>
      <c r="U102" s="35"/>
      <c r="V102" s="35"/>
      <c r="W102" s="35"/>
      <c r="X102" s="35"/>
      <c r="Y102" s="35"/>
      <c r="Z102" s="35"/>
      <c r="AA102" s="35"/>
      <c r="AB102" s="35"/>
      <c r="AC102" s="35"/>
      <c r="AD102" s="35"/>
      <c r="AE102" s="35"/>
      <c r="AT102" s="18" t="s">
        <v>151</v>
      </c>
      <c r="AU102" s="18" t="s">
        <v>82</v>
      </c>
    </row>
    <row r="103" spans="1:65" s="13" customFormat="1" ht="11.25">
      <c r="B103" s="210"/>
      <c r="C103" s="211"/>
      <c r="D103" s="206" t="s">
        <v>153</v>
      </c>
      <c r="E103" s="212" t="s">
        <v>19</v>
      </c>
      <c r="F103" s="213" t="s">
        <v>532</v>
      </c>
      <c r="G103" s="211"/>
      <c r="H103" s="212" t="s">
        <v>19</v>
      </c>
      <c r="I103" s="214"/>
      <c r="J103" s="211"/>
      <c r="K103" s="211"/>
      <c r="L103" s="215"/>
      <c r="M103" s="216"/>
      <c r="N103" s="217"/>
      <c r="O103" s="217"/>
      <c r="P103" s="217"/>
      <c r="Q103" s="217"/>
      <c r="R103" s="217"/>
      <c r="S103" s="217"/>
      <c r="T103" s="218"/>
      <c r="AT103" s="219" t="s">
        <v>153</v>
      </c>
      <c r="AU103" s="219" t="s">
        <v>82</v>
      </c>
      <c r="AV103" s="13" t="s">
        <v>80</v>
      </c>
      <c r="AW103" s="13" t="s">
        <v>33</v>
      </c>
      <c r="AX103" s="13" t="s">
        <v>72</v>
      </c>
      <c r="AY103" s="219" t="s">
        <v>116</v>
      </c>
    </row>
    <row r="104" spans="1:65" s="14" customFormat="1" ht="11.25">
      <c r="B104" s="220"/>
      <c r="C104" s="221"/>
      <c r="D104" s="206" t="s">
        <v>153</v>
      </c>
      <c r="E104" s="222" t="s">
        <v>19</v>
      </c>
      <c r="F104" s="223" t="s">
        <v>533</v>
      </c>
      <c r="G104" s="221"/>
      <c r="H104" s="224">
        <v>8.2799999999999994</v>
      </c>
      <c r="I104" s="225"/>
      <c r="J104" s="221"/>
      <c r="K104" s="221"/>
      <c r="L104" s="226"/>
      <c r="M104" s="227"/>
      <c r="N104" s="228"/>
      <c r="O104" s="228"/>
      <c r="P104" s="228"/>
      <c r="Q104" s="228"/>
      <c r="R104" s="228"/>
      <c r="S104" s="228"/>
      <c r="T104" s="229"/>
      <c r="AT104" s="230" t="s">
        <v>153</v>
      </c>
      <c r="AU104" s="230" t="s">
        <v>82</v>
      </c>
      <c r="AV104" s="14" t="s">
        <v>82</v>
      </c>
      <c r="AW104" s="14" t="s">
        <v>33</v>
      </c>
      <c r="AX104" s="14" t="s">
        <v>80</v>
      </c>
      <c r="AY104" s="230" t="s">
        <v>116</v>
      </c>
    </row>
    <row r="105" spans="1:65" s="2" customFormat="1" ht="16.5" customHeight="1">
      <c r="A105" s="35"/>
      <c r="B105" s="36"/>
      <c r="C105" s="188" t="s">
        <v>149</v>
      </c>
      <c r="D105" s="188" t="s">
        <v>119</v>
      </c>
      <c r="E105" s="189" t="s">
        <v>534</v>
      </c>
      <c r="F105" s="190" t="s">
        <v>535</v>
      </c>
      <c r="G105" s="191" t="s">
        <v>158</v>
      </c>
      <c r="H105" s="192">
        <v>42.753999999999998</v>
      </c>
      <c r="I105" s="193"/>
      <c r="J105" s="194">
        <f>ROUND(I105*H105,2)</f>
        <v>0</v>
      </c>
      <c r="K105" s="190" t="s">
        <v>123</v>
      </c>
      <c r="L105" s="40"/>
      <c r="M105" s="202" t="s">
        <v>19</v>
      </c>
      <c r="N105" s="203" t="s">
        <v>43</v>
      </c>
      <c r="O105" s="65"/>
      <c r="P105" s="204">
        <f>O105*H105</f>
        <v>0</v>
      </c>
      <c r="Q105" s="204">
        <v>2.5999999999999998E-4</v>
      </c>
      <c r="R105" s="204">
        <f>Q105*H105</f>
        <v>1.1116039999999999E-2</v>
      </c>
      <c r="S105" s="204">
        <v>0</v>
      </c>
      <c r="T105" s="205">
        <f>S105*H105</f>
        <v>0</v>
      </c>
      <c r="U105" s="35"/>
      <c r="V105" s="35"/>
      <c r="W105" s="35"/>
      <c r="X105" s="35"/>
      <c r="Y105" s="35"/>
      <c r="Z105" s="35"/>
      <c r="AA105" s="35"/>
      <c r="AB105" s="35"/>
      <c r="AC105" s="35"/>
      <c r="AD105" s="35"/>
      <c r="AE105" s="35"/>
      <c r="AR105" s="200" t="s">
        <v>149</v>
      </c>
      <c r="AT105" s="200" t="s">
        <v>119</v>
      </c>
      <c r="AU105" s="200" t="s">
        <v>82</v>
      </c>
      <c r="AY105" s="18" t="s">
        <v>116</v>
      </c>
      <c r="BE105" s="201">
        <f>IF(N105="základní",J105,0)</f>
        <v>0</v>
      </c>
      <c r="BF105" s="201">
        <f>IF(N105="snížená",J105,0)</f>
        <v>0</v>
      </c>
      <c r="BG105" s="201">
        <f>IF(N105="zákl. přenesená",J105,0)</f>
        <v>0</v>
      </c>
      <c r="BH105" s="201">
        <f>IF(N105="sníž. přenesená",J105,0)</f>
        <v>0</v>
      </c>
      <c r="BI105" s="201">
        <f>IF(N105="nulová",J105,0)</f>
        <v>0</v>
      </c>
      <c r="BJ105" s="18" t="s">
        <v>80</v>
      </c>
      <c r="BK105" s="201">
        <f>ROUND(I105*H105,2)</f>
        <v>0</v>
      </c>
      <c r="BL105" s="18" t="s">
        <v>149</v>
      </c>
      <c r="BM105" s="200" t="s">
        <v>536</v>
      </c>
    </row>
    <row r="106" spans="1:65" s="14" customFormat="1" ht="11.25">
      <c r="B106" s="220"/>
      <c r="C106" s="221"/>
      <c r="D106" s="206" t="s">
        <v>153</v>
      </c>
      <c r="E106" s="222" t="s">
        <v>19</v>
      </c>
      <c r="F106" s="223" t="s">
        <v>537</v>
      </c>
      <c r="G106" s="221"/>
      <c r="H106" s="224">
        <v>47.164000000000001</v>
      </c>
      <c r="I106" s="225"/>
      <c r="J106" s="221"/>
      <c r="K106" s="221"/>
      <c r="L106" s="226"/>
      <c r="M106" s="227"/>
      <c r="N106" s="228"/>
      <c r="O106" s="228"/>
      <c r="P106" s="228"/>
      <c r="Q106" s="228"/>
      <c r="R106" s="228"/>
      <c r="S106" s="228"/>
      <c r="T106" s="229"/>
      <c r="AT106" s="230" t="s">
        <v>153</v>
      </c>
      <c r="AU106" s="230" t="s">
        <v>82</v>
      </c>
      <c r="AV106" s="14" t="s">
        <v>82</v>
      </c>
      <c r="AW106" s="14" t="s">
        <v>33</v>
      </c>
      <c r="AX106" s="14" t="s">
        <v>72</v>
      </c>
      <c r="AY106" s="230" t="s">
        <v>116</v>
      </c>
    </row>
    <row r="107" spans="1:65" s="14" customFormat="1" ht="11.25">
      <c r="B107" s="220"/>
      <c r="C107" s="221"/>
      <c r="D107" s="206" t="s">
        <v>153</v>
      </c>
      <c r="E107" s="222" t="s">
        <v>19</v>
      </c>
      <c r="F107" s="223" t="s">
        <v>538</v>
      </c>
      <c r="G107" s="221"/>
      <c r="H107" s="224">
        <v>-3.1520000000000001</v>
      </c>
      <c r="I107" s="225"/>
      <c r="J107" s="221"/>
      <c r="K107" s="221"/>
      <c r="L107" s="226"/>
      <c r="M107" s="227"/>
      <c r="N107" s="228"/>
      <c r="O107" s="228"/>
      <c r="P107" s="228"/>
      <c r="Q107" s="228"/>
      <c r="R107" s="228"/>
      <c r="S107" s="228"/>
      <c r="T107" s="229"/>
      <c r="AT107" s="230" t="s">
        <v>153</v>
      </c>
      <c r="AU107" s="230" t="s">
        <v>82</v>
      </c>
      <c r="AV107" s="14" t="s">
        <v>82</v>
      </c>
      <c r="AW107" s="14" t="s">
        <v>33</v>
      </c>
      <c r="AX107" s="14" t="s">
        <v>72</v>
      </c>
      <c r="AY107" s="230" t="s">
        <v>116</v>
      </c>
    </row>
    <row r="108" spans="1:65" s="14" customFormat="1" ht="11.25">
      <c r="B108" s="220"/>
      <c r="C108" s="221"/>
      <c r="D108" s="206" t="s">
        <v>153</v>
      </c>
      <c r="E108" s="222" t="s">
        <v>19</v>
      </c>
      <c r="F108" s="223" t="s">
        <v>539</v>
      </c>
      <c r="G108" s="221"/>
      <c r="H108" s="224">
        <v>-1.6719999999999999</v>
      </c>
      <c r="I108" s="225"/>
      <c r="J108" s="221"/>
      <c r="K108" s="221"/>
      <c r="L108" s="226"/>
      <c r="M108" s="227"/>
      <c r="N108" s="228"/>
      <c r="O108" s="228"/>
      <c r="P108" s="228"/>
      <c r="Q108" s="228"/>
      <c r="R108" s="228"/>
      <c r="S108" s="228"/>
      <c r="T108" s="229"/>
      <c r="AT108" s="230" t="s">
        <v>153</v>
      </c>
      <c r="AU108" s="230" t="s">
        <v>82</v>
      </c>
      <c r="AV108" s="14" t="s">
        <v>82</v>
      </c>
      <c r="AW108" s="14" t="s">
        <v>33</v>
      </c>
      <c r="AX108" s="14" t="s">
        <v>72</v>
      </c>
      <c r="AY108" s="230" t="s">
        <v>116</v>
      </c>
    </row>
    <row r="109" spans="1:65" s="14" customFormat="1" ht="11.25">
      <c r="B109" s="220"/>
      <c r="C109" s="221"/>
      <c r="D109" s="206" t="s">
        <v>153</v>
      </c>
      <c r="E109" s="222" t="s">
        <v>19</v>
      </c>
      <c r="F109" s="223" t="s">
        <v>540</v>
      </c>
      <c r="G109" s="221"/>
      <c r="H109" s="224">
        <v>0.41399999999999998</v>
      </c>
      <c r="I109" s="225"/>
      <c r="J109" s="221"/>
      <c r="K109" s="221"/>
      <c r="L109" s="226"/>
      <c r="M109" s="227"/>
      <c r="N109" s="228"/>
      <c r="O109" s="228"/>
      <c r="P109" s="228"/>
      <c r="Q109" s="228"/>
      <c r="R109" s="228"/>
      <c r="S109" s="228"/>
      <c r="T109" s="229"/>
      <c r="AT109" s="230" t="s">
        <v>153</v>
      </c>
      <c r="AU109" s="230" t="s">
        <v>82</v>
      </c>
      <c r="AV109" s="14" t="s">
        <v>82</v>
      </c>
      <c r="AW109" s="14" t="s">
        <v>33</v>
      </c>
      <c r="AX109" s="14" t="s">
        <v>72</v>
      </c>
      <c r="AY109" s="230" t="s">
        <v>116</v>
      </c>
    </row>
    <row r="110" spans="1:65" s="15" customFormat="1" ht="11.25">
      <c r="B110" s="231"/>
      <c r="C110" s="232"/>
      <c r="D110" s="206" t="s">
        <v>153</v>
      </c>
      <c r="E110" s="233" t="s">
        <v>19</v>
      </c>
      <c r="F110" s="234" t="s">
        <v>186</v>
      </c>
      <c r="G110" s="232"/>
      <c r="H110" s="235">
        <v>42.754000000000005</v>
      </c>
      <c r="I110" s="236"/>
      <c r="J110" s="232"/>
      <c r="K110" s="232"/>
      <c r="L110" s="237"/>
      <c r="M110" s="238"/>
      <c r="N110" s="239"/>
      <c r="O110" s="239"/>
      <c r="P110" s="239"/>
      <c r="Q110" s="239"/>
      <c r="R110" s="239"/>
      <c r="S110" s="239"/>
      <c r="T110" s="240"/>
      <c r="AT110" s="241" t="s">
        <v>153</v>
      </c>
      <c r="AU110" s="241" t="s">
        <v>82</v>
      </c>
      <c r="AV110" s="15" t="s">
        <v>149</v>
      </c>
      <c r="AW110" s="15" t="s">
        <v>33</v>
      </c>
      <c r="AX110" s="15" t="s">
        <v>80</v>
      </c>
      <c r="AY110" s="241" t="s">
        <v>116</v>
      </c>
    </row>
    <row r="111" spans="1:65" s="2" customFormat="1" ht="16.5" customHeight="1">
      <c r="A111" s="35"/>
      <c r="B111" s="36"/>
      <c r="C111" s="188" t="s">
        <v>115</v>
      </c>
      <c r="D111" s="188" t="s">
        <v>119</v>
      </c>
      <c r="E111" s="189" t="s">
        <v>541</v>
      </c>
      <c r="F111" s="190" t="s">
        <v>542</v>
      </c>
      <c r="G111" s="191" t="s">
        <v>158</v>
      </c>
      <c r="H111" s="192">
        <v>42.753999999999998</v>
      </c>
      <c r="I111" s="193"/>
      <c r="J111" s="194">
        <f>ROUND(I111*H111,2)</f>
        <v>0</v>
      </c>
      <c r="K111" s="190" t="s">
        <v>123</v>
      </c>
      <c r="L111" s="40"/>
      <c r="M111" s="202" t="s">
        <v>19</v>
      </c>
      <c r="N111" s="203" t="s">
        <v>43</v>
      </c>
      <c r="O111" s="65"/>
      <c r="P111" s="204">
        <f>O111*H111</f>
        <v>0</v>
      </c>
      <c r="Q111" s="204">
        <v>3.0000000000000001E-3</v>
      </c>
      <c r="R111" s="204">
        <f>Q111*H111</f>
        <v>0.12826199999999999</v>
      </c>
      <c r="S111" s="204">
        <v>0</v>
      </c>
      <c r="T111" s="205">
        <f>S111*H111</f>
        <v>0</v>
      </c>
      <c r="U111" s="35"/>
      <c r="V111" s="35"/>
      <c r="W111" s="35"/>
      <c r="X111" s="35"/>
      <c r="Y111" s="35"/>
      <c r="Z111" s="35"/>
      <c r="AA111" s="35"/>
      <c r="AB111" s="35"/>
      <c r="AC111" s="35"/>
      <c r="AD111" s="35"/>
      <c r="AE111" s="35"/>
      <c r="AR111" s="200" t="s">
        <v>149</v>
      </c>
      <c r="AT111" s="200" t="s">
        <v>119</v>
      </c>
      <c r="AU111" s="200" t="s">
        <v>82</v>
      </c>
      <c r="AY111" s="18" t="s">
        <v>116</v>
      </c>
      <c r="BE111" s="201">
        <f>IF(N111="základní",J111,0)</f>
        <v>0</v>
      </c>
      <c r="BF111" s="201">
        <f>IF(N111="snížená",J111,0)</f>
        <v>0</v>
      </c>
      <c r="BG111" s="201">
        <f>IF(N111="zákl. přenesená",J111,0)</f>
        <v>0</v>
      </c>
      <c r="BH111" s="201">
        <f>IF(N111="sníž. přenesená",J111,0)</f>
        <v>0</v>
      </c>
      <c r="BI111" s="201">
        <f>IF(N111="nulová",J111,0)</f>
        <v>0</v>
      </c>
      <c r="BJ111" s="18" t="s">
        <v>80</v>
      </c>
      <c r="BK111" s="201">
        <f>ROUND(I111*H111,2)</f>
        <v>0</v>
      </c>
      <c r="BL111" s="18" t="s">
        <v>149</v>
      </c>
      <c r="BM111" s="200" t="s">
        <v>543</v>
      </c>
    </row>
    <row r="112" spans="1:65" s="12" customFormat="1" ht="22.9" customHeight="1">
      <c r="B112" s="172"/>
      <c r="C112" s="173"/>
      <c r="D112" s="174" t="s">
        <v>71</v>
      </c>
      <c r="E112" s="186" t="s">
        <v>193</v>
      </c>
      <c r="F112" s="186" t="s">
        <v>194</v>
      </c>
      <c r="G112" s="173"/>
      <c r="H112" s="173"/>
      <c r="I112" s="176"/>
      <c r="J112" s="187">
        <f>BK112</f>
        <v>0</v>
      </c>
      <c r="K112" s="173"/>
      <c r="L112" s="178"/>
      <c r="M112" s="179"/>
      <c r="N112" s="180"/>
      <c r="O112" s="180"/>
      <c r="P112" s="181">
        <f>SUM(P113:P123)</f>
        <v>0</v>
      </c>
      <c r="Q112" s="180"/>
      <c r="R112" s="181">
        <f>SUM(R113:R123)</f>
        <v>2.2491E-3</v>
      </c>
      <c r="S112" s="180"/>
      <c r="T112" s="182">
        <f>SUM(T113:T123)</f>
        <v>0.56303999999999998</v>
      </c>
      <c r="AR112" s="183" t="s">
        <v>80</v>
      </c>
      <c r="AT112" s="184" t="s">
        <v>71</v>
      </c>
      <c r="AU112" s="184" t="s">
        <v>80</v>
      </c>
      <c r="AY112" s="183" t="s">
        <v>116</v>
      </c>
      <c r="BK112" s="185">
        <f>SUM(BK113:BK123)</f>
        <v>0</v>
      </c>
    </row>
    <row r="113" spans="1:65" s="2" customFormat="1" ht="21.75" customHeight="1">
      <c r="A113" s="35"/>
      <c r="B113" s="36"/>
      <c r="C113" s="188" t="s">
        <v>173</v>
      </c>
      <c r="D113" s="188" t="s">
        <v>119</v>
      </c>
      <c r="E113" s="189" t="s">
        <v>544</v>
      </c>
      <c r="F113" s="190" t="s">
        <v>545</v>
      </c>
      <c r="G113" s="191" t="s">
        <v>158</v>
      </c>
      <c r="H113" s="192">
        <v>8.2799999999999994</v>
      </c>
      <c r="I113" s="193"/>
      <c r="J113" s="194">
        <f>ROUND(I113*H113,2)</f>
        <v>0</v>
      </c>
      <c r="K113" s="190" t="s">
        <v>123</v>
      </c>
      <c r="L113" s="40"/>
      <c r="M113" s="202" t="s">
        <v>19</v>
      </c>
      <c r="N113" s="203" t="s">
        <v>43</v>
      </c>
      <c r="O113" s="65"/>
      <c r="P113" s="204">
        <f>O113*H113</f>
        <v>0</v>
      </c>
      <c r="Q113" s="204">
        <v>0</v>
      </c>
      <c r="R113" s="204">
        <f>Q113*H113</f>
        <v>0</v>
      </c>
      <c r="S113" s="204">
        <v>6.8000000000000005E-2</v>
      </c>
      <c r="T113" s="205">
        <f>S113*H113</f>
        <v>0.56303999999999998</v>
      </c>
      <c r="U113" s="35"/>
      <c r="V113" s="35"/>
      <c r="W113" s="35"/>
      <c r="X113" s="35"/>
      <c r="Y113" s="35"/>
      <c r="Z113" s="35"/>
      <c r="AA113" s="35"/>
      <c r="AB113" s="35"/>
      <c r="AC113" s="35"/>
      <c r="AD113" s="35"/>
      <c r="AE113" s="35"/>
      <c r="AR113" s="200" t="s">
        <v>149</v>
      </c>
      <c r="AT113" s="200" t="s">
        <v>119</v>
      </c>
      <c r="AU113" s="200" t="s">
        <v>82</v>
      </c>
      <c r="AY113" s="18" t="s">
        <v>116</v>
      </c>
      <c r="BE113" s="201">
        <f>IF(N113="základní",J113,0)</f>
        <v>0</v>
      </c>
      <c r="BF113" s="201">
        <f>IF(N113="snížená",J113,0)</f>
        <v>0</v>
      </c>
      <c r="BG113" s="201">
        <f>IF(N113="zákl. přenesená",J113,0)</f>
        <v>0</v>
      </c>
      <c r="BH113" s="201">
        <f>IF(N113="sníž. přenesená",J113,0)</f>
        <v>0</v>
      </c>
      <c r="BI113" s="201">
        <f>IF(N113="nulová",J113,0)</f>
        <v>0</v>
      </c>
      <c r="BJ113" s="18" t="s">
        <v>80</v>
      </c>
      <c r="BK113" s="201">
        <f>ROUND(I113*H113,2)</f>
        <v>0</v>
      </c>
      <c r="BL113" s="18" t="s">
        <v>149</v>
      </c>
      <c r="BM113" s="200" t="s">
        <v>546</v>
      </c>
    </row>
    <row r="114" spans="1:65" s="2" customFormat="1" ht="29.25">
      <c r="A114" s="35"/>
      <c r="B114" s="36"/>
      <c r="C114" s="37"/>
      <c r="D114" s="206" t="s">
        <v>151</v>
      </c>
      <c r="E114" s="37"/>
      <c r="F114" s="207" t="s">
        <v>199</v>
      </c>
      <c r="G114" s="37"/>
      <c r="H114" s="37"/>
      <c r="I114" s="109"/>
      <c r="J114" s="37"/>
      <c r="K114" s="37"/>
      <c r="L114" s="40"/>
      <c r="M114" s="208"/>
      <c r="N114" s="209"/>
      <c r="O114" s="65"/>
      <c r="P114" s="65"/>
      <c r="Q114" s="65"/>
      <c r="R114" s="65"/>
      <c r="S114" s="65"/>
      <c r="T114" s="66"/>
      <c r="U114" s="35"/>
      <c r="V114" s="35"/>
      <c r="W114" s="35"/>
      <c r="X114" s="35"/>
      <c r="Y114" s="35"/>
      <c r="Z114" s="35"/>
      <c r="AA114" s="35"/>
      <c r="AB114" s="35"/>
      <c r="AC114" s="35"/>
      <c r="AD114" s="35"/>
      <c r="AE114" s="35"/>
      <c r="AT114" s="18" t="s">
        <v>151</v>
      </c>
      <c r="AU114" s="18" t="s">
        <v>82</v>
      </c>
    </row>
    <row r="115" spans="1:65" s="14" customFormat="1" ht="11.25">
      <c r="B115" s="220"/>
      <c r="C115" s="221"/>
      <c r="D115" s="206" t="s">
        <v>153</v>
      </c>
      <c r="E115" s="222" t="s">
        <v>19</v>
      </c>
      <c r="F115" s="223" t="s">
        <v>533</v>
      </c>
      <c r="G115" s="221"/>
      <c r="H115" s="224">
        <v>8.2799999999999994</v>
      </c>
      <c r="I115" s="225"/>
      <c r="J115" s="221"/>
      <c r="K115" s="221"/>
      <c r="L115" s="226"/>
      <c r="M115" s="227"/>
      <c r="N115" s="228"/>
      <c r="O115" s="228"/>
      <c r="P115" s="228"/>
      <c r="Q115" s="228"/>
      <c r="R115" s="228"/>
      <c r="S115" s="228"/>
      <c r="T115" s="229"/>
      <c r="AT115" s="230" t="s">
        <v>153</v>
      </c>
      <c r="AU115" s="230" t="s">
        <v>82</v>
      </c>
      <c r="AV115" s="14" t="s">
        <v>82</v>
      </c>
      <c r="AW115" s="14" t="s">
        <v>33</v>
      </c>
      <c r="AX115" s="14" t="s">
        <v>80</v>
      </c>
      <c r="AY115" s="230" t="s">
        <v>116</v>
      </c>
    </row>
    <row r="116" spans="1:65" s="2" customFormat="1" ht="16.5" customHeight="1">
      <c r="A116" s="35"/>
      <c r="B116" s="36"/>
      <c r="C116" s="188" t="s">
        <v>187</v>
      </c>
      <c r="D116" s="188" t="s">
        <v>119</v>
      </c>
      <c r="E116" s="189" t="s">
        <v>547</v>
      </c>
      <c r="F116" s="190" t="s">
        <v>548</v>
      </c>
      <c r="G116" s="191" t="s">
        <v>122</v>
      </c>
      <c r="H116" s="192">
        <v>1</v>
      </c>
      <c r="I116" s="193"/>
      <c r="J116" s="194">
        <f>ROUND(I116*H116,2)</f>
        <v>0</v>
      </c>
      <c r="K116" s="190" t="s">
        <v>19</v>
      </c>
      <c r="L116" s="40"/>
      <c r="M116" s="202" t="s">
        <v>19</v>
      </c>
      <c r="N116" s="203" t="s">
        <v>43</v>
      </c>
      <c r="O116" s="65"/>
      <c r="P116" s="204">
        <f>O116*H116</f>
        <v>0</v>
      </c>
      <c r="Q116" s="204">
        <v>0</v>
      </c>
      <c r="R116" s="204">
        <f>Q116*H116</f>
        <v>0</v>
      </c>
      <c r="S116" s="204">
        <v>0</v>
      </c>
      <c r="T116" s="205">
        <f>S116*H116</f>
        <v>0</v>
      </c>
      <c r="U116" s="35"/>
      <c r="V116" s="35"/>
      <c r="W116" s="35"/>
      <c r="X116" s="35"/>
      <c r="Y116" s="35"/>
      <c r="Z116" s="35"/>
      <c r="AA116" s="35"/>
      <c r="AB116" s="35"/>
      <c r="AC116" s="35"/>
      <c r="AD116" s="35"/>
      <c r="AE116" s="35"/>
      <c r="AR116" s="200" t="s">
        <v>149</v>
      </c>
      <c r="AT116" s="200" t="s">
        <v>119</v>
      </c>
      <c r="AU116" s="200" t="s">
        <v>82</v>
      </c>
      <c r="AY116" s="18" t="s">
        <v>116</v>
      </c>
      <c r="BE116" s="201">
        <f>IF(N116="základní",J116,0)</f>
        <v>0</v>
      </c>
      <c r="BF116" s="201">
        <f>IF(N116="snížená",J116,0)</f>
        <v>0</v>
      </c>
      <c r="BG116" s="201">
        <f>IF(N116="zákl. přenesená",J116,0)</f>
        <v>0</v>
      </c>
      <c r="BH116" s="201">
        <f>IF(N116="sníž. přenesená",J116,0)</f>
        <v>0</v>
      </c>
      <c r="BI116" s="201">
        <f>IF(N116="nulová",J116,0)</f>
        <v>0</v>
      </c>
      <c r="BJ116" s="18" t="s">
        <v>80</v>
      </c>
      <c r="BK116" s="201">
        <f>ROUND(I116*H116,2)</f>
        <v>0</v>
      </c>
      <c r="BL116" s="18" t="s">
        <v>149</v>
      </c>
      <c r="BM116" s="200" t="s">
        <v>549</v>
      </c>
    </row>
    <row r="117" spans="1:65" s="2" customFormat="1" ht="21.75" customHeight="1">
      <c r="A117" s="35"/>
      <c r="B117" s="36"/>
      <c r="C117" s="188" t="s">
        <v>195</v>
      </c>
      <c r="D117" s="188" t="s">
        <v>119</v>
      </c>
      <c r="E117" s="189" t="s">
        <v>202</v>
      </c>
      <c r="F117" s="190" t="s">
        <v>203</v>
      </c>
      <c r="G117" s="191" t="s">
        <v>158</v>
      </c>
      <c r="H117" s="192">
        <v>13.23</v>
      </c>
      <c r="I117" s="193"/>
      <c r="J117" s="194">
        <f>ROUND(I117*H117,2)</f>
        <v>0</v>
      </c>
      <c r="K117" s="190" t="s">
        <v>123</v>
      </c>
      <c r="L117" s="40"/>
      <c r="M117" s="202" t="s">
        <v>19</v>
      </c>
      <c r="N117" s="203" t="s">
        <v>43</v>
      </c>
      <c r="O117" s="65"/>
      <c r="P117" s="204">
        <f>O117*H117</f>
        <v>0</v>
      </c>
      <c r="Q117" s="204">
        <v>1.2999999999999999E-4</v>
      </c>
      <c r="R117" s="204">
        <f>Q117*H117</f>
        <v>1.7198999999999999E-3</v>
      </c>
      <c r="S117" s="204">
        <v>0</v>
      </c>
      <c r="T117" s="205">
        <f>S117*H117</f>
        <v>0</v>
      </c>
      <c r="U117" s="35"/>
      <c r="V117" s="35"/>
      <c r="W117" s="35"/>
      <c r="X117" s="35"/>
      <c r="Y117" s="35"/>
      <c r="Z117" s="35"/>
      <c r="AA117" s="35"/>
      <c r="AB117" s="35"/>
      <c r="AC117" s="35"/>
      <c r="AD117" s="35"/>
      <c r="AE117" s="35"/>
      <c r="AR117" s="200" t="s">
        <v>149</v>
      </c>
      <c r="AT117" s="200" t="s">
        <v>119</v>
      </c>
      <c r="AU117" s="200" t="s">
        <v>82</v>
      </c>
      <c r="AY117" s="18" t="s">
        <v>116</v>
      </c>
      <c r="BE117" s="201">
        <f>IF(N117="základní",J117,0)</f>
        <v>0</v>
      </c>
      <c r="BF117" s="201">
        <f>IF(N117="snížená",J117,0)</f>
        <v>0</v>
      </c>
      <c r="BG117" s="201">
        <f>IF(N117="zákl. přenesená",J117,0)</f>
        <v>0</v>
      </c>
      <c r="BH117" s="201">
        <f>IF(N117="sníž. přenesená",J117,0)</f>
        <v>0</v>
      </c>
      <c r="BI117" s="201">
        <f>IF(N117="nulová",J117,0)</f>
        <v>0</v>
      </c>
      <c r="BJ117" s="18" t="s">
        <v>80</v>
      </c>
      <c r="BK117" s="201">
        <f>ROUND(I117*H117,2)</f>
        <v>0</v>
      </c>
      <c r="BL117" s="18" t="s">
        <v>149</v>
      </c>
      <c r="BM117" s="200" t="s">
        <v>550</v>
      </c>
    </row>
    <row r="118" spans="1:65" s="2" customFormat="1" ht="48.75">
      <c r="A118" s="35"/>
      <c r="B118" s="36"/>
      <c r="C118" s="37"/>
      <c r="D118" s="206" t="s">
        <v>151</v>
      </c>
      <c r="E118" s="37"/>
      <c r="F118" s="207" t="s">
        <v>205</v>
      </c>
      <c r="G118" s="37"/>
      <c r="H118" s="37"/>
      <c r="I118" s="109"/>
      <c r="J118" s="37"/>
      <c r="K118" s="37"/>
      <c r="L118" s="40"/>
      <c r="M118" s="208"/>
      <c r="N118" s="209"/>
      <c r="O118" s="65"/>
      <c r="P118" s="65"/>
      <c r="Q118" s="65"/>
      <c r="R118" s="65"/>
      <c r="S118" s="65"/>
      <c r="T118" s="66"/>
      <c r="U118" s="35"/>
      <c r="V118" s="35"/>
      <c r="W118" s="35"/>
      <c r="X118" s="35"/>
      <c r="Y118" s="35"/>
      <c r="Z118" s="35"/>
      <c r="AA118" s="35"/>
      <c r="AB118" s="35"/>
      <c r="AC118" s="35"/>
      <c r="AD118" s="35"/>
      <c r="AE118" s="35"/>
      <c r="AT118" s="18" t="s">
        <v>151</v>
      </c>
      <c r="AU118" s="18" t="s">
        <v>82</v>
      </c>
    </row>
    <row r="119" spans="1:65" s="14" customFormat="1" ht="11.25">
      <c r="B119" s="220"/>
      <c r="C119" s="221"/>
      <c r="D119" s="206" t="s">
        <v>153</v>
      </c>
      <c r="E119" s="222" t="s">
        <v>19</v>
      </c>
      <c r="F119" s="223" t="s">
        <v>523</v>
      </c>
      <c r="G119" s="221"/>
      <c r="H119" s="224">
        <v>13.32</v>
      </c>
      <c r="I119" s="225"/>
      <c r="J119" s="221"/>
      <c r="K119" s="221"/>
      <c r="L119" s="226"/>
      <c r="M119" s="227"/>
      <c r="N119" s="228"/>
      <c r="O119" s="228"/>
      <c r="P119" s="228"/>
      <c r="Q119" s="228"/>
      <c r="R119" s="228"/>
      <c r="S119" s="228"/>
      <c r="T119" s="229"/>
      <c r="AT119" s="230" t="s">
        <v>153</v>
      </c>
      <c r="AU119" s="230" t="s">
        <v>82</v>
      </c>
      <c r="AV119" s="14" t="s">
        <v>82</v>
      </c>
      <c r="AW119" s="14" t="s">
        <v>33</v>
      </c>
      <c r="AX119" s="14" t="s">
        <v>72</v>
      </c>
      <c r="AY119" s="230" t="s">
        <v>116</v>
      </c>
    </row>
    <row r="120" spans="1:65" s="14" customFormat="1" ht="11.25">
      <c r="B120" s="220"/>
      <c r="C120" s="221"/>
      <c r="D120" s="206" t="s">
        <v>153</v>
      </c>
      <c r="E120" s="222" t="s">
        <v>19</v>
      </c>
      <c r="F120" s="223" t="s">
        <v>524</v>
      </c>
      <c r="G120" s="221"/>
      <c r="H120" s="224">
        <v>-0.09</v>
      </c>
      <c r="I120" s="225"/>
      <c r="J120" s="221"/>
      <c r="K120" s="221"/>
      <c r="L120" s="226"/>
      <c r="M120" s="227"/>
      <c r="N120" s="228"/>
      <c r="O120" s="228"/>
      <c r="P120" s="228"/>
      <c r="Q120" s="228"/>
      <c r="R120" s="228"/>
      <c r="S120" s="228"/>
      <c r="T120" s="229"/>
      <c r="AT120" s="230" t="s">
        <v>153</v>
      </c>
      <c r="AU120" s="230" t="s">
        <v>82</v>
      </c>
      <c r="AV120" s="14" t="s">
        <v>82</v>
      </c>
      <c r="AW120" s="14" t="s">
        <v>33</v>
      </c>
      <c r="AX120" s="14" t="s">
        <v>72</v>
      </c>
      <c r="AY120" s="230" t="s">
        <v>116</v>
      </c>
    </row>
    <row r="121" spans="1:65" s="15" customFormat="1" ht="11.25">
      <c r="B121" s="231"/>
      <c r="C121" s="232"/>
      <c r="D121" s="206" t="s">
        <v>153</v>
      </c>
      <c r="E121" s="233" t="s">
        <v>19</v>
      </c>
      <c r="F121" s="234" t="s">
        <v>186</v>
      </c>
      <c r="G121" s="232"/>
      <c r="H121" s="235">
        <v>13.23</v>
      </c>
      <c r="I121" s="236"/>
      <c r="J121" s="232"/>
      <c r="K121" s="232"/>
      <c r="L121" s="237"/>
      <c r="M121" s="238"/>
      <c r="N121" s="239"/>
      <c r="O121" s="239"/>
      <c r="P121" s="239"/>
      <c r="Q121" s="239"/>
      <c r="R121" s="239"/>
      <c r="S121" s="239"/>
      <c r="T121" s="240"/>
      <c r="AT121" s="241" t="s">
        <v>153</v>
      </c>
      <c r="AU121" s="241" t="s">
        <v>82</v>
      </c>
      <c r="AV121" s="15" t="s">
        <v>149</v>
      </c>
      <c r="AW121" s="15" t="s">
        <v>33</v>
      </c>
      <c r="AX121" s="15" t="s">
        <v>80</v>
      </c>
      <c r="AY121" s="241" t="s">
        <v>116</v>
      </c>
    </row>
    <row r="122" spans="1:65" s="2" customFormat="1" ht="21.75" customHeight="1">
      <c r="A122" s="35"/>
      <c r="B122" s="36"/>
      <c r="C122" s="188" t="s">
        <v>193</v>
      </c>
      <c r="D122" s="188" t="s">
        <v>119</v>
      </c>
      <c r="E122" s="189" t="s">
        <v>207</v>
      </c>
      <c r="F122" s="190" t="s">
        <v>208</v>
      </c>
      <c r="G122" s="191" t="s">
        <v>158</v>
      </c>
      <c r="H122" s="192">
        <v>13.23</v>
      </c>
      <c r="I122" s="193"/>
      <c r="J122" s="194">
        <f>ROUND(I122*H122,2)</f>
        <v>0</v>
      </c>
      <c r="K122" s="190" t="s">
        <v>123</v>
      </c>
      <c r="L122" s="40"/>
      <c r="M122" s="202" t="s">
        <v>19</v>
      </c>
      <c r="N122" s="203" t="s">
        <v>43</v>
      </c>
      <c r="O122" s="65"/>
      <c r="P122" s="204">
        <f>O122*H122</f>
        <v>0</v>
      </c>
      <c r="Q122" s="204">
        <v>4.0000000000000003E-5</v>
      </c>
      <c r="R122" s="204">
        <f>Q122*H122</f>
        <v>5.2920000000000007E-4</v>
      </c>
      <c r="S122" s="204">
        <v>0</v>
      </c>
      <c r="T122" s="205">
        <f>S122*H122</f>
        <v>0</v>
      </c>
      <c r="U122" s="35"/>
      <c r="V122" s="35"/>
      <c r="W122" s="35"/>
      <c r="X122" s="35"/>
      <c r="Y122" s="35"/>
      <c r="Z122" s="35"/>
      <c r="AA122" s="35"/>
      <c r="AB122" s="35"/>
      <c r="AC122" s="35"/>
      <c r="AD122" s="35"/>
      <c r="AE122" s="35"/>
      <c r="AR122" s="200" t="s">
        <v>149</v>
      </c>
      <c r="AT122" s="200" t="s">
        <v>119</v>
      </c>
      <c r="AU122" s="200" t="s">
        <v>82</v>
      </c>
      <c r="AY122" s="18" t="s">
        <v>116</v>
      </c>
      <c r="BE122" s="201">
        <f>IF(N122="základní",J122,0)</f>
        <v>0</v>
      </c>
      <c r="BF122" s="201">
        <f>IF(N122="snížená",J122,0)</f>
        <v>0</v>
      </c>
      <c r="BG122" s="201">
        <f>IF(N122="zákl. přenesená",J122,0)</f>
        <v>0</v>
      </c>
      <c r="BH122" s="201">
        <f>IF(N122="sníž. přenesená",J122,0)</f>
        <v>0</v>
      </c>
      <c r="BI122" s="201">
        <f>IF(N122="nulová",J122,0)</f>
        <v>0</v>
      </c>
      <c r="BJ122" s="18" t="s">
        <v>80</v>
      </c>
      <c r="BK122" s="201">
        <f>ROUND(I122*H122,2)</f>
        <v>0</v>
      </c>
      <c r="BL122" s="18" t="s">
        <v>149</v>
      </c>
      <c r="BM122" s="200" t="s">
        <v>551</v>
      </c>
    </row>
    <row r="123" spans="1:65" s="2" customFormat="1" ht="165.75">
      <c r="A123" s="35"/>
      <c r="B123" s="36"/>
      <c r="C123" s="37"/>
      <c r="D123" s="206" t="s">
        <v>151</v>
      </c>
      <c r="E123" s="37"/>
      <c r="F123" s="207" t="s">
        <v>210</v>
      </c>
      <c r="G123" s="37"/>
      <c r="H123" s="37"/>
      <c r="I123" s="109"/>
      <c r="J123" s="37"/>
      <c r="K123" s="37"/>
      <c r="L123" s="40"/>
      <c r="M123" s="208"/>
      <c r="N123" s="209"/>
      <c r="O123" s="65"/>
      <c r="P123" s="65"/>
      <c r="Q123" s="65"/>
      <c r="R123" s="65"/>
      <c r="S123" s="65"/>
      <c r="T123" s="66"/>
      <c r="U123" s="35"/>
      <c r="V123" s="35"/>
      <c r="W123" s="35"/>
      <c r="X123" s="35"/>
      <c r="Y123" s="35"/>
      <c r="Z123" s="35"/>
      <c r="AA123" s="35"/>
      <c r="AB123" s="35"/>
      <c r="AC123" s="35"/>
      <c r="AD123" s="35"/>
      <c r="AE123" s="35"/>
      <c r="AT123" s="18" t="s">
        <v>151</v>
      </c>
      <c r="AU123" s="18" t="s">
        <v>82</v>
      </c>
    </row>
    <row r="124" spans="1:65" s="12" customFormat="1" ht="22.9" customHeight="1">
      <c r="B124" s="172"/>
      <c r="C124" s="173"/>
      <c r="D124" s="174" t="s">
        <v>71</v>
      </c>
      <c r="E124" s="186" t="s">
        <v>211</v>
      </c>
      <c r="F124" s="186" t="s">
        <v>212</v>
      </c>
      <c r="G124" s="173"/>
      <c r="H124" s="173"/>
      <c r="I124" s="176"/>
      <c r="J124" s="187">
        <f>BK124</f>
        <v>0</v>
      </c>
      <c r="K124" s="173"/>
      <c r="L124" s="178"/>
      <c r="M124" s="179"/>
      <c r="N124" s="180"/>
      <c r="O124" s="180"/>
      <c r="P124" s="181">
        <f>SUM(P125:P135)</f>
        <v>0</v>
      </c>
      <c r="Q124" s="180"/>
      <c r="R124" s="181">
        <f>SUM(R125:R135)</f>
        <v>0</v>
      </c>
      <c r="S124" s="180"/>
      <c r="T124" s="182">
        <f>SUM(T125:T135)</f>
        <v>0</v>
      </c>
      <c r="AR124" s="183" t="s">
        <v>80</v>
      </c>
      <c r="AT124" s="184" t="s">
        <v>71</v>
      </c>
      <c r="AU124" s="184" t="s">
        <v>80</v>
      </c>
      <c r="AY124" s="183" t="s">
        <v>116</v>
      </c>
      <c r="BK124" s="185">
        <f>SUM(BK125:BK135)</f>
        <v>0</v>
      </c>
    </row>
    <row r="125" spans="1:65" s="2" customFormat="1" ht="21.75" customHeight="1">
      <c r="A125" s="35"/>
      <c r="B125" s="36"/>
      <c r="C125" s="188" t="s">
        <v>206</v>
      </c>
      <c r="D125" s="188" t="s">
        <v>119</v>
      </c>
      <c r="E125" s="189" t="s">
        <v>214</v>
      </c>
      <c r="F125" s="190" t="s">
        <v>215</v>
      </c>
      <c r="G125" s="191" t="s">
        <v>168</v>
      </c>
      <c r="H125" s="192">
        <v>0.73</v>
      </c>
      <c r="I125" s="193"/>
      <c r="J125" s="194">
        <f>ROUND(I125*H125,2)</f>
        <v>0</v>
      </c>
      <c r="K125" s="190" t="s">
        <v>123</v>
      </c>
      <c r="L125" s="40"/>
      <c r="M125" s="202" t="s">
        <v>19</v>
      </c>
      <c r="N125" s="203" t="s">
        <v>43</v>
      </c>
      <c r="O125" s="65"/>
      <c r="P125" s="204">
        <f>O125*H125</f>
        <v>0</v>
      </c>
      <c r="Q125" s="204">
        <v>0</v>
      </c>
      <c r="R125" s="204">
        <f>Q125*H125</f>
        <v>0</v>
      </c>
      <c r="S125" s="204">
        <v>0</v>
      </c>
      <c r="T125" s="205">
        <f>S125*H125</f>
        <v>0</v>
      </c>
      <c r="U125" s="35"/>
      <c r="V125" s="35"/>
      <c r="W125" s="35"/>
      <c r="X125" s="35"/>
      <c r="Y125" s="35"/>
      <c r="Z125" s="35"/>
      <c r="AA125" s="35"/>
      <c r="AB125" s="35"/>
      <c r="AC125" s="35"/>
      <c r="AD125" s="35"/>
      <c r="AE125" s="35"/>
      <c r="AR125" s="200" t="s">
        <v>149</v>
      </c>
      <c r="AT125" s="200" t="s">
        <v>119</v>
      </c>
      <c r="AU125" s="200" t="s">
        <v>82</v>
      </c>
      <c r="AY125" s="18" t="s">
        <v>116</v>
      </c>
      <c r="BE125" s="201">
        <f>IF(N125="základní",J125,0)</f>
        <v>0</v>
      </c>
      <c r="BF125" s="201">
        <f>IF(N125="snížená",J125,0)</f>
        <v>0</v>
      </c>
      <c r="BG125" s="201">
        <f>IF(N125="zákl. přenesená",J125,0)</f>
        <v>0</v>
      </c>
      <c r="BH125" s="201">
        <f>IF(N125="sníž. přenesená",J125,0)</f>
        <v>0</v>
      </c>
      <c r="BI125" s="201">
        <f>IF(N125="nulová",J125,0)</f>
        <v>0</v>
      </c>
      <c r="BJ125" s="18" t="s">
        <v>80</v>
      </c>
      <c r="BK125" s="201">
        <f>ROUND(I125*H125,2)</f>
        <v>0</v>
      </c>
      <c r="BL125" s="18" t="s">
        <v>149</v>
      </c>
      <c r="BM125" s="200" t="s">
        <v>552</v>
      </c>
    </row>
    <row r="126" spans="1:65" s="2" customFormat="1" ht="107.25">
      <c r="A126" s="35"/>
      <c r="B126" s="36"/>
      <c r="C126" s="37"/>
      <c r="D126" s="206" t="s">
        <v>151</v>
      </c>
      <c r="E126" s="37"/>
      <c r="F126" s="207" t="s">
        <v>217</v>
      </c>
      <c r="G126" s="37"/>
      <c r="H126" s="37"/>
      <c r="I126" s="109"/>
      <c r="J126" s="37"/>
      <c r="K126" s="37"/>
      <c r="L126" s="40"/>
      <c r="M126" s="208"/>
      <c r="N126" s="209"/>
      <c r="O126" s="65"/>
      <c r="P126" s="65"/>
      <c r="Q126" s="65"/>
      <c r="R126" s="65"/>
      <c r="S126" s="65"/>
      <c r="T126" s="66"/>
      <c r="U126" s="35"/>
      <c r="V126" s="35"/>
      <c r="W126" s="35"/>
      <c r="X126" s="35"/>
      <c r="Y126" s="35"/>
      <c r="Z126" s="35"/>
      <c r="AA126" s="35"/>
      <c r="AB126" s="35"/>
      <c r="AC126" s="35"/>
      <c r="AD126" s="35"/>
      <c r="AE126" s="35"/>
      <c r="AT126" s="18" t="s">
        <v>151</v>
      </c>
      <c r="AU126" s="18" t="s">
        <v>82</v>
      </c>
    </row>
    <row r="127" spans="1:65" s="2" customFormat="1" ht="16.5" customHeight="1">
      <c r="A127" s="35"/>
      <c r="B127" s="36"/>
      <c r="C127" s="188" t="s">
        <v>213</v>
      </c>
      <c r="D127" s="188" t="s">
        <v>119</v>
      </c>
      <c r="E127" s="189" t="s">
        <v>219</v>
      </c>
      <c r="F127" s="190" t="s">
        <v>220</v>
      </c>
      <c r="G127" s="191" t="s">
        <v>168</v>
      </c>
      <c r="H127" s="192">
        <v>0.73</v>
      </c>
      <c r="I127" s="193"/>
      <c r="J127" s="194">
        <f>ROUND(I127*H127,2)</f>
        <v>0</v>
      </c>
      <c r="K127" s="190" t="s">
        <v>123</v>
      </c>
      <c r="L127" s="40"/>
      <c r="M127" s="202" t="s">
        <v>19</v>
      </c>
      <c r="N127" s="203" t="s">
        <v>43</v>
      </c>
      <c r="O127" s="65"/>
      <c r="P127" s="204">
        <f>O127*H127</f>
        <v>0</v>
      </c>
      <c r="Q127" s="204">
        <v>0</v>
      </c>
      <c r="R127" s="204">
        <f>Q127*H127</f>
        <v>0</v>
      </c>
      <c r="S127" s="204">
        <v>0</v>
      </c>
      <c r="T127" s="205">
        <f>S127*H127</f>
        <v>0</v>
      </c>
      <c r="U127" s="35"/>
      <c r="V127" s="35"/>
      <c r="W127" s="35"/>
      <c r="X127" s="35"/>
      <c r="Y127" s="35"/>
      <c r="Z127" s="35"/>
      <c r="AA127" s="35"/>
      <c r="AB127" s="35"/>
      <c r="AC127" s="35"/>
      <c r="AD127" s="35"/>
      <c r="AE127" s="35"/>
      <c r="AR127" s="200" t="s">
        <v>149</v>
      </c>
      <c r="AT127" s="200" t="s">
        <v>119</v>
      </c>
      <c r="AU127" s="200" t="s">
        <v>82</v>
      </c>
      <c r="AY127" s="18" t="s">
        <v>116</v>
      </c>
      <c r="BE127" s="201">
        <f>IF(N127="základní",J127,0)</f>
        <v>0</v>
      </c>
      <c r="BF127" s="201">
        <f>IF(N127="snížená",J127,0)</f>
        <v>0</v>
      </c>
      <c r="BG127" s="201">
        <f>IF(N127="zákl. přenesená",J127,0)</f>
        <v>0</v>
      </c>
      <c r="BH127" s="201">
        <f>IF(N127="sníž. přenesená",J127,0)</f>
        <v>0</v>
      </c>
      <c r="BI127" s="201">
        <f>IF(N127="nulová",J127,0)</f>
        <v>0</v>
      </c>
      <c r="BJ127" s="18" t="s">
        <v>80</v>
      </c>
      <c r="BK127" s="201">
        <f>ROUND(I127*H127,2)</f>
        <v>0</v>
      </c>
      <c r="BL127" s="18" t="s">
        <v>149</v>
      </c>
      <c r="BM127" s="200" t="s">
        <v>553</v>
      </c>
    </row>
    <row r="128" spans="1:65" s="2" customFormat="1" ht="39">
      <c r="A128" s="35"/>
      <c r="B128" s="36"/>
      <c r="C128" s="37"/>
      <c r="D128" s="206" t="s">
        <v>151</v>
      </c>
      <c r="E128" s="37"/>
      <c r="F128" s="207" t="s">
        <v>222</v>
      </c>
      <c r="G128" s="37"/>
      <c r="H128" s="37"/>
      <c r="I128" s="109"/>
      <c r="J128" s="37"/>
      <c r="K128" s="37"/>
      <c r="L128" s="40"/>
      <c r="M128" s="208"/>
      <c r="N128" s="209"/>
      <c r="O128" s="65"/>
      <c r="P128" s="65"/>
      <c r="Q128" s="65"/>
      <c r="R128" s="65"/>
      <c r="S128" s="65"/>
      <c r="T128" s="66"/>
      <c r="U128" s="35"/>
      <c r="V128" s="35"/>
      <c r="W128" s="35"/>
      <c r="X128" s="35"/>
      <c r="Y128" s="35"/>
      <c r="Z128" s="35"/>
      <c r="AA128" s="35"/>
      <c r="AB128" s="35"/>
      <c r="AC128" s="35"/>
      <c r="AD128" s="35"/>
      <c r="AE128" s="35"/>
      <c r="AT128" s="18" t="s">
        <v>151</v>
      </c>
      <c r="AU128" s="18" t="s">
        <v>82</v>
      </c>
    </row>
    <row r="129" spans="1:65" s="2" customFormat="1" ht="16.5" customHeight="1">
      <c r="A129" s="35"/>
      <c r="B129" s="36"/>
      <c r="C129" s="188" t="s">
        <v>218</v>
      </c>
      <c r="D129" s="188" t="s">
        <v>119</v>
      </c>
      <c r="E129" s="189" t="s">
        <v>224</v>
      </c>
      <c r="F129" s="190" t="s">
        <v>225</v>
      </c>
      <c r="G129" s="191" t="s">
        <v>168</v>
      </c>
      <c r="H129" s="192">
        <v>0.73</v>
      </c>
      <c r="I129" s="193"/>
      <c r="J129" s="194">
        <f>ROUND(I129*H129,2)</f>
        <v>0</v>
      </c>
      <c r="K129" s="190" t="s">
        <v>123</v>
      </c>
      <c r="L129" s="40"/>
      <c r="M129" s="202" t="s">
        <v>19</v>
      </c>
      <c r="N129" s="203" t="s">
        <v>43</v>
      </c>
      <c r="O129" s="65"/>
      <c r="P129" s="204">
        <f>O129*H129</f>
        <v>0</v>
      </c>
      <c r="Q129" s="204">
        <v>0</v>
      </c>
      <c r="R129" s="204">
        <f>Q129*H129</f>
        <v>0</v>
      </c>
      <c r="S129" s="204">
        <v>0</v>
      </c>
      <c r="T129" s="205">
        <f>S129*H129</f>
        <v>0</v>
      </c>
      <c r="U129" s="35"/>
      <c r="V129" s="35"/>
      <c r="W129" s="35"/>
      <c r="X129" s="35"/>
      <c r="Y129" s="35"/>
      <c r="Z129" s="35"/>
      <c r="AA129" s="35"/>
      <c r="AB129" s="35"/>
      <c r="AC129" s="35"/>
      <c r="AD129" s="35"/>
      <c r="AE129" s="35"/>
      <c r="AR129" s="200" t="s">
        <v>149</v>
      </c>
      <c r="AT129" s="200" t="s">
        <v>119</v>
      </c>
      <c r="AU129" s="200" t="s">
        <v>82</v>
      </c>
      <c r="AY129" s="18" t="s">
        <v>116</v>
      </c>
      <c r="BE129" s="201">
        <f>IF(N129="základní",J129,0)</f>
        <v>0</v>
      </c>
      <c r="BF129" s="201">
        <f>IF(N129="snížená",J129,0)</f>
        <v>0</v>
      </c>
      <c r="BG129" s="201">
        <f>IF(N129="zákl. přenesená",J129,0)</f>
        <v>0</v>
      </c>
      <c r="BH129" s="201">
        <f>IF(N129="sníž. přenesená",J129,0)</f>
        <v>0</v>
      </c>
      <c r="BI129" s="201">
        <f>IF(N129="nulová",J129,0)</f>
        <v>0</v>
      </c>
      <c r="BJ129" s="18" t="s">
        <v>80</v>
      </c>
      <c r="BK129" s="201">
        <f>ROUND(I129*H129,2)</f>
        <v>0</v>
      </c>
      <c r="BL129" s="18" t="s">
        <v>149</v>
      </c>
      <c r="BM129" s="200" t="s">
        <v>554</v>
      </c>
    </row>
    <row r="130" spans="1:65" s="2" customFormat="1" ht="58.5">
      <c r="A130" s="35"/>
      <c r="B130" s="36"/>
      <c r="C130" s="37"/>
      <c r="D130" s="206" t="s">
        <v>151</v>
      </c>
      <c r="E130" s="37"/>
      <c r="F130" s="207" t="s">
        <v>227</v>
      </c>
      <c r="G130" s="37"/>
      <c r="H130" s="37"/>
      <c r="I130" s="109"/>
      <c r="J130" s="37"/>
      <c r="K130" s="37"/>
      <c r="L130" s="40"/>
      <c r="M130" s="208"/>
      <c r="N130" s="209"/>
      <c r="O130" s="65"/>
      <c r="P130" s="65"/>
      <c r="Q130" s="65"/>
      <c r="R130" s="65"/>
      <c r="S130" s="65"/>
      <c r="T130" s="66"/>
      <c r="U130" s="35"/>
      <c r="V130" s="35"/>
      <c r="W130" s="35"/>
      <c r="X130" s="35"/>
      <c r="Y130" s="35"/>
      <c r="Z130" s="35"/>
      <c r="AA130" s="35"/>
      <c r="AB130" s="35"/>
      <c r="AC130" s="35"/>
      <c r="AD130" s="35"/>
      <c r="AE130" s="35"/>
      <c r="AT130" s="18" t="s">
        <v>151</v>
      </c>
      <c r="AU130" s="18" t="s">
        <v>82</v>
      </c>
    </row>
    <row r="131" spans="1:65" s="2" customFormat="1" ht="21.75" customHeight="1">
      <c r="A131" s="35"/>
      <c r="B131" s="36"/>
      <c r="C131" s="188" t="s">
        <v>223</v>
      </c>
      <c r="D131" s="188" t="s">
        <v>119</v>
      </c>
      <c r="E131" s="189" t="s">
        <v>229</v>
      </c>
      <c r="F131" s="190" t="s">
        <v>230</v>
      </c>
      <c r="G131" s="191" t="s">
        <v>168</v>
      </c>
      <c r="H131" s="192">
        <v>4.38</v>
      </c>
      <c r="I131" s="193"/>
      <c r="J131" s="194">
        <f>ROUND(I131*H131,2)</f>
        <v>0</v>
      </c>
      <c r="K131" s="190" t="s">
        <v>123</v>
      </c>
      <c r="L131" s="40"/>
      <c r="M131" s="202" t="s">
        <v>19</v>
      </c>
      <c r="N131" s="203" t="s">
        <v>43</v>
      </c>
      <c r="O131" s="65"/>
      <c r="P131" s="204">
        <f>O131*H131</f>
        <v>0</v>
      </c>
      <c r="Q131" s="204">
        <v>0</v>
      </c>
      <c r="R131" s="204">
        <f>Q131*H131</f>
        <v>0</v>
      </c>
      <c r="S131" s="204">
        <v>0</v>
      </c>
      <c r="T131" s="205">
        <f>S131*H131</f>
        <v>0</v>
      </c>
      <c r="U131" s="35"/>
      <c r="V131" s="35"/>
      <c r="W131" s="35"/>
      <c r="X131" s="35"/>
      <c r="Y131" s="35"/>
      <c r="Z131" s="35"/>
      <c r="AA131" s="35"/>
      <c r="AB131" s="35"/>
      <c r="AC131" s="35"/>
      <c r="AD131" s="35"/>
      <c r="AE131" s="35"/>
      <c r="AR131" s="200" t="s">
        <v>149</v>
      </c>
      <c r="AT131" s="200" t="s">
        <v>119</v>
      </c>
      <c r="AU131" s="200" t="s">
        <v>82</v>
      </c>
      <c r="AY131" s="18" t="s">
        <v>116</v>
      </c>
      <c r="BE131" s="201">
        <f>IF(N131="základní",J131,0)</f>
        <v>0</v>
      </c>
      <c r="BF131" s="201">
        <f>IF(N131="snížená",J131,0)</f>
        <v>0</v>
      </c>
      <c r="BG131" s="201">
        <f>IF(N131="zákl. přenesená",J131,0)</f>
        <v>0</v>
      </c>
      <c r="BH131" s="201">
        <f>IF(N131="sníž. přenesená",J131,0)</f>
        <v>0</v>
      </c>
      <c r="BI131" s="201">
        <f>IF(N131="nulová",J131,0)</f>
        <v>0</v>
      </c>
      <c r="BJ131" s="18" t="s">
        <v>80</v>
      </c>
      <c r="BK131" s="201">
        <f>ROUND(I131*H131,2)</f>
        <v>0</v>
      </c>
      <c r="BL131" s="18" t="s">
        <v>149</v>
      </c>
      <c r="BM131" s="200" t="s">
        <v>555</v>
      </c>
    </row>
    <row r="132" spans="1:65" s="2" customFormat="1" ht="58.5">
      <c r="A132" s="35"/>
      <c r="B132" s="36"/>
      <c r="C132" s="37"/>
      <c r="D132" s="206" t="s">
        <v>151</v>
      </c>
      <c r="E132" s="37"/>
      <c r="F132" s="207" t="s">
        <v>227</v>
      </c>
      <c r="G132" s="37"/>
      <c r="H132" s="37"/>
      <c r="I132" s="109"/>
      <c r="J132" s="37"/>
      <c r="K132" s="37"/>
      <c r="L132" s="40"/>
      <c r="M132" s="208"/>
      <c r="N132" s="209"/>
      <c r="O132" s="65"/>
      <c r="P132" s="65"/>
      <c r="Q132" s="65"/>
      <c r="R132" s="65"/>
      <c r="S132" s="65"/>
      <c r="T132" s="66"/>
      <c r="U132" s="35"/>
      <c r="V132" s="35"/>
      <c r="W132" s="35"/>
      <c r="X132" s="35"/>
      <c r="Y132" s="35"/>
      <c r="Z132" s="35"/>
      <c r="AA132" s="35"/>
      <c r="AB132" s="35"/>
      <c r="AC132" s="35"/>
      <c r="AD132" s="35"/>
      <c r="AE132" s="35"/>
      <c r="AT132" s="18" t="s">
        <v>151</v>
      </c>
      <c r="AU132" s="18" t="s">
        <v>82</v>
      </c>
    </row>
    <row r="133" spans="1:65" s="14" customFormat="1" ht="11.25">
      <c r="B133" s="220"/>
      <c r="C133" s="221"/>
      <c r="D133" s="206" t="s">
        <v>153</v>
      </c>
      <c r="E133" s="222" t="s">
        <v>19</v>
      </c>
      <c r="F133" s="223" t="s">
        <v>556</v>
      </c>
      <c r="G133" s="221"/>
      <c r="H133" s="224">
        <v>4.38</v>
      </c>
      <c r="I133" s="225"/>
      <c r="J133" s="221"/>
      <c r="K133" s="221"/>
      <c r="L133" s="226"/>
      <c r="M133" s="227"/>
      <c r="N133" s="228"/>
      <c r="O133" s="228"/>
      <c r="P133" s="228"/>
      <c r="Q133" s="228"/>
      <c r="R133" s="228"/>
      <c r="S133" s="228"/>
      <c r="T133" s="229"/>
      <c r="AT133" s="230" t="s">
        <v>153</v>
      </c>
      <c r="AU133" s="230" t="s">
        <v>82</v>
      </c>
      <c r="AV133" s="14" t="s">
        <v>82</v>
      </c>
      <c r="AW133" s="14" t="s">
        <v>33</v>
      </c>
      <c r="AX133" s="14" t="s">
        <v>80</v>
      </c>
      <c r="AY133" s="230" t="s">
        <v>116</v>
      </c>
    </row>
    <row r="134" spans="1:65" s="2" customFormat="1" ht="21.75" customHeight="1">
      <c r="A134" s="35"/>
      <c r="B134" s="36"/>
      <c r="C134" s="188" t="s">
        <v>228</v>
      </c>
      <c r="D134" s="188" t="s">
        <v>119</v>
      </c>
      <c r="E134" s="189" t="s">
        <v>233</v>
      </c>
      <c r="F134" s="190" t="s">
        <v>234</v>
      </c>
      <c r="G134" s="191" t="s">
        <v>168</v>
      </c>
      <c r="H134" s="192">
        <v>0.73</v>
      </c>
      <c r="I134" s="193"/>
      <c r="J134" s="194">
        <f>ROUND(I134*H134,2)</f>
        <v>0</v>
      </c>
      <c r="K134" s="190" t="s">
        <v>123</v>
      </c>
      <c r="L134" s="40"/>
      <c r="M134" s="202" t="s">
        <v>19</v>
      </c>
      <c r="N134" s="203" t="s">
        <v>43</v>
      </c>
      <c r="O134" s="65"/>
      <c r="P134" s="204">
        <f>O134*H134</f>
        <v>0</v>
      </c>
      <c r="Q134" s="204">
        <v>0</v>
      </c>
      <c r="R134" s="204">
        <f>Q134*H134</f>
        <v>0</v>
      </c>
      <c r="S134" s="204">
        <v>0</v>
      </c>
      <c r="T134" s="205">
        <f>S134*H134</f>
        <v>0</v>
      </c>
      <c r="U134" s="35"/>
      <c r="V134" s="35"/>
      <c r="W134" s="35"/>
      <c r="X134" s="35"/>
      <c r="Y134" s="35"/>
      <c r="Z134" s="35"/>
      <c r="AA134" s="35"/>
      <c r="AB134" s="35"/>
      <c r="AC134" s="35"/>
      <c r="AD134" s="35"/>
      <c r="AE134" s="35"/>
      <c r="AR134" s="200" t="s">
        <v>149</v>
      </c>
      <c r="AT134" s="200" t="s">
        <v>119</v>
      </c>
      <c r="AU134" s="200" t="s">
        <v>82</v>
      </c>
      <c r="AY134" s="18" t="s">
        <v>116</v>
      </c>
      <c r="BE134" s="201">
        <f>IF(N134="základní",J134,0)</f>
        <v>0</v>
      </c>
      <c r="BF134" s="201">
        <f>IF(N134="snížená",J134,0)</f>
        <v>0</v>
      </c>
      <c r="BG134" s="201">
        <f>IF(N134="zákl. přenesená",J134,0)</f>
        <v>0</v>
      </c>
      <c r="BH134" s="201">
        <f>IF(N134="sníž. přenesená",J134,0)</f>
        <v>0</v>
      </c>
      <c r="BI134" s="201">
        <f>IF(N134="nulová",J134,0)</f>
        <v>0</v>
      </c>
      <c r="BJ134" s="18" t="s">
        <v>80</v>
      </c>
      <c r="BK134" s="201">
        <f>ROUND(I134*H134,2)</f>
        <v>0</v>
      </c>
      <c r="BL134" s="18" t="s">
        <v>149</v>
      </c>
      <c r="BM134" s="200" t="s">
        <v>557</v>
      </c>
    </row>
    <row r="135" spans="1:65" s="2" customFormat="1" ht="58.5">
      <c r="A135" s="35"/>
      <c r="B135" s="36"/>
      <c r="C135" s="37"/>
      <c r="D135" s="206" t="s">
        <v>151</v>
      </c>
      <c r="E135" s="37"/>
      <c r="F135" s="207" t="s">
        <v>236</v>
      </c>
      <c r="G135" s="37"/>
      <c r="H135" s="37"/>
      <c r="I135" s="109"/>
      <c r="J135" s="37"/>
      <c r="K135" s="37"/>
      <c r="L135" s="40"/>
      <c r="M135" s="208"/>
      <c r="N135" s="209"/>
      <c r="O135" s="65"/>
      <c r="P135" s="65"/>
      <c r="Q135" s="65"/>
      <c r="R135" s="65"/>
      <c r="S135" s="65"/>
      <c r="T135" s="66"/>
      <c r="U135" s="35"/>
      <c r="V135" s="35"/>
      <c r="W135" s="35"/>
      <c r="X135" s="35"/>
      <c r="Y135" s="35"/>
      <c r="Z135" s="35"/>
      <c r="AA135" s="35"/>
      <c r="AB135" s="35"/>
      <c r="AC135" s="35"/>
      <c r="AD135" s="35"/>
      <c r="AE135" s="35"/>
      <c r="AT135" s="18" t="s">
        <v>151</v>
      </c>
      <c r="AU135" s="18" t="s">
        <v>82</v>
      </c>
    </row>
    <row r="136" spans="1:65" s="12" customFormat="1" ht="22.9" customHeight="1">
      <c r="B136" s="172"/>
      <c r="C136" s="173"/>
      <c r="D136" s="174" t="s">
        <v>71</v>
      </c>
      <c r="E136" s="186" t="s">
        <v>237</v>
      </c>
      <c r="F136" s="186" t="s">
        <v>238</v>
      </c>
      <c r="G136" s="173"/>
      <c r="H136" s="173"/>
      <c r="I136" s="176"/>
      <c r="J136" s="187">
        <f>BK136</f>
        <v>0</v>
      </c>
      <c r="K136" s="173"/>
      <c r="L136" s="178"/>
      <c r="M136" s="179"/>
      <c r="N136" s="180"/>
      <c r="O136" s="180"/>
      <c r="P136" s="181">
        <f>SUM(P137:P138)</f>
        <v>0</v>
      </c>
      <c r="Q136" s="180"/>
      <c r="R136" s="181">
        <f>SUM(R137:R138)</f>
        <v>0</v>
      </c>
      <c r="S136" s="180"/>
      <c r="T136" s="182">
        <f>SUM(T137:T138)</f>
        <v>0</v>
      </c>
      <c r="AR136" s="183" t="s">
        <v>80</v>
      </c>
      <c r="AT136" s="184" t="s">
        <v>71</v>
      </c>
      <c r="AU136" s="184" t="s">
        <v>80</v>
      </c>
      <c r="AY136" s="183" t="s">
        <v>116</v>
      </c>
      <c r="BK136" s="185">
        <f>SUM(BK137:BK138)</f>
        <v>0</v>
      </c>
    </row>
    <row r="137" spans="1:65" s="2" customFormat="1" ht="21.75" customHeight="1">
      <c r="A137" s="35"/>
      <c r="B137" s="36"/>
      <c r="C137" s="188" t="s">
        <v>8</v>
      </c>
      <c r="D137" s="188" t="s">
        <v>119</v>
      </c>
      <c r="E137" s="189" t="s">
        <v>240</v>
      </c>
      <c r="F137" s="190" t="s">
        <v>241</v>
      </c>
      <c r="G137" s="191" t="s">
        <v>168</v>
      </c>
      <c r="H137" s="192">
        <v>0.35399999999999998</v>
      </c>
      <c r="I137" s="193"/>
      <c r="J137" s="194">
        <f>ROUND(I137*H137,2)</f>
        <v>0</v>
      </c>
      <c r="K137" s="190" t="s">
        <v>123</v>
      </c>
      <c r="L137" s="40"/>
      <c r="M137" s="202" t="s">
        <v>19</v>
      </c>
      <c r="N137" s="203" t="s">
        <v>43</v>
      </c>
      <c r="O137" s="65"/>
      <c r="P137" s="204">
        <f>O137*H137</f>
        <v>0</v>
      </c>
      <c r="Q137" s="204">
        <v>0</v>
      </c>
      <c r="R137" s="204">
        <f>Q137*H137</f>
        <v>0</v>
      </c>
      <c r="S137" s="204">
        <v>0</v>
      </c>
      <c r="T137" s="205">
        <f>S137*H137</f>
        <v>0</v>
      </c>
      <c r="U137" s="35"/>
      <c r="V137" s="35"/>
      <c r="W137" s="35"/>
      <c r="X137" s="35"/>
      <c r="Y137" s="35"/>
      <c r="Z137" s="35"/>
      <c r="AA137" s="35"/>
      <c r="AB137" s="35"/>
      <c r="AC137" s="35"/>
      <c r="AD137" s="35"/>
      <c r="AE137" s="35"/>
      <c r="AR137" s="200" t="s">
        <v>149</v>
      </c>
      <c r="AT137" s="200" t="s">
        <v>119</v>
      </c>
      <c r="AU137" s="200" t="s">
        <v>82</v>
      </c>
      <c r="AY137" s="18" t="s">
        <v>116</v>
      </c>
      <c r="BE137" s="201">
        <f>IF(N137="základní",J137,0)</f>
        <v>0</v>
      </c>
      <c r="BF137" s="201">
        <f>IF(N137="snížená",J137,0)</f>
        <v>0</v>
      </c>
      <c r="BG137" s="201">
        <f>IF(N137="zákl. přenesená",J137,0)</f>
        <v>0</v>
      </c>
      <c r="BH137" s="201">
        <f>IF(N137="sníž. přenesená",J137,0)</f>
        <v>0</v>
      </c>
      <c r="BI137" s="201">
        <f>IF(N137="nulová",J137,0)</f>
        <v>0</v>
      </c>
      <c r="BJ137" s="18" t="s">
        <v>80</v>
      </c>
      <c r="BK137" s="201">
        <f>ROUND(I137*H137,2)</f>
        <v>0</v>
      </c>
      <c r="BL137" s="18" t="s">
        <v>149</v>
      </c>
      <c r="BM137" s="200" t="s">
        <v>558</v>
      </c>
    </row>
    <row r="138" spans="1:65" s="2" customFormat="1" ht="58.5">
      <c r="A138" s="35"/>
      <c r="B138" s="36"/>
      <c r="C138" s="37"/>
      <c r="D138" s="206" t="s">
        <v>151</v>
      </c>
      <c r="E138" s="37"/>
      <c r="F138" s="207" t="s">
        <v>243</v>
      </c>
      <c r="G138" s="37"/>
      <c r="H138" s="37"/>
      <c r="I138" s="109"/>
      <c r="J138" s="37"/>
      <c r="K138" s="37"/>
      <c r="L138" s="40"/>
      <c r="M138" s="208"/>
      <c r="N138" s="209"/>
      <c r="O138" s="65"/>
      <c r="P138" s="65"/>
      <c r="Q138" s="65"/>
      <c r="R138" s="65"/>
      <c r="S138" s="65"/>
      <c r="T138" s="66"/>
      <c r="U138" s="35"/>
      <c r="V138" s="35"/>
      <c r="W138" s="35"/>
      <c r="X138" s="35"/>
      <c r="Y138" s="35"/>
      <c r="Z138" s="35"/>
      <c r="AA138" s="35"/>
      <c r="AB138" s="35"/>
      <c r="AC138" s="35"/>
      <c r="AD138" s="35"/>
      <c r="AE138" s="35"/>
      <c r="AT138" s="18" t="s">
        <v>151</v>
      </c>
      <c r="AU138" s="18" t="s">
        <v>82</v>
      </c>
    </row>
    <row r="139" spans="1:65" s="12" customFormat="1" ht="25.9" customHeight="1">
      <c r="B139" s="172"/>
      <c r="C139" s="173"/>
      <c r="D139" s="174" t="s">
        <v>71</v>
      </c>
      <c r="E139" s="175" t="s">
        <v>244</v>
      </c>
      <c r="F139" s="175" t="s">
        <v>245</v>
      </c>
      <c r="G139" s="173"/>
      <c r="H139" s="173"/>
      <c r="I139" s="176"/>
      <c r="J139" s="177">
        <f>BK139</f>
        <v>0</v>
      </c>
      <c r="K139" s="173"/>
      <c r="L139" s="178"/>
      <c r="M139" s="179"/>
      <c r="N139" s="180"/>
      <c r="O139" s="180"/>
      <c r="P139" s="181">
        <f>P140+P151+P165+P179+P196+P230+P243+P253</f>
        <v>0</v>
      </c>
      <c r="Q139" s="180"/>
      <c r="R139" s="181">
        <f>R140+R151+R165+R179+R196+R230+R243+R253</f>
        <v>0.24146141999999998</v>
      </c>
      <c r="S139" s="180"/>
      <c r="T139" s="182">
        <f>T140+T151+T165+T179+T196+T230+T243+T253</f>
        <v>0.16721356000000001</v>
      </c>
      <c r="AR139" s="183" t="s">
        <v>82</v>
      </c>
      <c r="AT139" s="184" t="s">
        <v>71</v>
      </c>
      <c r="AU139" s="184" t="s">
        <v>72</v>
      </c>
      <c r="AY139" s="183" t="s">
        <v>116</v>
      </c>
      <c r="BK139" s="185">
        <f>BK140+BK151+BK165+BK179+BK196+BK230+BK243+BK253</f>
        <v>0</v>
      </c>
    </row>
    <row r="140" spans="1:65" s="12" customFormat="1" ht="22.9" customHeight="1">
      <c r="B140" s="172"/>
      <c r="C140" s="173"/>
      <c r="D140" s="174" t="s">
        <v>71</v>
      </c>
      <c r="E140" s="186" t="s">
        <v>246</v>
      </c>
      <c r="F140" s="186" t="s">
        <v>247</v>
      </c>
      <c r="G140" s="173"/>
      <c r="H140" s="173"/>
      <c r="I140" s="176"/>
      <c r="J140" s="187">
        <f>BK140</f>
        <v>0</v>
      </c>
      <c r="K140" s="173"/>
      <c r="L140" s="178"/>
      <c r="M140" s="179"/>
      <c r="N140" s="180"/>
      <c r="O140" s="180"/>
      <c r="P140" s="181">
        <f>SUM(P141:P150)</f>
        <v>0</v>
      </c>
      <c r="Q140" s="180"/>
      <c r="R140" s="181">
        <f>SUM(R141:R150)</f>
        <v>4.0999999999999999E-4</v>
      </c>
      <c r="S140" s="180"/>
      <c r="T140" s="182">
        <f>SUM(T141:T150)</f>
        <v>0</v>
      </c>
      <c r="AR140" s="183" t="s">
        <v>82</v>
      </c>
      <c r="AT140" s="184" t="s">
        <v>71</v>
      </c>
      <c r="AU140" s="184" t="s">
        <v>80</v>
      </c>
      <c r="AY140" s="183" t="s">
        <v>116</v>
      </c>
      <c r="BK140" s="185">
        <f>SUM(BK141:BK150)</f>
        <v>0</v>
      </c>
    </row>
    <row r="141" spans="1:65" s="2" customFormat="1" ht="16.5" customHeight="1">
      <c r="A141" s="35"/>
      <c r="B141" s="36"/>
      <c r="C141" s="188" t="s">
        <v>239</v>
      </c>
      <c r="D141" s="188" t="s">
        <v>119</v>
      </c>
      <c r="E141" s="189" t="s">
        <v>249</v>
      </c>
      <c r="F141" s="190" t="s">
        <v>250</v>
      </c>
      <c r="G141" s="191" t="s">
        <v>122</v>
      </c>
      <c r="H141" s="192">
        <v>1</v>
      </c>
      <c r="I141" s="193"/>
      <c r="J141" s="194">
        <f>ROUND(I141*H141,2)</f>
        <v>0</v>
      </c>
      <c r="K141" s="190" t="s">
        <v>19</v>
      </c>
      <c r="L141" s="40"/>
      <c r="M141" s="202" t="s">
        <v>19</v>
      </c>
      <c r="N141" s="203" t="s">
        <v>43</v>
      </c>
      <c r="O141" s="65"/>
      <c r="P141" s="204">
        <f>O141*H141</f>
        <v>0</v>
      </c>
      <c r="Q141" s="204">
        <v>0</v>
      </c>
      <c r="R141" s="204">
        <f>Q141*H141</f>
        <v>0</v>
      </c>
      <c r="S141" s="204">
        <v>0</v>
      </c>
      <c r="T141" s="205">
        <f>S141*H141</f>
        <v>0</v>
      </c>
      <c r="U141" s="35"/>
      <c r="V141" s="35"/>
      <c r="W141" s="35"/>
      <c r="X141" s="35"/>
      <c r="Y141" s="35"/>
      <c r="Z141" s="35"/>
      <c r="AA141" s="35"/>
      <c r="AB141" s="35"/>
      <c r="AC141" s="35"/>
      <c r="AD141" s="35"/>
      <c r="AE141" s="35"/>
      <c r="AR141" s="200" t="s">
        <v>239</v>
      </c>
      <c r="AT141" s="200" t="s">
        <v>119</v>
      </c>
      <c r="AU141" s="200" t="s">
        <v>82</v>
      </c>
      <c r="AY141" s="18" t="s">
        <v>116</v>
      </c>
      <c r="BE141" s="201">
        <f>IF(N141="základní",J141,0)</f>
        <v>0</v>
      </c>
      <c r="BF141" s="201">
        <f>IF(N141="snížená",J141,0)</f>
        <v>0</v>
      </c>
      <c r="BG141" s="201">
        <f>IF(N141="zákl. přenesená",J141,0)</f>
        <v>0</v>
      </c>
      <c r="BH141" s="201">
        <f>IF(N141="sníž. přenesená",J141,0)</f>
        <v>0</v>
      </c>
      <c r="BI141" s="201">
        <f>IF(N141="nulová",J141,0)</f>
        <v>0</v>
      </c>
      <c r="BJ141" s="18" t="s">
        <v>80</v>
      </c>
      <c r="BK141" s="201">
        <f>ROUND(I141*H141,2)</f>
        <v>0</v>
      </c>
      <c r="BL141" s="18" t="s">
        <v>239</v>
      </c>
      <c r="BM141" s="200" t="s">
        <v>559</v>
      </c>
    </row>
    <row r="142" spans="1:65" s="2" customFormat="1" ht="16.5" customHeight="1">
      <c r="A142" s="35"/>
      <c r="B142" s="36"/>
      <c r="C142" s="188" t="s">
        <v>248</v>
      </c>
      <c r="D142" s="188" t="s">
        <v>119</v>
      </c>
      <c r="E142" s="189" t="s">
        <v>560</v>
      </c>
      <c r="F142" s="190" t="s">
        <v>561</v>
      </c>
      <c r="G142" s="191" t="s">
        <v>255</v>
      </c>
      <c r="H142" s="192">
        <v>1</v>
      </c>
      <c r="I142" s="193"/>
      <c r="J142" s="194">
        <f>ROUND(I142*H142,2)</f>
        <v>0</v>
      </c>
      <c r="K142" s="190" t="s">
        <v>123</v>
      </c>
      <c r="L142" s="40"/>
      <c r="M142" s="202" t="s">
        <v>19</v>
      </c>
      <c r="N142" s="203" t="s">
        <v>43</v>
      </c>
      <c r="O142" s="65"/>
      <c r="P142" s="204">
        <f>O142*H142</f>
        <v>0</v>
      </c>
      <c r="Q142" s="204">
        <v>4.0999999999999999E-4</v>
      </c>
      <c r="R142" s="204">
        <f>Q142*H142</f>
        <v>4.0999999999999999E-4</v>
      </c>
      <c r="S142" s="204">
        <v>0</v>
      </c>
      <c r="T142" s="205">
        <f>S142*H142</f>
        <v>0</v>
      </c>
      <c r="U142" s="35"/>
      <c r="V142" s="35"/>
      <c r="W142" s="35"/>
      <c r="X142" s="35"/>
      <c r="Y142" s="35"/>
      <c r="Z142" s="35"/>
      <c r="AA142" s="35"/>
      <c r="AB142" s="35"/>
      <c r="AC142" s="35"/>
      <c r="AD142" s="35"/>
      <c r="AE142" s="35"/>
      <c r="AR142" s="200" t="s">
        <v>239</v>
      </c>
      <c r="AT142" s="200" t="s">
        <v>119</v>
      </c>
      <c r="AU142" s="200" t="s">
        <v>82</v>
      </c>
      <c r="AY142" s="18" t="s">
        <v>116</v>
      </c>
      <c r="BE142" s="201">
        <f>IF(N142="základní",J142,0)</f>
        <v>0</v>
      </c>
      <c r="BF142" s="201">
        <f>IF(N142="snížená",J142,0)</f>
        <v>0</v>
      </c>
      <c r="BG142" s="201">
        <f>IF(N142="zákl. přenesená",J142,0)</f>
        <v>0</v>
      </c>
      <c r="BH142" s="201">
        <f>IF(N142="sníž. přenesená",J142,0)</f>
        <v>0</v>
      </c>
      <c r="BI142" s="201">
        <f>IF(N142="nulová",J142,0)</f>
        <v>0</v>
      </c>
      <c r="BJ142" s="18" t="s">
        <v>80</v>
      </c>
      <c r="BK142" s="201">
        <f>ROUND(I142*H142,2)</f>
        <v>0</v>
      </c>
      <c r="BL142" s="18" t="s">
        <v>239</v>
      </c>
      <c r="BM142" s="200" t="s">
        <v>562</v>
      </c>
    </row>
    <row r="143" spans="1:65" s="2" customFormat="1" ht="39">
      <c r="A143" s="35"/>
      <c r="B143" s="36"/>
      <c r="C143" s="37"/>
      <c r="D143" s="206" t="s">
        <v>151</v>
      </c>
      <c r="E143" s="37"/>
      <c r="F143" s="207" t="s">
        <v>257</v>
      </c>
      <c r="G143" s="37"/>
      <c r="H143" s="37"/>
      <c r="I143" s="109"/>
      <c r="J143" s="37"/>
      <c r="K143" s="37"/>
      <c r="L143" s="40"/>
      <c r="M143" s="208"/>
      <c r="N143" s="209"/>
      <c r="O143" s="65"/>
      <c r="P143" s="65"/>
      <c r="Q143" s="65"/>
      <c r="R143" s="65"/>
      <c r="S143" s="65"/>
      <c r="T143" s="66"/>
      <c r="U143" s="35"/>
      <c r="V143" s="35"/>
      <c r="W143" s="35"/>
      <c r="X143" s="35"/>
      <c r="Y143" s="35"/>
      <c r="Z143" s="35"/>
      <c r="AA143" s="35"/>
      <c r="AB143" s="35"/>
      <c r="AC143" s="35"/>
      <c r="AD143" s="35"/>
      <c r="AE143" s="35"/>
      <c r="AT143" s="18" t="s">
        <v>151</v>
      </c>
      <c r="AU143" s="18" t="s">
        <v>82</v>
      </c>
    </row>
    <row r="144" spans="1:65" s="2" customFormat="1" ht="16.5" customHeight="1">
      <c r="A144" s="35"/>
      <c r="B144" s="36"/>
      <c r="C144" s="188" t="s">
        <v>252</v>
      </c>
      <c r="D144" s="188" t="s">
        <v>119</v>
      </c>
      <c r="E144" s="189" t="s">
        <v>563</v>
      </c>
      <c r="F144" s="190" t="s">
        <v>564</v>
      </c>
      <c r="G144" s="191" t="s">
        <v>261</v>
      </c>
      <c r="H144" s="192">
        <v>1</v>
      </c>
      <c r="I144" s="193"/>
      <c r="J144" s="194">
        <f>ROUND(I144*H144,2)</f>
        <v>0</v>
      </c>
      <c r="K144" s="190" t="s">
        <v>123</v>
      </c>
      <c r="L144" s="40"/>
      <c r="M144" s="202" t="s">
        <v>19</v>
      </c>
      <c r="N144" s="203" t="s">
        <v>43</v>
      </c>
      <c r="O144" s="65"/>
      <c r="P144" s="204">
        <f>O144*H144</f>
        <v>0</v>
      </c>
      <c r="Q144" s="204">
        <v>0</v>
      </c>
      <c r="R144" s="204">
        <f>Q144*H144</f>
        <v>0</v>
      </c>
      <c r="S144" s="204">
        <v>0</v>
      </c>
      <c r="T144" s="205">
        <f>S144*H144</f>
        <v>0</v>
      </c>
      <c r="U144" s="35"/>
      <c r="V144" s="35"/>
      <c r="W144" s="35"/>
      <c r="X144" s="35"/>
      <c r="Y144" s="35"/>
      <c r="Z144" s="35"/>
      <c r="AA144" s="35"/>
      <c r="AB144" s="35"/>
      <c r="AC144" s="35"/>
      <c r="AD144" s="35"/>
      <c r="AE144" s="35"/>
      <c r="AR144" s="200" t="s">
        <v>239</v>
      </c>
      <c r="AT144" s="200" t="s">
        <v>119</v>
      </c>
      <c r="AU144" s="200" t="s">
        <v>82</v>
      </c>
      <c r="AY144" s="18" t="s">
        <v>116</v>
      </c>
      <c r="BE144" s="201">
        <f>IF(N144="základní",J144,0)</f>
        <v>0</v>
      </c>
      <c r="BF144" s="201">
        <f>IF(N144="snížená",J144,0)</f>
        <v>0</v>
      </c>
      <c r="BG144" s="201">
        <f>IF(N144="zákl. přenesená",J144,0)</f>
        <v>0</v>
      </c>
      <c r="BH144" s="201">
        <f>IF(N144="sníž. přenesená",J144,0)</f>
        <v>0</v>
      </c>
      <c r="BI144" s="201">
        <f>IF(N144="nulová",J144,0)</f>
        <v>0</v>
      </c>
      <c r="BJ144" s="18" t="s">
        <v>80</v>
      </c>
      <c r="BK144" s="201">
        <f>ROUND(I144*H144,2)</f>
        <v>0</v>
      </c>
      <c r="BL144" s="18" t="s">
        <v>239</v>
      </c>
      <c r="BM144" s="200" t="s">
        <v>565</v>
      </c>
    </row>
    <row r="145" spans="1:65" s="2" customFormat="1" ht="39">
      <c r="A145" s="35"/>
      <c r="B145" s="36"/>
      <c r="C145" s="37"/>
      <c r="D145" s="206" t="s">
        <v>151</v>
      </c>
      <c r="E145" s="37"/>
      <c r="F145" s="207" t="s">
        <v>263</v>
      </c>
      <c r="G145" s="37"/>
      <c r="H145" s="37"/>
      <c r="I145" s="109"/>
      <c r="J145" s="37"/>
      <c r="K145" s="37"/>
      <c r="L145" s="40"/>
      <c r="M145" s="208"/>
      <c r="N145" s="209"/>
      <c r="O145" s="65"/>
      <c r="P145" s="65"/>
      <c r="Q145" s="65"/>
      <c r="R145" s="65"/>
      <c r="S145" s="65"/>
      <c r="T145" s="66"/>
      <c r="U145" s="35"/>
      <c r="V145" s="35"/>
      <c r="W145" s="35"/>
      <c r="X145" s="35"/>
      <c r="Y145" s="35"/>
      <c r="Z145" s="35"/>
      <c r="AA145" s="35"/>
      <c r="AB145" s="35"/>
      <c r="AC145" s="35"/>
      <c r="AD145" s="35"/>
      <c r="AE145" s="35"/>
      <c r="AT145" s="18" t="s">
        <v>151</v>
      </c>
      <c r="AU145" s="18" t="s">
        <v>82</v>
      </c>
    </row>
    <row r="146" spans="1:65" s="2" customFormat="1" ht="16.5" customHeight="1">
      <c r="A146" s="35"/>
      <c r="B146" s="36"/>
      <c r="C146" s="188" t="s">
        <v>258</v>
      </c>
      <c r="D146" s="188" t="s">
        <v>119</v>
      </c>
      <c r="E146" s="189" t="s">
        <v>265</v>
      </c>
      <c r="F146" s="190" t="s">
        <v>266</v>
      </c>
      <c r="G146" s="191" t="s">
        <v>255</v>
      </c>
      <c r="H146" s="192">
        <v>1</v>
      </c>
      <c r="I146" s="193"/>
      <c r="J146" s="194">
        <f>ROUND(I146*H146,2)</f>
        <v>0</v>
      </c>
      <c r="K146" s="190" t="s">
        <v>123</v>
      </c>
      <c r="L146" s="40"/>
      <c r="M146" s="202" t="s">
        <v>19</v>
      </c>
      <c r="N146" s="203" t="s">
        <v>43</v>
      </c>
      <c r="O146" s="65"/>
      <c r="P146" s="204">
        <f>O146*H146</f>
        <v>0</v>
      </c>
      <c r="Q146" s="204">
        <v>0</v>
      </c>
      <c r="R146" s="204">
        <f>Q146*H146</f>
        <v>0</v>
      </c>
      <c r="S146" s="204">
        <v>0</v>
      </c>
      <c r="T146" s="205">
        <f>S146*H146</f>
        <v>0</v>
      </c>
      <c r="U146" s="35"/>
      <c r="V146" s="35"/>
      <c r="W146" s="35"/>
      <c r="X146" s="35"/>
      <c r="Y146" s="35"/>
      <c r="Z146" s="35"/>
      <c r="AA146" s="35"/>
      <c r="AB146" s="35"/>
      <c r="AC146" s="35"/>
      <c r="AD146" s="35"/>
      <c r="AE146" s="35"/>
      <c r="AR146" s="200" t="s">
        <v>239</v>
      </c>
      <c r="AT146" s="200" t="s">
        <v>119</v>
      </c>
      <c r="AU146" s="200" t="s">
        <v>82</v>
      </c>
      <c r="AY146" s="18" t="s">
        <v>116</v>
      </c>
      <c r="BE146" s="201">
        <f>IF(N146="základní",J146,0)</f>
        <v>0</v>
      </c>
      <c r="BF146" s="201">
        <f>IF(N146="snížená",J146,0)</f>
        <v>0</v>
      </c>
      <c r="BG146" s="201">
        <f>IF(N146="zákl. přenesená",J146,0)</f>
        <v>0</v>
      </c>
      <c r="BH146" s="201">
        <f>IF(N146="sníž. přenesená",J146,0)</f>
        <v>0</v>
      </c>
      <c r="BI146" s="201">
        <f>IF(N146="nulová",J146,0)</f>
        <v>0</v>
      </c>
      <c r="BJ146" s="18" t="s">
        <v>80</v>
      </c>
      <c r="BK146" s="201">
        <f>ROUND(I146*H146,2)</f>
        <v>0</v>
      </c>
      <c r="BL146" s="18" t="s">
        <v>239</v>
      </c>
      <c r="BM146" s="200" t="s">
        <v>566</v>
      </c>
    </row>
    <row r="147" spans="1:65" s="2" customFormat="1" ht="29.25">
      <c r="A147" s="35"/>
      <c r="B147" s="36"/>
      <c r="C147" s="37"/>
      <c r="D147" s="206" t="s">
        <v>151</v>
      </c>
      <c r="E147" s="37"/>
      <c r="F147" s="207" t="s">
        <v>268</v>
      </c>
      <c r="G147" s="37"/>
      <c r="H147" s="37"/>
      <c r="I147" s="109"/>
      <c r="J147" s="37"/>
      <c r="K147" s="37"/>
      <c r="L147" s="40"/>
      <c r="M147" s="208"/>
      <c r="N147" s="209"/>
      <c r="O147" s="65"/>
      <c r="P147" s="65"/>
      <c r="Q147" s="65"/>
      <c r="R147" s="65"/>
      <c r="S147" s="65"/>
      <c r="T147" s="66"/>
      <c r="U147" s="35"/>
      <c r="V147" s="35"/>
      <c r="W147" s="35"/>
      <c r="X147" s="35"/>
      <c r="Y147" s="35"/>
      <c r="Z147" s="35"/>
      <c r="AA147" s="35"/>
      <c r="AB147" s="35"/>
      <c r="AC147" s="35"/>
      <c r="AD147" s="35"/>
      <c r="AE147" s="35"/>
      <c r="AT147" s="18" t="s">
        <v>151</v>
      </c>
      <c r="AU147" s="18" t="s">
        <v>82</v>
      </c>
    </row>
    <row r="148" spans="1:65" s="2" customFormat="1" ht="16.5" customHeight="1">
      <c r="A148" s="35"/>
      <c r="B148" s="36"/>
      <c r="C148" s="188" t="s">
        <v>264</v>
      </c>
      <c r="D148" s="188" t="s">
        <v>119</v>
      </c>
      <c r="E148" s="189" t="s">
        <v>269</v>
      </c>
      <c r="F148" s="190" t="s">
        <v>270</v>
      </c>
      <c r="G148" s="191" t="s">
        <v>122</v>
      </c>
      <c r="H148" s="192">
        <v>1</v>
      </c>
      <c r="I148" s="193"/>
      <c r="J148" s="194">
        <f>ROUND(I148*H148,2)</f>
        <v>0</v>
      </c>
      <c r="K148" s="190" t="s">
        <v>19</v>
      </c>
      <c r="L148" s="40"/>
      <c r="M148" s="202" t="s">
        <v>19</v>
      </c>
      <c r="N148" s="203" t="s">
        <v>43</v>
      </c>
      <c r="O148" s="65"/>
      <c r="P148" s="204">
        <f>O148*H148</f>
        <v>0</v>
      </c>
      <c r="Q148" s="204">
        <v>0</v>
      </c>
      <c r="R148" s="204">
        <f>Q148*H148</f>
        <v>0</v>
      </c>
      <c r="S148" s="204">
        <v>0</v>
      </c>
      <c r="T148" s="205">
        <f>S148*H148</f>
        <v>0</v>
      </c>
      <c r="U148" s="35"/>
      <c r="V148" s="35"/>
      <c r="W148" s="35"/>
      <c r="X148" s="35"/>
      <c r="Y148" s="35"/>
      <c r="Z148" s="35"/>
      <c r="AA148" s="35"/>
      <c r="AB148" s="35"/>
      <c r="AC148" s="35"/>
      <c r="AD148" s="35"/>
      <c r="AE148" s="35"/>
      <c r="AR148" s="200" t="s">
        <v>239</v>
      </c>
      <c r="AT148" s="200" t="s">
        <v>119</v>
      </c>
      <c r="AU148" s="200" t="s">
        <v>82</v>
      </c>
      <c r="AY148" s="18" t="s">
        <v>116</v>
      </c>
      <c r="BE148" s="201">
        <f>IF(N148="základní",J148,0)</f>
        <v>0</v>
      </c>
      <c r="BF148" s="201">
        <f>IF(N148="snížená",J148,0)</f>
        <v>0</v>
      </c>
      <c r="BG148" s="201">
        <f>IF(N148="zákl. přenesená",J148,0)</f>
        <v>0</v>
      </c>
      <c r="BH148" s="201">
        <f>IF(N148="sníž. přenesená",J148,0)</f>
        <v>0</v>
      </c>
      <c r="BI148" s="201">
        <f>IF(N148="nulová",J148,0)</f>
        <v>0</v>
      </c>
      <c r="BJ148" s="18" t="s">
        <v>80</v>
      </c>
      <c r="BK148" s="201">
        <f>ROUND(I148*H148,2)</f>
        <v>0</v>
      </c>
      <c r="BL148" s="18" t="s">
        <v>239</v>
      </c>
      <c r="BM148" s="200" t="s">
        <v>567</v>
      </c>
    </row>
    <row r="149" spans="1:65" s="2" customFormat="1" ht="21.75" customHeight="1">
      <c r="A149" s="35"/>
      <c r="B149" s="36"/>
      <c r="C149" s="188" t="s">
        <v>7</v>
      </c>
      <c r="D149" s="188" t="s">
        <v>119</v>
      </c>
      <c r="E149" s="189" t="s">
        <v>273</v>
      </c>
      <c r="F149" s="190" t="s">
        <v>274</v>
      </c>
      <c r="G149" s="191" t="s">
        <v>275</v>
      </c>
      <c r="H149" s="242"/>
      <c r="I149" s="193"/>
      <c r="J149" s="194">
        <f>ROUND(I149*H149,2)</f>
        <v>0</v>
      </c>
      <c r="K149" s="190" t="s">
        <v>123</v>
      </c>
      <c r="L149" s="40"/>
      <c r="M149" s="202" t="s">
        <v>19</v>
      </c>
      <c r="N149" s="203" t="s">
        <v>43</v>
      </c>
      <c r="O149" s="65"/>
      <c r="P149" s="204">
        <f>O149*H149</f>
        <v>0</v>
      </c>
      <c r="Q149" s="204">
        <v>0</v>
      </c>
      <c r="R149" s="204">
        <f>Q149*H149</f>
        <v>0</v>
      </c>
      <c r="S149" s="204">
        <v>0</v>
      </c>
      <c r="T149" s="205">
        <f>S149*H149</f>
        <v>0</v>
      </c>
      <c r="U149" s="35"/>
      <c r="V149" s="35"/>
      <c r="W149" s="35"/>
      <c r="X149" s="35"/>
      <c r="Y149" s="35"/>
      <c r="Z149" s="35"/>
      <c r="AA149" s="35"/>
      <c r="AB149" s="35"/>
      <c r="AC149" s="35"/>
      <c r="AD149" s="35"/>
      <c r="AE149" s="35"/>
      <c r="AR149" s="200" t="s">
        <v>239</v>
      </c>
      <c r="AT149" s="200" t="s">
        <v>119</v>
      </c>
      <c r="AU149" s="200" t="s">
        <v>82</v>
      </c>
      <c r="AY149" s="18" t="s">
        <v>116</v>
      </c>
      <c r="BE149" s="201">
        <f>IF(N149="základní",J149,0)</f>
        <v>0</v>
      </c>
      <c r="BF149" s="201">
        <f>IF(N149="snížená",J149,0)</f>
        <v>0</v>
      </c>
      <c r="BG149" s="201">
        <f>IF(N149="zákl. přenesená",J149,0)</f>
        <v>0</v>
      </c>
      <c r="BH149" s="201">
        <f>IF(N149="sníž. přenesená",J149,0)</f>
        <v>0</v>
      </c>
      <c r="BI149" s="201">
        <f>IF(N149="nulová",J149,0)</f>
        <v>0</v>
      </c>
      <c r="BJ149" s="18" t="s">
        <v>80</v>
      </c>
      <c r="BK149" s="201">
        <f>ROUND(I149*H149,2)</f>
        <v>0</v>
      </c>
      <c r="BL149" s="18" t="s">
        <v>239</v>
      </c>
      <c r="BM149" s="200" t="s">
        <v>568</v>
      </c>
    </row>
    <row r="150" spans="1:65" s="2" customFormat="1" ht="78">
      <c r="A150" s="35"/>
      <c r="B150" s="36"/>
      <c r="C150" s="37"/>
      <c r="D150" s="206" t="s">
        <v>151</v>
      </c>
      <c r="E150" s="37"/>
      <c r="F150" s="207" t="s">
        <v>277</v>
      </c>
      <c r="G150" s="37"/>
      <c r="H150" s="37"/>
      <c r="I150" s="109"/>
      <c r="J150" s="37"/>
      <c r="K150" s="37"/>
      <c r="L150" s="40"/>
      <c r="M150" s="208"/>
      <c r="N150" s="209"/>
      <c r="O150" s="65"/>
      <c r="P150" s="65"/>
      <c r="Q150" s="65"/>
      <c r="R150" s="65"/>
      <c r="S150" s="65"/>
      <c r="T150" s="66"/>
      <c r="U150" s="35"/>
      <c r="V150" s="35"/>
      <c r="W150" s="35"/>
      <c r="X150" s="35"/>
      <c r="Y150" s="35"/>
      <c r="Z150" s="35"/>
      <c r="AA150" s="35"/>
      <c r="AB150" s="35"/>
      <c r="AC150" s="35"/>
      <c r="AD150" s="35"/>
      <c r="AE150" s="35"/>
      <c r="AT150" s="18" t="s">
        <v>151</v>
      </c>
      <c r="AU150" s="18" t="s">
        <v>82</v>
      </c>
    </row>
    <row r="151" spans="1:65" s="12" customFormat="1" ht="22.9" customHeight="1">
      <c r="B151" s="172"/>
      <c r="C151" s="173"/>
      <c r="D151" s="174" t="s">
        <v>71</v>
      </c>
      <c r="E151" s="186" t="s">
        <v>278</v>
      </c>
      <c r="F151" s="186" t="s">
        <v>279</v>
      </c>
      <c r="G151" s="173"/>
      <c r="H151" s="173"/>
      <c r="I151" s="176"/>
      <c r="J151" s="187">
        <f>BK151</f>
        <v>0</v>
      </c>
      <c r="K151" s="173"/>
      <c r="L151" s="178"/>
      <c r="M151" s="179"/>
      <c r="N151" s="180"/>
      <c r="O151" s="180"/>
      <c r="P151" s="181">
        <f>SUM(P152:P164)</f>
        <v>0</v>
      </c>
      <c r="Q151" s="180"/>
      <c r="R151" s="181">
        <f>SUM(R152:R164)</f>
        <v>1.65E-3</v>
      </c>
      <c r="S151" s="180"/>
      <c r="T151" s="182">
        <f>SUM(T152:T164)</f>
        <v>0</v>
      </c>
      <c r="AR151" s="183" t="s">
        <v>82</v>
      </c>
      <c r="AT151" s="184" t="s">
        <v>71</v>
      </c>
      <c r="AU151" s="184" t="s">
        <v>80</v>
      </c>
      <c r="AY151" s="183" t="s">
        <v>116</v>
      </c>
      <c r="BK151" s="185">
        <f>SUM(BK152:BK164)</f>
        <v>0</v>
      </c>
    </row>
    <row r="152" spans="1:65" s="2" customFormat="1" ht="16.5" customHeight="1">
      <c r="A152" s="35"/>
      <c r="B152" s="36"/>
      <c r="C152" s="188" t="s">
        <v>272</v>
      </c>
      <c r="D152" s="188" t="s">
        <v>119</v>
      </c>
      <c r="E152" s="189" t="s">
        <v>281</v>
      </c>
      <c r="F152" s="190" t="s">
        <v>282</v>
      </c>
      <c r="G152" s="191" t="s">
        <v>122</v>
      </c>
      <c r="H152" s="192">
        <v>1</v>
      </c>
      <c r="I152" s="193"/>
      <c r="J152" s="194">
        <f>ROUND(I152*H152,2)</f>
        <v>0</v>
      </c>
      <c r="K152" s="190" t="s">
        <v>19</v>
      </c>
      <c r="L152" s="40"/>
      <c r="M152" s="202" t="s">
        <v>19</v>
      </c>
      <c r="N152" s="203" t="s">
        <v>43</v>
      </c>
      <c r="O152" s="65"/>
      <c r="P152" s="204">
        <f>O152*H152</f>
        <v>0</v>
      </c>
      <c r="Q152" s="204">
        <v>0</v>
      </c>
      <c r="R152" s="204">
        <f>Q152*H152</f>
        <v>0</v>
      </c>
      <c r="S152" s="204">
        <v>0</v>
      </c>
      <c r="T152" s="205">
        <f>S152*H152</f>
        <v>0</v>
      </c>
      <c r="U152" s="35"/>
      <c r="V152" s="35"/>
      <c r="W152" s="35"/>
      <c r="X152" s="35"/>
      <c r="Y152" s="35"/>
      <c r="Z152" s="35"/>
      <c r="AA152" s="35"/>
      <c r="AB152" s="35"/>
      <c r="AC152" s="35"/>
      <c r="AD152" s="35"/>
      <c r="AE152" s="35"/>
      <c r="AR152" s="200" t="s">
        <v>239</v>
      </c>
      <c r="AT152" s="200" t="s">
        <v>119</v>
      </c>
      <c r="AU152" s="200" t="s">
        <v>82</v>
      </c>
      <c r="AY152" s="18" t="s">
        <v>116</v>
      </c>
      <c r="BE152" s="201">
        <f>IF(N152="základní",J152,0)</f>
        <v>0</v>
      </c>
      <c r="BF152" s="201">
        <f>IF(N152="snížená",J152,0)</f>
        <v>0</v>
      </c>
      <c r="BG152" s="201">
        <f>IF(N152="zákl. přenesená",J152,0)</f>
        <v>0</v>
      </c>
      <c r="BH152" s="201">
        <f>IF(N152="sníž. přenesená",J152,0)</f>
        <v>0</v>
      </c>
      <c r="BI152" s="201">
        <f>IF(N152="nulová",J152,0)</f>
        <v>0</v>
      </c>
      <c r="BJ152" s="18" t="s">
        <v>80</v>
      </c>
      <c r="BK152" s="201">
        <f>ROUND(I152*H152,2)</f>
        <v>0</v>
      </c>
      <c r="BL152" s="18" t="s">
        <v>239</v>
      </c>
      <c r="BM152" s="200" t="s">
        <v>569</v>
      </c>
    </row>
    <row r="153" spans="1:65" s="2" customFormat="1" ht="16.5" customHeight="1">
      <c r="A153" s="35"/>
      <c r="B153" s="36"/>
      <c r="C153" s="188" t="s">
        <v>280</v>
      </c>
      <c r="D153" s="188" t="s">
        <v>119</v>
      </c>
      <c r="E153" s="189" t="s">
        <v>285</v>
      </c>
      <c r="F153" s="190" t="s">
        <v>286</v>
      </c>
      <c r="G153" s="191" t="s">
        <v>122</v>
      </c>
      <c r="H153" s="192">
        <v>1</v>
      </c>
      <c r="I153" s="193"/>
      <c r="J153" s="194">
        <f>ROUND(I153*H153,2)</f>
        <v>0</v>
      </c>
      <c r="K153" s="190" t="s">
        <v>19</v>
      </c>
      <c r="L153" s="40"/>
      <c r="M153" s="202" t="s">
        <v>19</v>
      </c>
      <c r="N153" s="203" t="s">
        <v>43</v>
      </c>
      <c r="O153" s="65"/>
      <c r="P153" s="204">
        <f>O153*H153</f>
        <v>0</v>
      </c>
      <c r="Q153" s="204">
        <v>0</v>
      </c>
      <c r="R153" s="204">
        <f>Q153*H153</f>
        <v>0</v>
      </c>
      <c r="S153" s="204">
        <v>0</v>
      </c>
      <c r="T153" s="205">
        <f>S153*H153</f>
        <v>0</v>
      </c>
      <c r="U153" s="35"/>
      <c r="V153" s="35"/>
      <c r="W153" s="35"/>
      <c r="X153" s="35"/>
      <c r="Y153" s="35"/>
      <c r="Z153" s="35"/>
      <c r="AA153" s="35"/>
      <c r="AB153" s="35"/>
      <c r="AC153" s="35"/>
      <c r="AD153" s="35"/>
      <c r="AE153" s="35"/>
      <c r="AR153" s="200" t="s">
        <v>239</v>
      </c>
      <c r="AT153" s="200" t="s">
        <v>119</v>
      </c>
      <c r="AU153" s="200" t="s">
        <v>82</v>
      </c>
      <c r="AY153" s="18" t="s">
        <v>116</v>
      </c>
      <c r="BE153" s="201">
        <f>IF(N153="základní",J153,0)</f>
        <v>0</v>
      </c>
      <c r="BF153" s="201">
        <f>IF(N153="snížená",J153,0)</f>
        <v>0</v>
      </c>
      <c r="BG153" s="201">
        <f>IF(N153="zákl. přenesená",J153,0)</f>
        <v>0</v>
      </c>
      <c r="BH153" s="201">
        <f>IF(N153="sníž. přenesená",J153,0)</f>
        <v>0</v>
      </c>
      <c r="BI153" s="201">
        <f>IF(N153="nulová",J153,0)</f>
        <v>0</v>
      </c>
      <c r="BJ153" s="18" t="s">
        <v>80</v>
      </c>
      <c r="BK153" s="201">
        <f>ROUND(I153*H153,2)</f>
        <v>0</v>
      </c>
      <c r="BL153" s="18" t="s">
        <v>239</v>
      </c>
      <c r="BM153" s="200" t="s">
        <v>570</v>
      </c>
    </row>
    <row r="154" spans="1:65" s="2" customFormat="1" ht="16.5" customHeight="1">
      <c r="A154" s="35"/>
      <c r="B154" s="36"/>
      <c r="C154" s="188" t="s">
        <v>284</v>
      </c>
      <c r="D154" s="188" t="s">
        <v>119</v>
      </c>
      <c r="E154" s="189" t="s">
        <v>571</v>
      </c>
      <c r="F154" s="190" t="s">
        <v>572</v>
      </c>
      <c r="G154" s="191" t="s">
        <v>255</v>
      </c>
      <c r="H154" s="192">
        <v>2</v>
      </c>
      <c r="I154" s="193"/>
      <c r="J154" s="194">
        <f>ROUND(I154*H154,2)</f>
        <v>0</v>
      </c>
      <c r="K154" s="190" t="s">
        <v>123</v>
      </c>
      <c r="L154" s="40"/>
      <c r="M154" s="202" t="s">
        <v>19</v>
      </c>
      <c r="N154" s="203" t="s">
        <v>43</v>
      </c>
      <c r="O154" s="65"/>
      <c r="P154" s="204">
        <f>O154*H154</f>
        <v>0</v>
      </c>
      <c r="Q154" s="204">
        <v>5.0000000000000001E-4</v>
      </c>
      <c r="R154" s="204">
        <f>Q154*H154</f>
        <v>1E-3</v>
      </c>
      <c r="S154" s="204">
        <v>0</v>
      </c>
      <c r="T154" s="205">
        <f>S154*H154</f>
        <v>0</v>
      </c>
      <c r="U154" s="35"/>
      <c r="V154" s="35"/>
      <c r="W154" s="35"/>
      <c r="X154" s="35"/>
      <c r="Y154" s="35"/>
      <c r="Z154" s="35"/>
      <c r="AA154" s="35"/>
      <c r="AB154" s="35"/>
      <c r="AC154" s="35"/>
      <c r="AD154" s="35"/>
      <c r="AE154" s="35"/>
      <c r="AR154" s="200" t="s">
        <v>239</v>
      </c>
      <c r="AT154" s="200" t="s">
        <v>119</v>
      </c>
      <c r="AU154" s="200" t="s">
        <v>82</v>
      </c>
      <c r="AY154" s="18" t="s">
        <v>116</v>
      </c>
      <c r="BE154" s="201">
        <f>IF(N154="základní",J154,0)</f>
        <v>0</v>
      </c>
      <c r="BF154" s="201">
        <f>IF(N154="snížená",J154,0)</f>
        <v>0</v>
      </c>
      <c r="BG154" s="201">
        <f>IF(N154="zákl. přenesená",J154,0)</f>
        <v>0</v>
      </c>
      <c r="BH154" s="201">
        <f>IF(N154="sníž. přenesená",J154,0)</f>
        <v>0</v>
      </c>
      <c r="BI154" s="201">
        <f>IF(N154="nulová",J154,0)</f>
        <v>0</v>
      </c>
      <c r="BJ154" s="18" t="s">
        <v>80</v>
      </c>
      <c r="BK154" s="201">
        <f>ROUND(I154*H154,2)</f>
        <v>0</v>
      </c>
      <c r="BL154" s="18" t="s">
        <v>239</v>
      </c>
      <c r="BM154" s="200" t="s">
        <v>573</v>
      </c>
    </row>
    <row r="155" spans="1:65" s="2" customFormat="1" ht="29.25">
      <c r="A155" s="35"/>
      <c r="B155" s="36"/>
      <c r="C155" s="37"/>
      <c r="D155" s="206" t="s">
        <v>151</v>
      </c>
      <c r="E155" s="37"/>
      <c r="F155" s="207" t="s">
        <v>292</v>
      </c>
      <c r="G155" s="37"/>
      <c r="H155" s="37"/>
      <c r="I155" s="109"/>
      <c r="J155" s="37"/>
      <c r="K155" s="37"/>
      <c r="L155" s="40"/>
      <c r="M155" s="208"/>
      <c r="N155" s="209"/>
      <c r="O155" s="65"/>
      <c r="P155" s="65"/>
      <c r="Q155" s="65"/>
      <c r="R155" s="65"/>
      <c r="S155" s="65"/>
      <c r="T155" s="66"/>
      <c r="U155" s="35"/>
      <c r="V155" s="35"/>
      <c r="W155" s="35"/>
      <c r="X155" s="35"/>
      <c r="Y155" s="35"/>
      <c r="Z155" s="35"/>
      <c r="AA155" s="35"/>
      <c r="AB155" s="35"/>
      <c r="AC155" s="35"/>
      <c r="AD155" s="35"/>
      <c r="AE155" s="35"/>
      <c r="AT155" s="18" t="s">
        <v>151</v>
      </c>
      <c r="AU155" s="18" t="s">
        <v>82</v>
      </c>
    </row>
    <row r="156" spans="1:65" s="2" customFormat="1" ht="16.5" customHeight="1">
      <c r="A156" s="35"/>
      <c r="B156" s="36"/>
      <c r="C156" s="188" t="s">
        <v>288</v>
      </c>
      <c r="D156" s="188" t="s">
        <v>119</v>
      </c>
      <c r="E156" s="189" t="s">
        <v>574</v>
      </c>
      <c r="F156" s="190" t="s">
        <v>575</v>
      </c>
      <c r="G156" s="191" t="s">
        <v>576</v>
      </c>
      <c r="H156" s="192">
        <v>1</v>
      </c>
      <c r="I156" s="193"/>
      <c r="J156" s="194">
        <f>ROUND(I156*H156,2)</f>
        <v>0</v>
      </c>
      <c r="K156" s="190" t="s">
        <v>123</v>
      </c>
      <c r="L156" s="40"/>
      <c r="M156" s="202" t="s">
        <v>19</v>
      </c>
      <c r="N156" s="203" t="s">
        <v>43</v>
      </c>
      <c r="O156" s="65"/>
      <c r="P156" s="204">
        <f>O156*H156</f>
        <v>0</v>
      </c>
      <c r="Q156" s="204">
        <v>2.5000000000000001E-4</v>
      </c>
      <c r="R156" s="204">
        <f>Q156*H156</f>
        <v>2.5000000000000001E-4</v>
      </c>
      <c r="S156" s="204">
        <v>0</v>
      </c>
      <c r="T156" s="205">
        <f>S156*H156</f>
        <v>0</v>
      </c>
      <c r="U156" s="35"/>
      <c r="V156" s="35"/>
      <c r="W156" s="35"/>
      <c r="X156" s="35"/>
      <c r="Y156" s="35"/>
      <c r="Z156" s="35"/>
      <c r="AA156" s="35"/>
      <c r="AB156" s="35"/>
      <c r="AC156" s="35"/>
      <c r="AD156" s="35"/>
      <c r="AE156" s="35"/>
      <c r="AR156" s="200" t="s">
        <v>239</v>
      </c>
      <c r="AT156" s="200" t="s">
        <v>119</v>
      </c>
      <c r="AU156" s="200" t="s">
        <v>82</v>
      </c>
      <c r="AY156" s="18" t="s">
        <v>116</v>
      </c>
      <c r="BE156" s="201">
        <f>IF(N156="základní",J156,0)</f>
        <v>0</v>
      </c>
      <c r="BF156" s="201">
        <f>IF(N156="snížená",J156,0)</f>
        <v>0</v>
      </c>
      <c r="BG156" s="201">
        <f>IF(N156="zákl. přenesená",J156,0)</f>
        <v>0</v>
      </c>
      <c r="BH156" s="201">
        <f>IF(N156="sníž. přenesená",J156,0)</f>
        <v>0</v>
      </c>
      <c r="BI156" s="201">
        <f>IF(N156="nulová",J156,0)</f>
        <v>0</v>
      </c>
      <c r="BJ156" s="18" t="s">
        <v>80</v>
      </c>
      <c r="BK156" s="201">
        <f>ROUND(I156*H156,2)</f>
        <v>0</v>
      </c>
      <c r="BL156" s="18" t="s">
        <v>239</v>
      </c>
      <c r="BM156" s="200" t="s">
        <v>577</v>
      </c>
    </row>
    <row r="157" spans="1:65" s="2" customFormat="1" ht="39">
      <c r="A157" s="35"/>
      <c r="B157" s="36"/>
      <c r="C157" s="37"/>
      <c r="D157" s="206" t="s">
        <v>151</v>
      </c>
      <c r="E157" s="37"/>
      <c r="F157" s="207" t="s">
        <v>297</v>
      </c>
      <c r="G157" s="37"/>
      <c r="H157" s="37"/>
      <c r="I157" s="109"/>
      <c r="J157" s="37"/>
      <c r="K157" s="37"/>
      <c r="L157" s="40"/>
      <c r="M157" s="208"/>
      <c r="N157" s="209"/>
      <c r="O157" s="65"/>
      <c r="P157" s="65"/>
      <c r="Q157" s="65"/>
      <c r="R157" s="65"/>
      <c r="S157" s="65"/>
      <c r="T157" s="66"/>
      <c r="U157" s="35"/>
      <c r="V157" s="35"/>
      <c r="W157" s="35"/>
      <c r="X157" s="35"/>
      <c r="Y157" s="35"/>
      <c r="Z157" s="35"/>
      <c r="AA157" s="35"/>
      <c r="AB157" s="35"/>
      <c r="AC157" s="35"/>
      <c r="AD157" s="35"/>
      <c r="AE157" s="35"/>
      <c r="AT157" s="18" t="s">
        <v>151</v>
      </c>
      <c r="AU157" s="18" t="s">
        <v>82</v>
      </c>
    </row>
    <row r="158" spans="1:65" s="2" customFormat="1" ht="21.75" customHeight="1">
      <c r="A158" s="35"/>
      <c r="B158" s="36"/>
      <c r="C158" s="188" t="s">
        <v>293</v>
      </c>
      <c r="D158" s="188" t="s">
        <v>119</v>
      </c>
      <c r="E158" s="189" t="s">
        <v>299</v>
      </c>
      <c r="F158" s="190" t="s">
        <v>300</v>
      </c>
      <c r="G158" s="191" t="s">
        <v>255</v>
      </c>
      <c r="H158" s="192">
        <v>2</v>
      </c>
      <c r="I158" s="193"/>
      <c r="J158" s="194">
        <f>ROUND(I158*H158,2)</f>
        <v>0</v>
      </c>
      <c r="K158" s="190" t="s">
        <v>123</v>
      </c>
      <c r="L158" s="40"/>
      <c r="M158" s="202" t="s">
        <v>19</v>
      </c>
      <c r="N158" s="203" t="s">
        <v>43</v>
      </c>
      <c r="O158" s="65"/>
      <c r="P158" s="204">
        <f>O158*H158</f>
        <v>0</v>
      </c>
      <c r="Q158" s="204">
        <v>1.9000000000000001E-4</v>
      </c>
      <c r="R158" s="204">
        <f>Q158*H158</f>
        <v>3.8000000000000002E-4</v>
      </c>
      <c r="S158" s="204">
        <v>0</v>
      </c>
      <c r="T158" s="205">
        <f>S158*H158</f>
        <v>0</v>
      </c>
      <c r="U158" s="35"/>
      <c r="V158" s="35"/>
      <c r="W158" s="35"/>
      <c r="X158" s="35"/>
      <c r="Y158" s="35"/>
      <c r="Z158" s="35"/>
      <c r="AA158" s="35"/>
      <c r="AB158" s="35"/>
      <c r="AC158" s="35"/>
      <c r="AD158" s="35"/>
      <c r="AE158" s="35"/>
      <c r="AR158" s="200" t="s">
        <v>239</v>
      </c>
      <c r="AT158" s="200" t="s">
        <v>119</v>
      </c>
      <c r="AU158" s="200" t="s">
        <v>82</v>
      </c>
      <c r="AY158" s="18" t="s">
        <v>116</v>
      </c>
      <c r="BE158" s="201">
        <f>IF(N158="základní",J158,0)</f>
        <v>0</v>
      </c>
      <c r="BF158" s="201">
        <f>IF(N158="snížená",J158,0)</f>
        <v>0</v>
      </c>
      <c r="BG158" s="201">
        <f>IF(N158="zákl. přenesená",J158,0)</f>
        <v>0</v>
      </c>
      <c r="BH158" s="201">
        <f>IF(N158="sníž. přenesená",J158,0)</f>
        <v>0</v>
      </c>
      <c r="BI158" s="201">
        <f>IF(N158="nulová",J158,0)</f>
        <v>0</v>
      </c>
      <c r="BJ158" s="18" t="s">
        <v>80</v>
      </c>
      <c r="BK158" s="201">
        <f>ROUND(I158*H158,2)</f>
        <v>0</v>
      </c>
      <c r="BL158" s="18" t="s">
        <v>239</v>
      </c>
      <c r="BM158" s="200" t="s">
        <v>578</v>
      </c>
    </row>
    <row r="159" spans="1:65" s="2" customFormat="1" ht="68.25">
      <c r="A159" s="35"/>
      <c r="B159" s="36"/>
      <c r="C159" s="37"/>
      <c r="D159" s="206" t="s">
        <v>151</v>
      </c>
      <c r="E159" s="37"/>
      <c r="F159" s="207" t="s">
        <v>302</v>
      </c>
      <c r="G159" s="37"/>
      <c r="H159" s="37"/>
      <c r="I159" s="109"/>
      <c r="J159" s="37"/>
      <c r="K159" s="37"/>
      <c r="L159" s="40"/>
      <c r="M159" s="208"/>
      <c r="N159" s="209"/>
      <c r="O159" s="65"/>
      <c r="P159" s="65"/>
      <c r="Q159" s="65"/>
      <c r="R159" s="65"/>
      <c r="S159" s="65"/>
      <c r="T159" s="66"/>
      <c r="U159" s="35"/>
      <c r="V159" s="35"/>
      <c r="W159" s="35"/>
      <c r="X159" s="35"/>
      <c r="Y159" s="35"/>
      <c r="Z159" s="35"/>
      <c r="AA159" s="35"/>
      <c r="AB159" s="35"/>
      <c r="AC159" s="35"/>
      <c r="AD159" s="35"/>
      <c r="AE159" s="35"/>
      <c r="AT159" s="18" t="s">
        <v>151</v>
      </c>
      <c r="AU159" s="18" t="s">
        <v>82</v>
      </c>
    </row>
    <row r="160" spans="1:65" s="2" customFormat="1" ht="16.5" customHeight="1">
      <c r="A160" s="35"/>
      <c r="B160" s="36"/>
      <c r="C160" s="188" t="s">
        <v>298</v>
      </c>
      <c r="D160" s="188" t="s">
        <v>119</v>
      </c>
      <c r="E160" s="189" t="s">
        <v>304</v>
      </c>
      <c r="F160" s="190" t="s">
        <v>305</v>
      </c>
      <c r="G160" s="191" t="s">
        <v>255</v>
      </c>
      <c r="H160" s="192">
        <v>2</v>
      </c>
      <c r="I160" s="193"/>
      <c r="J160" s="194">
        <f>ROUND(I160*H160,2)</f>
        <v>0</v>
      </c>
      <c r="K160" s="190" t="s">
        <v>123</v>
      </c>
      <c r="L160" s="40"/>
      <c r="M160" s="202" t="s">
        <v>19</v>
      </c>
      <c r="N160" s="203" t="s">
        <v>43</v>
      </c>
      <c r="O160" s="65"/>
      <c r="P160" s="204">
        <f>O160*H160</f>
        <v>0</v>
      </c>
      <c r="Q160" s="204">
        <v>1.0000000000000001E-5</v>
      </c>
      <c r="R160" s="204">
        <f>Q160*H160</f>
        <v>2.0000000000000002E-5</v>
      </c>
      <c r="S160" s="204">
        <v>0</v>
      </c>
      <c r="T160" s="205">
        <f>S160*H160</f>
        <v>0</v>
      </c>
      <c r="U160" s="35"/>
      <c r="V160" s="35"/>
      <c r="W160" s="35"/>
      <c r="X160" s="35"/>
      <c r="Y160" s="35"/>
      <c r="Z160" s="35"/>
      <c r="AA160" s="35"/>
      <c r="AB160" s="35"/>
      <c r="AC160" s="35"/>
      <c r="AD160" s="35"/>
      <c r="AE160" s="35"/>
      <c r="AR160" s="200" t="s">
        <v>239</v>
      </c>
      <c r="AT160" s="200" t="s">
        <v>119</v>
      </c>
      <c r="AU160" s="200" t="s">
        <v>82</v>
      </c>
      <c r="AY160" s="18" t="s">
        <v>116</v>
      </c>
      <c r="BE160" s="201">
        <f>IF(N160="základní",J160,0)</f>
        <v>0</v>
      </c>
      <c r="BF160" s="201">
        <f>IF(N160="snížená",J160,0)</f>
        <v>0</v>
      </c>
      <c r="BG160" s="201">
        <f>IF(N160="zákl. přenesená",J160,0)</f>
        <v>0</v>
      </c>
      <c r="BH160" s="201">
        <f>IF(N160="sníž. přenesená",J160,0)</f>
        <v>0</v>
      </c>
      <c r="BI160" s="201">
        <f>IF(N160="nulová",J160,0)</f>
        <v>0</v>
      </c>
      <c r="BJ160" s="18" t="s">
        <v>80</v>
      </c>
      <c r="BK160" s="201">
        <f>ROUND(I160*H160,2)</f>
        <v>0</v>
      </c>
      <c r="BL160" s="18" t="s">
        <v>239</v>
      </c>
      <c r="BM160" s="200" t="s">
        <v>579</v>
      </c>
    </row>
    <row r="161" spans="1:65" s="2" customFormat="1" ht="68.25">
      <c r="A161" s="35"/>
      <c r="B161" s="36"/>
      <c r="C161" s="37"/>
      <c r="D161" s="206" t="s">
        <v>151</v>
      </c>
      <c r="E161" s="37"/>
      <c r="F161" s="207" t="s">
        <v>302</v>
      </c>
      <c r="G161" s="37"/>
      <c r="H161" s="37"/>
      <c r="I161" s="109"/>
      <c r="J161" s="37"/>
      <c r="K161" s="37"/>
      <c r="L161" s="40"/>
      <c r="M161" s="208"/>
      <c r="N161" s="209"/>
      <c r="O161" s="65"/>
      <c r="P161" s="65"/>
      <c r="Q161" s="65"/>
      <c r="R161" s="65"/>
      <c r="S161" s="65"/>
      <c r="T161" s="66"/>
      <c r="U161" s="35"/>
      <c r="V161" s="35"/>
      <c r="W161" s="35"/>
      <c r="X161" s="35"/>
      <c r="Y161" s="35"/>
      <c r="Z161" s="35"/>
      <c r="AA161" s="35"/>
      <c r="AB161" s="35"/>
      <c r="AC161" s="35"/>
      <c r="AD161" s="35"/>
      <c r="AE161" s="35"/>
      <c r="AT161" s="18" t="s">
        <v>151</v>
      </c>
      <c r="AU161" s="18" t="s">
        <v>82</v>
      </c>
    </row>
    <row r="162" spans="1:65" s="2" customFormat="1" ht="16.5" customHeight="1">
      <c r="A162" s="35"/>
      <c r="B162" s="36"/>
      <c r="C162" s="188" t="s">
        <v>303</v>
      </c>
      <c r="D162" s="188" t="s">
        <v>119</v>
      </c>
      <c r="E162" s="189" t="s">
        <v>308</v>
      </c>
      <c r="F162" s="190" t="s">
        <v>270</v>
      </c>
      <c r="G162" s="191" t="s">
        <v>122</v>
      </c>
      <c r="H162" s="192">
        <v>1</v>
      </c>
      <c r="I162" s="193"/>
      <c r="J162" s="194">
        <f>ROUND(I162*H162,2)</f>
        <v>0</v>
      </c>
      <c r="K162" s="190" t="s">
        <v>19</v>
      </c>
      <c r="L162" s="40"/>
      <c r="M162" s="202" t="s">
        <v>19</v>
      </c>
      <c r="N162" s="203" t="s">
        <v>43</v>
      </c>
      <c r="O162" s="65"/>
      <c r="P162" s="204">
        <f>O162*H162</f>
        <v>0</v>
      </c>
      <c r="Q162" s="204">
        <v>0</v>
      </c>
      <c r="R162" s="204">
        <f>Q162*H162</f>
        <v>0</v>
      </c>
      <c r="S162" s="204">
        <v>0</v>
      </c>
      <c r="T162" s="205">
        <f>S162*H162</f>
        <v>0</v>
      </c>
      <c r="U162" s="35"/>
      <c r="V162" s="35"/>
      <c r="W162" s="35"/>
      <c r="X162" s="35"/>
      <c r="Y162" s="35"/>
      <c r="Z162" s="35"/>
      <c r="AA162" s="35"/>
      <c r="AB162" s="35"/>
      <c r="AC162" s="35"/>
      <c r="AD162" s="35"/>
      <c r="AE162" s="35"/>
      <c r="AR162" s="200" t="s">
        <v>239</v>
      </c>
      <c r="AT162" s="200" t="s">
        <v>119</v>
      </c>
      <c r="AU162" s="200" t="s">
        <v>82</v>
      </c>
      <c r="AY162" s="18" t="s">
        <v>116</v>
      </c>
      <c r="BE162" s="201">
        <f>IF(N162="základní",J162,0)</f>
        <v>0</v>
      </c>
      <c r="BF162" s="201">
        <f>IF(N162="snížená",J162,0)</f>
        <v>0</v>
      </c>
      <c r="BG162" s="201">
        <f>IF(N162="zákl. přenesená",J162,0)</f>
        <v>0</v>
      </c>
      <c r="BH162" s="201">
        <f>IF(N162="sníž. přenesená",J162,0)</f>
        <v>0</v>
      </c>
      <c r="BI162" s="201">
        <f>IF(N162="nulová",J162,0)</f>
        <v>0</v>
      </c>
      <c r="BJ162" s="18" t="s">
        <v>80</v>
      </c>
      <c r="BK162" s="201">
        <f>ROUND(I162*H162,2)</f>
        <v>0</v>
      </c>
      <c r="BL162" s="18" t="s">
        <v>239</v>
      </c>
      <c r="BM162" s="200" t="s">
        <v>580</v>
      </c>
    </row>
    <row r="163" spans="1:65" s="2" customFormat="1" ht="21.75" customHeight="1">
      <c r="A163" s="35"/>
      <c r="B163" s="36"/>
      <c r="C163" s="188" t="s">
        <v>307</v>
      </c>
      <c r="D163" s="188" t="s">
        <v>119</v>
      </c>
      <c r="E163" s="189" t="s">
        <v>311</v>
      </c>
      <c r="F163" s="190" t="s">
        <v>312</v>
      </c>
      <c r="G163" s="191" t="s">
        <v>275</v>
      </c>
      <c r="H163" s="242"/>
      <c r="I163" s="193"/>
      <c r="J163" s="194">
        <f>ROUND(I163*H163,2)</f>
        <v>0</v>
      </c>
      <c r="K163" s="190" t="s">
        <v>123</v>
      </c>
      <c r="L163" s="40"/>
      <c r="M163" s="202" t="s">
        <v>19</v>
      </c>
      <c r="N163" s="203" t="s">
        <v>43</v>
      </c>
      <c r="O163" s="65"/>
      <c r="P163" s="204">
        <f>O163*H163</f>
        <v>0</v>
      </c>
      <c r="Q163" s="204">
        <v>0</v>
      </c>
      <c r="R163" s="204">
        <f>Q163*H163</f>
        <v>0</v>
      </c>
      <c r="S163" s="204">
        <v>0</v>
      </c>
      <c r="T163" s="205">
        <f>S163*H163</f>
        <v>0</v>
      </c>
      <c r="U163" s="35"/>
      <c r="V163" s="35"/>
      <c r="W163" s="35"/>
      <c r="X163" s="35"/>
      <c r="Y163" s="35"/>
      <c r="Z163" s="35"/>
      <c r="AA163" s="35"/>
      <c r="AB163" s="35"/>
      <c r="AC163" s="35"/>
      <c r="AD163" s="35"/>
      <c r="AE163" s="35"/>
      <c r="AR163" s="200" t="s">
        <v>239</v>
      </c>
      <c r="AT163" s="200" t="s">
        <v>119</v>
      </c>
      <c r="AU163" s="200" t="s">
        <v>82</v>
      </c>
      <c r="AY163" s="18" t="s">
        <v>116</v>
      </c>
      <c r="BE163" s="201">
        <f>IF(N163="základní",J163,0)</f>
        <v>0</v>
      </c>
      <c r="BF163" s="201">
        <f>IF(N163="snížená",J163,0)</f>
        <v>0</v>
      </c>
      <c r="BG163" s="201">
        <f>IF(N163="zákl. přenesená",J163,0)</f>
        <v>0</v>
      </c>
      <c r="BH163" s="201">
        <f>IF(N163="sníž. přenesená",J163,0)</f>
        <v>0</v>
      </c>
      <c r="BI163" s="201">
        <f>IF(N163="nulová",J163,0)</f>
        <v>0</v>
      </c>
      <c r="BJ163" s="18" t="s">
        <v>80</v>
      </c>
      <c r="BK163" s="201">
        <f>ROUND(I163*H163,2)</f>
        <v>0</v>
      </c>
      <c r="BL163" s="18" t="s">
        <v>239</v>
      </c>
      <c r="BM163" s="200" t="s">
        <v>581</v>
      </c>
    </row>
    <row r="164" spans="1:65" s="2" customFormat="1" ht="78">
      <c r="A164" s="35"/>
      <c r="B164" s="36"/>
      <c r="C164" s="37"/>
      <c r="D164" s="206" t="s">
        <v>151</v>
      </c>
      <c r="E164" s="37"/>
      <c r="F164" s="207" t="s">
        <v>314</v>
      </c>
      <c r="G164" s="37"/>
      <c r="H164" s="37"/>
      <c r="I164" s="109"/>
      <c r="J164" s="37"/>
      <c r="K164" s="37"/>
      <c r="L164" s="40"/>
      <c r="M164" s="208"/>
      <c r="N164" s="209"/>
      <c r="O164" s="65"/>
      <c r="P164" s="65"/>
      <c r="Q164" s="65"/>
      <c r="R164" s="65"/>
      <c r="S164" s="65"/>
      <c r="T164" s="66"/>
      <c r="U164" s="35"/>
      <c r="V164" s="35"/>
      <c r="W164" s="35"/>
      <c r="X164" s="35"/>
      <c r="Y164" s="35"/>
      <c r="Z164" s="35"/>
      <c r="AA164" s="35"/>
      <c r="AB164" s="35"/>
      <c r="AC164" s="35"/>
      <c r="AD164" s="35"/>
      <c r="AE164" s="35"/>
      <c r="AT164" s="18" t="s">
        <v>151</v>
      </c>
      <c r="AU164" s="18" t="s">
        <v>82</v>
      </c>
    </row>
    <row r="165" spans="1:65" s="12" customFormat="1" ht="22.9" customHeight="1">
      <c r="B165" s="172"/>
      <c r="C165" s="173"/>
      <c r="D165" s="174" t="s">
        <v>71</v>
      </c>
      <c r="E165" s="186" t="s">
        <v>315</v>
      </c>
      <c r="F165" s="186" t="s">
        <v>316</v>
      </c>
      <c r="G165" s="173"/>
      <c r="H165" s="173"/>
      <c r="I165" s="176"/>
      <c r="J165" s="187">
        <f>BK165</f>
        <v>0</v>
      </c>
      <c r="K165" s="173"/>
      <c r="L165" s="178"/>
      <c r="M165" s="179"/>
      <c r="N165" s="180"/>
      <c r="O165" s="180"/>
      <c r="P165" s="181">
        <f>SUM(P166:P178)</f>
        <v>0</v>
      </c>
      <c r="Q165" s="180"/>
      <c r="R165" s="181">
        <f>SUM(R166:R178)</f>
        <v>1.1979999999999999E-2</v>
      </c>
      <c r="S165" s="180"/>
      <c r="T165" s="182">
        <f>SUM(T166:T178)</f>
        <v>4.8779999999999997E-2</v>
      </c>
      <c r="AR165" s="183" t="s">
        <v>82</v>
      </c>
      <c r="AT165" s="184" t="s">
        <v>71</v>
      </c>
      <c r="AU165" s="184" t="s">
        <v>80</v>
      </c>
      <c r="AY165" s="183" t="s">
        <v>116</v>
      </c>
      <c r="BK165" s="185">
        <f>SUM(BK166:BK178)</f>
        <v>0</v>
      </c>
    </row>
    <row r="166" spans="1:65" s="2" customFormat="1" ht="16.5" customHeight="1">
      <c r="A166" s="35"/>
      <c r="B166" s="36"/>
      <c r="C166" s="188" t="s">
        <v>310</v>
      </c>
      <c r="D166" s="188" t="s">
        <v>119</v>
      </c>
      <c r="E166" s="189" t="s">
        <v>582</v>
      </c>
      <c r="F166" s="190" t="s">
        <v>583</v>
      </c>
      <c r="G166" s="191" t="s">
        <v>122</v>
      </c>
      <c r="H166" s="192">
        <v>1</v>
      </c>
      <c r="I166" s="193"/>
      <c r="J166" s="194">
        <f>ROUND(I166*H166,2)</f>
        <v>0</v>
      </c>
      <c r="K166" s="190" t="s">
        <v>123</v>
      </c>
      <c r="L166" s="40"/>
      <c r="M166" s="202" t="s">
        <v>19</v>
      </c>
      <c r="N166" s="203" t="s">
        <v>43</v>
      </c>
      <c r="O166" s="65"/>
      <c r="P166" s="204">
        <f>O166*H166</f>
        <v>0</v>
      </c>
      <c r="Q166" s="204">
        <v>0</v>
      </c>
      <c r="R166" s="204">
        <f>Q166*H166</f>
        <v>0</v>
      </c>
      <c r="S166" s="204">
        <v>2.4500000000000001E-2</v>
      </c>
      <c r="T166" s="205">
        <f>S166*H166</f>
        <v>2.4500000000000001E-2</v>
      </c>
      <c r="U166" s="35"/>
      <c r="V166" s="35"/>
      <c r="W166" s="35"/>
      <c r="X166" s="35"/>
      <c r="Y166" s="35"/>
      <c r="Z166" s="35"/>
      <c r="AA166" s="35"/>
      <c r="AB166" s="35"/>
      <c r="AC166" s="35"/>
      <c r="AD166" s="35"/>
      <c r="AE166" s="35"/>
      <c r="AR166" s="200" t="s">
        <v>239</v>
      </c>
      <c r="AT166" s="200" t="s">
        <v>119</v>
      </c>
      <c r="AU166" s="200" t="s">
        <v>82</v>
      </c>
      <c r="AY166" s="18" t="s">
        <v>116</v>
      </c>
      <c r="BE166" s="201">
        <f>IF(N166="základní",J166,0)</f>
        <v>0</v>
      </c>
      <c r="BF166" s="201">
        <f>IF(N166="snížená",J166,0)</f>
        <v>0</v>
      </c>
      <c r="BG166" s="201">
        <f>IF(N166="zákl. přenesená",J166,0)</f>
        <v>0</v>
      </c>
      <c r="BH166" s="201">
        <f>IF(N166="sníž. přenesená",J166,0)</f>
        <v>0</v>
      </c>
      <c r="BI166" s="201">
        <f>IF(N166="nulová",J166,0)</f>
        <v>0</v>
      </c>
      <c r="BJ166" s="18" t="s">
        <v>80</v>
      </c>
      <c r="BK166" s="201">
        <f>ROUND(I166*H166,2)</f>
        <v>0</v>
      </c>
      <c r="BL166" s="18" t="s">
        <v>239</v>
      </c>
      <c r="BM166" s="200" t="s">
        <v>584</v>
      </c>
    </row>
    <row r="167" spans="1:65" s="2" customFormat="1" ht="16.5" customHeight="1">
      <c r="A167" s="35"/>
      <c r="B167" s="36"/>
      <c r="C167" s="188" t="s">
        <v>317</v>
      </c>
      <c r="D167" s="188" t="s">
        <v>119</v>
      </c>
      <c r="E167" s="189" t="s">
        <v>585</v>
      </c>
      <c r="F167" s="190" t="s">
        <v>586</v>
      </c>
      <c r="G167" s="191" t="s">
        <v>122</v>
      </c>
      <c r="H167" s="192">
        <v>1</v>
      </c>
      <c r="I167" s="193"/>
      <c r="J167" s="194">
        <f>ROUND(I167*H167,2)</f>
        <v>0</v>
      </c>
      <c r="K167" s="190" t="s">
        <v>123</v>
      </c>
      <c r="L167" s="40"/>
      <c r="M167" s="202" t="s">
        <v>19</v>
      </c>
      <c r="N167" s="203" t="s">
        <v>43</v>
      </c>
      <c r="O167" s="65"/>
      <c r="P167" s="204">
        <f>O167*H167</f>
        <v>0</v>
      </c>
      <c r="Q167" s="204">
        <v>0</v>
      </c>
      <c r="R167" s="204">
        <f>Q167*H167</f>
        <v>0</v>
      </c>
      <c r="S167" s="204">
        <v>1.9460000000000002E-2</v>
      </c>
      <c r="T167" s="205">
        <f>S167*H167</f>
        <v>1.9460000000000002E-2</v>
      </c>
      <c r="U167" s="35"/>
      <c r="V167" s="35"/>
      <c r="W167" s="35"/>
      <c r="X167" s="35"/>
      <c r="Y167" s="35"/>
      <c r="Z167" s="35"/>
      <c r="AA167" s="35"/>
      <c r="AB167" s="35"/>
      <c r="AC167" s="35"/>
      <c r="AD167" s="35"/>
      <c r="AE167" s="35"/>
      <c r="AR167" s="200" t="s">
        <v>239</v>
      </c>
      <c r="AT167" s="200" t="s">
        <v>119</v>
      </c>
      <c r="AU167" s="200" t="s">
        <v>82</v>
      </c>
      <c r="AY167" s="18" t="s">
        <v>116</v>
      </c>
      <c r="BE167" s="201">
        <f>IF(N167="základní",J167,0)</f>
        <v>0</v>
      </c>
      <c r="BF167" s="201">
        <f>IF(N167="snížená",J167,0)</f>
        <v>0</v>
      </c>
      <c r="BG167" s="201">
        <f>IF(N167="zákl. přenesená",J167,0)</f>
        <v>0</v>
      </c>
      <c r="BH167" s="201">
        <f>IF(N167="sníž. přenesená",J167,0)</f>
        <v>0</v>
      </c>
      <c r="BI167" s="201">
        <f>IF(N167="nulová",J167,0)</f>
        <v>0</v>
      </c>
      <c r="BJ167" s="18" t="s">
        <v>80</v>
      </c>
      <c r="BK167" s="201">
        <f>ROUND(I167*H167,2)</f>
        <v>0</v>
      </c>
      <c r="BL167" s="18" t="s">
        <v>239</v>
      </c>
      <c r="BM167" s="200" t="s">
        <v>587</v>
      </c>
    </row>
    <row r="168" spans="1:65" s="2" customFormat="1" ht="16.5" customHeight="1">
      <c r="A168" s="35"/>
      <c r="B168" s="36"/>
      <c r="C168" s="188" t="s">
        <v>321</v>
      </c>
      <c r="D168" s="188" t="s">
        <v>119</v>
      </c>
      <c r="E168" s="189" t="s">
        <v>588</v>
      </c>
      <c r="F168" s="190" t="s">
        <v>589</v>
      </c>
      <c r="G168" s="191" t="s">
        <v>122</v>
      </c>
      <c r="H168" s="192">
        <v>2</v>
      </c>
      <c r="I168" s="193"/>
      <c r="J168" s="194">
        <f>ROUND(I168*H168,2)</f>
        <v>0</v>
      </c>
      <c r="K168" s="190" t="s">
        <v>123</v>
      </c>
      <c r="L168" s="40"/>
      <c r="M168" s="202" t="s">
        <v>19</v>
      </c>
      <c r="N168" s="203" t="s">
        <v>43</v>
      </c>
      <c r="O168" s="65"/>
      <c r="P168" s="204">
        <f>O168*H168</f>
        <v>0</v>
      </c>
      <c r="Q168" s="204">
        <v>0</v>
      </c>
      <c r="R168" s="204">
        <f>Q168*H168</f>
        <v>0</v>
      </c>
      <c r="S168" s="204">
        <v>1.56E-3</v>
      </c>
      <c r="T168" s="205">
        <f>S168*H168</f>
        <v>3.1199999999999999E-3</v>
      </c>
      <c r="U168" s="35"/>
      <c r="V168" s="35"/>
      <c r="W168" s="35"/>
      <c r="X168" s="35"/>
      <c r="Y168" s="35"/>
      <c r="Z168" s="35"/>
      <c r="AA168" s="35"/>
      <c r="AB168" s="35"/>
      <c r="AC168" s="35"/>
      <c r="AD168" s="35"/>
      <c r="AE168" s="35"/>
      <c r="AR168" s="200" t="s">
        <v>239</v>
      </c>
      <c r="AT168" s="200" t="s">
        <v>119</v>
      </c>
      <c r="AU168" s="200" t="s">
        <v>82</v>
      </c>
      <c r="AY168" s="18" t="s">
        <v>116</v>
      </c>
      <c r="BE168" s="201">
        <f>IF(N168="základní",J168,0)</f>
        <v>0</v>
      </c>
      <c r="BF168" s="201">
        <f>IF(N168="snížená",J168,0)</f>
        <v>0</v>
      </c>
      <c r="BG168" s="201">
        <f>IF(N168="zákl. přenesená",J168,0)</f>
        <v>0</v>
      </c>
      <c r="BH168" s="201">
        <f>IF(N168="sníž. přenesená",J168,0)</f>
        <v>0</v>
      </c>
      <c r="BI168" s="201">
        <f>IF(N168="nulová",J168,0)</f>
        <v>0</v>
      </c>
      <c r="BJ168" s="18" t="s">
        <v>80</v>
      </c>
      <c r="BK168" s="201">
        <f>ROUND(I168*H168,2)</f>
        <v>0</v>
      </c>
      <c r="BL168" s="18" t="s">
        <v>239</v>
      </c>
      <c r="BM168" s="200" t="s">
        <v>590</v>
      </c>
    </row>
    <row r="169" spans="1:65" s="2" customFormat="1" ht="16.5" customHeight="1">
      <c r="A169" s="35"/>
      <c r="B169" s="36"/>
      <c r="C169" s="188" t="s">
        <v>328</v>
      </c>
      <c r="D169" s="188" t="s">
        <v>119</v>
      </c>
      <c r="E169" s="189" t="s">
        <v>591</v>
      </c>
      <c r="F169" s="190" t="s">
        <v>592</v>
      </c>
      <c r="G169" s="191" t="s">
        <v>261</v>
      </c>
      <c r="H169" s="192">
        <v>2</v>
      </c>
      <c r="I169" s="193"/>
      <c r="J169" s="194">
        <f>ROUND(I169*H169,2)</f>
        <v>0</v>
      </c>
      <c r="K169" s="190" t="s">
        <v>123</v>
      </c>
      <c r="L169" s="40"/>
      <c r="M169" s="202" t="s">
        <v>19</v>
      </c>
      <c r="N169" s="203" t="s">
        <v>43</v>
      </c>
      <c r="O169" s="65"/>
      <c r="P169" s="204">
        <f>O169*H169</f>
        <v>0</v>
      </c>
      <c r="Q169" s="204">
        <v>0</v>
      </c>
      <c r="R169" s="204">
        <f>Q169*H169</f>
        <v>0</v>
      </c>
      <c r="S169" s="204">
        <v>8.4999999999999995E-4</v>
      </c>
      <c r="T169" s="205">
        <f>S169*H169</f>
        <v>1.6999999999999999E-3</v>
      </c>
      <c r="U169" s="35"/>
      <c r="V169" s="35"/>
      <c r="W169" s="35"/>
      <c r="X169" s="35"/>
      <c r="Y169" s="35"/>
      <c r="Z169" s="35"/>
      <c r="AA169" s="35"/>
      <c r="AB169" s="35"/>
      <c r="AC169" s="35"/>
      <c r="AD169" s="35"/>
      <c r="AE169" s="35"/>
      <c r="AR169" s="200" t="s">
        <v>239</v>
      </c>
      <c r="AT169" s="200" t="s">
        <v>119</v>
      </c>
      <c r="AU169" s="200" t="s">
        <v>82</v>
      </c>
      <c r="AY169" s="18" t="s">
        <v>116</v>
      </c>
      <c r="BE169" s="201">
        <f>IF(N169="základní",J169,0)</f>
        <v>0</v>
      </c>
      <c r="BF169" s="201">
        <f>IF(N169="snížená",J169,0)</f>
        <v>0</v>
      </c>
      <c r="BG169" s="201">
        <f>IF(N169="zákl. přenesená",J169,0)</f>
        <v>0</v>
      </c>
      <c r="BH169" s="201">
        <f>IF(N169="sníž. přenesená",J169,0)</f>
        <v>0</v>
      </c>
      <c r="BI169" s="201">
        <f>IF(N169="nulová",J169,0)</f>
        <v>0</v>
      </c>
      <c r="BJ169" s="18" t="s">
        <v>80</v>
      </c>
      <c r="BK169" s="201">
        <f>ROUND(I169*H169,2)</f>
        <v>0</v>
      </c>
      <c r="BL169" s="18" t="s">
        <v>239</v>
      </c>
      <c r="BM169" s="200" t="s">
        <v>593</v>
      </c>
    </row>
    <row r="170" spans="1:65" s="2" customFormat="1" ht="21.75" customHeight="1">
      <c r="A170" s="35"/>
      <c r="B170" s="36"/>
      <c r="C170" s="188" t="s">
        <v>332</v>
      </c>
      <c r="D170" s="188" t="s">
        <v>119</v>
      </c>
      <c r="E170" s="189" t="s">
        <v>594</v>
      </c>
      <c r="F170" s="190" t="s">
        <v>595</v>
      </c>
      <c r="G170" s="191" t="s">
        <v>122</v>
      </c>
      <c r="H170" s="192">
        <v>1</v>
      </c>
      <c r="I170" s="193"/>
      <c r="J170" s="194">
        <f>ROUND(I170*H170,2)</f>
        <v>0</v>
      </c>
      <c r="K170" s="190" t="s">
        <v>123</v>
      </c>
      <c r="L170" s="40"/>
      <c r="M170" s="202" t="s">
        <v>19</v>
      </c>
      <c r="N170" s="203" t="s">
        <v>43</v>
      </c>
      <c r="O170" s="65"/>
      <c r="P170" s="204">
        <f>O170*H170</f>
        <v>0</v>
      </c>
      <c r="Q170" s="204">
        <v>9.4599999999999997E-3</v>
      </c>
      <c r="R170" s="204">
        <f>Q170*H170</f>
        <v>9.4599999999999997E-3</v>
      </c>
      <c r="S170" s="204">
        <v>0</v>
      </c>
      <c r="T170" s="205">
        <f>S170*H170</f>
        <v>0</v>
      </c>
      <c r="U170" s="35"/>
      <c r="V170" s="35"/>
      <c r="W170" s="35"/>
      <c r="X170" s="35"/>
      <c r="Y170" s="35"/>
      <c r="Z170" s="35"/>
      <c r="AA170" s="35"/>
      <c r="AB170" s="35"/>
      <c r="AC170" s="35"/>
      <c r="AD170" s="35"/>
      <c r="AE170" s="35"/>
      <c r="AR170" s="200" t="s">
        <v>239</v>
      </c>
      <c r="AT170" s="200" t="s">
        <v>119</v>
      </c>
      <c r="AU170" s="200" t="s">
        <v>82</v>
      </c>
      <c r="AY170" s="18" t="s">
        <v>116</v>
      </c>
      <c r="BE170" s="201">
        <f>IF(N170="základní",J170,0)</f>
        <v>0</v>
      </c>
      <c r="BF170" s="201">
        <f>IF(N170="snížená",J170,0)</f>
        <v>0</v>
      </c>
      <c r="BG170" s="201">
        <f>IF(N170="zákl. přenesená",J170,0)</f>
        <v>0</v>
      </c>
      <c r="BH170" s="201">
        <f>IF(N170="sníž. přenesená",J170,0)</f>
        <v>0</v>
      </c>
      <c r="BI170" s="201">
        <f>IF(N170="nulová",J170,0)</f>
        <v>0</v>
      </c>
      <c r="BJ170" s="18" t="s">
        <v>80</v>
      </c>
      <c r="BK170" s="201">
        <f>ROUND(I170*H170,2)</f>
        <v>0</v>
      </c>
      <c r="BL170" s="18" t="s">
        <v>239</v>
      </c>
      <c r="BM170" s="200" t="s">
        <v>596</v>
      </c>
    </row>
    <row r="171" spans="1:65" s="2" customFormat="1" ht="58.5">
      <c r="A171" s="35"/>
      <c r="B171" s="36"/>
      <c r="C171" s="37"/>
      <c r="D171" s="206" t="s">
        <v>151</v>
      </c>
      <c r="E171" s="37"/>
      <c r="F171" s="207" t="s">
        <v>597</v>
      </c>
      <c r="G171" s="37"/>
      <c r="H171" s="37"/>
      <c r="I171" s="109"/>
      <c r="J171" s="37"/>
      <c r="K171" s="37"/>
      <c r="L171" s="40"/>
      <c r="M171" s="208"/>
      <c r="N171" s="209"/>
      <c r="O171" s="65"/>
      <c r="P171" s="65"/>
      <c r="Q171" s="65"/>
      <c r="R171" s="65"/>
      <c r="S171" s="65"/>
      <c r="T171" s="66"/>
      <c r="U171" s="35"/>
      <c r="V171" s="35"/>
      <c r="W171" s="35"/>
      <c r="X171" s="35"/>
      <c r="Y171" s="35"/>
      <c r="Z171" s="35"/>
      <c r="AA171" s="35"/>
      <c r="AB171" s="35"/>
      <c r="AC171" s="35"/>
      <c r="AD171" s="35"/>
      <c r="AE171" s="35"/>
      <c r="AT171" s="18" t="s">
        <v>151</v>
      </c>
      <c r="AU171" s="18" t="s">
        <v>82</v>
      </c>
    </row>
    <row r="172" spans="1:65" s="2" customFormat="1" ht="16.5" customHeight="1">
      <c r="A172" s="35"/>
      <c r="B172" s="36"/>
      <c r="C172" s="188" t="s">
        <v>336</v>
      </c>
      <c r="D172" s="188" t="s">
        <v>119</v>
      </c>
      <c r="E172" s="189" t="s">
        <v>598</v>
      </c>
      <c r="F172" s="190" t="s">
        <v>599</v>
      </c>
      <c r="G172" s="191" t="s">
        <v>122</v>
      </c>
      <c r="H172" s="192">
        <v>1</v>
      </c>
      <c r="I172" s="193"/>
      <c r="J172" s="194">
        <f>ROUND(I172*H172,2)</f>
        <v>0</v>
      </c>
      <c r="K172" s="190" t="s">
        <v>123</v>
      </c>
      <c r="L172" s="40"/>
      <c r="M172" s="202" t="s">
        <v>19</v>
      </c>
      <c r="N172" s="203" t="s">
        <v>43</v>
      </c>
      <c r="O172" s="65"/>
      <c r="P172" s="204">
        <f>O172*H172</f>
        <v>0</v>
      </c>
      <c r="Q172" s="204">
        <v>1.8E-3</v>
      </c>
      <c r="R172" s="204">
        <f>Q172*H172</f>
        <v>1.8E-3</v>
      </c>
      <c r="S172" s="204">
        <v>0</v>
      </c>
      <c r="T172" s="205">
        <f>S172*H172</f>
        <v>0</v>
      </c>
      <c r="U172" s="35"/>
      <c r="V172" s="35"/>
      <c r="W172" s="35"/>
      <c r="X172" s="35"/>
      <c r="Y172" s="35"/>
      <c r="Z172" s="35"/>
      <c r="AA172" s="35"/>
      <c r="AB172" s="35"/>
      <c r="AC172" s="35"/>
      <c r="AD172" s="35"/>
      <c r="AE172" s="35"/>
      <c r="AR172" s="200" t="s">
        <v>239</v>
      </c>
      <c r="AT172" s="200" t="s">
        <v>119</v>
      </c>
      <c r="AU172" s="200" t="s">
        <v>82</v>
      </c>
      <c r="AY172" s="18" t="s">
        <v>116</v>
      </c>
      <c r="BE172" s="201">
        <f>IF(N172="základní",J172,0)</f>
        <v>0</v>
      </c>
      <c r="BF172" s="201">
        <f>IF(N172="snížená",J172,0)</f>
        <v>0</v>
      </c>
      <c r="BG172" s="201">
        <f>IF(N172="zákl. přenesená",J172,0)</f>
        <v>0</v>
      </c>
      <c r="BH172" s="201">
        <f>IF(N172="sníž. přenesená",J172,0)</f>
        <v>0</v>
      </c>
      <c r="BI172" s="201">
        <f>IF(N172="nulová",J172,0)</f>
        <v>0</v>
      </c>
      <c r="BJ172" s="18" t="s">
        <v>80</v>
      </c>
      <c r="BK172" s="201">
        <f>ROUND(I172*H172,2)</f>
        <v>0</v>
      </c>
      <c r="BL172" s="18" t="s">
        <v>239</v>
      </c>
      <c r="BM172" s="200" t="s">
        <v>600</v>
      </c>
    </row>
    <row r="173" spans="1:65" s="2" customFormat="1" ht="29.25">
      <c r="A173" s="35"/>
      <c r="B173" s="36"/>
      <c r="C173" s="37"/>
      <c r="D173" s="206" t="s">
        <v>151</v>
      </c>
      <c r="E173" s="37"/>
      <c r="F173" s="207" t="s">
        <v>601</v>
      </c>
      <c r="G173" s="37"/>
      <c r="H173" s="37"/>
      <c r="I173" s="109"/>
      <c r="J173" s="37"/>
      <c r="K173" s="37"/>
      <c r="L173" s="40"/>
      <c r="M173" s="208"/>
      <c r="N173" s="209"/>
      <c r="O173" s="65"/>
      <c r="P173" s="65"/>
      <c r="Q173" s="65"/>
      <c r="R173" s="65"/>
      <c r="S173" s="65"/>
      <c r="T173" s="66"/>
      <c r="U173" s="35"/>
      <c r="V173" s="35"/>
      <c r="W173" s="35"/>
      <c r="X173" s="35"/>
      <c r="Y173" s="35"/>
      <c r="Z173" s="35"/>
      <c r="AA173" s="35"/>
      <c r="AB173" s="35"/>
      <c r="AC173" s="35"/>
      <c r="AD173" s="35"/>
      <c r="AE173" s="35"/>
      <c r="AT173" s="18" t="s">
        <v>151</v>
      </c>
      <c r="AU173" s="18" t="s">
        <v>82</v>
      </c>
    </row>
    <row r="174" spans="1:65" s="2" customFormat="1" ht="16.5" customHeight="1">
      <c r="A174" s="35"/>
      <c r="B174" s="36"/>
      <c r="C174" s="188" t="s">
        <v>340</v>
      </c>
      <c r="D174" s="188" t="s">
        <v>119</v>
      </c>
      <c r="E174" s="189" t="s">
        <v>602</v>
      </c>
      <c r="F174" s="190" t="s">
        <v>603</v>
      </c>
      <c r="G174" s="191" t="s">
        <v>261</v>
      </c>
      <c r="H174" s="192">
        <v>1</v>
      </c>
      <c r="I174" s="193"/>
      <c r="J174" s="194">
        <f>ROUND(I174*H174,2)</f>
        <v>0</v>
      </c>
      <c r="K174" s="190" t="s">
        <v>123</v>
      </c>
      <c r="L174" s="40"/>
      <c r="M174" s="202" t="s">
        <v>19</v>
      </c>
      <c r="N174" s="203" t="s">
        <v>43</v>
      </c>
      <c r="O174" s="65"/>
      <c r="P174" s="204">
        <f>O174*H174</f>
        <v>0</v>
      </c>
      <c r="Q174" s="204">
        <v>2.4000000000000001E-4</v>
      </c>
      <c r="R174" s="204">
        <f>Q174*H174</f>
        <v>2.4000000000000001E-4</v>
      </c>
      <c r="S174" s="204">
        <v>0</v>
      </c>
      <c r="T174" s="205">
        <f>S174*H174</f>
        <v>0</v>
      </c>
      <c r="U174" s="35"/>
      <c r="V174" s="35"/>
      <c r="W174" s="35"/>
      <c r="X174" s="35"/>
      <c r="Y174" s="35"/>
      <c r="Z174" s="35"/>
      <c r="AA174" s="35"/>
      <c r="AB174" s="35"/>
      <c r="AC174" s="35"/>
      <c r="AD174" s="35"/>
      <c r="AE174" s="35"/>
      <c r="AR174" s="200" t="s">
        <v>239</v>
      </c>
      <c r="AT174" s="200" t="s">
        <v>119</v>
      </c>
      <c r="AU174" s="200" t="s">
        <v>82</v>
      </c>
      <c r="AY174" s="18" t="s">
        <v>116</v>
      </c>
      <c r="BE174" s="201">
        <f>IF(N174="základní",J174,0)</f>
        <v>0</v>
      </c>
      <c r="BF174" s="201">
        <f>IF(N174="snížená",J174,0)</f>
        <v>0</v>
      </c>
      <c r="BG174" s="201">
        <f>IF(N174="zákl. přenesená",J174,0)</f>
        <v>0</v>
      </c>
      <c r="BH174" s="201">
        <f>IF(N174="sníž. přenesená",J174,0)</f>
        <v>0</v>
      </c>
      <c r="BI174" s="201">
        <f>IF(N174="nulová",J174,0)</f>
        <v>0</v>
      </c>
      <c r="BJ174" s="18" t="s">
        <v>80</v>
      </c>
      <c r="BK174" s="201">
        <f>ROUND(I174*H174,2)</f>
        <v>0</v>
      </c>
      <c r="BL174" s="18" t="s">
        <v>239</v>
      </c>
      <c r="BM174" s="200" t="s">
        <v>604</v>
      </c>
    </row>
    <row r="175" spans="1:65" s="2" customFormat="1" ht="58.5">
      <c r="A175" s="35"/>
      <c r="B175" s="36"/>
      <c r="C175" s="37"/>
      <c r="D175" s="206" t="s">
        <v>151</v>
      </c>
      <c r="E175" s="37"/>
      <c r="F175" s="207" t="s">
        <v>605</v>
      </c>
      <c r="G175" s="37"/>
      <c r="H175" s="37"/>
      <c r="I175" s="109"/>
      <c r="J175" s="37"/>
      <c r="K175" s="37"/>
      <c r="L175" s="40"/>
      <c r="M175" s="208"/>
      <c r="N175" s="209"/>
      <c r="O175" s="65"/>
      <c r="P175" s="65"/>
      <c r="Q175" s="65"/>
      <c r="R175" s="65"/>
      <c r="S175" s="65"/>
      <c r="T175" s="66"/>
      <c r="U175" s="35"/>
      <c r="V175" s="35"/>
      <c r="W175" s="35"/>
      <c r="X175" s="35"/>
      <c r="Y175" s="35"/>
      <c r="Z175" s="35"/>
      <c r="AA175" s="35"/>
      <c r="AB175" s="35"/>
      <c r="AC175" s="35"/>
      <c r="AD175" s="35"/>
      <c r="AE175" s="35"/>
      <c r="AT175" s="18" t="s">
        <v>151</v>
      </c>
      <c r="AU175" s="18" t="s">
        <v>82</v>
      </c>
    </row>
    <row r="176" spans="1:65" s="2" customFormat="1" ht="16.5" customHeight="1">
      <c r="A176" s="35"/>
      <c r="B176" s="36"/>
      <c r="C176" s="188" t="s">
        <v>345</v>
      </c>
      <c r="D176" s="188" t="s">
        <v>119</v>
      </c>
      <c r="E176" s="189" t="s">
        <v>606</v>
      </c>
      <c r="F176" s="190" t="s">
        <v>607</v>
      </c>
      <c r="G176" s="191" t="s">
        <v>122</v>
      </c>
      <c r="H176" s="192">
        <v>2</v>
      </c>
      <c r="I176" s="193"/>
      <c r="J176" s="194">
        <f>ROUND(I176*H176,2)</f>
        <v>0</v>
      </c>
      <c r="K176" s="190" t="s">
        <v>123</v>
      </c>
      <c r="L176" s="40"/>
      <c r="M176" s="202" t="s">
        <v>19</v>
      </c>
      <c r="N176" s="203" t="s">
        <v>43</v>
      </c>
      <c r="O176" s="65"/>
      <c r="P176" s="204">
        <f>O176*H176</f>
        <v>0</v>
      </c>
      <c r="Q176" s="204">
        <v>2.4000000000000001E-4</v>
      </c>
      <c r="R176" s="204">
        <f>Q176*H176</f>
        <v>4.8000000000000001E-4</v>
      </c>
      <c r="S176" s="204">
        <v>0</v>
      </c>
      <c r="T176" s="205">
        <f>S176*H176</f>
        <v>0</v>
      </c>
      <c r="U176" s="35"/>
      <c r="V176" s="35"/>
      <c r="W176" s="35"/>
      <c r="X176" s="35"/>
      <c r="Y176" s="35"/>
      <c r="Z176" s="35"/>
      <c r="AA176" s="35"/>
      <c r="AB176" s="35"/>
      <c r="AC176" s="35"/>
      <c r="AD176" s="35"/>
      <c r="AE176" s="35"/>
      <c r="AR176" s="200" t="s">
        <v>239</v>
      </c>
      <c r="AT176" s="200" t="s">
        <v>119</v>
      </c>
      <c r="AU176" s="200" t="s">
        <v>82</v>
      </c>
      <c r="AY176" s="18" t="s">
        <v>116</v>
      </c>
      <c r="BE176" s="201">
        <f>IF(N176="základní",J176,0)</f>
        <v>0</v>
      </c>
      <c r="BF176" s="201">
        <f>IF(N176="snížená",J176,0)</f>
        <v>0</v>
      </c>
      <c r="BG176" s="201">
        <f>IF(N176="zákl. přenesená",J176,0)</f>
        <v>0</v>
      </c>
      <c r="BH176" s="201">
        <f>IF(N176="sníž. přenesená",J176,0)</f>
        <v>0</v>
      </c>
      <c r="BI176" s="201">
        <f>IF(N176="nulová",J176,0)</f>
        <v>0</v>
      </c>
      <c r="BJ176" s="18" t="s">
        <v>80</v>
      </c>
      <c r="BK176" s="201">
        <f>ROUND(I176*H176,2)</f>
        <v>0</v>
      </c>
      <c r="BL176" s="18" t="s">
        <v>239</v>
      </c>
      <c r="BM176" s="200" t="s">
        <v>608</v>
      </c>
    </row>
    <row r="177" spans="1:65" s="2" customFormat="1" ht="21.75" customHeight="1">
      <c r="A177" s="35"/>
      <c r="B177" s="36"/>
      <c r="C177" s="188" t="s">
        <v>349</v>
      </c>
      <c r="D177" s="188" t="s">
        <v>119</v>
      </c>
      <c r="E177" s="189" t="s">
        <v>322</v>
      </c>
      <c r="F177" s="190" t="s">
        <v>323</v>
      </c>
      <c r="G177" s="191" t="s">
        <v>275</v>
      </c>
      <c r="H177" s="242"/>
      <c r="I177" s="193"/>
      <c r="J177" s="194">
        <f>ROUND(I177*H177,2)</f>
        <v>0</v>
      </c>
      <c r="K177" s="190" t="s">
        <v>123</v>
      </c>
      <c r="L177" s="40"/>
      <c r="M177" s="202" t="s">
        <v>19</v>
      </c>
      <c r="N177" s="203" t="s">
        <v>43</v>
      </c>
      <c r="O177" s="65"/>
      <c r="P177" s="204">
        <f>O177*H177</f>
        <v>0</v>
      </c>
      <c r="Q177" s="204">
        <v>0</v>
      </c>
      <c r="R177" s="204">
        <f>Q177*H177</f>
        <v>0</v>
      </c>
      <c r="S177" s="204">
        <v>0</v>
      </c>
      <c r="T177" s="205">
        <f>S177*H177</f>
        <v>0</v>
      </c>
      <c r="U177" s="35"/>
      <c r="V177" s="35"/>
      <c r="W177" s="35"/>
      <c r="X177" s="35"/>
      <c r="Y177" s="35"/>
      <c r="Z177" s="35"/>
      <c r="AA177" s="35"/>
      <c r="AB177" s="35"/>
      <c r="AC177" s="35"/>
      <c r="AD177" s="35"/>
      <c r="AE177" s="35"/>
      <c r="AR177" s="200" t="s">
        <v>239</v>
      </c>
      <c r="AT177" s="200" t="s">
        <v>119</v>
      </c>
      <c r="AU177" s="200" t="s">
        <v>82</v>
      </c>
      <c r="AY177" s="18" t="s">
        <v>116</v>
      </c>
      <c r="BE177" s="201">
        <f>IF(N177="základní",J177,0)</f>
        <v>0</v>
      </c>
      <c r="BF177" s="201">
        <f>IF(N177="snížená",J177,0)</f>
        <v>0</v>
      </c>
      <c r="BG177" s="201">
        <f>IF(N177="zákl. přenesená",J177,0)</f>
        <v>0</v>
      </c>
      <c r="BH177" s="201">
        <f>IF(N177="sníž. přenesená",J177,0)</f>
        <v>0</v>
      </c>
      <c r="BI177" s="201">
        <f>IF(N177="nulová",J177,0)</f>
        <v>0</v>
      </c>
      <c r="BJ177" s="18" t="s">
        <v>80</v>
      </c>
      <c r="BK177" s="201">
        <f>ROUND(I177*H177,2)</f>
        <v>0</v>
      </c>
      <c r="BL177" s="18" t="s">
        <v>239</v>
      </c>
      <c r="BM177" s="200" t="s">
        <v>609</v>
      </c>
    </row>
    <row r="178" spans="1:65" s="2" customFormat="1" ht="78">
      <c r="A178" s="35"/>
      <c r="B178" s="36"/>
      <c r="C178" s="37"/>
      <c r="D178" s="206" t="s">
        <v>151</v>
      </c>
      <c r="E178" s="37"/>
      <c r="F178" s="207" t="s">
        <v>325</v>
      </c>
      <c r="G178" s="37"/>
      <c r="H178" s="37"/>
      <c r="I178" s="109"/>
      <c r="J178" s="37"/>
      <c r="K178" s="37"/>
      <c r="L178" s="40"/>
      <c r="M178" s="208"/>
      <c r="N178" s="209"/>
      <c r="O178" s="65"/>
      <c r="P178" s="65"/>
      <c r="Q178" s="65"/>
      <c r="R178" s="65"/>
      <c r="S178" s="65"/>
      <c r="T178" s="66"/>
      <c r="U178" s="35"/>
      <c r="V178" s="35"/>
      <c r="W178" s="35"/>
      <c r="X178" s="35"/>
      <c r="Y178" s="35"/>
      <c r="Z178" s="35"/>
      <c r="AA178" s="35"/>
      <c r="AB178" s="35"/>
      <c r="AC178" s="35"/>
      <c r="AD178" s="35"/>
      <c r="AE178" s="35"/>
      <c r="AT178" s="18" t="s">
        <v>151</v>
      </c>
      <c r="AU178" s="18" t="s">
        <v>82</v>
      </c>
    </row>
    <row r="179" spans="1:65" s="12" customFormat="1" ht="22.9" customHeight="1">
      <c r="B179" s="172"/>
      <c r="C179" s="173"/>
      <c r="D179" s="174" t="s">
        <v>71</v>
      </c>
      <c r="E179" s="186" t="s">
        <v>428</v>
      </c>
      <c r="F179" s="186" t="s">
        <v>429</v>
      </c>
      <c r="G179" s="173"/>
      <c r="H179" s="173"/>
      <c r="I179" s="176"/>
      <c r="J179" s="187">
        <f>BK179</f>
        <v>0</v>
      </c>
      <c r="K179" s="173"/>
      <c r="L179" s="178"/>
      <c r="M179" s="179"/>
      <c r="N179" s="180"/>
      <c r="O179" s="180"/>
      <c r="P179" s="181">
        <f>SUM(P180:P195)</f>
        <v>0</v>
      </c>
      <c r="Q179" s="180"/>
      <c r="R179" s="181">
        <f>SUM(R180:R195)</f>
        <v>1.7350000000000001E-2</v>
      </c>
      <c r="S179" s="180"/>
      <c r="T179" s="182">
        <f>SUM(T180:T195)</f>
        <v>7.2000000000000008E-2</v>
      </c>
      <c r="AR179" s="183" t="s">
        <v>82</v>
      </c>
      <c r="AT179" s="184" t="s">
        <v>71</v>
      </c>
      <c r="AU179" s="184" t="s">
        <v>80</v>
      </c>
      <c r="AY179" s="183" t="s">
        <v>116</v>
      </c>
      <c r="BK179" s="185">
        <f>SUM(BK180:BK195)</f>
        <v>0</v>
      </c>
    </row>
    <row r="180" spans="1:65" s="2" customFormat="1" ht="16.5" customHeight="1">
      <c r="A180" s="35"/>
      <c r="B180" s="36"/>
      <c r="C180" s="188" t="s">
        <v>354</v>
      </c>
      <c r="D180" s="188" t="s">
        <v>119</v>
      </c>
      <c r="E180" s="189" t="s">
        <v>431</v>
      </c>
      <c r="F180" s="190" t="s">
        <v>432</v>
      </c>
      <c r="G180" s="191" t="s">
        <v>261</v>
      </c>
      <c r="H180" s="192">
        <v>3</v>
      </c>
      <c r="I180" s="193"/>
      <c r="J180" s="194">
        <f>ROUND(I180*H180,2)</f>
        <v>0</v>
      </c>
      <c r="K180" s="190" t="s">
        <v>123</v>
      </c>
      <c r="L180" s="40"/>
      <c r="M180" s="202" t="s">
        <v>19</v>
      </c>
      <c r="N180" s="203" t="s">
        <v>43</v>
      </c>
      <c r="O180" s="65"/>
      <c r="P180" s="204">
        <f>O180*H180</f>
        <v>0</v>
      </c>
      <c r="Q180" s="204">
        <v>0</v>
      </c>
      <c r="R180" s="204">
        <f>Q180*H180</f>
        <v>0</v>
      </c>
      <c r="S180" s="204">
        <v>2.4E-2</v>
      </c>
      <c r="T180" s="205">
        <f>S180*H180</f>
        <v>7.2000000000000008E-2</v>
      </c>
      <c r="U180" s="35"/>
      <c r="V180" s="35"/>
      <c r="W180" s="35"/>
      <c r="X180" s="35"/>
      <c r="Y180" s="35"/>
      <c r="Z180" s="35"/>
      <c r="AA180" s="35"/>
      <c r="AB180" s="35"/>
      <c r="AC180" s="35"/>
      <c r="AD180" s="35"/>
      <c r="AE180" s="35"/>
      <c r="AR180" s="200" t="s">
        <v>239</v>
      </c>
      <c r="AT180" s="200" t="s">
        <v>119</v>
      </c>
      <c r="AU180" s="200" t="s">
        <v>82</v>
      </c>
      <c r="AY180" s="18" t="s">
        <v>116</v>
      </c>
      <c r="BE180" s="201">
        <f>IF(N180="základní",J180,0)</f>
        <v>0</v>
      </c>
      <c r="BF180" s="201">
        <f>IF(N180="snížená",J180,0)</f>
        <v>0</v>
      </c>
      <c r="BG180" s="201">
        <f>IF(N180="zákl. přenesená",J180,0)</f>
        <v>0</v>
      </c>
      <c r="BH180" s="201">
        <f>IF(N180="sníž. přenesená",J180,0)</f>
        <v>0</v>
      </c>
      <c r="BI180" s="201">
        <f>IF(N180="nulová",J180,0)</f>
        <v>0</v>
      </c>
      <c r="BJ180" s="18" t="s">
        <v>80</v>
      </c>
      <c r="BK180" s="201">
        <f>ROUND(I180*H180,2)</f>
        <v>0</v>
      </c>
      <c r="BL180" s="18" t="s">
        <v>239</v>
      </c>
      <c r="BM180" s="200" t="s">
        <v>610</v>
      </c>
    </row>
    <row r="181" spans="1:65" s="2" customFormat="1" ht="29.25">
      <c r="A181" s="35"/>
      <c r="B181" s="36"/>
      <c r="C181" s="37"/>
      <c r="D181" s="206" t="s">
        <v>151</v>
      </c>
      <c r="E181" s="37"/>
      <c r="F181" s="207" t="s">
        <v>434</v>
      </c>
      <c r="G181" s="37"/>
      <c r="H181" s="37"/>
      <c r="I181" s="109"/>
      <c r="J181" s="37"/>
      <c r="K181" s="37"/>
      <c r="L181" s="40"/>
      <c r="M181" s="208"/>
      <c r="N181" s="209"/>
      <c r="O181" s="65"/>
      <c r="P181" s="65"/>
      <c r="Q181" s="65"/>
      <c r="R181" s="65"/>
      <c r="S181" s="65"/>
      <c r="T181" s="66"/>
      <c r="U181" s="35"/>
      <c r="V181" s="35"/>
      <c r="W181" s="35"/>
      <c r="X181" s="35"/>
      <c r="Y181" s="35"/>
      <c r="Z181" s="35"/>
      <c r="AA181" s="35"/>
      <c r="AB181" s="35"/>
      <c r="AC181" s="35"/>
      <c r="AD181" s="35"/>
      <c r="AE181" s="35"/>
      <c r="AT181" s="18" t="s">
        <v>151</v>
      </c>
      <c r="AU181" s="18" t="s">
        <v>82</v>
      </c>
    </row>
    <row r="182" spans="1:65" s="13" customFormat="1" ht="11.25">
      <c r="B182" s="210"/>
      <c r="C182" s="211"/>
      <c r="D182" s="206" t="s">
        <v>153</v>
      </c>
      <c r="E182" s="212" t="s">
        <v>19</v>
      </c>
      <c r="F182" s="213" t="s">
        <v>611</v>
      </c>
      <c r="G182" s="211"/>
      <c r="H182" s="212" t="s">
        <v>19</v>
      </c>
      <c r="I182" s="214"/>
      <c r="J182" s="211"/>
      <c r="K182" s="211"/>
      <c r="L182" s="215"/>
      <c r="M182" s="216"/>
      <c r="N182" s="217"/>
      <c r="O182" s="217"/>
      <c r="P182" s="217"/>
      <c r="Q182" s="217"/>
      <c r="R182" s="217"/>
      <c r="S182" s="217"/>
      <c r="T182" s="218"/>
      <c r="AT182" s="219" t="s">
        <v>153</v>
      </c>
      <c r="AU182" s="219" t="s">
        <v>82</v>
      </c>
      <c r="AV182" s="13" t="s">
        <v>80</v>
      </c>
      <c r="AW182" s="13" t="s">
        <v>33</v>
      </c>
      <c r="AX182" s="13" t="s">
        <v>72</v>
      </c>
      <c r="AY182" s="219" t="s">
        <v>116</v>
      </c>
    </row>
    <row r="183" spans="1:65" s="14" customFormat="1" ht="11.25">
      <c r="B183" s="220"/>
      <c r="C183" s="221"/>
      <c r="D183" s="206" t="s">
        <v>153</v>
      </c>
      <c r="E183" s="222" t="s">
        <v>19</v>
      </c>
      <c r="F183" s="223" t="s">
        <v>82</v>
      </c>
      <c r="G183" s="221"/>
      <c r="H183" s="224">
        <v>2</v>
      </c>
      <c r="I183" s="225"/>
      <c r="J183" s="221"/>
      <c r="K183" s="221"/>
      <c r="L183" s="226"/>
      <c r="M183" s="227"/>
      <c r="N183" s="228"/>
      <c r="O183" s="228"/>
      <c r="P183" s="228"/>
      <c r="Q183" s="228"/>
      <c r="R183" s="228"/>
      <c r="S183" s="228"/>
      <c r="T183" s="229"/>
      <c r="AT183" s="230" t="s">
        <v>153</v>
      </c>
      <c r="AU183" s="230" t="s">
        <v>82</v>
      </c>
      <c r="AV183" s="14" t="s">
        <v>82</v>
      </c>
      <c r="AW183" s="14" t="s">
        <v>33</v>
      </c>
      <c r="AX183" s="14" t="s">
        <v>72</v>
      </c>
      <c r="AY183" s="230" t="s">
        <v>116</v>
      </c>
    </row>
    <row r="184" spans="1:65" s="13" customFormat="1" ht="11.25">
      <c r="B184" s="210"/>
      <c r="C184" s="211"/>
      <c r="D184" s="206" t="s">
        <v>153</v>
      </c>
      <c r="E184" s="212" t="s">
        <v>19</v>
      </c>
      <c r="F184" s="213" t="s">
        <v>612</v>
      </c>
      <c r="G184" s="211"/>
      <c r="H184" s="212" t="s">
        <v>19</v>
      </c>
      <c r="I184" s="214"/>
      <c r="J184" s="211"/>
      <c r="K184" s="211"/>
      <c r="L184" s="215"/>
      <c r="M184" s="216"/>
      <c r="N184" s="217"/>
      <c r="O184" s="217"/>
      <c r="P184" s="217"/>
      <c r="Q184" s="217"/>
      <c r="R184" s="217"/>
      <c r="S184" s="217"/>
      <c r="T184" s="218"/>
      <c r="AT184" s="219" t="s">
        <v>153</v>
      </c>
      <c r="AU184" s="219" t="s">
        <v>82</v>
      </c>
      <c r="AV184" s="13" t="s">
        <v>80</v>
      </c>
      <c r="AW184" s="13" t="s">
        <v>33</v>
      </c>
      <c r="AX184" s="13" t="s">
        <v>72</v>
      </c>
      <c r="AY184" s="219" t="s">
        <v>116</v>
      </c>
    </row>
    <row r="185" spans="1:65" s="14" customFormat="1" ht="11.25">
      <c r="B185" s="220"/>
      <c r="C185" s="221"/>
      <c r="D185" s="206" t="s">
        <v>153</v>
      </c>
      <c r="E185" s="222" t="s">
        <v>19</v>
      </c>
      <c r="F185" s="223" t="s">
        <v>80</v>
      </c>
      <c r="G185" s="221"/>
      <c r="H185" s="224">
        <v>1</v>
      </c>
      <c r="I185" s="225"/>
      <c r="J185" s="221"/>
      <c r="K185" s="221"/>
      <c r="L185" s="226"/>
      <c r="M185" s="227"/>
      <c r="N185" s="228"/>
      <c r="O185" s="228"/>
      <c r="P185" s="228"/>
      <c r="Q185" s="228"/>
      <c r="R185" s="228"/>
      <c r="S185" s="228"/>
      <c r="T185" s="229"/>
      <c r="AT185" s="230" t="s">
        <v>153</v>
      </c>
      <c r="AU185" s="230" t="s">
        <v>82</v>
      </c>
      <c r="AV185" s="14" t="s">
        <v>82</v>
      </c>
      <c r="AW185" s="14" t="s">
        <v>33</v>
      </c>
      <c r="AX185" s="14" t="s">
        <v>72</v>
      </c>
      <c r="AY185" s="230" t="s">
        <v>116</v>
      </c>
    </row>
    <row r="186" spans="1:65" s="15" customFormat="1" ht="11.25">
      <c r="B186" s="231"/>
      <c r="C186" s="232"/>
      <c r="D186" s="206" t="s">
        <v>153</v>
      </c>
      <c r="E186" s="233" t="s">
        <v>19</v>
      </c>
      <c r="F186" s="234" t="s">
        <v>186</v>
      </c>
      <c r="G186" s="232"/>
      <c r="H186" s="235">
        <v>3</v>
      </c>
      <c r="I186" s="236"/>
      <c r="J186" s="232"/>
      <c r="K186" s="232"/>
      <c r="L186" s="237"/>
      <c r="M186" s="238"/>
      <c r="N186" s="239"/>
      <c r="O186" s="239"/>
      <c r="P186" s="239"/>
      <c r="Q186" s="239"/>
      <c r="R186" s="239"/>
      <c r="S186" s="239"/>
      <c r="T186" s="240"/>
      <c r="AT186" s="241" t="s">
        <v>153</v>
      </c>
      <c r="AU186" s="241" t="s">
        <v>82</v>
      </c>
      <c r="AV186" s="15" t="s">
        <v>149</v>
      </c>
      <c r="AW186" s="15" t="s">
        <v>33</v>
      </c>
      <c r="AX186" s="15" t="s">
        <v>80</v>
      </c>
      <c r="AY186" s="241" t="s">
        <v>116</v>
      </c>
    </row>
    <row r="187" spans="1:65" s="2" customFormat="1" ht="16.5" customHeight="1">
      <c r="A187" s="35"/>
      <c r="B187" s="36"/>
      <c r="C187" s="188" t="s">
        <v>358</v>
      </c>
      <c r="D187" s="188" t="s">
        <v>119</v>
      </c>
      <c r="E187" s="189" t="s">
        <v>436</v>
      </c>
      <c r="F187" s="190" t="s">
        <v>437</v>
      </c>
      <c r="G187" s="191" t="s">
        <v>261</v>
      </c>
      <c r="H187" s="192">
        <v>1</v>
      </c>
      <c r="I187" s="193"/>
      <c r="J187" s="194">
        <f>ROUND(I187*H187,2)</f>
        <v>0</v>
      </c>
      <c r="K187" s="190" t="s">
        <v>123</v>
      </c>
      <c r="L187" s="40"/>
      <c r="M187" s="202" t="s">
        <v>19</v>
      </c>
      <c r="N187" s="203" t="s">
        <v>43</v>
      </c>
      <c r="O187" s="65"/>
      <c r="P187" s="204">
        <f>O187*H187</f>
        <v>0</v>
      </c>
      <c r="Q187" s="204">
        <v>0</v>
      </c>
      <c r="R187" s="204">
        <f>Q187*H187</f>
        <v>0</v>
      </c>
      <c r="S187" s="204">
        <v>0</v>
      </c>
      <c r="T187" s="205">
        <f>S187*H187</f>
        <v>0</v>
      </c>
      <c r="U187" s="35"/>
      <c r="V187" s="35"/>
      <c r="W187" s="35"/>
      <c r="X187" s="35"/>
      <c r="Y187" s="35"/>
      <c r="Z187" s="35"/>
      <c r="AA187" s="35"/>
      <c r="AB187" s="35"/>
      <c r="AC187" s="35"/>
      <c r="AD187" s="35"/>
      <c r="AE187" s="35"/>
      <c r="AR187" s="200" t="s">
        <v>239</v>
      </c>
      <c r="AT187" s="200" t="s">
        <v>119</v>
      </c>
      <c r="AU187" s="200" t="s">
        <v>82</v>
      </c>
      <c r="AY187" s="18" t="s">
        <v>116</v>
      </c>
      <c r="BE187" s="201">
        <f>IF(N187="základní",J187,0)</f>
        <v>0</v>
      </c>
      <c r="BF187" s="201">
        <f>IF(N187="snížená",J187,0)</f>
        <v>0</v>
      </c>
      <c r="BG187" s="201">
        <f>IF(N187="zákl. přenesená",J187,0)</f>
        <v>0</v>
      </c>
      <c r="BH187" s="201">
        <f>IF(N187="sníž. přenesená",J187,0)</f>
        <v>0</v>
      </c>
      <c r="BI187" s="201">
        <f>IF(N187="nulová",J187,0)</f>
        <v>0</v>
      </c>
      <c r="BJ187" s="18" t="s">
        <v>80</v>
      </c>
      <c r="BK187" s="201">
        <f>ROUND(I187*H187,2)</f>
        <v>0</v>
      </c>
      <c r="BL187" s="18" t="s">
        <v>239</v>
      </c>
      <c r="BM187" s="200" t="s">
        <v>613</v>
      </c>
    </row>
    <row r="188" spans="1:65" s="2" customFormat="1" ht="87.75">
      <c r="A188" s="35"/>
      <c r="B188" s="36"/>
      <c r="C188" s="37"/>
      <c r="D188" s="206" t="s">
        <v>151</v>
      </c>
      <c r="E188" s="37"/>
      <c r="F188" s="207" t="s">
        <v>439</v>
      </c>
      <c r="G188" s="37"/>
      <c r="H188" s="37"/>
      <c r="I188" s="109"/>
      <c r="J188" s="37"/>
      <c r="K188" s="37"/>
      <c r="L188" s="40"/>
      <c r="M188" s="208"/>
      <c r="N188" s="209"/>
      <c r="O188" s="65"/>
      <c r="P188" s="65"/>
      <c r="Q188" s="65"/>
      <c r="R188" s="65"/>
      <c r="S188" s="65"/>
      <c r="T188" s="66"/>
      <c r="U188" s="35"/>
      <c r="V188" s="35"/>
      <c r="W188" s="35"/>
      <c r="X188" s="35"/>
      <c r="Y188" s="35"/>
      <c r="Z188" s="35"/>
      <c r="AA188" s="35"/>
      <c r="AB188" s="35"/>
      <c r="AC188" s="35"/>
      <c r="AD188" s="35"/>
      <c r="AE188" s="35"/>
      <c r="AT188" s="18" t="s">
        <v>151</v>
      </c>
      <c r="AU188" s="18" t="s">
        <v>82</v>
      </c>
    </row>
    <row r="189" spans="1:65" s="2" customFormat="1" ht="16.5" customHeight="1">
      <c r="A189" s="35"/>
      <c r="B189" s="36"/>
      <c r="C189" s="243" t="s">
        <v>363</v>
      </c>
      <c r="D189" s="243" t="s">
        <v>341</v>
      </c>
      <c r="E189" s="244" t="s">
        <v>441</v>
      </c>
      <c r="F189" s="245" t="s">
        <v>442</v>
      </c>
      <c r="G189" s="246" t="s">
        <v>261</v>
      </c>
      <c r="H189" s="247">
        <v>1</v>
      </c>
      <c r="I189" s="248"/>
      <c r="J189" s="249">
        <f t="shared" ref="J189:J194" si="0">ROUND(I189*H189,2)</f>
        <v>0</v>
      </c>
      <c r="K189" s="245" t="s">
        <v>123</v>
      </c>
      <c r="L189" s="250"/>
      <c r="M189" s="251" t="s">
        <v>19</v>
      </c>
      <c r="N189" s="252" t="s">
        <v>43</v>
      </c>
      <c r="O189" s="65"/>
      <c r="P189" s="204">
        <f t="shared" ref="P189:P194" si="1">O189*H189</f>
        <v>0</v>
      </c>
      <c r="Q189" s="204">
        <v>1.6E-2</v>
      </c>
      <c r="R189" s="204">
        <f t="shared" ref="R189:R194" si="2">Q189*H189</f>
        <v>1.6E-2</v>
      </c>
      <c r="S189" s="204">
        <v>0</v>
      </c>
      <c r="T189" s="205">
        <f t="shared" ref="T189:T194" si="3">S189*H189</f>
        <v>0</v>
      </c>
      <c r="U189" s="35"/>
      <c r="V189" s="35"/>
      <c r="W189" s="35"/>
      <c r="X189" s="35"/>
      <c r="Y189" s="35"/>
      <c r="Z189" s="35"/>
      <c r="AA189" s="35"/>
      <c r="AB189" s="35"/>
      <c r="AC189" s="35"/>
      <c r="AD189" s="35"/>
      <c r="AE189" s="35"/>
      <c r="AR189" s="200" t="s">
        <v>321</v>
      </c>
      <c r="AT189" s="200" t="s">
        <v>341</v>
      </c>
      <c r="AU189" s="200" t="s">
        <v>82</v>
      </c>
      <c r="AY189" s="18" t="s">
        <v>116</v>
      </c>
      <c r="BE189" s="201">
        <f t="shared" ref="BE189:BE194" si="4">IF(N189="základní",J189,0)</f>
        <v>0</v>
      </c>
      <c r="BF189" s="201">
        <f t="shared" ref="BF189:BF194" si="5">IF(N189="snížená",J189,0)</f>
        <v>0</v>
      </c>
      <c r="BG189" s="201">
        <f t="shared" ref="BG189:BG194" si="6">IF(N189="zákl. přenesená",J189,0)</f>
        <v>0</v>
      </c>
      <c r="BH189" s="201">
        <f t="shared" ref="BH189:BH194" si="7">IF(N189="sníž. přenesená",J189,0)</f>
        <v>0</v>
      </c>
      <c r="BI189" s="201">
        <f t="shared" ref="BI189:BI194" si="8">IF(N189="nulová",J189,0)</f>
        <v>0</v>
      </c>
      <c r="BJ189" s="18" t="s">
        <v>80</v>
      </c>
      <c r="BK189" s="201">
        <f t="shared" ref="BK189:BK194" si="9">ROUND(I189*H189,2)</f>
        <v>0</v>
      </c>
      <c r="BL189" s="18" t="s">
        <v>239</v>
      </c>
      <c r="BM189" s="200" t="s">
        <v>614</v>
      </c>
    </row>
    <row r="190" spans="1:65" s="2" customFormat="1" ht="16.5" customHeight="1">
      <c r="A190" s="35"/>
      <c r="B190" s="36"/>
      <c r="C190" s="188" t="s">
        <v>367</v>
      </c>
      <c r="D190" s="188" t="s">
        <v>119</v>
      </c>
      <c r="E190" s="189" t="s">
        <v>445</v>
      </c>
      <c r="F190" s="190" t="s">
        <v>446</v>
      </c>
      <c r="G190" s="191" t="s">
        <v>261</v>
      </c>
      <c r="H190" s="192">
        <v>1</v>
      </c>
      <c r="I190" s="193"/>
      <c r="J190" s="194">
        <f t="shared" si="0"/>
        <v>0</v>
      </c>
      <c r="K190" s="190" t="s">
        <v>123</v>
      </c>
      <c r="L190" s="40"/>
      <c r="M190" s="202" t="s">
        <v>19</v>
      </c>
      <c r="N190" s="203" t="s">
        <v>43</v>
      </c>
      <c r="O190" s="65"/>
      <c r="P190" s="204">
        <f t="shared" si="1"/>
        <v>0</v>
      </c>
      <c r="Q190" s="204">
        <v>0</v>
      </c>
      <c r="R190" s="204">
        <f t="shared" si="2"/>
        <v>0</v>
      </c>
      <c r="S190" s="204">
        <v>0</v>
      </c>
      <c r="T190" s="205">
        <f t="shared" si="3"/>
        <v>0</v>
      </c>
      <c r="U190" s="35"/>
      <c r="V190" s="35"/>
      <c r="W190" s="35"/>
      <c r="X190" s="35"/>
      <c r="Y190" s="35"/>
      <c r="Z190" s="35"/>
      <c r="AA190" s="35"/>
      <c r="AB190" s="35"/>
      <c r="AC190" s="35"/>
      <c r="AD190" s="35"/>
      <c r="AE190" s="35"/>
      <c r="AR190" s="200" t="s">
        <v>239</v>
      </c>
      <c r="AT190" s="200" t="s">
        <v>119</v>
      </c>
      <c r="AU190" s="200" t="s">
        <v>82</v>
      </c>
      <c r="AY190" s="18" t="s">
        <v>116</v>
      </c>
      <c r="BE190" s="201">
        <f t="shared" si="4"/>
        <v>0</v>
      </c>
      <c r="BF190" s="201">
        <f t="shared" si="5"/>
        <v>0</v>
      </c>
      <c r="BG190" s="201">
        <f t="shared" si="6"/>
        <v>0</v>
      </c>
      <c r="BH190" s="201">
        <f t="shared" si="7"/>
        <v>0</v>
      </c>
      <c r="BI190" s="201">
        <f t="shared" si="8"/>
        <v>0</v>
      </c>
      <c r="BJ190" s="18" t="s">
        <v>80</v>
      </c>
      <c r="BK190" s="201">
        <f t="shared" si="9"/>
        <v>0</v>
      </c>
      <c r="BL190" s="18" t="s">
        <v>239</v>
      </c>
      <c r="BM190" s="200" t="s">
        <v>615</v>
      </c>
    </row>
    <row r="191" spans="1:65" s="2" customFormat="1" ht="16.5" customHeight="1">
      <c r="A191" s="35"/>
      <c r="B191" s="36"/>
      <c r="C191" s="243" t="s">
        <v>371</v>
      </c>
      <c r="D191" s="243" t="s">
        <v>341</v>
      </c>
      <c r="E191" s="244" t="s">
        <v>449</v>
      </c>
      <c r="F191" s="245" t="s">
        <v>450</v>
      </c>
      <c r="G191" s="246" t="s">
        <v>261</v>
      </c>
      <c r="H191" s="247">
        <v>1</v>
      </c>
      <c r="I191" s="248"/>
      <c r="J191" s="249">
        <f t="shared" si="0"/>
        <v>0</v>
      </c>
      <c r="K191" s="245" t="s">
        <v>123</v>
      </c>
      <c r="L191" s="250"/>
      <c r="M191" s="251" t="s">
        <v>19</v>
      </c>
      <c r="N191" s="252" t="s">
        <v>43</v>
      </c>
      <c r="O191" s="65"/>
      <c r="P191" s="204">
        <f t="shared" si="1"/>
        <v>0</v>
      </c>
      <c r="Q191" s="204">
        <v>1.4999999999999999E-4</v>
      </c>
      <c r="R191" s="204">
        <f t="shared" si="2"/>
        <v>1.4999999999999999E-4</v>
      </c>
      <c r="S191" s="204">
        <v>0</v>
      </c>
      <c r="T191" s="205">
        <f t="shared" si="3"/>
        <v>0</v>
      </c>
      <c r="U191" s="35"/>
      <c r="V191" s="35"/>
      <c r="W191" s="35"/>
      <c r="X191" s="35"/>
      <c r="Y191" s="35"/>
      <c r="Z191" s="35"/>
      <c r="AA191" s="35"/>
      <c r="AB191" s="35"/>
      <c r="AC191" s="35"/>
      <c r="AD191" s="35"/>
      <c r="AE191" s="35"/>
      <c r="AR191" s="200" t="s">
        <v>321</v>
      </c>
      <c r="AT191" s="200" t="s">
        <v>341</v>
      </c>
      <c r="AU191" s="200" t="s">
        <v>82</v>
      </c>
      <c r="AY191" s="18" t="s">
        <v>116</v>
      </c>
      <c r="BE191" s="201">
        <f t="shared" si="4"/>
        <v>0</v>
      </c>
      <c r="BF191" s="201">
        <f t="shared" si="5"/>
        <v>0</v>
      </c>
      <c r="BG191" s="201">
        <f t="shared" si="6"/>
        <v>0</v>
      </c>
      <c r="BH191" s="201">
        <f t="shared" si="7"/>
        <v>0</v>
      </c>
      <c r="BI191" s="201">
        <f t="shared" si="8"/>
        <v>0</v>
      </c>
      <c r="BJ191" s="18" t="s">
        <v>80</v>
      </c>
      <c r="BK191" s="201">
        <f t="shared" si="9"/>
        <v>0</v>
      </c>
      <c r="BL191" s="18" t="s">
        <v>239</v>
      </c>
      <c r="BM191" s="200" t="s">
        <v>616</v>
      </c>
    </row>
    <row r="192" spans="1:65" s="2" customFormat="1" ht="16.5" customHeight="1">
      <c r="A192" s="35"/>
      <c r="B192" s="36"/>
      <c r="C192" s="188" t="s">
        <v>375</v>
      </c>
      <c r="D192" s="188" t="s">
        <v>119</v>
      </c>
      <c r="E192" s="189" t="s">
        <v>453</v>
      </c>
      <c r="F192" s="190" t="s">
        <v>454</v>
      </c>
      <c r="G192" s="191" t="s">
        <v>261</v>
      </c>
      <c r="H192" s="192">
        <v>1</v>
      </c>
      <c r="I192" s="193"/>
      <c r="J192" s="194">
        <f t="shared" si="0"/>
        <v>0</v>
      </c>
      <c r="K192" s="190" t="s">
        <v>123</v>
      </c>
      <c r="L192" s="40"/>
      <c r="M192" s="202" t="s">
        <v>19</v>
      </c>
      <c r="N192" s="203" t="s">
        <v>43</v>
      </c>
      <c r="O192" s="65"/>
      <c r="P192" s="204">
        <f t="shared" si="1"/>
        <v>0</v>
      </c>
      <c r="Q192" s="204">
        <v>0</v>
      </c>
      <c r="R192" s="204">
        <f t="shared" si="2"/>
        <v>0</v>
      </c>
      <c r="S192" s="204">
        <v>0</v>
      </c>
      <c r="T192" s="205">
        <f t="shared" si="3"/>
        <v>0</v>
      </c>
      <c r="U192" s="35"/>
      <c r="V192" s="35"/>
      <c r="W192" s="35"/>
      <c r="X192" s="35"/>
      <c r="Y192" s="35"/>
      <c r="Z192" s="35"/>
      <c r="AA192" s="35"/>
      <c r="AB192" s="35"/>
      <c r="AC192" s="35"/>
      <c r="AD192" s="35"/>
      <c r="AE192" s="35"/>
      <c r="AR192" s="200" t="s">
        <v>239</v>
      </c>
      <c r="AT192" s="200" t="s">
        <v>119</v>
      </c>
      <c r="AU192" s="200" t="s">
        <v>82</v>
      </c>
      <c r="AY192" s="18" t="s">
        <v>116</v>
      </c>
      <c r="BE192" s="201">
        <f t="shared" si="4"/>
        <v>0</v>
      </c>
      <c r="BF192" s="201">
        <f t="shared" si="5"/>
        <v>0</v>
      </c>
      <c r="BG192" s="201">
        <f t="shared" si="6"/>
        <v>0</v>
      </c>
      <c r="BH192" s="201">
        <f t="shared" si="7"/>
        <v>0</v>
      </c>
      <c r="BI192" s="201">
        <f t="shared" si="8"/>
        <v>0</v>
      </c>
      <c r="BJ192" s="18" t="s">
        <v>80</v>
      </c>
      <c r="BK192" s="201">
        <f t="shared" si="9"/>
        <v>0</v>
      </c>
      <c r="BL192" s="18" t="s">
        <v>239</v>
      </c>
      <c r="BM192" s="200" t="s">
        <v>617</v>
      </c>
    </row>
    <row r="193" spans="1:65" s="2" customFormat="1" ht="16.5" customHeight="1">
      <c r="A193" s="35"/>
      <c r="B193" s="36"/>
      <c r="C193" s="243" t="s">
        <v>379</v>
      </c>
      <c r="D193" s="243" t="s">
        <v>341</v>
      </c>
      <c r="E193" s="244" t="s">
        <v>457</v>
      </c>
      <c r="F193" s="245" t="s">
        <v>458</v>
      </c>
      <c r="G193" s="246" t="s">
        <v>261</v>
      </c>
      <c r="H193" s="247">
        <v>1</v>
      </c>
      <c r="I193" s="248"/>
      <c r="J193" s="249">
        <f t="shared" si="0"/>
        <v>0</v>
      </c>
      <c r="K193" s="245" t="s">
        <v>19</v>
      </c>
      <c r="L193" s="250"/>
      <c r="M193" s="251" t="s">
        <v>19</v>
      </c>
      <c r="N193" s="252" t="s">
        <v>43</v>
      </c>
      <c r="O193" s="65"/>
      <c r="P193" s="204">
        <f t="shared" si="1"/>
        <v>0</v>
      </c>
      <c r="Q193" s="204">
        <v>1.1999999999999999E-3</v>
      </c>
      <c r="R193" s="204">
        <f t="shared" si="2"/>
        <v>1.1999999999999999E-3</v>
      </c>
      <c r="S193" s="204">
        <v>0</v>
      </c>
      <c r="T193" s="205">
        <f t="shared" si="3"/>
        <v>0</v>
      </c>
      <c r="U193" s="35"/>
      <c r="V193" s="35"/>
      <c r="W193" s="35"/>
      <c r="X193" s="35"/>
      <c r="Y193" s="35"/>
      <c r="Z193" s="35"/>
      <c r="AA193" s="35"/>
      <c r="AB193" s="35"/>
      <c r="AC193" s="35"/>
      <c r="AD193" s="35"/>
      <c r="AE193" s="35"/>
      <c r="AR193" s="200" t="s">
        <v>321</v>
      </c>
      <c r="AT193" s="200" t="s">
        <v>341</v>
      </c>
      <c r="AU193" s="200" t="s">
        <v>82</v>
      </c>
      <c r="AY193" s="18" t="s">
        <v>116</v>
      </c>
      <c r="BE193" s="201">
        <f t="shared" si="4"/>
        <v>0</v>
      </c>
      <c r="BF193" s="201">
        <f t="shared" si="5"/>
        <v>0</v>
      </c>
      <c r="BG193" s="201">
        <f t="shared" si="6"/>
        <v>0</v>
      </c>
      <c r="BH193" s="201">
        <f t="shared" si="7"/>
        <v>0</v>
      </c>
      <c r="BI193" s="201">
        <f t="shared" si="8"/>
        <v>0</v>
      </c>
      <c r="BJ193" s="18" t="s">
        <v>80</v>
      </c>
      <c r="BK193" s="201">
        <f t="shared" si="9"/>
        <v>0</v>
      </c>
      <c r="BL193" s="18" t="s">
        <v>239</v>
      </c>
      <c r="BM193" s="200" t="s">
        <v>618</v>
      </c>
    </row>
    <row r="194" spans="1:65" s="2" customFormat="1" ht="21.75" customHeight="1">
      <c r="A194" s="35"/>
      <c r="B194" s="36"/>
      <c r="C194" s="188" t="s">
        <v>383</v>
      </c>
      <c r="D194" s="188" t="s">
        <v>119</v>
      </c>
      <c r="E194" s="189" t="s">
        <v>461</v>
      </c>
      <c r="F194" s="190" t="s">
        <v>462</v>
      </c>
      <c r="G194" s="191" t="s">
        <v>275</v>
      </c>
      <c r="H194" s="242"/>
      <c r="I194" s="193"/>
      <c r="J194" s="194">
        <f t="shared" si="0"/>
        <v>0</v>
      </c>
      <c r="K194" s="190" t="s">
        <v>123</v>
      </c>
      <c r="L194" s="40"/>
      <c r="M194" s="202" t="s">
        <v>19</v>
      </c>
      <c r="N194" s="203" t="s">
        <v>43</v>
      </c>
      <c r="O194" s="65"/>
      <c r="P194" s="204">
        <f t="shared" si="1"/>
        <v>0</v>
      </c>
      <c r="Q194" s="204">
        <v>0</v>
      </c>
      <c r="R194" s="204">
        <f t="shared" si="2"/>
        <v>0</v>
      </c>
      <c r="S194" s="204">
        <v>0</v>
      </c>
      <c r="T194" s="205">
        <f t="shared" si="3"/>
        <v>0</v>
      </c>
      <c r="U194" s="35"/>
      <c r="V194" s="35"/>
      <c r="W194" s="35"/>
      <c r="X194" s="35"/>
      <c r="Y194" s="35"/>
      <c r="Z194" s="35"/>
      <c r="AA194" s="35"/>
      <c r="AB194" s="35"/>
      <c r="AC194" s="35"/>
      <c r="AD194" s="35"/>
      <c r="AE194" s="35"/>
      <c r="AR194" s="200" t="s">
        <v>239</v>
      </c>
      <c r="AT194" s="200" t="s">
        <v>119</v>
      </c>
      <c r="AU194" s="200" t="s">
        <v>82</v>
      </c>
      <c r="AY194" s="18" t="s">
        <v>116</v>
      </c>
      <c r="BE194" s="201">
        <f t="shared" si="4"/>
        <v>0</v>
      </c>
      <c r="BF194" s="201">
        <f t="shared" si="5"/>
        <v>0</v>
      </c>
      <c r="BG194" s="201">
        <f t="shared" si="6"/>
        <v>0</v>
      </c>
      <c r="BH194" s="201">
        <f t="shared" si="7"/>
        <v>0</v>
      </c>
      <c r="BI194" s="201">
        <f t="shared" si="8"/>
        <v>0</v>
      </c>
      <c r="BJ194" s="18" t="s">
        <v>80</v>
      </c>
      <c r="BK194" s="201">
        <f t="shared" si="9"/>
        <v>0</v>
      </c>
      <c r="BL194" s="18" t="s">
        <v>239</v>
      </c>
      <c r="BM194" s="200" t="s">
        <v>619</v>
      </c>
    </row>
    <row r="195" spans="1:65" s="2" customFormat="1" ht="78">
      <c r="A195" s="35"/>
      <c r="B195" s="36"/>
      <c r="C195" s="37"/>
      <c r="D195" s="206" t="s">
        <v>151</v>
      </c>
      <c r="E195" s="37"/>
      <c r="F195" s="207" t="s">
        <v>464</v>
      </c>
      <c r="G195" s="37"/>
      <c r="H195" s="37"/>
      <c r="I195" s="109"/>
      <c r="J195" s="37"/>
      <c r="K195" s="37"/>
      <c r="L195" s="40"/>
      <c r="M195" s="208"/>
      <c r="N195" s="209"/>
      <c r="O195" s="65"/>
      <c r="P195" s="65"/>
      <c r="Q195" s="65"/>
      <c r="R195" s="65"/>
      <c r="S195" s="65"/>
      <c r="T195" s="66"/>
      <c r="U195" s="35"/>
      <c r="V195" s="35"/>
      <c r="W195" s="35"/>
      <c r="X195" s="35"/>
      <c r="Y195" s="35"/>
      <c r="Z195" s="35"/>
      <c r="AA195" s="35"/>
      <c r="AB195" s="35"/>
      <c r="AC195" s="35"/>
      <c r="AD195" s="35"/>
      <c r="AE195" s="35"/>
      <c r="AT195" s="18" t="s">
        <v>151</v>
      </c>
      <c r="AU195" s="18" t="s">
        <v>82</v>
      </c>
    </row>
    <row r="196" spans="1:65" s="12" customFormat="1" ht="22.9" customHeight="1">
      <c r="B196" s="172"/>
      <c r="C196" s="173"/>
      <c r="D196" s="174" t="s">
        <v>71</v>
      </c>
      <c r="E196" s="186" t="s">
        <v>620</v>
      </c>
      <c r="F196" s="186" t="s">
        <v>621</v>
      </c>
      <c r="G196" s="173"/>
      <c r="H196" s="173"/>
      <c r="I196" s="176"/>
      <c r="J196" s="187">
        <f>BK196</f>
        <v>0</v>
      </c>
      <c r="K196" s="173"/>
      <c r="L196" s="178"/>
      <c r="M196" s="179"/>
      <c r="N196" s="180"/>
      <c r="O196" s="180"/>
      <c r="P196" s="181">
        <f>SUM(P197:P229)</f>
        <v>0</v>
      </c>
      <c r="Q196" s="180"/>
      <c r="R196" s="181">
        <f>SUM(R197:R229)</f>
        <v>0.12869986</v>
      </c>
      <c r="S196" s="180"/>
      <c r="T196" s="182">
        <f>SUM(T197:T229)</f>
        <v>3.6087000000000001E-2</v>
      </c>
      <c r="AR196" s="183" t="s">
        <v>82</v>
      </c>
      <c r="AT196" s="184" t="s">
        <v>71</v>
      </c>
      <c r="AU196" s="184" t="s">
        <v>80</v>
      </c>
      <c r="AY196" s="183" t="s">
        <v>116</v>
      </c>
      <c r="BK196" s="185">
        <f>SUM(BK197:BK229)</f>
        <v>0</v>
      </c>
    </row>
    <row r="197" spans="1:65" s="2" customFormat="1" ht="16.5" customHeight="1">
      <c r="A197" s="35"/>
      <c r="B197" s="36"/>
      <c r="C197" s="188" t="s">
        <v>385</v>
      </c>
      <c r="D197" s="188" t="s">
        <v>119</v>
      </c>
      <c r="E197" s="189" t="s">
        <v>622</v>
      </c>
      <c r="F197" s="190" t="s">
        <v>623</v>
      </c>
      <c r="G197" s="191" t="s">
        <v>158</v>
      </c>
      <c r="H197" s="192">
        <v>12.45</v>
      </c>
      <c r="I197" s="193"/>
      <c r="J197" s="194">
        <f>ROUND(I197*H197,2)</f>
        <v>0</v>
      </c>
      <c r="K197" s="190" t="s">
        <v>123</v>
      </c>
      <c r="L197" s="40"/>
      <c r="M197" s="202" t="s">
        <v>19</v>
      </c>
      <c r="N197" s="203" t="s">
        <v>43</v>
      </c>
      <c r="O197" s="65"/>
      <c r="P197" s="204">
        <f>O197*H197</f>
        <v>0</v>
      </c>
      <c r="Q197" s="204">
        <v>0</v>
      </c>
      <c r="R197" s="204">
        <f>Q197*H197</f>
        <v>0</v>
      </c>
      <c r="S197" s="204">
        <v>2.5000000000000001E-3</v>
      </c>
      <c r="T197" s="205">
        <f>S197*H197</f>
        <v>3.1125E-2</v>
      </c>
      <c r="U197" s="35"/>
      <c r="V197" s="35"/>
      <c r="W197" s="35"/>
      <c r="X197" s="35"/>
      <c r="Y197" s="35"/>
      <c r="Z197" s="35"/>
      <c r="AA197" s="35"/>
      <c r="AB197" s="35"/>
      <c r="AC197" s="35"/>
      <c r="AD197" s="35"/>
      <c r="AE197" s="35"/>
      <c r="AR197" s="200" t="s">
        <v>239</v>
      </c>
      <c r="AT197" s="200" t="s">
        <v>119</v>
      </c>
      <c r="AU197" s="200" t="s">
        <v>82</v>
      </c>
      <c r="AY197" s="18" t="s">
        <v>116</v>
      </c>
      <c r="BE197" s="201">
        <f>IF(N197="základní",J197,0)</f>
        <v>0</v>
      </c>
      <c r="BF197" s="201">
        <f>IF(N197="snížená",J197,0)</f>
        <v>0</v>
      </c>
      <c r="BG197" s="201">
        <f>IF(N197="zákl. přenesená",J197,0)</f>
        <v>0</v>
      </c>
      <c r="BH197" s="201">
        <f>IF(N197="sníž. přenesená",J197,0)</f>
        <v>0</v>
      </c>
      <c r="BI197" s="201">
        <f>IF(N197="nulová",J197,0)</f>
        <v>0</v>
      </c>
      <c r="BJ197" s="18" t="s">
        <v>80</v>
      </c>
      <c r="BK197" s="201">
        <f>ROUND(I197*H197,2)</f>
        <v>0</v>
      </c>
      <c r="BL197" s="18" t="s">
        <v>239</v>
      </c>
      <c r="BM197" s="200" t="s">
        <v>624</v>
      </c>
    </row>
    <row r="198" spans="1:65" s="13" customFormat="1" ht="11.25">
      <c r="B198" s="210"/>
      <c r="C198" s="211"/>
      <c r="D198" s="206" t="s">
        <v>153</v>
      </c>
      <c r="E198" s="212" t="s">
        <v>19</v>
      </c>
      <c r="F198" s="213" t="s">
        <v>625</v>
      </c>
      <c r="G198" s="211"/>
      <c r="H198" s="212" t="s">
        <v>19</v>
      </c>
      <c r="I198" s="214"/>
      <c r="J198" s="211"/>
      <c r="K198" s="211"/>
      <c r="L198" s="215"/>
      <c r="M198" s="216"/>
      <c r="N198" s="217"/>
      <c r="O198" s="217"/>
      <c r="P198" s="217"/>
      <c r="Q198" s="217"/>
      <c r="R198" s="217"/>
      <c r="S198" s="217"/>
      <c r="T198" s="218"/>
      <c r="AT198" s="219" t="s">
        <v>153</v>
      </c>
      <c r="AU198" s="219" t="s">
        <v>82</v>
      </c>
      <c r="AV198" s="13" t="s">
        <v>80</v>
      </c>
      <c r="AW198" s="13" t="s">
        <v>33</v>
      </c>
      <c r="AX198" s="13" t="s">
        <v>72</v>
      </c>
      <c r="AY198" s="219" t="s">
        <v>116</v>
      </c>
    </row>
    <row r="199" spans="1:65" s="14" customFormat="1" ht="11.25">
      <c r="B199" s="220"/>
      <c r="C199" s="221"/>
      <c r="D199" s="206" t="s">
        <v>153</v>
      </c>
      <c r="E199" s="222" t="s">
        <v>19</v>
      </c>
      <c r="F199" s="223" t="s">
        <v>626</v>
      </c>
      <c r="G199" s="221"/>
      <c r="H199" s="224">
        <v>13.32</v>
      </c>
      <c r="I199" s="225"/>
      <c r="J199" s="221"/>
      <c r="K199" s="221"/>
      <c r="L199" s="226"/>
      <c r="M199" s="227"/>
      <c r="N199" s="228"/>
      <c r="O199" s="228"/>
      <c r="P199" s="228"/>
      <c r="Q199" s="228"/>
      <c r="R199" s="228"/>
      <c r="S199" s="228"/>
      <c r="T199" s="229"/>
      <c r="AT199" s="230" t="s">
        <v>153</v>
      </c>
      <c r="AU199" s="230" t="s">
        <v>82</v>
      </c>
      <c r="AV199" s="14" t="s">
        <v>82</v>
      </c>
      <c r="AW199" s="14" t="s">
        <v>33</v>
      </c>
      <c r="AX199" s="14" t="s">
        <v>72</v>
      </c>
      <c r="AY199" s="230" t="s">
        <v>116</v>
      </c>
    </row>
    <row r="200" spans="1:65" s="14" customFormat="1" ht="11.25">
      <c r="B200" s="220"/>
      <c r="C200" s="221"/>
      <c r="D200" s="206" t="s">
        <v>153</v>
      </c>
      <c r="E200" s="222" t="s">
        <v>19</v>
      </c>
      <c r="F200" s="223" t="s">
        <v>524</v>
      </c>
      <c r="G200" s="221"/>
      <c r="H200" s="224">
        <v>-0.09</v>
      </c>
      <c r="I200" s="225"/>
      <c r="J200" s="221"/>
      <c r="K200" s="221"/>
      <c r="L200" s="226"/>
      <c r="M200" s="227"/>
      <c r="N200" s="228"/>
      <c r="O200" s="228"/>
      <c r="P200" s="228"/>
      <c r="Q200" s="228"/>
      <c r="R200" s="228"/>
      <c r="S200" s="228"/>
      <c r="T200" s="229"/>
      <c r="AT200" s="230" t="s">
        <v>153</v>
      </c>
      <c r="AU200" s="230" t="s">
        <v>82</v>
      </c>
      <c r="AV200" s="14" t="s">
        <v>82</v>
      </c>
      <c r="AW200" s="14" t="s">
        <v>33</v>
      </c>
      <c r="AX200" s="14" t="s">
        <v>72</v>
      </c>
      <c r="AY200" s="230" t="s">
        <v>116</v>
      </c>
    </row>
    <row r="201" spans="1:65" s="14" customFormat="1" ht="11.25">
      <c r="B201" s="220"/>
      <c r="C201" s="221"/>
      <c r="D201" s="206" t="s">
        <v>153</v>
      </c>
      <c r="E201" s="222" t="s">
        <v>19</v>
      </c>
      <c r="F201" s="223" t="s">
        <v>627</v>
      </c>
      <c r="G201" s="221"/>
      <c r="H201" s="224">
        <v>0.12</v>
      </c>
      <c r="I201" s="225"/>
      <c r="J201" s="221"/>
      <c r="K201" s="221"/>
      <c r="L201" s="226"/>
      <c r="M201" s="227"/>
      <c r="N201" s="228"/>
      <c r="O201" s="228"/>
      <c r="P201" s="228"/>
      <c r="Q201" s="228"/>
      <c r="R201" s="228"/>
      <c r="S201" s="228"/>
      <c r="T201" s="229"/>
      <c r="AT201" s="230" t="s">
        <v>153</v>
      </c>
      <c r="AU201" s="230" t="s">
        <v>82</v>
      </c>
      <c r="AV201" s="14" t="s">
        <v>82</v>
      </c>
      <c r="AW201" s="14" t="s">
        <v>33</v>
      </c>
      <c r="AX201" s="14" t="s">
        <v>72</v>
      </c>
      <c r="AY201" s="230" t="s">
        <v>116</v>
      </c>
    </row>
    <row r="202" spans="1:65" s="14" customFormat="1" ht="11.25">
      <c r="B202" s="220"/>
      <c r="C202" s="221"/>
      <c r="D202" s="206" t="s">
        <v>153</v>
      </c>
      <c r="E202" s="222" t="s">
        <v>19</v>
      </c>
      <c r="F202" s="223" t="s">
        <v>628</v>
      </c>
      <c r="G202" s="221"/>
      <c r="H202" s="224">
        <v>-0.9</v>
      </c>
      <c r="I202" s="225"/>
      <c r="J202" s="221"/>
      <c r="K202" s="221"/>
      <c r="L202" s="226"/>
      <c r="M202" s="227"/>
      <c r="N202" s="228"/>
      <c r="O202" s="228"/>
      <c r="P202" s="228"/>
      <c r="Q202" s="228"/>
      <c r="R202" s="228"/>
      <c r="S202" s="228"/>
      <c r="T202" s="229"/>
      <c r="AT202" s="230" t="s">
        <v>153</v>
      </c>
      <c r="AU202" s="230" t="s">
        <v>82</v>
      </c>
      <c r="AV202" s="14" t="s">
        <v>82</v>
      </c>
      <c r="AW202" s="14" t="s">
        <v>33</v>
      </c>
      <c r="AX202" s="14" t="s">
        <v>72</v>
      </c>
      <c r="AY202" s="230" t="s">
        <v>116</v>
      </c>
    </row>
    <row r="203" spans="1:65" s="15" customFormat="1" ht="11.25">
      <c r="B203" s="231"/>
      <c r="C203" s="232"/>
      <c r="D203" s="206" t="s">
        <v>153</v>
      </c>
      <c r="E203" s="233" t="s">
        <v>19</v>
      </c>
      <c r="F203" s="234" t="s">
        <v>186</v>
      </c>
      <c r="G203" s="232"/>
      <c r="H203" s="235">
        <v>12.45</v>
      </c>
      <c r="I203" s="236"/>
      <c r="J203" s="232"/>
      <c r="K203" s="232"/>
      <c r="L203" s="237"/>
      <c r="M203" s="238"/>
      <c r="N203" s="239"/>
      <c r="O203" s="239"/>
      <c r="P203" s="239"/>
      <c r="Q203" s="239"/>
      <c r="R203" s="239"/>
      <c r="S203" s="239"/>
      <c r="T203" s="240"/>
      <c r="AT203" s="241" t="s">
        <v>153</v>
      </c>
      <c r="AU203" s="241" t="s">
        <v>82</v>
      </c>
      <c r="AV203" s="15" t="s">
        <v>149</v>
      </c>
      <c r="AW203" s="15" t="s">
        <v>33</v>
      </c>
      <c r="AX203" s="15" t="s">
        <v>80</v>
      </c>
      <c r="AY203" s="241" t="s">
        <v>116</v>
      </c>
    </row>
    <row r="204" spans="1:65" s="2" customFormat="1" ht="16.5" customHeight="1">
      <c r="A204" s="35"/>
      <c r="B204" s="36"/>
      <c r="C204" s="188" t="s">
        <v>389</v>
      </c>
      <c r="D204" s="188" t="s">
        <v>119</v>
      </c>
      <c r="E204" s="189" t="s">
        <v>629</v>
      </c>
      <c r="F204" s="190" t="s">
        <v>630</v>
      </c>
      <c r="G204" s="191" t="s">
        <v>255</v>
      </c>
      <c r="H204" s="192">
        <v>16.54</v>
      </c>
      <c r="I204" s="193"/>
      <c r="J204" s="194">
        <f>ROUND(I204*H204,2)</f>
        <v>0</v>
      </c>
      <c r="K204" s="190" t="s">
        <v>123</v>
      </c>
      <c r="L204" s="40"/>
      <c r="M204" s="202" t="s">
        <v>19</v>
      </c>
      <c r="N204" s="203" t="s">
        <v>43</v>
      </c>
      <c r="O204" s="65"/>
      <c r="P204" s="204">
        <f>O204*H204</f>
        <v>0</v>
      </c>
      <c r="Q204" s="204">
        <v>0</v>
      </c>
      <c r="R204" s="204">
        <f>Q204*H204</f>
        <v>0</v>
      </c>
      <c r="S204" s="204">
        <v>2.9999999999999997E-4</v>
      </c>
      <c r="T204" s="205">
        <f>S204*H204</f>
        <v>4.9619999999999994E-3</v>
      </c>
      <c r="U204" s="35"/>
      <c r="V204" s="35"/>
      <c r="W204" s="35"/>
      <c r="X204" s="35"/>
      <c r="Y204" s="35"/>
      <c r="Z204" s="35"/>
      <c r="AA204" s="35"/>
      <c r="AB204" s="35"/>
      <c r="AC204" s="35"/>
      <c r="AD204" s="35"/>
      <c r="AE204" s="35"/>
      <c r="AR204" s="200" t="s">
        <v>239</v>
      </c>
      <c r="AT204" s="200" t="s">
        <v>119</v>
      </c>
      <c r="AU204" s="200" t="s">
        <v>82</v>
      </c>
      <c r="AY204" s="18" t="s">
        <v>116</v>
      </c>
      <c r="BE204" s="201">
        <f>IF(N204="základní",J204,0)</f>
        <v>0</v>
      </c>
      <c r="BF204" s="201">
        <f>IF(N204="snížená",J204,0)</f>
        <v>0</v>
      </c>
      <c r="BG204" s="201">
        <f>IF(N204="zákl. přenesená",J204,0)</f>
        <v>0</v>
      </c>
      <c r="BH204" s="201">
        <f>IF(N204="sníž. přenesená",J204,0)</f>
        <v>0</v>
      </c>
      <c r="BI204" s="201">
        <f>IF(N204="nulová",J204,0)</f>
        <v>0</v>
      </c>
      <c r="BJ204" s="18" t="s">
        <v>80</v>
      </c>
      <c r="BK204" s="201">
        <f>ROUND(I204*H204,2)</f>
        <v>0</v>
      </c>
      <c r="BL204" s="18" t="s">
        <v>239</v>
      </c>
      <c r="BM204" s="200" t="s">
        <v>631</v>
      </c>
    </row>
    <row r="205" spans="1:65" s="13" customFormat="1" ht="11.25">
      <c r="B205" s="210"/>
      <c r="C205" s="211"/>
      <c r="D205" s="206" t="s">
        <v>153</v>
      </c>
      <c r="E205" s="212" t="s">
        <v>19</v>
      </c>
      <c r="F205" s="213" t="s">
        <v>632</v>
      </c>
      <c r="G205" s="211"/>
      <c r="H205" s="212" t="s">
        <v>19</v>
      </c>
      <c r="I205" s="214"/>
      <c r="J205" s="211"/>
      <c r="K205" s="211"/>
      <c r="L205" s="215"/>
      <c r="M205" s="216"/>
      <c r="N205" s="217"/>
      <c r="O205" s="217"/>
      <c r="P205" s="217"/>
      <c r="Q205" s="217"/>
      <c r="R205" s="217"/>
      <c r="S205" s="217"/>
      <c r="T205" s="218"/>
      <c r="AT205" s="219" t="s">
        <v>153</v>
      </c>
      <c r="AU205" s="219" t="s">
        <v>82</v>
      </c>
      <c r="AV205" s="13" t="s">
        <v>80</v>
      </c>
      <c r="AW205" s="13" t="s">
        <v>33</v>
      </c>
      <c r="AX205" s="13" t="s">
        <v>72</v>
      </c>
      <c r="AY205" s="219" t="s">
        <v>116</v>
      </c>
    </row>
    <row r="206" spans="1:65" s="14" customFormat="1" ht="11.25">
      <c r="B206" s="220"/>
      <c r="C206" s="221"/>
      <c r="D206" s="206" t="s">
        <v>153</v>
      </c>
      <c r="E206" s="222" t="s">
        <v>19</v>
      </c>
      <c r="F206" s="223" t="s">
        <v>633</v>
      </c>
      <c r="G206" s="221"/>
      <c r="H206" s="224">
        <v>16.54</v>
      </c>
      <c r="I206" s="225"/>
      <c r="J206" s="221"/>
      <c r="K206" s="221"/>
      <c r="L206" s="226"/>
      <c r="M206" s="227"/>
      <c r="N206" s="228"/>
      <c r="O206" s="228"/>
      <c r="P206" s="228"/>
      <c r="Q206" s="228"/>
      <c r="R206" s="228"/>
      <c r="S206" s="228"/>
      <c r="T206" s="229"/>
      <c r="AT206" s="230" t="s">
        <v>153</v>
      </c>
      <c r="AU206" s="230" t="s">
        <v>82</v>
      </c>
      <c r="AV206" s="14" t="s">
        <v>82</v>
      </c>
      <c r="AW206" s="14" t="s">
        <v>33</v>
      </c>
      <c r="AX206" s="14" t="s">
        <v>80</v>
      </c>
      <c r="AY206" s="230" t="s">
        <v>116</v>
      </c>
    </row>
    <row r="207" spans="1:65" s="2" customFormat="1" ht="16.5" customHeight="1">
      <c r="A207" s="35"/>
      <c r="B207" s="36"/>
      <c r="C207" s="188" t="s">
        <v>393</v>
      </c>
      <c r="D207" s="188" t="s">
        <v>119</v>
      </c>
      <c r="E207" s="189" t="s">
        <v>634</v>
      </c>
      <c r="F207" s="190" t="s">
        <v>635</v>
      </c>
      <c r="G207" s="191" t="s">
        <v>158</v>
      </c>
      <c r="H207" s="192">
        <v>13.35</v>
      </c>
      <c r="I207" s="193"/>
      <c r="J207" s="194">
        <f>ROUND(I207*H207,2)</f>
        <v>0</v>
      </c>
      <c r="K207" s="190" t="s">
        <v>123</v>
      </c>
      <c r="L207" s="40"/>
      <c r="M207" s="202" t="s">
        <v>19</v>
      </c>
      <c r="N207" s="203" t="s">
        <v>43</v>
      </c>
      <c r="O207" s="65"/>
      <c r="P207" s="204">
        <f>O207*H207</f>
        <v>0</v>
      </c>
      <c r="Q207" s="204">
        <v>0</v>
      </c>
      <c r="R207" s="204">
        <f>Q207*H207</f>
        <v>0</v>
      </c>
      <c r="S207" s="204">
        <v>0</v>
      </c>
      <c r="T207" s="205">
        <f>S207*H207</f>
        <v>0</v>
      </c>
      <c r="U207" s="35"/>
      <c r="V207" s="35"/>
      <c r="W207" s="35"/>
      <c r="X207" s="35"/>
      <c r="Y207" s="35"/>
      <c r="Z207" s="35"/>
      <c r="AA207" s="35"/>
      <c r="AB207" s="35"/>
      <c r="AC207" s="35"/>
      <c r="AD207" s="35"/>
      <c r="AE207" s="35"/>
      <c r="AR207" s="200" t="s">
        <v>239</v>
      </c>
      <c r="AT207" s="200" t="s">
        <v>119</v>
      </c>
      <c r="AU207" s="200" t="s">
        <v>82</v>
      </c>
      <c r="AY207" s="18" t="s">
        <v>116</v>
      </c>
      <c r="BE207" s="201">
        <f>IF(N207="základní",J207,0)</f>
        <v>0</v>
      </c>
      <c r="BF207" s="201">
        <f>IF(N207="snížená",J207,0)</f>
        <v>0</v>
      </c>
      <c r="BG207" s="201">
        <f>IF(N207="zákl. přenesená",J207,0)</f>
        <v>0</v>
      </c>
      <c r="BH207" s="201">
        <f>IF(N207="sníž. přenesená",J207,0)</f>
        <v>0</v>
      </c>
      <c r="BI207" s="201">
        <f>IF(N207="nulová",J207,0)</f>
        <v>0</v>
      </c>
      <c r="BJ207" s="18" t="s">
        <v>80</v>
      </c>
      <c r="BK207" s="201">
        <f>ROUND(I207*H207,2)</f>
        <v>0</v>
      </c>
      <c r="BL207" s="18" t="s">
        <v>239</v>
      </c>
      <c r="BM207" s="200" t="s">
        <v>636</v>
      </c>
    </row>
    <row r="208" spans="1:65" s="2" customFormat="1" ht="48.75">
      <c r="A208" s="35"/>
      <c r="B208" s="36"/>
      <c r="C208" s="37"/>
      <c r="D208" s="206" t="s">
        <v>151</v>
      </c>
      <c r="E208" s="37"/>
      <c r="F208" s="207" t="s">
        <v>637</v>
      </c>
      <c r="G208" s="37"/>
      <c r="H208" s="37"/>
      <c r="I208" s="109"/>
      <c r="J208" s="37"/>
      <c r="K208" s="37"/>
      <c r="L208" s="40"/>
      <c r="M208" s="208"/>
      <c r="N208" s="209"/>
      <c r="O208" s="65"/>
      <c r="P208" s="65"/>
      <c r="Q208" s="65"/>
      <c r="R208" s="65"/>
      <c r="S208" s="65"/>
      <c r="T208" s="66"/>
      <c r="U208" s="35"/>
      <c r="V208" s="35"/>
      <c r="W208" s="35"/>
      <c r="X208" s="35"/>
      <c r="Y208" s="35"/>
      <c r="Z208" s="35"/>
      <c r="AA208" s="35"/>
      <c r="AB208" s="35"/>
      <c r="AC208" s="35"/>
      <c r="AD208" s="35"/>
      <c r="AE208" s="35"/>
      <c r="AT208" s="18" t="s">
        <v>151</v>
      </c>
      <c r="AU208" s="18" t="s">
        <v>82</v>
      </c>
    </row>
    <row r="209" spans="1:65" s="13" customFormat="1" ht="11.25">
      <c r="B209" s="210"/>
      <c r="C209" s="211"/>
      <c r="D209" s="206" t="s">
        <v>153</v>
      </c>
      <c r="E209" s="212" t="s">
        <v>19</v>
      </c>
      <c r="F209" s="213" t="s">
        <v>625</v>
      </c>
      <c r="G209" s="211"/>
      <c r="H209" s="212" t="s">
        <v>19</v>
      </c>
      <c r="I209" s="214"/>
      <c r="J209" s="211"/>
      <c r="K209" s="211"/>
      <c r="L209" s="215"/>
      <c r="M209" s="216"/>
      <c r="N209" s="217"/>
      <c r="O209" s="217"/>
      <c r="P209" s="217"/>
      <c r="Q209" s="217"/>
      <c r="R209" s="217"/>
      <c r="S209" s="217"/>
      <c r="T209" s="218"/>
      <c r="AT209" s="219" t="s">
        <v>153</v>
      </c>
      <c r="AU209" s="219" t="s">
        <v>82</v>
      </c>
      <c r="AV209" s="13" t="s">
        <v>80</v>
      </c>
      <c r="AW209" s="13" t="s">
        <v>33</v>
      </c>
      <c r="AX209" s="13" t="s">
        <v>72</v>
      </c>
      <c r="AY209" s="219" t="s">
        <v>116</v>
      </c>
    </row>
    <row r="210" spans="1:65" s="14" customFormat="1" ht="11.25">
      <c r="B210" s="220"/>
      <c r="C210" s="221"/>
      <c r="D210" s="206" t="s">
        <v>153</v>
      </c>
      <c r="E210" s="222" t="s">
        <v>19</v>
      </c>
      <c r="F210" s="223" t="s">
        <v>626</v>
      </c>
      <c r="G210" s="221"/>
      <c r="H210" s="224">
        <v>13.32</v>
      </c>
      <c r="I210" s="225"/>
      <c r="J210" s="221"/>
      <c r="K210" s="221"/>
      <c r="L210" s="226"/>
      <c r="M210" s="227"/>
      <c r="N210" s="228"/>
      <c r="O210" s="228"/>
      <c r="P210" s="228"/>
      <c r="Q210" s="228"/>
      <c r="R210" s="228"/>
      <c r="S210" s="228"/>
      <c r="T210" s="229"/>
      <c r="AT210" s="230" t="s">
        <v>153</v>
      </c>
      <c r="AU210" s="230" t="s">
        <v>82</v>
      </c>
      <c r="AV210" s="14" t="s">
        <v>82</v>
      </c>
      <c r="AW210" s="14" t="s">
        <v>33</v>
      </c>
      <c r="AX210" s="14" t="s">
        <v>72</v>
      </c>
      <c r="AY210" s="230" t="s">
        <v>116</v>
      </c>
    </row>
    <row r="211" spans="1:65" s="14" customFormat="1" ht="11.25">
      <c r="B211" s="220"/>
      <c r="C211" s="221"/>
      <c r="D211" s="206" t="s">
        <v>153</v>
      </c>
      <c r="E211" s="222" t="s">
        <v>19</v>
      </c>
      <c r="F211" s="223" t="s">
        <v>524</v>
      </c>
      <c r="G211" s="221"/>
      <c r="H211" s="224">
        <v>-0.09</v>
      </c>
      <c r="I211" s="225"/>
      <c r="J211" s="221"/>
      <c r="K211" s="221"/>
      <c r="L211" s="226"/>
      <c r="M211" s="227"/>
      <c r="N211" s="228"/>
      <c r="O211" s="228"/>
      <c r="P211" s="228"/>
      <c r="Q211" s="228"/>
      <c r="R211" s="228"/>
      <c r="S211" s="228"/>
      <c r="T211" s="229"/>
      <c r="AT211" s="230" t="s">
        <v>153</v>
      </c>
      <c r="AU211" s="230" t="s">
        <v>82</v>
      </c>
      <c r="AV211" s="14" t="s">
        <v>82</v>
      </c>
      <c r="AW211" s="14" t="s">
        <v>33</v>
      </c>
      <c r="AX211" s="14" t="s">
        <v>72</v>
      </c>
      <c r="AY211" s="230" t="s">
        <v>116</v>
      </c>
    </row>
    <row r="212" spans="1:65" s="14" customFormat="1" ht="11.25">
      <c r="B212" s="220"/>
      <c r="C212" s="221"/>
      <c r="D212" s="206" t="s">
        <v>153</v>
      </c>
      <c r="E212" s="222" t="s">
        <v>19</v>
      </c>
      <c r="F212" s="223" t="s">
        <v>627</v>
      </c>
      <c r="G212" s="221"/>
      <c r="H212" s="224">
        <v>0.12</v>
      </c>
      <c r="I212" s="225"/>
      <c r="J212" s="221"/>
      <c r="K212" s="221"/>
      <c r="L212" s="226"/>
      <c r="M212" s="227"/>
      <c r="N212" s="228"/>
      <c r="O212" s="228"/>
      <c r="P212" s="228"/>
      <c r="Q212" s="228"/>
      <c r="R212" s="228"/>
      <c r="S212" s="228"/>
      <c r="T212" s="229"/>
      <c r="AT212" s="230" t="s">
        <v>153</v>
      </c>
      <c r="AU212" s="230" t="s">
        <v>82</v>
      </c>
      <c r="AV212" s="14" t="s">
        <v>82</v>
      </c>
      <c r="AW212" s="14" t="s">
        <v>33</v>
      </c>
      <c r="AX212" s="14" t="s">
        <v>72</v>
      </c>
      <c r="AY212" s="230" t="s">
        <v>116</v>
      </c>
    </row>
    <row r="213" spans="1:65" s="15" customFormat="1" ht="11.25">
      <c r="B213" s="231"/>
      <c r="C213" s="232"/>
      <c r="D213" s="206" t="s">
        <v>153</v>
      </c>
      <c r="E213" s="233" t="s">
        <v>19</v>
      </c>
      <c r="F213" s="234" t="s">
        <v>186</v>
      </c>
      <c r="G213" s="232"/>
      <c r="H213" s="235">
        <v>13.35</v>
      </c>
      <c r="I213" s="236"/>
      <c r="J213" s="232"/>
      <c r="K213" s="232"/>
      <c r="L213" s="237"/>
      <c r="M213" s="238"/>
      <c r="N213" s="239"/>
      <c r="O213" s="239"/>
      <c r="P213" s="239"/>
      <c r="Q213" s="239"/>
      <c r="R213" s="239"/>
      <c r="S213" s="239"/>
      <c r="T213" s="240"/>
      <c r="AT213" s="241" t="s">
        <v>153</v>
      </c>
      <c r="AU213" s="241" t="s">
        <v>82</v>
      </c>
      <c r="AV213" s="15" t="s">
        <v>149</v>
      </c>
      <c r="AW213" s="15" t="s">
        <v>33</v>
      </c>
      <c r="AX213" s="15" t="s">
        <v>80</v>
      </c>
      <c r="AY213" s="241" t="s">
        <v>116</v>
      </c>
    </row>
    <row r="214" spans="1:65" s="2" customFormat="1" ht="16.5" customHeight="1">
      <c r="A214" s="35"/>
      <c r="B214" s="36"/>
      <c r="C214" s="188" t="s">
        <v>398</v>
      </c>
      <c r="D214" s="188" t="s">
        <v>119</v>
      </c>
      <c r="E214" s="189" t="s">
        <v>638</v>
      </c>
      <c r="F214" s="190" t="s">
        <v>639</v>
      </c>
      <c r="G214" s="191" t="s">
        <v>158</v>
      </c>
      <c r="H214" s="192">
        <v>13.35</v>
      </c>
      <c r="I214" s="193"/>
      <c r="J214" s="194">
        <f>ROUND(I214*H214,2)</f>
        <v>0</v>
      </c>
      <c r="K214" s="190" t="s">
        <v>123</v>
      </c>
      <c r="L214" s="40"/>
      <c r="M214" s="202" t="s">
        <v>19</v>
      </c>
      <c r="N214" s="203" t="s">
        <v>43</v>
      </c>
      <c r="O214" s="65"/>
      <c r="P214" s="204">
        <f>O214*H214</f>
        <v>0</v>
      </c>
      <c r="Q214" s="204">
        <v>0</v>
      </c>
      <c r="R214" s="204">
        <f>Q214*H214</f>
        <v>0</v>
      </c>
      <c r="S214" s="204">
        <v>0</v>
      </c>
      <c r="T214" s="205">
        <f>S214*H214</f>
        <v>0</v>
      </c>
      <c r="U214" s="35"/>
      <c r="V214" s="35"/>
      <c r="W214" s="35"/>
      <c r="X214" s="35"/>
      <c r="Y214" s="35"/>
      <c r="Z214" s="35"/>
      <c r="AA214" s="35"/>
      <c r="AB214" s="35"/>
      <c r="AC214" s="35"/>
      <c r="AD214" s="35"/>
      <c r="AE214" s="35"/>
      <c r="AR214" s="200" t="s">
        <v>239</v>
      </c>
      <c r="AT214" s="200" t="s">
        <v>119</v>
      </c>
      <c r="AU214" s="200" t="s">
        <v>82</v>
      </c>
      <c r="AY214" s="18" t="s">
        <v>116</v>
      </c>
      <c r="BE214" s="201">
        <f>IF(N214="základní",J214,0)</f>
        <v>0</v>
      </c>
      <c r="BF214" s="201">
        <f>IF(N214="snížená",J214,0)</f>
        <v>0</v>
      </c>
      <c r="BG214" s="201">
        <f>IF(N214="zákl. přenesená",J214,0)</f>
        <v>0</v>
      </c>
      <c r="BH214" s="201">
        <f>IF(N214="sníž. přenesená",J214,0)</f>
        <v>0</v>
      </c>
      <c r="BI214" s="201">
        <f>IF(N214="nulová",J214,0)</f>
        <v>0</v>
      </c>
      <c r="BJ214" s="18" t="s">
        <v>80</v>
      </c>
      <c r="BK214" s="201">
        <f>ROUND(I214*H214,2)</f>
        <v>0</v>
      </c>
      <c r="BL214" s="18" t="s">
        <v>239</v>
      </c>
      <c r="BM214" s="200" t="s">
        <v>640</v>
      </c>
    </row>
    <row r="215" spans="1:65" s="2" customFormat="1" ht="48.75">
      <c r="A215" s="35"/>
      <c r="B215" s="36"/>
      <c r="C215" s="37"/>
      <c r="D215" s="206" t="s">
        <v>151</v>
      </c>
      <c r="E215" s="37"/>
      <c r="F215" s="207" t="s">
        <v>637</v>
      </c>
      <c r="G215" s="37"/>
      <c r="H215" s="37"/>
      <c r="I215" s="109"/>
      <c r="J215" s="37"/>
      <c r="K215" s="37"/>
      <c r="L215" s="40"/>
      <c r="M215" s="208"/>
      <c r="N215" s="209"/>
      <c r="O215" s="65"/>
      <c r="P215" s="65"/>
      <c r="Q215" s="65"/>
      <c r="R215" s="65"/>
      <c r="S215" s="65"/>
      <c r="T215" s="66"/>
      <c r="U215" s="35"/>
      <c r="V215" s="35"/>
      <c r="W215" s="35"/>
      <c r="X215" s="35"/>
      <c r="Y215" s="35"/>
      <c r="Z215" s="35"/>
      <c r="AA215" s="35"/>
      <c r="AB215" s="35"/>
      <c r="AC215" s="35"/>
      <c r="AD215" s="35"/>
      <c r="AE215" s="35"/>
      <c r="AT215" s="18" t="s">
        <v>151</v>
      </c>
      <c r="AU215" s="18" t="s">
        <v>82</v>
      </c>
    </row>
    <row r="216" spans="1:65" s="2" customFormat="1" ht="21.75" customHeight="1">
      <c r="A216" s="35"/>
      <c r="B216" s="36"/>
      <c r="C216" s="188" t="s">
        <v>402</v>
      </c>
      <c r="D216" s="188" t="s">
        <v>119</v>
      </c>
      <c r="E216" s="189" t="s">
        <v>641</v>
      </c>
      <c r="F216" s="190" t="s">
        <v>642</v>
      </c>
      <c r="G216" s="191" t="s">
        <v>158</v>
      </c>
      <c r="H216" s="192">
        <v>13.35</v>
      </c>
      <c r="I216" s="193"/>
      <c r="J216" s="194">
        <f>ROUND(I216*H216,2)</f>
        <v>0</v>
      </c>
      <c r="K216" s="190" t="s">
        <v>123</v>
      </c>
      <c r="L216" s="40"/>
      <c r="M216" s="202" t="s">
        <v>19</v>
      </c>
      <c r="N216" s="203" t="s">
        <v>43</v>
      </c>
      <c r="O216" s="65"/>
      <c r="P216" s="204">
        <f>O216*H216</f>
        <v>0</v>
      </c>
      <c r="Q216" s="204">
        <v>7.5799999999999999E-3</v>
      </c>
      <c r="R216" s="204">
        <f>Q216*H216</f>
        <v>0.10119299999999999</v>
      </c>
      <c r="S216" s="204">
        <v>0</v>
      </c>
      <c r="T216" s="205">
        <f>S216*H216</f>
        <v>0</v>
      </c>
      <c r="U216" s="35"/>
      <c r="V216" s="35"/>
      <c r="W216" s="35"/>
      <c r="X216" s="35"/>
      <c r="Y216" s="35"/>
      <c r="Z216" s="35"/>
      <c r="AA216" s="35"/>
      <c r="AB216" s="35"/>
      <c r="AC216" s="35"/>
      <c r="AD216" s="35"/>
      <c r="AE216" s="35"/>
      <c r="AR216" s="200" t="s">
        <v>239</v>
      </c>
      <c r="AT216" s="200" t="s">
        <v>119</v>
      </c>
      <c r="AU216" s="200" t="s">
        <v>82</v>
      </c>
      <c r="AY216" s="18" t="s">
        <v>116</v>
      </c>
      <c r="BE216" s="201">
        <f>IF(N216="základní",J216,0)</f>
        <v>0</v>
      </c>
      <c r="BF216" s="201">
        <f>IF(N216="snížená",J216,0)</f>
        <v>0</v>
      </c>
      <c r="BG216" s="201">
        <f>IF(N216="zákl. přenesená",J216,0)</f>
        <v>0</v>
      </c>
      <c r="BH216" s="201">
        <f>IF(N216="sníž. přenesená",J216,0)</f>
        <v>0</v>
      </c>
      <c r="BI216" s="201">
        <f>IF(N216="nulová",J216,0)</f>
        <v>0</v>
      </c>
      <c r="BJ216" s="18" t="s">
        <v>80</v>
      </c>
      <c r="BK216" s="201">
        <f>ROUND(I216*H216,2)</f>
        <v>0</v>
      </c>
      <c r="BL216" s="18" t="s">
        <v>239</v>
      </c>
      <c r="BM216" s="200" t="s">
        <v>643</v>
      </c>
    </row>
    <row r="217" spans="1:65" s="2" customFormat="1" ht="48.75">
      <c r="A217" s="35"/>
      <c r="B217" s="36"/>
      <c r="C217" s="37"/>
      <c r="D217" s="206" t="s">
        <v>151</v>
      </c>
      <c r="E217" s="37"/>
      <c r="F217" s="207" t="s">
        <v>637</v>
      </c>
      <c r="G217" s="37"/>
      <c r="H217" s="37"/>
      <c r="I217" s="109"/>
      <c r="J217" s="37"/>
      <c r="K217" s="37"/>
      <c r="L217" s="40"/>
      <c r="M217" s="208"/>
      <c r="N217" s="209"/>
      <c r="O217" s="65"/>
      <c r="P217" s="65"/>
      <c r="Q217" s="65"/>
      <c r="R217" s="65"/>
      <c r="S217" s="65"/>
      <c r="T217" s="66"/>
      <c r="U217" s="35"/>
      <c r="V217" s="35"/>
      <c r="W217" s="35"/>
      <c r="X217" s="35"/>
      <c r="Y217" s="35"/>
      <c r="Z217" s="35"/>
      <c r="AA217" s="35"/>
      <c r="AB217" s="35"/>
      <c r="AC217" s="35"/>
      <c r="AD217" s="35"/>
      <c r="AE217" s="35"/>
      <c r="AT217" s="18" t="s">
        <v>151</v>
      </c>
      <c r="AU217" s="18" t="s">
        <v>82</v>
      </c>
    </row>
    <row r="218" spans="1:65" s="2" customFormat="1" ht="16.5" customHeight="1">
      <c r="A218" s="35"/>
      <c r="B218" s="36"/>
      <c r="C218" s="188" t="s">
        <v>406</v>
      </c>
      <c r="D218" s="188" t="s">
        <v>119</v>
      </c>
      <c r="E218" s="189" t="s">
        <v>644</v>
      </c>
      <c r="F218" s="190" t="s">
        <v>645</v>
      </c>
      <c r="G218" s="191" t="s">
        <v>158</v>
      </c>
      <c r="H218" s="192">
        <v>13.35</v>
      </c>
      <c r="I218" s="193"/>
      <c r="J218" s="194">
        <f>ROUND(I218*H218,2)</f>
        <v>0</v>
      </c>
      <c r="K218" s="190" t="s">
        <v>123</v>
      </c>
      <c r="L218" s="40"/>
      <c r="M218" s="202" t="s">
        <v>19</v>
      </c>
      <c r="N218" s="203" t="s">
        <v>43</v>
      </c>
      <c r="O218" s="65"/>
      <c r="P218" s="204">
        <f>O218*H218</f>
        <v>0</v>
      </c>
      <c r="Q218" s="204">
        <v>3.0000000000000001E-5</v>
      </c>
      <c r="R218" s="204">
        <f>Q218*H218</f>
        <v>4.0049999999999998E-4</v>
      </c>
      <c r="S218" s="204">
        <v>0</v>
      </c>
      <c r="T218" s="205">
        <f>S218*H218</f>
        <v>0</v>
      </c>
      <c r="U218" s="35"/>
      <c r="V218" s="35"/>
      <c r="W218" s="35"/>
      <c r="X218" s="35"/>
      <c r="Y218" s="35"/>
      <c r="Z218" s="35"/>
      <c r="AA218" s="35"/>
      <c r="AB218" s="35"/>
      <c r="AC218" s="35"/>
      <c r="AD218" s="35"/>
      <c r="AE218" s="35"/>
      <c r="AR218" s="200" t="s">
        <v>239</v>
      </c>
      <c r="AT218" s="200" t="s">
        <v>119</v>
      </c>
      <c r="AU218" s="200" t="s">
        <v>82</v>
      </c>
      <c r="AY218" s="18" t="s">
        <v>116</v>
      </c>
      <c r="BE218" s="201">
        <f>IF(N218="základní",J218,0)</f>
        <v>0</v>
      </c>
      <c r="BF218" s="201">
        <f>IF(N218="snížená",J218,0)</f>
        <v>0</v>
      </c>
      <c r="BG218" s="201">
        <f>IF(N218="zákl. přenesená",J218,0)</f>
        <v>0</v>
      </c>
      <c r="BH218" s="201">
        <f>IF(N218="sníž. přenesená",J218,0)</f>
        <v>0</v>
      </c>
      <c r="BI218" s="201">
        <f>IF(N218="nulová",J218,0)</f>
        <v>0</v>
      </c>
      <c r="BJ218" s="18" t="s">
        <v>80</v>
      </c>
      <c r="BK218" s="201">
        <f>ROUND(I218*H218,2)</f>
        <v>0</v>
      </c>
      <c r="BL218" s="18" t="s">
        <v>239</v>
      </c>
      <c r="BM218" s="200" t="s">
        <v>646</v>
      </c>
    </row>
    <row r="219" spans="1:65" s="2" customFormat="1" ht="48.75">
      <c r="A219" s="35"/>
      <c r="B219" s="36"/>
      <c r="C219" s="37"/>
      <c r="D219" s="206" t="s">
        <v>151</v>
      </c>
      <c r="E219" s="37"/>
      <c r="F219" s="207" t="s">
        <v>637</v>
      </c>
      <c r="G219" s="37"/>
      <c r="H219" s="37"/>
      <c r="I219" s="109"/>
      <c r="J219" s="37"/>
      <c r="K219" s="37"/>
      <c r="L219" s="40"/>
      <c r="M219" s="208"/>
      <c r="N219" s="209"/>
      <c r="O219" s="65"/>
      <c r="P219" s="65"/>
      <c r="Q219" s="65"/>
      <c r="R219" s="65"/>
      <c r="S219" s="65"/>
      <c r="T219" s="66"/>
      <c r="U219" s="35"/>
      <c r="V219" s="35"/>
      <c r="W219" s="35"/>
      <c r="X219" s="35"/>
      <c r="Y219" s="35"/>
      <c r="Z219" s="35"/>
      <c r="AA219" s="35"/>
      <c r="AB219" s="35"/>
      <c r="AC219" s="35"/>
      <c r="AD219" s="35"/>
      <c r="AE219" s="35"/>
      <c r="AT219" s="18" t="s">
        <v>151</v>
      </c>
      <c r="AU219" s="18" t="s">
        <v>82</v>
      </c>
    </row>
    <row r="220" spans="1:65" s="2" customFormat="1" ht="16.5" customHeight="1">
      <c r="A220" s="35"/>
      <c r="B220" s="36"/>
      <c r="C220" s="188" t="s">
        <v>412</v>
      </c>
      <c r="D220" s="188" t="s">
        <v>119</v>
      </c>
      <c r="E220" s="189" t="s">
        <v>647</v>
      </c>
      <c r="F220" s="190" t="s">
        <v>648</v>
      </c>
      <c r="G220" s="191" t="s">
        <v>158</v>
      </c>
      <c r="H220" s="192">
        <v>13.35</v>
      </c>
      <c r="I220" s="193"/>
      <c r="J220" s="194">
        <f>ROUND(I220*H220,2)</f>
        <v>0</v>
      </c>
      <c r="K220" s="190" t="s">
        <v>123</v>
      </c>
      <c r="L220" s="40"/>
      <c r="M220" s="202" t="s">
        <v>19</v>
      </c>
      <c r="N220" s="203" t="s">
        <v>43</v>
      </c>
      <c r="O220" s="65"/>
      <c r="P220" s="204">
        <f>O220*H220</f>
        <v>0</v>
      </c>
      <c r="Q220" s="204">
        <v>5.0000000000000001E-4</v>
      </c>
      <c r="R220" s="204">
        <f>Q220*H220</f>
        <v>6.6750000000000004E-3</v>
      </c>
      <c r="S220" s="204">
        <v>0</v>
      </c>
      <c r="T220" s="205">
        <f>S220*H220</f>
        <v>0</v>
      </c>
      <c r="U220" s="35"/>
      <c r="V220" s="35"/>
      <c r="W220" s="35"/>
      <c r="X220" s="35"/>
      <c r="Y220" s="35"/>
      <c r="Z220" s="35"/>
      <c r="AA220" s="35"/>
      <c r="AB220" s="35"/>
      <c r="AC220" s="35"/>
      <c r="AD220" s="35"/>
      <c r="AE220" s="35"/>
      <c r="AR220" s="200" t="s">
        <v>239</v>
      </c>
      <c r="AT220" s="200" t="s">
        <v>119</v>
      </c>
      <c r="AU220" s="200" t="s">
        <v>82</v>
      </c>
      <c r="AY220" s="18" t="s">
        <v>116</v>
      </c>
      <c r="BE220" s="201">
        <f>IF(N220="základní",J220,0)</f>
        <v>0</v>
      </c>
      <c r="BF220" s="201">
        <f>IF(N220="snížená",J220,0)</f>
        <v>0</v>
      </c>
      <c r="BG220" s="201">
        <f>IF(N220="zákl. přenesená",J220,0)</f>
        <v>0</v>
      </c>
      <c r="BH220" s="201">
        <f>IF(N220="sníž. přenesená",J220,0)</f>
        <v>0</v>
      </c>
      <c r="BI220" s="201">
        <f>IF(N220="nulová",J220,0)</f>
        <v>0</v>
      </c>
      <c r="BJ220" s="18" t="s">
        <v>80</v>
      </c>
      <c r="BK220" s="201">
        <f>ROUND(I220*H220,2)</f>
        <v>0</v>
      </c>
      <c r="BL220" s="18" t="s">
        <v>239</v>
      </c>
      <c r="BM220" s="200" t="s">
        <v>649</v>
      </c>
    </row>
    <row r="221" spans="1:65" s="2" customFormat="1" ht="29.25">
      <c r="A221" s="35"/>
      <c r="B221" s="36"/>
      <c r="C221" s="37"/>
      <c r="D221" s="206" t="s">
        <v>151</v>
      </c>
      <c r="E221" s="37"/>
      <c r="F221" s="207" t="s">
        <v>650</v>
      </c>
      <c r="G221" s="37"/>
      <c r="H221" s="37"/>
      <c r="I221" s="109"/>
      <c r="J221" s="37"/>
      <c r="K221" s="37"/>
      <c r="L221" s="40"/>
      <c r="M221" s="208"/>
      <c r="N221" s="209"/>
      <c r="O221" s="65"/>
      <c r="P221" s="65"/>
      <c r="Q221" s="65"/>
      <c r="R221" s="65"/>
      <c r="S221" s="65"/>
      <c r="T221" s="66"/>
      <c r="U221" s="35"/>
      <c r="V221" s="35"/>
      <c r="W221" s="35"/>
      <c r="X221" s="35"/>
      <c r="Y221" s="35"/>
      <c r="Z221" s="35"/>
      <c r="AA221" s="35"/>
      <c r="AB221" s="35"/>
      <c r="AC221" s="35"/>
      <c r="AD221" s="35"/>
      <c r="AE221" s="35"/>
      <c r="AT221" s="18" t="s">
        <v>151</v>
      </c>
      <c r="AU221" s="18" t="s">
        <v>82</v>
      </c>
    </row>
    <row r="222" spans="1:65" s="2" customFormat="1" ht="21.75" customHeight="1">
      <c r="A222" s="35"/>
      <c r="B222" s="36"/>
      <c r="C222" s="243" t="s">
        <v>418</v>
      </c>
      <c r="D222" s="243" t="s">
        <v>341</v>
      </c>
      <c r="E222" s="244" t="s">
        <v>651</v>
      </c>
      <c r="F222" s="245" t="s">
        <v>652</v>
      </c>
      <c r="G222" s="246" t="s">
        <v>158</v>
      </c>
      <c r="H222" s="247">
        <v>15.353</v>
      </c>
      <c r="I222" s="248"/>
      <c r="J222" s="249">
        <f>ROUND(I222*H222,2)</f>
        <v>0</v>
      </c>
      <c r="K222" s="245" t="s">
        <v>123</v>
      </c>
      <c r="L222" s="250"/>
      <c r="M222" s="251" t="s">
        <v>19</v>
      </c>
      <c r="N222" s="252" t="s">
        <v>43</v>
      </c>
      <c r="O222" s="65"/>
      <c r="P222" s="204">
        <f>O222*H222</f>
        <v>0</v>
      </c>
      <c r="Q222" s="204">
        <v>1.32E-3</v>
      </c>
      <c r="R222" s="204">
        <f>Q222*H222</f>
        <v>2.026596E-2</v>
      </c>
      <c r="S222" s="204">
        <v>0</v>
      </c>
      <c r="T222" s="205">
        <f>S222*H222</f>
        <v>0</v>
      </c>
      <c r="U222" s="35"/>
      <c r="V222" s="35"/>
      <c r="W222" s="35"/>
      <c r="X222" s="35"/>
      <c r="Y222" s="35"/>
      <c r="Z222" s="35"/>
      <c r="AA222" s="35"/>
      <c r="AB222" s="35"/>
      <c r="AC222" s="35"/>
      <c r="AD222" s="35"/>
      <c r="AE222" s="35"/>
      <c r="AR222" s="200" t="s">
        <v>321</v>
      </c>
      <c r="AT222" s="200" t="s">
        <v>341</v>
      </c>
      <c r="AU222" s="200" t="s">
        <v>82</v>
      </c>
      <c r="AY222" s="18" t="s">
        <v>116</v>
      </c>
      <c r="BE222" s="201">
        <f>IF(N222="základní",J222,0)</f>
        <v>0</v>
      </c>
      <c r="BF222" s="201">
        <f>IF(N222="snížená",J222,0)</f>
        <v>0</v>
      </c>
      <c r="BG222" s="201">
        <f>IF(N222="zákl. přenesená",J222,0)</f>
        <v>0</v>
      </c>
      <c r="BH222" s="201">
        <f>IF(N222="sníž. přenesená",J222,0)</f>
        <v>0</v>
      </c>
      <c r="BI222" s="201">
        <f>IF(N222="nulová",J222,0)</f>
        <v>0</v>
      </c>
      <c r="BJ222" s="18" t="s">
        <v>80</v>
      </c>
      <c r="BK222" s="201">
        <f>ROUND(I222*H222,2)</f>
        <v>0</v>
      </c>
      <c r="BL222" s="18" t="s">
        <v>239</v>
      </c>
      <c r="BM222" s="200" t="s">
        <v>653</v>
      </c>
    </row>
    <row r="223" spans="1:65" s="14" customFormat="1" ht="11.25">
      <c r="B223" s="220"/>
      <c r="C223" s="221"/>
      <c r="D223" s="206" t="s">
        <v>153</v>
      </c>
      <c r="E223" s="221"/>
      <c r="F223" s="223" t="s">
        <v>654</v>
      </c>
      <c r="G223" s="221"/>
      <c r="H223" s="224">
        <v>15.353</v>
      </c>
      <c r="I223" s="225"/>
      <c r="J223" s="221"/>
      <c r="K223" s="221"/>
      <c r="L223" s="226"/>
      <c r="M223" s="227"/>
      <c r="N223" s="228"/>
      <c r="O223" s="228"/>
      <c r="P223" s="228"/>
      <c r="Q223" s="228"/>
      <c r="R223" s="228"/>
      <c r="S223" s="228"/>
      <c r="T223" s="229"/>
      <c r="AT223" s="230" t="s">
        <v>153</v>
      </c>
      <c r="AU223" s="230" t="s">
        <v>82</v>
      </c>
      <c r="AV223" s="14" t="s">
        <v>82</v>
      </c>
      <c r="AW223" s="14" t="s">
        <v>4</v>
      </c>
      <c r="AX223" s="14" t="s">
        <v>80</v>
      </c>
      <c r="AY223" s="230" t="s">
        <v>116</v>
      </c>
    </row>
    <row r="224" spans="1:65" s="2" customFormat="1" ht="16.5" customHeight="1">
      <c r="A224" s="35"/>
      <c r="B224" s="36"/>
      <c r="C224" s="188" t="s">
        <v>423</v>
      </c>
      <c r="D224" s="188" t="s">
        <v>119</v>
      </c>
      <c r="E224" s="189" t="s">
        <v>655</v>
      </c>
      <c r="F224" s="190" t="s">
        <v>656</v>
      </c>
      <c r="G224" s="191" t="s">
        <v>255</v>
      </c>
      <c r="H224" s="192">
        <v>16.54</v>
      </c>
      <c r="I224" s="193"/>
      <c r="J224" s="194">
        <f>ROUND(I224*H224,2)</f>
        <v>0</v>
      </c>
      <c r="K224" s="190" t="s">
        <v>123</v>
      </c>
      <c r="L224" s="40"/>
      <c r="M224" s="202" t="s">
        <v>19</v>
      </c>
      <c r="N224" s="203" t="s">
        <v>43</v>
      </c>
      <c r="O224" s="65"/>
      <c r="P224" s="204">
        <f>O224*H224</f>
        <v>0</v>
      </c>
      <c r="Q224" s="204">
        <v>1.0000000000000001E-5</v>
      </c>
      <c r="R224" s="204">
        <f>Q224*H224</f>
        <v>1.6540000000000001E-4</v>
      </c>
      <c r="S224" s="204">
        <v>0</v>
      </c>
      <c r="T224" s="205">
        <f>S224*H224</f>
        <v>0</v>
      </c>
      <c r="U224" s="35"/>
      <c r="V224" s="35"/>
      <c r="W224" s="35"/>
      <c r="X224" s="35"/>
      <c r="Y224" s="35"/>
      <c r="Z224" s="35"/>
      <c r="AA224" s="35"/>
      <c r="AB224" s="35"/>
      <c r="AC224" s="35"/>
      <c r="AD224" s="35"/>
      <c r="AE224" s="35"/>
      <c r="AR224" s="200" t="s">
        <v>239</v>
      </c>
      <c r="AT224" s="200" t="s">
        <v>119</v>
      </c>
      <c r="AU224" s="200" t="s">
        <v>82</v>
      </c>
      <c r="AY224" s="18" t="s">
        <v>116</v>
      </c>
      <c r="BE224" s="201">
        <f>IF(N224="základní",J224,0)</f>
        <v>0</v>
      </c>
      <c r="BF224" s="201">
        <f>IF(N224="snížená",J224,0)</f>
        <v>0</v>
      </c>
      <c r="BG224" s="201">
        <f>IF(N224="zákl. přenesená",J224,0)</f>
        <v>0</v>
      </c>
      <c r="BH224" s="201">
        <f>IF(N224="sníž. přenesená",J224,0)</f>
        <v>0</v>
      </c>
      <c r="BI224" s="201">
        <f>IF(N224="nulová",J224,0)</f>
        <v>0</v>
      </c>
      <c r="BJ224" s="18" t="s">
        <v>80</v>
      </c>
      <c r="BK224" s="201">
        <f>ROUND(I224*H224,2)</f>
        <v>0</v>
      </c>
      <c r="BL224" s="18" t="s">
        <v>239</v>
      </c>
      <c r="BM224" s="200" t="s">
        <v>657</v>
      </c>
    </row>
    <row r="225" spans="1:65" s="14" customFormat="1" ht="11.25">
      <c r="B225" s="220"/>
      <c r="C225" s="221"/>
      <c r="D225" s="206" t="s">
        <v>153</v>
      </c>
      <c r="E225" s="222" t="s">
        <v>19</v>
      </c>
      <c r="F225" s="223" t="s">
        <v>633</v>
      </c>
      <c r="G225" s="221"/>
      <c r="H225" s="224">
        <v>16.54</v>
      </c>
      <c r="I225" s="225"/>
      <c r="J225" s="221"/>
      <c r="K225" s="221"/>
      <c r="L225" s="226"/>
      <c r="M225" s="227"/>
      <c r="N225" s="228"/>
      <c r="O225" s="228"/>
      <c r="P225" s="228"/>
      <c r="Q225" s="228"/>
      <c r="R225" s="228"/>
      <c r="S225" s="228"/>
      <c r="T225" s="229"/>
      <c r="AT225" s="230" t="s">
        <v>153</v>
      </c>
      <c r="AU225" s="230" t="s">
        <v>82</v>
      </c>
      <c r="AV225" s="14" t="s">
        <v>82</v>
      </c>
      <c r="AW225" s="14" t="s">
        <v>33</v>
      </c>
      <c r="AX225" s="14" t="s">
        <v>80</v>
      </c>
      <c r="AY225" s="230" t="s">
        <v>116</v>
      </c>
    </row>
    <row r="226" spans="1:65" s="2" customFormat="1" ht="16.5" customHeight="1">
      <c r="A226" s="35"/>
      <c r="B226" s="36"/>
      <c r="C226" s="243" t="s">
        <v>430</v>
      </c>
      <c r="D226" s="243" t="s">
        <v>341</v>
      </c>
      <c r="E226" s="244" t="s">
        <v>658</v>
      </c>
      <c r="F226" s="245" t="s">
        <v>659</v>
      </c>
      <c r="G226" s="246" t="s">
        <v>255</v>
      </c>
      <c r="H226" s="247">
        <v>18.193999999999999</v>
      </c>
      <c r="I226" s="248"/>
      <c r="J226" s="249">
        <f>ROUND(I226*H226,2)</f>
        <v>0</v>
      </c>
      <c r="K226" s="245" t="s">
        <v>19</v>
      </c>
      <c r="L226" s="250"/>
      <c r="M226" s="251" t="s">
        <v>19</v>
      </c>
      <c r="N226" s="252" t="s">
        <v>43</v>
      </c>
      <c r="O226" s="65"/>
      <c r="P226" s="204">
        <f>O226*H226</f>
        <v>0</v>
      </c>
      <c r="Q226" s="204">
        <v>0</v>
      </c>
      <c r="R226" s="204">
        <f>Q226*H226</f>
        <v>0</v>
      </c>
      <c r="S226" s="204">
        <v>0</v>
      </c>
      <c r="T226" s="205">
        <f>S226*H226</f>
        <v>0</v>
      </c>
      <c r="U226" s="35"/>
      <c r="V226" s="35"/>
      <c r="W226" s="35"/>
      <c r="X226" s="35"/>
      <c r="Y226" s="35"/>
      <c r="Z226" s="35"/>
      <c r="AA226" s="35"/>
      <c r="AB226" s="35"/>
      <c r="AC226" s="35"/>
      <c r="AD226" s="35"/>
      <c r="AE226" s="35"/>
      <c r="AR226" s="200" t="s">
        <v>321</v>
      </c>
      <c r="AT226" s="200" t="s">
        <v>341</v>
      </c>
      <c r="AU226" s="200" t="s">
        <v>82</v>
      </c>
      <c r="AY226" s="18" t="s">
        <v>116</v>
      </c>
      <c r="BE226" s="201">
        <f>IF(N226="základní",J226,0)</f>
        <v>0</v>
      </c>
      <c r="BF226" s="201">
        <f>IF(N226="snížená",J226,0)</f>
        <v>0</v>
      </c>
      <c r="BG226" s="201">
        <f>IF(N226="zákl. přenesená",J226,0)</f>
        <v>0</v>
      </c>
      <c r="BH226" s="201">
        <f>IF(N226="sníž. přenesená",J226,0)</f>
        <v>0</v>
      </c>
      <c r="BI226" s="201">
        <f>IF(N226="nulová",J226,0)</f>
        <v>0</v>
      </c>
      <c r="BJ226" s="18" t="s">
        <v>80</v>
      </c>
      <c r="BK226" s="201">
        <f>ROUND(I226*H226,2)</f>
        <v>0</v>
      </c>
      <c r="BL226" s="18" t="s">
        <v>239</v>
      </c>
      <c r="BM226" s="200" t="s">
        <v>660</v>
      </c>
    </row>
    <row r="227" spans="1:65" s="14" customFormat="1" ht="11.25">
      <c r="B227" s="220"/>
      <c r="C227" s="221"/>
      <c r="D227" s="206" t="s">
        <v>153</v>
      </c>
      <c r="E227" s="221"/>
      <c r="F227" s="223" t="s">
        <v>661</v>
      </c>
      <c r="G227" s="221"/>
      <c r="H227" s="224">
        <v>18.193999999999999</v>
      </c>
      <c r="I227" s="225"/>
      <c r="J227" s="221"/>
      <c r="K227" s="221"/>
      <c r="L227" s="226"/>
      <c r="M227" s="227"/>
      <c r="N227" s="228"/>
      <c r="O227" s="228"/>
      <c r="P227" s="228"/>
      <c r="Q227" s="228"/>
      <c r="R227" s="228"/>
      <c r="S227" s="228"/>
      <c r="T227" s="229"/>
      <c r="AT227" s="230" t="s">
        <v>153</v>
      </c>
      <c r="AU227" s="230" t="s">
        <v>82</v>
      </c>
      <c r="AV227" s="14" t="s">
        <v>82</v>
      </c>
      <c r="AW227" s="14" t="s">
        <v>4</v>
      </c>
      <c r="AX227" s="14" t="s">
        <v>80</v>
      </c>
      <c r="AY227" s="230" t="s">
        <v>116</v>
      </c>
    </row>
    <row r="228" spans="1:65" s="2" customFormat="1" ht="21.75" customHeight="1">
      <c r="A228" s="35"/>
      <c r="B228" s="36"/>
      <c r="C228" s="188" t="s">
        <v>435</v>
      </c>
      <c r="D228" s="188" t="s">
        <v>119</v>
      </c>
      <c r="E228" s="189" t="s">
        <v>662</v>
      </c>
      <c r="F228" s="190" t="s">
        <v>663</v>
      </c>
      <c r="G228" s="191" t="s">
        <v>275</v>
      </c>
      <c r="H228" s="242"/>
      <c r="I228" s="193"/>
      <c r="J228" s="194">
        <f>ROUND(I228*H228,2)</f>
        <v>0</v>
      </c>
      <c r="K228" s="190" t="s">
        <v>123</v>
      </c>
      <c r="L228" s="40"/>
      <c r="M228" s="202" t="s">
        <v>19</v>
      </c>
      <c r="N228" s="203" t="s">
        <v>43</v>
      </c>
      <c r="O228" s="65"/>
      <c r="P228" s="204">
        <f>O228*H228</f>
        <v>0</v>
      </c>
      <c r="Q228" s="204">
        <v>0</v>
      </c>
      <c r="R228" s="204">
        <f>Q228*H228</f>
        <v>0</v>
      </c>
      <c r="S228" s="204">
        <v>0</v>
      </c>
      <c r="T228" s="205">
        <f>S228*H228</f>
        <v>0</v>
      </c>
      <c r="U228" s="35"/>
      <c r="V228" s="35"/>
      <c r="W228" s="35"/>
      <c r="X228" s="35"/>
      <c r="Y228" s="35"/>
      <c r="Z228" s="35"/>
      <c r="AA228" s="35"/>
      <c r="AB228" s="35"/>
      <c r="AC228" s="35"/>
      <c r="AD228" s="35"/>
      <c r="AE228" s="35"/>
      <c r="AR228" s="200" t="s">
        <v>239</v>
      </c>
      <c r="AT228" s="200" t="s">
        <v>119</v>
      </c>
      <c r="AU228" s="200" t="s">
        <v>82</v>
      </c>
      <c r="AY228" s="18" t="s">
        <v>116</v>
      </c>
      <c r="BE228" s="201">
        <f>IF(N228="základní",J228,0)</f>
        <v>0</v>
      </c>
      <c r="BF228" s="201">
        <f>IF(N228="snížená",J228,0)</f>
        <v>0</v>
      </c>
      <c r="BG228" s="201">
        <f>IF(N228="zákl. přenesená",J228,0)</f>
        <v>0</v>
      </c>
      <c r="BH228" s="201">
        <f>IF(N228="sníž. přenesená",J228,0)</f>
        <v>0</v>
      </c>
      <c r="BI228" s="201">
        <f>IF(N228="nulová",J228,0)</f>
        <v>0</v>
      </c>
      <c r="BJ228" s="18" t="s">
        <v>80</v>
      </c>
      <c r="BK228" s="201">
        <f>ROUND(I228*H228,2)</f>
        <v>0</v>
      </c>
      <c r="BL228" s="18" t="s">
        <v>239</v>
      </c>
      <c r="BM228" s="200" t="s">
        <v>664</v>
      </c>
    </row>
    <row r="229" spans="1:65" s="2" customFormat="1" ht="78">
      <c r="A229" s="35"/>
      <c r="B229" s="36"/>
      <c r="C229" s="37"/>
      <c r="D229" s="206" t="s">
        <v>151</v>
      </c>
      <c r="E229" s="37"/>
      <c r="F229" s="207" t="s">
        <v>464</v>
      </c>
      <c r="G229" s="37"/>
      <c r="H229" s="37"/>
      <c r="I229" s="109"/>
      <c r="J229" s="37"/>
      <c r="K229" s="37"/>
      <c r="L229" s="40"/>
      <c r="M229" s="208"/>
      <c r="N229" s="209"/>
      <c r="O229" s="65"/>
      <c r="P229" s="65"/>
      <c r="Q229" s="65"/>
      <c r="R229" s="65"/>
      <c r="S229" s="65"/>
      <c r="T229" s="66"/>
      <c r="U229" s="35"/>
      <c r="V229" s="35"/>
      <c r="W229" s="35"/>
      <c r="X229" s="35"/>
      <c r="Y229" s="35"/>
      <c r="Z229" s="35"/>
      <c r="AA229" s="35"/>
      <c r="AB229" s="35"/>
      <c r="AC229" s="35"/>
      <c r="AD229" s="35"/>
      <c r="AE229" s="35"/>
      <c r="AT229" s="18" t="s">
        <v>151</v>
      </c>
      <c r="AU229" s="18" t="s">
        <v>82</v>
      </c>
    </row>
    <row r="230" spans="1:65" s="12" customFormat="1" ht="22.9" customHeight="1">
      <c r="B230" s="172"/>
      <c r="C230" s="173"/>
      <c r="D230" s="174" t="s">
        <v>71</v>
      </c>
      <c r="E230" s="186" t="s">
        <v>665</v>
      </c>
      <c r="F230" s="186" t="s">
        <v>666</v>
      </c>
      <c r="G230" s="173"/>
      <c r="H230" s="173"/>
      <c r="I230" s="176"/>
      <c r="J230" s="187">
        <f>BK230</f>
        <v>0</v>
      </c>
      <c r="K230" s="173"/>
      <c r="L230" s="178"/>
      <c r="M230" s="179"/>
      <c r="N230" s="180"/>
      <c r="O230" s="180"/>
      <c r="P230" s="181">
        <f>SUM(P231:P242)</f>
        <v>0</v>
      </c>
      <c r="Q230" s="180"/>
      <c r="R230" s="181">
        <f>SUM(R231:R242)</f>
        <v>3.1039999999999998E-2</v>
      </c>
      <c r="S230" s="180"/>
      <c r="T230" s="182">
        <f>SUM(T231:T242)</f>
        <v>0</v>
      </c>
      <c r="AR230" s="183" t="s">
        <v>82</v>
      </c>
      <c r="AT230" s="184" t="s">
        <v>71</v>
      </c>
      <c r="AU230" s="184" t="s">
        <v>80</v>
      </c>
      <c r="AY230" s="183" t="s">
        <v>116</v>
      </c>
      <c r="BK230" s="185">
        <f>SUM(BK231:BK242)</f>
        <v>0</v>
      </c>
    </row>
    <row r="231" spans="1:65" s="2" customFormat="1" ht="16.5" customHeight="1">
      <c r="A231" s="35"/>
      <c r="B231" s="36"/>
      <c r="C231" s="188" t="s">
        <v>440</v>
      </c>
      <c r="D231" s="188" t="s">
        <v>119</v>
      </c>
      <c r="E231" s="189" t="s">
        <v>667</v>
      </c>
      <c r="F231" s="190" t="s">
        <v>668</v>
      </c>
      <c r="G231" s="191" t="s">
        <v>158</v>
      </c>
      <c r="H231" s="192">
        <v>1.5</v>
      </c>
      <c r="I231" s="193"/>
      <c r="J231" s="194">
        <f>ROUND(I231*H231,2)</f>
        <v>0</v>
      </c>
      <c r="K231" s="190" t="s">
        <v>123</v>
      </c>
      <c r="L231" s="40"/>
      <c r="M231" s="202" t="s">
        <v>19</v>
      </c>
      <c r="N231" s="203" t="s">
        <v>43</v>
      </c>
      <c r="O231" s="65"/>
      <c r="P231" s="204">
        <f>O231*H231</f>
        <v>0</v>
      </c>
      <c r="Q231" s="204">
        <v>2.9999999999999997E-4</v>
      </c>
      <c r="R231" s="204">
        <f>Q231*H231</f>
        <v>4.4999999999999999E-4</v>
      </c>
      <c r="S231" s="204">
        <v>0</v>
      </c>
      <c r="T231" s="205">
        <f>S231*H231</f>
        <v>0</v>
      </c>
      <c r="U231" s="35"/>
      <c r="V231" s="35"/>
      <c r="W231" s="35"/>
      <c r="X231" s="35"/>
      <c r="Y231" s="35"/>
      <c r="Z231" s="35"/>
      <c r="AA231" s="35"/>
      <c r="AB231" s="35"/>
      <c r="AC231" s="35"/>
      <c r="AD231" s="35"/>
      <c r="AE231" s="35"/>
      <c r="AR231" s="200" t="s">
        <v>239</v>
      </c>
      <c r="AT231" s="200" t="s">
        <v>119</v>
      </c>
      <c r="AU231" s="200" t="s">
        <v>82</v>
      </c>
      <c r="AY231" s="18" t="s">
        <v>116</v>
      </c>
      <c r="BE231" s="201">
        <f>IF(N231="základní",J231,0)</f>
        <v>0</v>
      </c>
      <c r="BF231" s="201">
        <f>IF(N231="snížená",J231,0)</f>
        <v>0</v>
      </c>
      <c r="BG231" s="201">
        <f>IF(N231="zákl. přenesená",J231,0)</f>
        <v>0</v>
      </c>
      <c r="BH231" s="201">
        <f>IF(N231="sníž. přenesená",J231,0)</f>
        <v>0</v>
      </c>
      <c r="BI231" s="201">
        <f>IF(N231="nulová",J231,0)</f>
        <v>0</v>
      </c>
      <c r="BJ231" s="18" t="s">
        <v>80</v>
      </c>
      <c r="BK231" s="201">
        <f>ROUND(I231*H231,2)</f>
        <v>0</v>
      </c>
      <c r="BL231" s="18" t="s">
        <v>239</v>
      </c>
      <c r="BM231" s="200" t="s">
        <v>669</v>
      </c>
    </row>
    <row r="232" spans="1:65" s="2" customFormat="1" ht="68.25">
      <c r="A232" s="35"/>
      <c r="B232" s="36"/>
      <c r="C232" s="37"/>
      <c r="D232" s="206" t="s">
        <v>151</v>
      </c>
      <c r="E232" s="37"/>
      <c r="F232" s="207" t="s">
        <v>670</v>
      </c>
      <c r="G232" s="37"/>
      <c r="H232" s="37"/>
      <c r="I232" s="109"/>
      <c r="J232" s="37"/>
      <c r="K232" s="37"/>
      <c r="L232" s="40"/>
      <c r="M232" s="208"/>
      <c r="N232" s="209"/>
      <c r="O232" s="65"/>
      <c r="P232" s="65"/>
      <c r="Q232" s="65"/>
      <c r="R232" s="65"/>
      <c r="S232" s="65"/>
      <c r="T232" s="66"/>
      <c r="U232" s="35"/>
      <c r="V232" s="35"/>
      <c r="W232" s="35"/>
      <c r="X232" s="35"/>
      <c r="Y232" s="35"/>
      <c r="Z232" s="35"/>
      <c r="AA232" s="35"/>
      <c r="AB232" s="35"/>
      <c r="AC232" s="35"/>
      <c r="AD232" s="35"/>
      <c r="AE232" s="35"/>
      <c r="AT232" s="18" t="s">
        <v>151</v>
      </c>
      <c r="AU232" s="18" t="s">
        <v>82</v>
      </c>
    </row>
    <row r="233" spans="1:65" s="14" customFormat="1" ht="11.25">
      <c r="B233" s="220"/>
      <c r="C233" s="221"/>
      <c r="D233" s="206" t="s">
        <v>153</v>
      </c>
      <c r="E233" s="222" t="s">
        <v>19</v>
      </c>
      <c r="F233" s="223" t="s">
        <v>671</v>
      </c>
      <c r="G233" s="221"/>
      <c r="H233" s="224">
        <v>1.5</v>
      </c>
      <c r="I233" s="225"/>
      <c r="J233" s="221"/>
      <c r="K233" s="221"/>
      <c r="L233" s="226"/>
      <c r="M233" s="227"/>
      <c r="N233" s="228"/>
      <c r="O233" s="228"/>
      <c r="P233" s="228"/>
      <c r="Q233" s="228"/>
      <c r="R233" s="228"/>
      <c r="S233" s="228"/>
      <c r="T233" s="229"/>
      <c r="AT233" s="230" t="s">
        <v>153</v>
      </c>
      <c r="AU233" s="230" t="s">
        <v>82</v>
      </c>
      <c r="AV233" s="14" t="s">
        <v>82</v>
      </c>
      <c r="AW233" s="14" t="s">
        <v>33</v>
      </c>
      <c r="AX233" s="14" t="s">
        <v>80</v>
      </c>
      <c r="AY233" s="230" t="s">
        <v>116</v>
      </c>
    </row>
    <row r="234" spans="1:65" s="2" customFormat="1" ht="21.75" customHeight="1">
      <c r="A234" s="35"/>
      <c r="B234" s="36"/>
      <c r="C234" s="188" t="s">
        <v>444</v>
      </c>
      <c r="D234" s="188" t="s">
        <v>119</v>
      </c>
      <c r="E234" s="189" t="s">
        <v>672</v>
      </c>
      <c r="F234" s="190" t="s">
        <v>673</v>
      </c>
      <c r="G234" s="191" t="s">
        <v>158</v>
      </c>
      <c r="H234" s="192">
        <v>1.5</v>
      </c>
      <c r="I234" s="193"/>
      <c r="J234" s="194">
        <f>ROUND(I234*H234,2)</f>
        <v>0</v>
      </c>
      <c r="K234" s="190" t="s">
        <v>123</v>
      </c>
      <c r="L234" s="40"/>
      <c r="M234" s="202" t="s">
        <v>19</v>
      </c>
      <c r="N234" s="203" t="s">
        <v>43</v>
      </c>
      <c r="O234" s="65"/>
      <c r="P234" s="204">
        <f>O234*H234</f>
        <v>0</v>
      </c>
      <c r="Q234" s="204">
        <v>5.1999999999999998E-3</v>
      </c>
      <c r="R234" s="204">
        <f>Q234*H234</f>
        <v>7.7999999999999996E-3</v>
      </c>
      <c r="S234" s="204">
        <v>0</v>
      </c>
      <c r="T234" s="205">
        <f>S234*H234</f>
        <v>0</v>
      </c>
      <c r="U234" s="35"/>
      <c r="V234" s="35"/>
      <c r="W234" s="35"/>
      <c r="X234" s="35"/>
      <c r="Y234" s="35"/>
      <c r="Z234" s="35"/>
      <c r="AA234" s="35"/>
      <c r="AB234" s="35"/>
      <c r="AC234" s="35"/>
      <c r="AD234" s="35"/>
      <c r="AE234" s="35"/>
      <c r="AR234" s="200" t="s">
        <v>239</v>
      </c>
      <c r="AT234" s="200" t="s">
        <v>119</v>
      </c>
      <c r="AU234" s="200" t="s">
        <v>82</v>
      </c>
      <c r="AY234" s="18" t="s">
        <v>116</v>
      </c>
      <c r="BE234" s="201">
        <f>IF(N234="základní",J234,0)</f>
        <v>0</v>
      </c>
      <c r="BF234" s="201">
        <f>IF(N234="snížená",J234,0)</f>
        <v>0</v>
      </c>
      <c r="BG234" s="201">
        <f>IF(N234="zákl. přenesená",J234,0)</f>
        <v>0</v>
      </c>
      <c r="BH234" s="201">
        <f>IF(N234="sníž. přenesená",J234,0)</f>
        <v>0</v>
      </c>
      <c r="BI234" s="201">
        <f>IF(N234="nulová",J234,0)</f>
        <v>0</v>
      </c>
      <c r="BJ234" s="18" t="s">
        <v>80</v>
      </c>
      <c r="BK234" s="201">
        <f>ROUND(I234*H234,2)</f>
        <v>0</v>
      </c>
      <c r="BL234" s="18" t="s">
        <v>239</v>
      </c>
      <c r="BM234" s="200" t="s">
        <v>674</v>
      </c>
    </row>
    <row r="235" spans="1:65" s="2" customFormat="1" ht="29.25">
      <c r="A235" s="35"/>
      <c r="B235" s="36"/>
      <c r="C235" s="37"/>
      <c r="D235" s="206" t="s">
        <v>151</v>
      </c>
      <c r="E235" s="37"/>
      <c r="F235" s="207" t="s">
        <v>675</v>
      </c>
      <c r="G235" s="37"/>
      <c r="H235" s="37"/>
      <c r="I235" s="109"/>
      <c r="J235" s="37"/>
      <c r="K235" s="37"/>
      <c r="L235" s="40"/>
      <c r="M235" s="208"/>
      <c r="N235" s="209"/>
      <c r="O235" s="65"/>
      <c r="P235" s="65"/>
      <c r="Q235" s="65"/>
      <c r="R235" s="65"/>
      <c r="S235" s="65"/>
      <c r="T235" s="66"/>
      <c r="U235" s="35"/>
      <c r="V235" s="35"/>
      <c r="W235" s="35"/>
      <c r="X235" s="35"/>
      <c r="Y235" s="35"/>
      <c r="Z235" s="35"/>
      <c r="AA235" s="35"/>
      <c r="AB235" s="35"/>
      <c r="AC235" s="35"/>
      <c r="AD235" s="35"/>
      <c r="AE235" s="35"/>
      <c r="AT235" s="18" t="s">
        <v>151</v>
      </c>
      <c r="AU235" s="18" t="s">
        <v>82</v>
      </c>
    </row>
    <row r="236" spans="1:65" s="2" customFormat="1" ht="16.5" customHeight="1">
      <c r="A236" s="35"/>
      <c r="B236" s="36"/>
      <c r="C236" s="243" t="s">
        <v>448</v>
      </c>
      <c r="D236" s="243" t="s">
        <v>341</v>
      </c>
      <c r="E236" s="244" t="s">
        <v>676</v>
      </c>
      <c r="F236" s="245" t="s">
        <v>677</v>
      </c>
      <c r="G236" s="246" t="s">
        <v>158</v>
      </c>
      <c r="H236" s="247">
        <v>1.65</v>
      </c>
      <c r="I236" s="248"/>
      <c r="J236" s="249">
        <f>ROUND(I236*H236,2)</f>
        <v>0</v>
      </c>
      <c r="K236" s="245" t="s">
        <v>123</v>
      </c>
      <c r="L236" s="250"/>
      <c r="M236" s="251" t="s">
        <v>19</v>
      </c>
      <c r="N236" s="252" t="s">
        <v>43</v>
      </c>
      <c r="O236" s="65"/>
      <c r="P236" s="204">
        <f>O236*H236</f>
        <v>0</v>
      </c>
      <c r="Q236" s="204">
        <v>1.26E-2</v>
      </c>
      <c r="R236" s="204">
        <f>Q236*H236</f>
        <v>2.0789999999999999E-2</v>
      </c>
      <c r="S236" s="204">
        <v>0</v>
      </c>
      <c r="T236" s="205">
        <f>S236*H236</f>
        <v>0</v>
      </c>
      <c r="U236" s="35"/>
      <c r="V236" s="35"/>
      <c r="W236" s="35"/>
      <c r="X236" s="35"/>
      <c r="Y236" s="35"/>
      <c r="Z236" s="35"/>
      <c r="AA236" s="35"/>
      <c r="AB236" s="35"/>
      <c r="AC236" s="35"/>
      <c r="AD236" s="35"/>
      <c r="AE236" s="35"/>
      <c r="AR236" s="200" t="s">
        <v>321</v>
      </c>
      <c r="AT236" s="200" t="s">
        <v>341</v>
      </c>
      <c r="AU236" s="200" t="s">
        <v>82</v>
      </c>
      <c r="AY236" s="18" t="s">
        <v>116</v>
      </c>
      <c r="BE236" s="201">
        <f>IF(N236="základní",J236,0)</f>
        <v>0</v>
      </c>
      <c r="BF236" s="201">
        <f>IF(N236="snížená",J236,0)</f>
        <v>0</v>
      </c>
      <c r="BG236" s="201">
        <f>IF(N236="zákl. přenesená",J236,0)</f>
        <v>0</v>
      </c>
      <c r="BH236" s="201">
        <f>IF(N236="sníž. přenesená",J236,0)</f>
        <v>0</v>
      </c>
      <c r="BI236" s="201">
        <f>IF(N236="nulová",J236,0)</f>
        <v>0</v>
      </c>
      <c r="BJ236" s="18" t="s">
        <v>80</v>
      </c>
      <c r="BK236" s="201">
        <f>ROUND(I236*H236,2)</f>
        <v>0</v>
      </c>
      <c r="BL236" s="18" t="s">
        <v>239</v>
      </c>
      <c r="BM236" s="200" t="s">
        <v>678</v>
      </c>
    </row>
    <row r="237" spans="1:65" s="14" customFormat="1" ht="11.25">
      <c r="B237" s="220"/>
      <c r="C237" s="221"/>
      <c r="D237" s="206" t="s">
        <v>153</v>
      </c>
      <c r="E237" s="221"/>
      <c r="F237" s="223" t="s">
        <v>679</v>
      </c>
      <c r="G237" s="221"/>
      <c r="H237" s="224">
        <v>1.65</v>
      </c>
      <c r="I237" s="225"/>
      <c r="J237" s="221"/>
      <c r="K237" s="221"/>
      <c r="L237" s="226"/>
      <c r="M237" s="227"/>
      <c r="N237" s="228"/>
      <c r="O237" s="228"/>
      <c r="P237" s="228"/>
      <c r="Q237" s="228"/>
      <c r="R237" s="228"/>
      <c r="S237" s="228"/>
      <c r="T237" s="229"/>
      <c r="AT237" s="230" t="s">
        <v>153</v>
      </c>
      <c r="AU237" s="230" t="s">
        <v>82</v>
      </c>
      <c r="AV237" s="14" t="s">
        <v>82</v>
      </c>
      <c r="AW237" s="14" t="s">
        <v>4</v>
      </c>
      <c r="AX237" s="14" t="s">
        <v>80</v>
      </c>
      <c r="AY237" s="230" t="s">
        <v>116</v>
      </c>
    </row>
    <row r="238" spans="1:65" s="2" customFormat="1" ht="16.5" customHeight="1">
      <c r="A238" s="35"/>
      <c r="B238" s="36"/>
      <c r="C238" s="188" t="s">
        <v>452</v>
      </c>
      <c r="D238" s="188" t="s">
        <v>119</v>
      </c>
      <c r="E238" s="189" t="s">
        <v>680</v>
      </c>
      <c r="F238" s="190" t="s">
        <v>681</v>
      </c>
      <c r="G238" s="191" t="s">
        <v>255</v>
      </c>
      <c r="H238" s="192">
        <v>4</v>
      </c>
      <c r="I238" s="193"/>
      <c r="J238" s="194">
        <f>ROUND(I238*H238,2)</f>
        <v>0</v>
      </c>
      <c r="K238" s="190" t="s">
        <v>123</v>
      </c>
      <c r="L238" s="40"/>
      <c r="M238" s="202" t="s">
        <v>19</v>
      </c>
      <c r="N238" s="203" t="s">
        <v>43</v>
      </c>
      <c r="O238" s="65"/>
      <c r="P238" s="204">
        <f>O238*H238</f>
        <v>0</v>
      </c>
      <c r="Q238" s="204">
        <v>5.0000000000000001E-4</v>
      </c>
      <c r="R238" s="204">
        <f>Q238*H238</f>
        <v>2E-3</v>
      </c>
      <c r="S238" s="204">
        <v>0</v>
      </c>
      <c r="T238" s="205">
        <f>S238*H238</f>
        <v>0</v>
      </c>
      <c r="U238" s="35"/>
      <c r="V238" s="35"/>
      <c r="W238" s="35"/>
      <c r="X238" s="35"/>
      <c r="Y238" s="35"/>
      <c r="Z238" s="35"/>
      <c r="AA238" s="35"/>
      <c r="AB238" s="35"/>
      <c r="AC238" s="35"/>
      <c r="AD238" s="35"/>
      <c r="AE238" s="35"/>
      <c r="AR238" s="200" t="s">
        <v>239</v>
      </c>
      <c r="AT238" s="200" t="s">
        <v>119</v>
      </c>
      <c r="AU238" s="200" t="s">
        <v>82</v>
      </c>
      <c r="AY238" s="18" t="s">
        <v>116</v>
      </c>
      <c r="BE238" s="201">
        <f>IF(N238="základní",J238,0)</f>
        <v>0</v>
      </c>
      <c r="BF238" s="201">
        <f>IF(N238="snížená",J238,0)</f>
        <v>0</v>
      </c>
      <c r="BG238" s="201">
        <f>IF(N238="zákl. přenesená",J238,0)</f>
        <v>0</v>
      </c>
      <c r="BH238" s="201">
        <f>IF(N238="sníž. přenesená",J238,0)</f>
        <v>0</v>
      </c>
      <c r="BI238" s="201">
        <f>IF(N238="nulová",J238,0)</f>
        <v>0</v>
      </c>
      <c r="BJ238" s="18" t="s">
        <v>80</v>
      </c>
      <c r="BK238" s="201">
        <f>ROUND(I238*H238,2)</f>
        <v>0</v>
      </c>
      <c r="BL238" s="18" t="s">
        <v>239</v>
      </c>
      <c r="BM238" s="200" t="s">
        <v>682</v>
      </c>
    </row>
    <row r="239" spans="1:65" s="2" customFormat="1" ht="39">
      <c r="A239" s="35"/>
      <c r="B239" s="36"/>
      <c r="C239" s="37"/>
      <c r="D239" s="206" t="s">
        <v>151</v>
      </c>
      <c r="E239" s="37"/>
      <c r="F239" s="207" t="s">
        <v>683</v>
      </c>
      <c r="G239" s="37"/>
      <c r="H239" s="37"/>
      <c r="I239" s="109"/>
      <c r="J239" s="37"/>
      <c r="K239" s="37"/>
      <c r="L239" s="40"/>
      <c r="M239" s="208"/>
      <c r="N239" s="209"/>
      <c r="O239" s="65"/>
      <c r="P239" s="65"/>
      <c r="Q239" s="65"/>
      <c r="R239" s="65"/>
      <c r="S239" s="65"/>
      <c r="T239" s="66"/>
      <c r="U239" s="35"/>
      <c r="V239" s="35"/>
      <c r="W239" s="35"/>
      <c r="X239" s="35"/>
      <c r="Y239" s="35"/>
      <c r="Z239" s="35"/>
      <c r="AA239" s="35"/>
      <c r="AB239" s="35"/>
      <c r="AC239" s="35"/>
      <c r="AD239" s="35"/>
      <c r="AE239" s="35"/>
      <c r="AT239" s="18" t="s">
        <v>151</v>
      </c>
      <c r="AU239" s="18" t="s">
        <v>82</v>
      </c>
    </row>
    <row r="240" spans="1:65" s="14" customFormat="1" ht="11.25">
      <c r="B240" s="220"/>
      <c r="C240" s="221"/>
      <c r="D240" s="206" t="s">
        <v>153</v>
      </c>
      <c r="E240" s="222" t="s">
        <v>19</v>
      </c>
      <c r="F240" s="223" t="s">
        <v>684</v>
      </c>
      <c r="G240" s="221"/>
      <c r="H240" s="224">
        <v>4</v>
      </c>
      <c r="I240" s="225"/>
      <c r="J240" s="221"/>
      <c r="K240" s="221"/>
      <c r="L240" s="226"/>
      <c r="M240" s="227"/>
      <c r="N240" s="228"/>
      <c r="O240" s="228"/>
      <c r="P240" s="228"/>
      <c r="Q240" s="228"/>
      <c r="R240" s="228"/>
      <c r="S240" s="228"/>
      <c r="T240" s="229"/>
      <c r="AT240" s="230" t="s">
        <v>153</v>
      </c>
      <c r="AU240" s="230" t="s">
        <v>82</v>
      </c>
      <c r="AV240" s="14" t="s">
        <v>82</v>
      </c>
      <c r="AW240" s="14" t="s">
        <v>33</v>
      </c>
      <c r="AX240" s="14" t="s">
        <v>80</v>
      </c>
      <c r="AY240" s="230" t="s">
        <v>116</v>
      </c>
    </row>
    <row r="241" spans="1:65" s="2" customFormat="1" ht="21.75" customHeight="1">
      <c r="A241" s="35"/>
      <c r="B241" s="36"/>
      <c r="C241" s="188" t="s">
        <v>456</v>
      </c>
      <c r="D241" s="188" t="s">
        <v>119</v>
      </c>
      <c r="E241" s="189" t="s">
        <v>685</v>
      </c>
      <c r="F241" s="190" t="s">
        <v>686</v>
      </c>
      <c r="G241" s="191" t="s">
        <v>275</v>
      </c>
      <c r="H241" s="242"/>
      <c r="I241" s="193"/>
      <c r="J241" s="194">
        <f>ROUND(I241*H241,2)</f>
        <v>0</v>
      </c>
      <c r="K241" s="190" t="s">
        <v>123</v>
      </c>
      <c r="L241" s="40"/>
      <c r="M241" s="202" t="s">
        <v>19</v>
      </c>
      <c r="N241" s="203" t="s">
        <v>43</v>
      </c>
      <c r="O241" s="65"/>
      <c r="P241" s="204">
        <f>O241*H241</f>
        <v>0</v>
      </c>
      <c r="Q241" s="204">
        <v>0</v>
      </c>
      <c r="R241" s="204">
        <f>Q241*H241</f>
        <v>0</v>
      </c>
      <c r="S241" s="204">
        <v>0</v>
      </c>
      <c r="T241" s="205">
        <f>S241*H241</f>
        <v>0</v>
      </c>
      <c r="U241" s="35"/>
      <c r="V241" s="35"/>
      <c r="W241" s="35"/>
      <c r="X241" s="35"/>
      <c r="Y241" s="35"/>
      <c r="Z241" s="35"/>
      <c r="AA241" s="35"/>
      <c r="AB241" s="35"/>
      <c r="AC241" s="35"/>
      <c r="AD241" s="35"/>
      <c r="AE241" s="35"/>
      <c r="AR241" s="200" t="s">
        <v>239</v>
      </c>
      <c r="AT241" s="200" t="s">
        <v>119</v>
      </c>
      <c r="AU241" s="200" t="s">
        <v>82</v>
      </c>
      <c r="AY241" s="18" t="s">
        <v>116</v>
      </c>
      <c r="BE241" s="201">
        <f>IF(N241="základní",J241,0)</f>
        <v>0</v>
      </c>
      <c r="BF241" s="201">
        <f>IF(N241="snížená",J241,0)</f>
        <v>0</v>
      </c>
      <c r="BG241" s="201">
        <f>IF(N241="zákl. přenesená",J241,0)</f>
        <v>0</v>
      </c>
      <c r="BH241" s="201">
        <f>IF(N241="sníž. přenesená",J241,0)</f>
        <v>0</v>
      </c>
      <c r="BI241" s="201">
        <f>IF(N241="nulová",J241,0)</f>
        <v>0</v>
      </c>
      <c r="BJ241" s="18" t="s">
        <v>80</v>
      </c>
      <c r="BK241" s="201">
        <f>ROUND(I241*H241,2)</f>
        <v>0</v>
      </c>
      <c r="BL241" s="18" t="s">
        <v>239</v>
      </c>
      <c r="BM241" s="200" t="s">
        <v>687</v>
      </c>
    </row>
    <row r="242" spans="1:65" s="2" customFormat="1" ht="78">
      <c r="A242" s="35"/>
      <c r="B242" s="36"/>
      <c r="C242" s="37"/>
      <c r="D242" s="206" t="s">
        <v>151</v>
      </c>
      <c r="E242" s="37"/>
      <c r="F242" s="207" t="s">
        <v>277</v>
      </c>
      <c r="G242" s="37"/>
      <c r="H242" s="37"/>
      <c r="I242" s="109"/>
      <c r="J242" s="37"/>
      <c r="K242" s="37"/>
      <c r="L242" s="40"/>
      <c r="M242" s="208"/>
      <c r="N242" s="209"/>
      <c r="O242" s="65"/>
      <c r="P242" s="65"/>
      <c r="Q242" s="65"/>
      <c r="R242" s="65"/>
      <c r="S242" s="65"/>
      <c r="T242" s="66"/>
      <c r="U242" s="35"/>
      <c r="V242" s="35"/>
      <c r="W242" s="35"/>
      <c r="X242" s="35"/>
      <c r="Y242" s="35"/>
      <c r="Z242" s="35"/>
      <c r="AA242" s="35"/>
      <c r="AB242" s="35"/>
      <c r="AC242" s="35"/>
      <c r="AD242" s="35"/>
      <c r="AE242" s="35"/>
      <c r="AT242" s="18" t="s">
        <v>151</v>
      </c>
      <c r="AU242" s="18" t="s">
        <v>82</v>
      </c>
    </row>
    <row r="243" spans="1:65" s="12" customFormat="1" ht="22.9" customHeight="1">
      <c r="B243" s="172"/>
      <c r="C243" s="173"/>
      <c r="D243" s="174" t="s">
        <v>71</v>
      </c>
      <c r="E243" s="186" t="s">
        <v>465</v>
      </c>
      <c r="F243" s="186" t="s">
        <v>466</v>
      </c>
      <c r="G243" s="173"/>
      <c r="H243" s="173"/>
      <c r="I243" s="176"/>
      <c r="J243" s="187">
        <f>BK243</f>
        <v>0</v>
      </c>
      <c r="K243" s="173"/>
      <c r="L243" s="178"/>
      <c r="M243" s="179"/>
      <c r="N243" s="180"/>
      <c r="O243" s="180"/>
      <c r="P243" s="181">
        <f>SUM(P244:P252)</f>
        <v>0</v>
      </c>
      <c r="Q243" s="180"/>
      <c r="R243" s="181">
        <f>SUM(R244:R252)</f>
        <v>4.7100000000000006E-4</v>
      </c>
      <c r="S243" s="180"/>
      <c r="T243" s="182">
        <f>SUM(T244:T252)</f>
        <v>0</v>
      </c>
      <c r="AR243" s="183" t="s">
        <v>82</v>
      </c>
      <c r="AT243" s="184" t="s">
        <v>71</v>
      </c>
      <c r="AU243" s="184" t="s">
        <v>80</v>
      </c>
      <c r="AY243" s="183" t="s">
        <v>116</v>
      </c>
      <c r="BK243" s="185">
        <f>SUM(BK244:BK252)</f>
        <v>0</v>
      </c>
    </row>
    <row r="244" spans="1:65" s="2" customFormat="1" ht="16.5" customHeight="1">
      <c r="A244" s="35"/>
      <c r="B244" s="36"/>
      <c r="C244" s="188" t="s">
        <v>460</v>
      </c>
      <c r="D244" s="188" t="s">
        <v>119</v>
      </c>
      <c r="E244" s="189" t="s">
        <v>468</v>
      </c>
      <c r="F244" s="190" t="s">
        <v>469</v>
      </c>
      <c r="G244" s="191" t="s">
        <v>158</v>
      </c>
      <c r="H244" s="192">
        <v>2.37</v>
      </c>
      <c r="I244" s="193"/>
      <c r="J244" s="194">
        <f>ROUND(I244*H244,2)</f>
        <v>0</v>
      </c>
      <c r="K244" s="190" t="s">
        <v>123</v>
      </c>
      <c r="L244" s="40"/>
      <c r="M244" s="202" t="s">
        <v>19</v>
      </c>
      <c r="N244" s="203" t="s">
        <v>43</v>
      </c>
      <c r="O244" s="65"/>
      <c r="P244" s="204">
        <f>O244*H244</f>
        <v>0</v>
      </c>
      <c r="Q244" s="204">
        <v>6.0000000000000002E-5</v>
      </c>
      <c r="R244" s="204">
        <f>Q244*H244</f>
        <v>1.4220000000000001E-4</v>
      </c>
      <c r="S244" s="204">
        <v>0</v>
      </c>
      <c r="T244" s="205">
        <f>S244*H244</f>
        <v>0</v>
      </c>
      <c r="U244" s="35"/>
      <c r="V244" s="35"/>
      <c r="W244" s="35"/>
      <c r="X244" s="35"/>
      <c r="Y244" s="35"/>
      <c r="Z244" s="35"/>
      <c r="AA244" s="35"/>
      <c r="AB244" s="35"/>
      <c r="AC244" s="35"/>
      <c r="AD244" s="35"/>
      <c r="AE244" s="35"/>
      <c r="AR244" s="200" t="s">
        <v>239</v>
      </c>
      <c r="AT244" s="200" t="s">
        <v>119</v>
      </c>
      <c r="AU244" s="200" t="s">
        <v>82</v>
      </c>
      <c r="AY244" s="18" t="s">
        <v>116</v>
      </c>
      <c r="BE244" s="201">
        <f>IF(N244="základní",J244,0)</f>
        <v>0</v>
      </c>
      <c r="BF244" s="201">
        <f>IF(N244="snížená",J244,0)</f>
        <v>0</v>
      </c>
      <c r="BG244" s="201">
        <f>IF(N244="zákl. přenesená",J244,0)</f>
        <v>0</v>
      </c>
      <c r="BH244" s="201">
        <f>IF(N244="sníž. přenesená",J244,0)</f>
        <v>0</v>
      </c>
      <c r="BI244" s="201">
        <f>IF(N244="nulová",J244,0)</f>
        <v>0</v>
      </c>
      <c r="BJ244" s="18" t="s">
        <v>80</v>
      </c>
      <c r="BK244" s="201">
        <f>ROUND(I244*H244,2)</f>
        <v>0</v>
      </c>
      <c r="BL244" s="18" t="s">
        <v>239</v>
      </c>
      <c r="BM244" s="200" t="s">
        <v>688</v>
      </c>
    </row>
    <row r="245" spans="1:65" s="13" customFormat="1" ht="11.25">
      <c r="B245" s="210"/>
      <c r="C245" s="211"/>
      <c r="D245" s="206" t="s">
        <v>153</v>
      </c>
      <c r="E245" s="212" t="s">
        <v>19</v>
      </c>
      <c r="F245" s="213" t="s">
        <v>471</v>
      </c>
      <c r="G245" s="211"/>
      <c r="H245" s="212" t="s">
        <v>19</v>
      </c>
      <c r="I245" s="214"/>
      <c r="J245" s="211"/>
      <c r="K245" s="211"/>
      <c r="L245" s="215"/>
      <c r="M245" s="216"/>
      <c r="N245" s="217"/>
      <c r="O245" s="217"/>
      <c r="P245" s="217"/>
      <c r="Q245" s="217"/>
      <c r="R245" s="217"/>
      <c r="S245" s="217"/>
      <c r="T245" s="218"/>
      <c r="AT245" s="219" t="s">
        <v>153</v>
      </c>
      <c r="AU245" s="219" t="s">
        <v>82</v>
      </c>
      <c r="AV245" s="13" t="s">
        <v>80</v>
      </c>
      <c r="AW245" s="13" t="s">
        <v>33</v>
      </c>
      <c r="AX245" s="13" t="s">
        <v>72</v>
      </c>
      <c r="AY245" s="219" t="s">
        <v>116</v>
      </c>
    </row>
    <row r="246" spans="1:65" s="14" customFormat="1" ht="11.25">
      <c r="B246" s="220"/>
      <c r="C246" s="221"/>
      <c r="D246" s="206" t="s">
        <v>153</v>
      </c>
      <c r="E246" s="222" t="s">
        <v>19</v>
      </c>
      <c r="F246" s="223" t="s">
        <v>472</v>
      </c>
      <c r="G246" s="221"/>
      <c r="H246" s="224">
        <v>2.37</v>
      </c>
      <c r="I246" s="225"/>
      <c r="J246" s="221"/>
      <c r="K246" s="221"/>
      <c r="L246" s="226"/>
      <c r="M246" s="227"/>
      <c r="N246" s="228"/>
      <c r="O246" s="228"/>
      <c r="P246" s="228"/>
      <c r="Q246" s="228"/>
      <c r="R246" s="228"/>
      <c r="S246" s="228"/>
      <c r="T246" s="229"/>
      <c r="AT246" s="230" t="s">
        <v>153</v>
      </c>
      <c r="AU246" s="230" t="s">
        <v>82</v>
      </c>
      <c r="AV246" s="14" t="s">
        <v>82</v>
      </c>
      <c r="AW246" s="14" t="s">
        <v>33</v>
      </c>
      <c r="AX246" s="14" t="s">
        <v>80</v>
      </c>
      <c r="AY246" s="230" t="s">
        <v>116</v>
      </c>
    </row>
    <row r="247" spans="1:65" s="2" customFormat="1" ht="16.5" customHeight="1">
      <c r="A247" s="35"/>
      <c r="B247" s="36"/>
      <c r="C247" s="188" t="s">
        <v>467</v>
      </c>
      <c r="D247" s="188" t="s">
        <v>119</v>
      </c>
      <c r="E247" s="189" t="s">
        <v>474</v>
      </c>
      <c r="F247" s="190" t="s">
        <v>475</v>
      </c>
      <c r="G247" s="191" t="s">
        <v>158</v>
      </c>
      <c r="H247" s="192">
        <v>0.37</v>
      </c>
      <c r="I247" s="193"/>
      <c r="J247" s="194">
        <f>ROUND(I247*H247,2)</f>
        <v>0</v>
      </c>
      <c r="K247" s="190" t="s">
        <v>123</v>
      </c>
      <c r="L247" s="40"/>
      <c r="M247" s="202" t="s">
        <v>19</v>
      </c>
      <c r="N247" s="203" t="s">
        <v>43</v>
      </c>
      <c r="O247" s="65"/>
      <c r="P247" s="204">
        <f>O247*H247</f>
        <v>0</v>
      </c>
      <c r="Q247" s="204">
        <v>1.2E-4</v>
      </c>
      <c r="R247" s="204">
        <f>Q247*H247</f>
        <v>4.4400000000000002E-5</v>
      </c>
      <c r="S247" s="204">
        <v>0</v>
      </c>
      <c r="T247" s="205">
        <f>S247*H247</f>
        <v>0</v>
      </c>
      <c r="U247" s="35"/>
      <c r="V247" s="35"/>
      <c r="W247" s="35"/>
      <c r="X247" s="35"/>
      <c r="Y247" s="35"/>
      <c r="Z247" s="35"/>
      <c r="AA247" s="35"/>
      <c r="AB247" s="35"/>
      <c r="AC247" s="35"/>
      <c r="AD247" s="35"/>
      <c r="AE247" s="35"/>
      <c r="AR247" s="200" t="s">
        <v>239</v>
      </c>
      <c r="AT247" s="200" t="s">
        <v>119</v>
      </c>
      <c r="AU247" s="200" t="s">
        <v>82</v>
      </c>
      <c r="AY247" s="18" t="s">
        <v>116</v>
      </c>
      <c r="BE247" s="201">
        <f>IF(N247="základní",J247,0)</f>
        <v>0</v>
      </c>
      <c r="BF247" s="201">
        <f>IF(N247="snížená",J247,0)</f>
        <v>0</v>
      </c>
      <c r="BG247" s="201">
        <f>IF(N247="zákl. přenesená",J247,0)</f>
        <v>0</v>
      </c>
      <c r="BH247" s="201">
        <f>IF(N247="sníž. přenesená",J247,0)</f>
        <v>0</v>
      </c>
      <c r="BI247" s="201">
        <f>IF(N247="nulová",J247,0)</f>
        <v>0</v>
      </c>
      <c r="BJ247" s="18" t="s">
        <v>80</v>
      </c>
      <c r="BK247" s="201">
        <f>ROUND(I247*H247,2)</f>
        <v>0</v>
      </c>
      <c r="BL247" s="18" t="s">
        <v>239</v>
      </c>
      <c r="BM247" s="200" t="s">
        <v>689</v>
      </c>
    </row>
    <row r="248" spans="1:65" s="2" customFormat="1" ht="16.5" customHeight="1">
      <c r="A248" s="35"/>
      <c r="B248" s="36"/>
      <c r="C248" s="188" t="s">
        <v>473</v>
      </c>
      <c r="D248" s="188" t="s">
        <v>119</v>
      </c>
      <c r="E248" s="189" t="s">
        <v>478</v>
      </c>
      <c r="F248" s="190" t="s">
        <v>479</v>
      </c>
      <c r="G248" s="191" t="s">
        <v>158</v>
      </c>
      <c r="H248" s="192">
        <v>2.37</v>
      </c>
      <c r="I248" s="193"/>
      <c r="J248" s="194">
        <f>ROUND(I248*H248,2)</f>
        <v>0</v>
      </c>
      <c r="K248" s="190" t="s">
        <v>123</v>
      </c>
      <c r="L248" s="40"/>
      <c r="M248" s="202" t="s">
        <v>19</v>
      </c>
      <c r="N248" s="203" t="s">
        <v>43</v>
      </c>
      <c r="O248" s="65"/>
      <c r="P248" s="204">
        <f>O248*H248</f>
        <v>0</v>
      </c>
      <c r="Q248" s="204">
        <v>1.2E-4</v>
      </c>
      <c r="R248" s="204">
        <f>Q248*H248</f>
        <v>2.8440000000000003E-4</v>
      </c>
      <c r="S248" s="204">
        <v>0</v>
      </c>
      <c r="T248" s="205">
        <f>S248*H248</f>
        <v>0</v>
      </c>
      <c r="U248" s="35"/>
      <c r="V248" s="35"/>
      <c r="W248" s="35"/>
      <c r="X248" s="35"/>
      <c r="Y248" s="35"/>
      <c r="Z248" s="35"/>
      <c r="AA248" s="35"/>
      <c r="AB248" s="35"/>
      <c r="AC248" s="35"/>
      <c r="AD248" s="35"/>
      <c r="AE248" s="35"/>
      <c r="AR248" s="200" t="s">
        <v>239</v>
      </c>
      <c r="AT248" s="200" t="s">
        <v>119</v>
      </c>
      <c r="AU248" s="200" t="s">
        <v>82</v>
      </c>
      <c r="AY248" s="18" t="s">
        <v>116</v>
      </c>
      <c r="BE248" s="201">
        <f>IF(N248="základní",J248,0)</f>
        <v>0</v>
      </c>
      <c r="BF248" s="201">
        <f>IF(N248="snížená",J248,0)</f>
        <v>0</v>
      </c>
      <c r="BG248" s="201">
        <f>IF(N248="zákl. přenesená",J248,0)</f>
        <v>0</v>
      </c>
      <c r="BH248" s="201">
        <f>IF(N248="sníž. přenesená",J248,0)</f>
        <v>0</v>
      </c>
      <c r="BI248" s="201">
        <f>IF(N248="nulová",J248,0)</f>
        <v>0</v>
      </c>
      <c r="BJ248" s="18" t="s">
        <v>80</v>
      </c>
      <c r="BK248" s="201">
        <f>ROUND(I248*H248,2)</f>
        <v>0</v>
      </c>
      <c r="BL248" s="18" t="s">
        <v>239</v>
      </c>
      <c r="BM248" s="200" t="s">
        <v>690</v>
      </c>
    </row>
    <row r="249" spans="1:65" s="2" customFormat="1" ht="16.5" customHeight="1">
      <c r="A249" s="35"/>
      <c r="B249" s="36"/>
      <c r="C249" s="188" t="s">
        <v>477</v>
      </c>
      <c r="D249" s="188" t="s">
        <v>119</v>
      </c>
      <c r="E249" s="189" t="s">
        <v>482</v>
      </c>
      <c r="F249" s="190" t="s">
        <v>691</v>
      </c>
      <c r="G249" s="191" t="s">
        <v>158</v>
      </c>
      <c r="H249" s="192">
        <v>14.327999999999999</v>
      </c>
      <c r="I249" s="193"/>
      <c r="J249" s="194">
        <f>ROUND(I249*H249,2)</f>
        <v>0</v>
      </c>
      <c r="K249" s="190" t="s">
        <v>123</v>
      </c>
      <c r="L249" s="40"/>
      <c r="M249" s="202" t="s">
        <v>19</v>
      </c>
      <c r="N249" s="203" t="s">
        <v>43</v>
      </c>
      <c r="O249" s="65"/>
      <c r="P249" s="204">
        <f>O249*H249</f>
        <v>0</v>
      </c>
      <c r="Q249" s="204">
        <v>0</v>
      </c>
      <c r="R249" s="204">
        <f>Q249*H249</f>
        <v>0</v>
      </c>
      <c r="S249" s="204">
        <v>0</v>
      </c>
      <c r="T249" s="205">
        <f>S249*H249</f>
        <v>0</v>
      </c>
      <c r="U249" s="35"/>
      <c r="V249" s="35"/>
      <c r="W249" s="35"/>
      <c r="X249" s="35"/>
      <c r="Y249" s="35"/>
      <c r="Z249" s="35"/>
      <c r="AA249" s="35"/>
      <c r="AB249" s="35"/>
      <c r="AC249" s="35"/>
      <c r="AD249" s="35"/>
      <c r="AE249" s="35"/>
      <c r="AR249" s="200" t="s">
        <v>239</v>
      </c>
      <c r="AT249" s="200" t="s">
        <v>119</v>
      </c>
      <c r="AU249" s="200" t="s">
        <v>82</v>
      </c>
      <c r="AY249" s="18" t="s">
        <v>116</v>
      </c>
      <c r="BE249" s="201">
        <f>IF(N249="základní",J249,0)</f>
        <v>0</v>
      </c>
      <c r="BF249" s="201">
        <f>IF(N249="snížená",J249,0)</f>
        <v>0</v>
      </c>
      <c r="BG249" s="201">
        <f>IF(N249="zákl. přenesená",J249,0)</f>
        <v>0</v>
      </c>
      <c r="BH249" s="201">
        <f>IF(N249="sníž. přenesená",J249,0)</f>
        <v>0</v>
      </c>
      <c r="BI249" s="201">
        <f>IF(N249="nulová",J249,0)</f>
        <v>0</v>
      </c>
      <c r="BJ249" s="18" t="s">
        <v>80</v>
      </c>
      <c r="BK249" s="201">
        <f>ROUND(I249*H249,2)</f>
        <v>0</v>
      </c>
      <c r="BL249" s="18" t="s">
        <v>239</v>
      </c>
      <c r="BM249" s="200" t="s">
        <v>692</v>
      </c>
    </row>
    <row r="250" spans="1:65" s="14" customFormat="1" ht="11.25">
      <c r="B250" s="220"/>
      <c r="C250" s="221"/>
      <c r="D250" s="206" t="s">
        <v>153</v>
      </c>
      <c r="E250" s="222" t="s">
        <v>19</v>
      </c>
      <c r="F250" s="223" t="s">
        <v>693</v>
      </c>
      <c r="G250" s="221"/>
      <c r="H250" s="224">
        <v>14.327999999999999</v>
      </c>
      <c r="I250" s="225"/>
      <c r="J250" s="221"/>
      <c r="K250" s="221"/>
      <c r="L250" s="226"/>
      <c r="M250" s="227"/>
      <c r="N250" s="228"/>
      <c r="O250" s="228"/>
      <c r="P250" s="228"/>
      <c r="Q250" s="228"/>
      <c r="R250" s="228"/>
      <c r="S250" s="228"/>
      <c r="T250" s="229"/>
      <c r="AT250" s="230" t="s">
        <v>153</v>
      </c>
      <c r="AU250" s="230" t="s">
        <v>82</v>
      </c>
      <c r="AV250" s="14" t="s">
        <v>82</v>
      </c>
      <c r="AW250" s="14" t="s">
        <v>33</v>
      </c>
      <c r="AX250" s="14" t="s">
        <v>80</v>
      </c>
      <c r="AY250" s="230" t="s">
        <v>116</v>
      </c>
    </row>
    <row r="251" spans="1:65" s="2" customFormat="1" ht="16.5" customHeight="1">
      <c r="A251" s="35"/>
      <c r="B251" s="36"/>
      <c r="C251" s="188" t="s">
        <v>481</v>
      </c>
      <c r="D251" s="188" t="s">
        <v>119</v>
      </c>
      <c r="E251" s="189" t="s">
        <v>487</v>
      </c>
      <c r="F251" s="190" t="s">
        <v>488</v>
      </c>
      <c r="G251" s="191" t="s">
        <v>158</v>
      </c>
      <c r="H251" s="192">
        <v>18.648</v>
      </c>
      <c r="I251" s="193"/>
      <c r="J251" s="194">
        <f>ROUND(I251*H251,2)</f>
        <v>0</v>
      </c>
      <c r="K251" s="190" t="s">
        <v>19</v>
      </c>
      <c r="L251" s="40"/>
      <c r="M251" s="202" t="s">
        <v>19</v>
      </c>
      <c r="N251" s="203" t="s">
        <v>43</v>
      </c>
      <c r="O251" s="65"/>
      <c r="P251" s="204">
        <f>O251*H251</f>
        <v>0</v>
      </c>
      <c r="Q251" s="204">
        <v>0</v>
      </c>
      <c r="R251" s="204">
        <f>Q251*H251</f>
        <v>0</v>
      </c>
      <c r="S251" s="204">
        <v>0</v>
      </c>
      <c r="T251" s="205">
        <f>S251*H251</f>
        <v>0</v>
      </c>
      <c r="U251" s="35"/>
      <c r="V251" s="35"/>
      <c r="W251" s="35"/>
      <c r="X251" s="35"/>
      <c r="Y251" s="35"/>
      <c r="Z251" s="35"/>
      <c r="AA251" s="35"/>
      <c r="AB251" s="35"/>
      <c r="AC251" s="35"/>
      <c r="AD251" s="35"/>
      <c r="AE251" s="35"/>
      <c r="AR251" s="200" t="s">
        <v>239</v>
      </c>
      <c r="AT251" s="200" t="s">
        <v>119</v>
      </c>
      <c r="AU251" s="200" t="s">
        <v>82</v>
      </c>
      <c r="AY251" s="18" t="s">
        <v>116</v>
      </c>
      <c r="BE251" s="201">
        <f>IF(N251="základní",J251,0)</f>
        <v>0</v>
      </c>
      <c r="BF251" s="201">
        <f>IF(N251="snížená",J251,0)</f>
        <v>0</v>
      </c>
      <c r="BG251" s="201">
        <f>IF(N251="zákl. přenesená",J251,0)</f>
        <v>0</v>
      </c>
      <c r="BH251" s="201">
        <f>IF(N251="sníž. přenesená",J251,0)</f>
        <v>0</v>
      </c>
      <c r="BI251" s="201">
        <f>IF(N251="nulová",J251,0)</f>
        <v>0</v>
      </c>
      <c r="BJ251" s="18" t="s">
        <v>80</v>
      </c>
      <c r="BK251" s="201">
        <f>ROUND(I251*H251,2)</f>
        <v>0</v>
      </c>
      <c r="BL251" s="18" t="s">
        <v>239</v>
      </c>
      <c r="BM251" s="200" t="s">
        <v>694</v>
      </c>
    </row>
    <row r="252" spans="1:65" s="14" customFormat="1" ht="11.25">
      <c r="B252" s="220"/>
      <c r="C252" s="221"/>
      <c r="D252" s="206" t="s">
        <v>153</v>
      </c>
      <c r="E252" s="222" t="s">
        <v>19</v>
      </c>
      <c r="F252" s="223" t="s">
        <v>695</v>
      </c>
      <c r="G252" s="221"/>
      <c r="H252" s="224">
        <v>18.648</v>
      </c>
      <c r="I252" s="225"/>
      <c r="J252" s="221"/>
      <c r="K252" s="221"/>
      <c r="L252" s="226"/>
      <c r="M252" s="227"/>
      <c r="N252" s="228"/>
      <c r="O252" s="228"/>
      <c r="P252" s="228"/>
      <c r="Q252" s="228"/>
      <c r="R252" s="228"/>
      <c r="S252" s="228"/>
      <c r="T252" s="229"/>
      <c r="AT252" s="230" t="s">
        <v>153</v>
      </c>
      <c r="AU252" s="230" t="s">
        <v>82</v>
      </c>
      <c r="AV252" s="14" t="s">
        <v>82</v>
      </c>
      <c r="AW252" s="14" t="s">
        <v>33</v>
      </c>
      <c r="AX252" s="14" t="s">
        <v>80</v>
      </c>
      <c r="AY252" s="230" t="s">
        <v>116</v>
      </c>
    </row>
    <row r="253" spans="1:65" s="12" customFormat="1" ht="22.9" customHeight="1">
      <c r="B253" s="172"/>
      <c r="C253" s="173"/>
      <c r="D253" s="174" t="s">
        <v>71</v>
      </c>
      <c r="E253" s="186" t="s">
        <v>499</v>
      </c>
      <c r="F253" s="186" t="s">
        <v>500</v>
      </c>
      <c r="G253" s="173"/>
      <c r="H253" s="173"/>
      <c r="I253" s="176"/>
      <c r="J253" s="187">
        <f>BK253</f>
        <v>0</v>
      </c>
      <c r="K253" s="173"/>
      <c r="L253" s="178"/>
      <c r="M253" s="179"/>
      <c r="N253" s="180"/>
      <c r="O253" s="180"/>
      <c r="P253" s="181">
        <f>SUM(P254:P282)</f>
        <v>0</v>
      </c>
      <c r="Q253" s="180"/>
      <c r="R253" s="181">
        <f>SUM(R254:R282)</f>
        <v>4.9860559999999991E-2</v>
      </c>
      <c r="S253" s="180"/>
      <c r="T253" s="182">
        <f>SUM(T254:T282)</f>
        <v>1.0346559999999999E-2</v>
      </c>
      <c r="AR253" s="183" t="s">
        <v>82</v>
      </c>
      <c r="AT253" s="184" t="s">
        <v>71</v>
      </c>
      <c r="AU253" s="184" t="s">
        <v>80</v>
      </c>
      <c r="AY253" s="183" t="s">
        <v>116</v>
      </c>
      <c r="BK253" s="185">
        <f>SUM(BK254:BK282)</f>
        <v>0</v>
      </c>
    </row>
    <row r="254" spans="1:65" s="2" customFormat="1" ht="21.75" customHeight="1">
      <c r="A254" s="35"/>
      <c r="B254" s="36"/>
      <c r="C254" s="188" t="s">
        <v>486</v>
      </c>
      <c r="D254" s="188" t="s">
        <v>119</v>
      </c>
      <c r="E254" s="189" t="s">
        <v>696</v>
      </c>
      <c r="F254" s="190" t="s">
        <v>697</v>
      </c>
      <c r="G254" s="191" t="s">
        <v>158</v>
      </c>
      <c r="H254" s="192">
        <v>1.6719999999999999</v>
      </c>
      <c r="I254" s="193"/>
      <c r="J254" s="194">
        <f>ROUND(I254*H254,2)</f>
        <v>0</v>
      </c>
      <c r="K254" s="190" t="s">
        <v>123</v>
      </c>
      <c r="L254" s="40"/>
      <c r="M254" s="202" t="s">
        <v>19</v>
      </c>
      <c r="N254" s="203" t="s">
        <v>43</v>
      </c>
      <c r="O254" s="65"/>
      <c r="P254" s="204">
        <f>O254*H254</f>
        <v>0</v>
      </c>
      <c r="Q254" s="204">
        <v>0</v>
      </c>
      <c r="R254" s="204">
        <f>Q254*H254</f>
        <v>0</v>
      </c>
      <c r="S254" s="204">
        <v>0</v>
      </c>
      <c r="T254" s="205">
        <f>S254*H254</f>
        <v>0</v>
      </c>
      <c r="U254" s="35"/>
      <c r="V254" s="35"/>
      <c r="W254" s="35"/>
      <c r="X254" s="35"/>
      <c r="Y254" s="35"/>
      <c r="Z254" s="35"/>
      <c r="AA254" s="35"/>
      <c r="AB254" s="35"/>
      <c r="AC254" s="35"/>
      <c r="AD254" s="35"/>
      <c r="AE254" s="35"/>
      <c r="AR254" s="200" t="s">
        <v>239</v>
      </c>
      <c r="AT254" s="200" t="s">
        <v>119</v>
      </c>
      <c r="AU254" s="200" t="s">
        <v>82</v>
      </c>
      <c r="AY254" s="18" t="s">
        <v>116</v>
      </c>
      <c r="BE254" s="201">
        <f>IF(N254="základní",J254,0)</f>
        <v>0</v>
      </c>
      <c r="BF254" s="201">
        <f>IF(N254="snížená",J254,0)</f>
        <v>0</v>
      </c>
      <c r="BG254" s="201">
        <f>IF(N254="zákl. přenesená",J254,0)</f>
        <v>0</v>
      </c>
      <c r="BH254" s="201">
        <f>IF(N254="sníž. přenesená",J254,0)</f>
        <v>0</v>
      </c>
      <c r="BI254" s="201">
        <f>IF(N254="nulová",J254,0)</f>
        <v>0</v>
      </c>
      <c r="BJ254" s="18" t="s">
        <v>80</v>
      </c>
      <c r="BK254" s="201">
        <f>ROUND(I254*H254,2)</f>
        <v>0</v>
      </c>
      <c r="BL254" s="18" t="s">
        <v>239</v>
      </c>
      <c r="BM254" s="200" t="s">
        <v>698</v>
      </c>
    </row>
    <row r="255" spans="1:65" s="2" customFormat="1" ht="29.25">
      <c r="A255" s="35"/>
      <c r="B255" s="36"/>
      <c r="C255" s="37"/>
      <c r="D255" s="206" t="s">
        <v>151</v>
      </c>
      <c r="E255" s="37"/>
      <c r="F255" s="207" t="s">
        <v>699</v>
      </c>
      <c r="G255" s="37"/>
      <c r="H255" s="37"/>
      <c r="I255" s="109"/>
      <c r="J255" s="37"/>
      <c r="K255" s="37"/>
      <c r="L255" s="40"/>
      <c r="M255" s="208"/>
      <c r="N255" s="209"/>
      <c r="O255" s="65"/>
      <c r="P255" s="65"/>
      <c r="Q255" s="65"/>
      <c r="R255" s="65"/>
      <c r="S255" s="65"/>
      <c r="T255" s="66"/>
      <c r="U255" s="35"/>
      <c r="V255" s="35"/>
      <c r="W255" s="35"/>
      <c r="X255" s="35"/>
      <c r="Y255" s="35"/>
      <c r="Z255" s="35"/>
      <c r="AA255" s="35"/>
      <c r="AB255" s="35"/>
      <c r="AC255" s="35"/>
      <c r="AD255" s="35"/>
      <c r="AE255" s="35"/>
      <c r="AT255" s="18" t="s">
        <v>151</v>
      </c>
      <c r="AU255" s="18" t="s">
        <v>82</v>
      </c>
    </row>
    <row r="256" spans="1:65" s="13" customFormat="1" ht="11.25">
      <c r="B256" s="210"/>
      <c r="C256" s="211"/>
      <c r="D256" s="206" t="s">
        <v>153</v>
      </c>
      <c r="E256" s="212" t="s">
        <v>19</v>
      </c>
      <c r="F256" s="213" t="s">
        <v>700</v>
      </c>
      <c r="G256" s="211"/>
      <c r="H256" s="212" t="s">
        <v>19</v>
      </c>
      <c r="I256" s="214"/>
      <c r="J256" s="211"/>
      <c r="K256" s="211"/>
      <c r="L256" s="215"/>
      <c r="M256" s="216"/>
      <c r="N256" s="217"/>
      <c r="O256" s="217"/>
      <c r="P256" s="217"/>
      <c r="Q256" s="217"/>
      <c r="R256" s="217"/>
      <c r="S256" s="217"/>
      <c r="T256" s="218"/>
      <c r="AT256" s="219" t="s">
        <v>153</v>
      </c>
      <c r="AU256" s="219" t="s">
        <v>82</v>
      </c>
      <c r="AV256" s="13" t="s">
        <v>80</v>
      </c>
      <c r="AW256" s="13" t="s">
        <v>33</v>
      </c>
      <c r="AX256" s="13" t="s">
        <v>72</v>
      </c>
      <c r="AY256" s="219" t="s">
        <v>116</v>
      </c>
    </row>
    <row r="257" spans="1:65" s="14" customFormat="1" ht="11.25">
      <c r="B257" s="220"/>
      <c r="C257" s="221"/>
      <c r="D257" s="206" t="s">
        <v>153</v>
      </c>
      <c r="E257" s="222" t="s">
        <v>19</v>
      </c>
      <c r="F257" s="223" t="s">
        <v>701</v>
      </c>
      <c r="G257" s="221"/>
      <c r="H257" s="224">
        <v>1.6719999999999999</v>
      </c>
      <c r="I257" s="225"/>
      <c r="J257" s="221"/>
      <c r="K257" s="221"/>
      <c r="L257" s="226"/>
      <c r="M257" s="227"/>
      <c r="N257" s="228"/>
      <c r="O257" s="228"/>
      <c r="P257" s="228"/>
      <c r="Q257" s="228"/>
      <c r="R257" s="228"/>
      <c r="S257" s="228"/>
      <c r="T257" s="229"/>
      <c r="AT257" s="230" t="s">
        <v>153</v>
      </c>
      <c r="AU257" s="230" t="s">
        <v>82</v>
      </c>
      <c r="AV257" s="14" t="s">
        <v>82</v>
      </c>
      <c r="AW257" s="14" t="s">
        <v>33</v>
      </c>
      <c r="AX257" s="14" t="s">
        <v>80</v>
      </c>
      <c r="AY257" s="230" t="s">
        <v>116</v>
      </c>
    </row>
    <row r="258" spans="1:65" s="2" customFormat="1" ht="16.5" customHeight="1">
      <c r="A258" s="35"/>
      <c r="B258" s="36"/>
      <c r="C258" s="243" t="s">
        <v>490</v>
      </c>
      <c r="D258" s="243" t="s">
        <v>341</v>
      </c>
      <c r="E258" s="244" t="s">
        <v>702</v>
      </c>
      <c r="F258" s="245" t="s">
        <v>703</v>
      </c>
      <c r="G258" s="246" t="s">
        <v>158</v>
      </c>
      <c r="H258" s="247">
        <v>1.923</v>
      </c>
      <c r="I258" s="248"/>
      <c r="J258" s="249">
        <f>ROUND(I258*H258,2)</f>
        <v>0</v>
      </c>
      <c r="K258" s="245" t="s">
        <v>123</v>
      </c>
      <c r="L258" s="250"/>
      <c r="M258" s="251" t="s">
        <v>19</v>
      </c>
      <c r="N258" s="252" t="s">
        <v>43</v>
      </c>
      <c r="O258" s="65"/>
      <c r="P258" s="204">
        <f>O258*H258</f>
        <v>0</v>
      </c>
      <c r="Q258" s="204">
        <v>0</v>
      </c>
      <c r="R258" s="204">
        <f>Q258*H258</f>
        <v>0</v>
      </c>
      <c r="S258" s="204">
        <v>0</v>
      </c>
      <c r="T258" s="205">
        <f>S258*H258</f>
        <v>0</v>
      </c>
      <c r="U258" s="35"/>
      <c r="V258" s="35"/>
      <c r="W258" s="35"/>
      <c r="X258" s="35"/>
      <c r="Y258" s="35"/>
      <c r="Z258" s="35"/>
      <c r="AA258" s="35"/>
      <c r="AB258" s="35"/>
      <c r="AC258" s="35"/>
      <c r="AD258" s="35"/>
      <c r="AE258" s="35"/>
      <c r="AR258" s="200" t="s">
        <v>321</v>
      </c>
      <c r="AT258" s="200" t="s">
        <v>341</v>
      </c>
      <c r="AU258" s="200" t="s">
        <v>82</v>
      </c>
      <c r="AY258" s="18" t="s">
        <v>116</v>
      </c>
      <c r="BE258" s="201">
        <f>IF(N258="základní",J258,0)</f>
        <v>0</v>
      </c>
      <c r="BF258" s="201">
        <f>IF(N258="snížená",J258,0)</f>
        <v>0</v>
      </c>
      <c r="BG258" s="201">
        <f>IF(N258="zákl. přenesená",J258,0)</f>
        <v>0</v>
      </c>
      <c r="BH258" s="201">
        <f>IF(N258="sníž. přenesená",J258,0)</f>
        <v>0</v>
      </c>
      <c r="BI258" s="201">
        <f>IF(N258="nulová",J258,0)</f>
        <v>0</v>
      </c>
      <c r="BJ258" s="18" t="s">
        <v>80</v>
      </c>
      <c r="BK258" s="201">
        <f>ROUND(I258*H258,2)</f>
        <v>0</v>
      </c>
      <c r="BL258" s="18" t="s">
        <v>239</v>
      </c>
      <c r="BM258" s="200" t="s">
        <v>704</v>
      </c>
    </row>
    <row r="259" spans="1:65" s="14" customFormat="1" ht="11.25">
      <c r="B259" s="220"/>
      <c r="C259" s="221"/>
      <c r="D259" s="206" t="s">
        <v>153</v>
      </c>
      <c r="E259" s="221"/>
      <c r="F259" s="223" t="s">
        <v>705</v>
      </c>
      <c r="G259" s="221"/>
      <c r="H259" s="224">
        <v>1.923</v>
      </c>
      <c r="I259" s="225"/>
      <c r="J259" s="221"/>
      <c r="K259" s="221"/>
      <c r="L259" s="226"/>
      <c r="M259" s="227"/>
      <c r="N259" s="228"/>
      <c r="O259" s="228"/>
      <c r="P259" s="228"/>
      <c r="Q259" s="228"/>
      <c r="R259" s="228"/>
      <c r="S259" s="228"/>
      <c r="T259" s="229"/>
      <c r="AT259" s="230" t="s">
        <v>153</v>
      </c>
      <c r="AU259" s="230" t="s">
        <v>82</v>
      </c>
      <c r="AV259" s="14" t="s">
        <v>82</v>
      </c>
      <c r="AW259" s="14" t="s">
        <v>4</v>
      </c>
      <c r="AX259" s="14" t="s">
        <v>80</v>
      </c>
      <c r="AY259" s="230" t="s">
        <v>116</v>
      </c>
    </row>
    <row r="260" spans="1:65" s="2" customFormat="1" ht="16.5" customHeight="1">
      <c r="A260" s="35"/>
      <c r="B260" s="36"/>
      <c r="C260" s="243" t="s">
        <v>495</v>
      </c>
      <c r="D260" s="243" t="s">
        <v>341</v>
      </c>
      <c r="E260" s="244" t="s">
        <v>706</v>
      </c>
      <c r="F260" s="245" t="s">
        <v>707</v>
      </c>
      <c r="G260" s="246" t="s">
        <v>255</v>
      </c>
      <c r="H260" s="247">
        <v>6.2880000000000003</v>
      </c>
      <c r="I260" s="248"/>
      <c r="J260" s="249">
        <f>ROUND(I260*H260,2)</f>
        <v>0</v>
      </c>
      <c r="K260" s="245" t="s">
        <v>123</v>
      </c>
      <c r="L260" s="250"/>
      <c r="M260" s="251" t="s">
        <v>19</v>
      </c>
      <c r="N260" s="252" t="s">
        <v>43</v>
      </c>
      <c r="O260" s="65"/>
      <c r="P260" s="204">
        <f>O260*H260</f>
        <v>0</v>
      </c>
      <c r="Q260" s="204">
        <v>0</v>
      </c>
      <c r="R260" s="204">
        <f>Q260*H260</f>
        <v>0</v>
      </c>
      <c r="S260" s="204">
        <v>0</v>
      </c>
      <c r="T260" s="205">
        <f>S260*H260</f>
        <v>0</v>
      </c>
      <c r="U260" s="35"/>
      <c r="V260" s="35"/>
      <c r="W260" s="35"/>
      <c r="X260" s="35"/>
      <c r="Y260" s="35"/>
      <c r="Z260" s="35"/>
      <c r="AA260" s="35"/>
      <c r="AB260" s="35"/>
      <c r="AC260" s="35"/>
      <c r="AD260" s="35"/>
      <c r="AE260" s="35"/>
      <c r="AR260" s="200" t="s">
        <v>321</v>
      </c>
      <c r="AT260" s="200" t="s">
        <v>341</v>
      </c>
      <c r="AU260" s="200" t="s">
        <v>82</v>
      </c>
      <c r="AY260" s="18" t="s">
        <v>116</v>
      </c>
      <c r="BE260" s="201">
        <f>IF(N260="základní",J260,0)</f>
        <v>0</v>
      </c>
      <c r="BF260" s="201">
        <f>IF(N260="snížená",J260,0)</f>
        <v>0</v>
      </c>
      <c r="BG260" s="201">
        <f>IF(N260="zákl. přenesená",J260,0)</f>
        <v>0</v>
      </c>
      <c r="BH260" s="201">
        <f>IF(N260="sníž. přenesená",J260,0)</f>
        <v>0</v>
      </c>
      <c r="BI260" s="201">
        <f>IF(N260="nulová",J260,0)</f>
        <v>0</v>
      </c>
      <c r="BJ260" s="18" t="s">
        <v>80</v>
      </c>
      <c r="BK260" s="201">
        <f>ROUND(I260*H260,2)</f>
        <v>0</v>
      </c>
      <c r="BL260" s="18" t="s">
        <v>239</v>
      </c>
      <c r="BM260" s="200" t="s">
        <v>708</v>
      </c>
    </row>
    <row r="261" spans="1:65" s="14" customFormat="1" ht="11.25">
      <c r="B261" s="220"/>
      <c r="C261" s="221"/>
      <c r="D261" s="206" t="s">
        <v>153</v>
      </c>
      <c r="E261" s="222" t="s">
        <v>19</v>
      </c>
      <c r="F261" s="223" t="s">
        <v>709</v>
      </c>
      <c r="G261" s="221"/>
      <c r="H261" s="224">
        <v>5.24</v>
      </c>
      <c r="I261" s="225"/>
      <c r="J261" s="221"/>
      <c r="K261" s="221"/>
      <c r="L261" s="226"/>
      <c r="M261" s="227"/>
      <c r="N261" s="228"/>
      <c r="O261" s="228"/>
      <c r="P261" s="228"/>
      <c r="Q261" s="228"/>
      <c r="R261" s="228"/>
      <c r="S261" s="228"/>
      <c r="T261" s="229"/>
      <c r="AT261" s="230" t="s">
        <v>153</v>
      </c>
      <c r="AU261" s="230" t="s">
        <v>82</v>
      </c>
      <c r="AV261" s="14" t="s">
        <v>82</v>
      </c>
      <c r="AW261" s="14" t="s">
        <v>33</v>
      </c>
      <c r="AX261" s="14" t="s">
        <v>80</v>
      </c>
      <c r="AY261" s="230" t="s">
        <v>116</v>
      </c>
    </row>
    <row r="262" spans="1:65" s="14" customFormat="1" ht="11.25">
      <c r="B262" s="220"/>
      <c r="C262" s="221"/>
      <c r="D262" s="206" t="s">
        <v>153</v>
      </c>
      <c r="E262" s="221"/>
      <c r="F262" s="223" t="s">
        <v>710</v>
      </c>
      <c r="G262" s="221"/>
      <c r="H262" s="224">
        <v>6.2880000000000003</v>
      </c>
      <c r="I262" s="225"/>
      <c r="J262" s="221"/>
      <c r="K262" s="221"/>
      <c r="L262" s="226"/>
      <c r="M262" s="227"/>
      <c r="N262" s="228"/>
      <c r="O262" s="228"/>
      <c r="P262" s="228"/>
      <c r="Q262" s="228"/>
      <c r="R262" s="228"/>
      <c r="S262" s="228"/>
      <c r="T262" s="229"/>
      <c r="AT262" s="230" t="s">
        <v>153</v>
      </c>
      <c r="AU262" s="230" t="s">
        <v>82</v>
      </c>
      <c r="AV262" s="14" t="s">
        <v>82</v>
      </c>
      <c r="AW262" s="14" t="s">
        <v>4</v>
      </c>
      <c r="AX262" s="14" t="s">
        <v>80</v>
      </c>
      <c r="AY262" s="230" t="s">
        <v>116</v>
      </c>
    </row>
    <row r="263" spans="1:65" s="2" customFormat="1" ht="16.5" customHeight="1">
      <c r="A263" s="35"/>
      <c r="B263" s="36"/>
      <c r="C263" s="188" t="s">
        <v>501</v>
      </c>
      <c r="D263" s="188" t="s">
        <v>119</v>
      </c>
      <c r="E263" s="189" t="s">
        <v>502</v>
      </c>
      <c r="F263" s="190" t="s">
        <v>503</v>
      </c>
      <c r="G263" s="191" t="s">
        <v>158</v>
      </c>
      <c r="H263" s="192">
        <v>33.375999999999998</v>
      </c>
      <c r="I263" s="193"/>
      <c r="J263" s="194">
        <f>ROUND(I263*H263,2)</f>
        <v>0</v>
      </c>
      <c r="K263" s="190" t="s">
        <v>123</v>
      </c>
      <c r="L263" s="40"/>
      <c r="M263" s="202" t="s">
        <v>19</v>
      </c>
      <c r="N263" s="203" t="s">
        <v>43</v>
      </c>
      <c r="O263" s="65"/>
      <c r="P263" s="204">
        <f>O263*H263</f>
        <v>0</v>
      </c>
      <c r="Q263" s="204">
        <v>1E-3</v>
      </c>
      <c r="R263" s="204">
        <f>Q263*H263</f>
        <v>3.3375999999999996E-2</v>
      </c>
      <c r="S263" s="204">
        <v>3.1E-4</v>
      </c>
      <c r="T263" s="205">
        <f>S263*H263</f>
        <v>1.0346559999999999E-2</v>
      </c>
      <c r="U263" s="35"/>
      <c r="V263" s="35"/>
      <c r="W263" s="35"/>
      <c r="X263" s="35"/>
      <c r="Y263" s="35"/>
      <c r="Z263" s="35"/>
      <c r="AA263" s="35"/>
      <c r="AB263" s="35"/>
      <c r="AC263" s="35"/>
      <c r="AD263" s="35"/>
      <c r="AE263" s="35"/>
      <c r="AR263" s="200" t="s">
        <v>239</v>
      </c>
      <c r="AT263" s="200" t="s">
        <v>119</v>
      </c>
      <c r="AU263" s="200" t="s">
        <v>82</v>
      </c>
      <c r="AY263" s="18" t="s">
        <v>116</v>
      </c>
      <c r="BE263" s="201">
        <f>IF(N263="základní",J263,0)</f>
        <v>0</v>
      </c>
      <c r="BF263" s="201">
        <f>IF(N263="snížená",J263,0)</f>
        <v>0</v>
      </c>
      <c r="BG263" s="201">
        <f>IF(N263="zákl. přenesená",J263,0)</f>
        <v>0</v>
      </c>
      <c r="BH263" s="201">
        <f>IF(N263="sníž. přenesená",J263,0)</f>
        <v>0</v>
      </c>
      <c r="BI263" s="201">
        <f>IF(N263="nulová",J263,0)</f>
        <v>0</v>
      </c>
      <c r="BJ263" s="18" t="s">
        <v>80</v>
      </c>
      <c r="BK263" s="201">
        <f>ROUND(I263*H263,2)</f>
        <v>0</v>
      </c>
      <c r="BL263" s="18" t="s">
        <v>239</v>
      </c>
      <c r="BM263" s="200" t="s">
        <v>711</v>
      </c>
    </row>
    <row r="264" spans="1:65" s="2" customFormat="1" ht="29.25">
      <c r="A264" s="35"/>
      <c r="B264" s="36"/>
      <c r="C264" s="37"/>
      <c r="D264" s="206" t="s">
        <v>151</v>
      </c>
      <c r="E264" s="37"/>
      <c r="F264" s="207" t="s">
        <v>505</v>
      </c>
      <c r="G264" s="37"/>
      <c r="H264" s="37"/>
      <c r="I264" s="109"/>
      <c r="J264" s="37"/>
      <c r="K264" s="37"/>
      <c r="L264" s="40"/>
      <c r="M264" s="208"/>
      <c r="N264" s="209"/>
      <c r="O264" s="65"/>
      <c r="P264" s="65"/>
      <c r="Q264" s="65"/>
      <c r="R264" s="65"/>
      <c r="S264" s="65"/>
      <c r="T264" s="66"/>
      <c r="U264" s="35"/>
      <c r="V264" s="35"/>
      <c r="W264" s="35"/>
      <c r="X264" s="35"/>
      <c r="Y264" s="35"/>
      <c r="Z264" s="35"/>
      <c r="AA264" s="35"/>
      <c r="AB264" s="35"/>
      <c r="AC264" s="35"/>
      <c r="AD264" s="35"/>
      <c r="AE264" s="35"/>
      <c r="AT264" s="18" t="s">
        <v>151</v>
      </c>
      <c r="AU264" s="18" t="s">
        <v>82</v>
      </c>
    </row>
    <row r="265" spans="1:65" s="14" customFormat="1" ht="11.25">
      <c r="B265" s="220"/>
      <c r="C265" s="221"/>
      <c r="D265" s="206" t="s">
        <v>153</v>
      </c>
      <c r="E265" s="222" t="s">
        <v>19</v>
      </c>
      <c r="F265" s="223" t="s">
        <v>712</v>
      </c>
      <c r="G265" s="221"/>
      <c r="H265" s="224">
        <v>25.396000000000001</v>
      </c>
      <c r="I265" s="225"/>
      <c r="J265" s="221"/>
      <c r="K265" s="221"/>
      <c r="L265" s="226"/>
      <c r="M265" s="227"/>
      <c r="N265" s="228"/>
      <c r="O265" s="228"/>
      <c r="P265" s="228"/>
      <c r="Q265" s="228"/>
      <c r="R265" s="228"/>
      <c r="S265" s="228"/>
      <c r="T265" s="229"/>
      <c r="AT265" s="230" t="s">
        <v>153</v>
      </c>
      <c r="AU265" s="230" t="s">
        <v>82</v>
      </c>
      <c r="AV265" s="14" t="s">
        <v>82</v>
      </c>
      <c r="AW265" s="14" t="s">
        <v>33</v>
      </c>
      <c r="AX265" s="14" t="s">
        <v>72</v>
      </c>
      <c r="AY265" s="230" t="s">
        <v>116</v>
      </c>
    </row>
    <row r="266" spans="1:65" s="14" customFormat="1" ht="11.25">
      <c r="B266" s="220"/>
      <c r="C266" s="221"/>
      <c r="D266" s="206" t="s">
        <v>153</v>
      </c>
      <c r="E266" s="222" t="s">
        <v>19</v>
      </c>
      <c r="F266" s="223" t="s">
        <v>539</v>
      </c>
      <c r="G266" s="221"/>
      <c r="H266" s="224">
        <v>-1.6719999999999999</v>
      </c>
      <c r="I266" s="225"/>
      <c r="J266" s="221"/>
      <c r="K266" s="221"/>
      <c r="L266" s="226"/>
      <c r="M266" s="227"/>
      <c r="N266" s="228"/>
      <c r="O266" s="228"/>
      <c r="P266" s="228"/>
      <c r="Q266" s="228"/>
      <c r="R266" s="228"/>
      <c r="S266" s="228"/>
      <c r="T266" s="229"/>
      <c r="AT266" s="230" t="s">
        <v>153</v>
      </c>
      <c r="AU266" s="230" t="s">
        <v>82</v>
      </c>
      <c r="AV266" s="14" t="s">
        <v>82</v>
      </c>
      <c r="AW266" s="14" t="s">
        <v>33</v>
      </c>
      <c r="AX266" s="14" t="s">
        <v>72</v>
      </c>
      <c r="AY266" s="230" t="s">
        <v>116</v>
      </c>
    </row>
    <row r="267" spans="1:65" s="14" customFormat="1" ht="11.25">
      <c r="B267" s="220"/>
      <c r="C267" s="221"/>
      <c r="D267" s="206" t="s">
        <v>153</v>
      </c>
      <c r="E267" s="222" t="s">
        <v>19</v>
      </c>
      <c r="F267" s="223" t="s">
        <v>540</v>
      </c>
      <c r="G267" s="221"/>
      <c r="H267" s="224">
        <v>0.41399999999999998</v>
      </c>
      <c r="I267" s="225"/>
      <c r="J267" s="221"/>
      <c r="K267" s="221"/>
      <c r="L267" s="226"/>
      <c r="M267" s="227"/>
      <c r="N267" s="228"/>
      <c r="O267" s="228"/>
      <c r="P267" s="228"/>
      <c r="Q267" s="228"/>
      <c r="R267" s="228"/>
      <c r="S267" s="228"/>
      <c r="T267" s="229"/>
      <c r="AT267" s="230" t="s">
        <v>153</v>
      </c>
      <c r="AU267" s="230" t="s">
        <v>82</v>
      </c>
      <c r="AV267" s="14" t="s">
        <v>82</v>
      </c>
      <c r="AW267" s="14" t="s">
        <v>33</v>
      </c>
      <c r="AX267" s="14" t="s">
        <v>72</v>
      </c>
      <c r="AY267" s="230" t="s">
        <v>116</v>
      </c>
    </row>
    <row r="268" spans="1:65" s="14" customFormat="1" ht="11.25">
      <c r="B268" s="220"/>
      <c r="C268" s="221"/>
      <c r="D268" s="206" t="s">
        <v>153</v>
      </c>
      <c r="E268" s="222" t="s">
        <v>19</v>
      </c>
      <c r="F268" s="223" t="s">
        <v>713</v>
      </c>
      <c r="G268" s="221"/>
      <c r="H268" s="224">
        <v>-1.232</v>
      </c>
      <c r="I268" s="225"/>
      <c r="J268" s="221"/>
      <c r="K268" s="221"/>
      <c r="L268" s="226"/>
      <c r="M268" s="227"/>
      <c r="N268" s="228"/>
      <c r="O268" s="228"/>
      <c r="P268" s="228"/>
      <c r="Q268" s="228"/>
      <c r="R268" s="228"/>
      <c r="S268" s="228"/>
      <c r="T268" s="229"/>
      <c r="AT268" s="230" t="s">
        <v>153</v>
      </c>
      <c r="AU268" s="230" t="s">
        <v>82</v>
      </c>
      <c r="AV268" s="14" t="s">
        <v>82</v>
      </c>
      <c r="AW268" s="14" t="s">
        <v>33</v>
      </c>
      <c r="AX268" s="14" t="s">
        <v>72</v>
      </c>
      <c r="AY268" s="230" t="s">
        <v>116</v>
      </c>
    </row>
    <row r="269" spans="1:65" s="14" customFormat="1" ht="11.25">
      <c r="B269" s="220"/>
      <c r="C269" s="221"/>
      <c r="D269" s="206" t="s">
        <v>153</v>
      </c>
      <c r="E269" s="222" t="s">
        <v>19</v>
      </c>
      <c r="F269" s="223" t="s">
        <v>714</v>
      </c>
      <c r="G269" s="221"/>
      <c r="H269" s="224">
        <v>-2.76</v>
      </c>
      <c r="I269" s="225"/>
      <c r="J269" s="221"/>
      <c r="K269" s="221"/>
      <c r="L269" s="226"/>
      <c r="M269" s="227"/>
      <c r="N269" s="228"/>
      <c r="O269" s="228"/>
      <c r="P269" s="228"/>
      <c r="Q269" s="228"/>
      <c r="R269" s="228"/>
      <c r="S269" s="228"/>
      <c r="T269" s="229"/>
      <c r="AT269" s="230" t="s">
        <v>153</v>
      </c>
      <c r="AU269" s="230" t="s">
        <v>82</v>
      </c>
      <c r="AV269" s="14" t="s">
        <v>82</v>
      </c>
      <c r="AW269" s="14" t="s">
        <v>33</v>
      </c>
      <c r="AX269" s="14" t="s">
        <v>72</v>
      </c>
      <c r="AY269" s="230" t="s">
        <v>116</v>
      </c>
    </row>
    <row r="270" spans="1:65" s="14" customFormat="1" ht="11.25">
      <c r="B270" s="220"/>
      <c r="C270" s="221"/>
      <c r="D270" s="206" t="s">
        <v>153</v>
      </c>
      <c r="E270" s="222" t="s">
        <v>19</v>
      </c>
      <c r="F270" s="223" t="s">
        <v>626</v>
      </c>
      <c r="G270" s="221"/>
      <c r="H270" s="224">
        <v>13.32</v>
      </c>
      <c r="I270" s="225"/>
      <c r="J270" s="221"/>
      <c r="K270" s="221"/>
      <c r="L270" s="226"/>
      <c r="M270" s="227"/>
      <c r="N270" s="228"/>
      <c r="O270" s="228"/>
      <c r="P270" s="228"/>
      <c r="Q270" s="228"/>
      <c r="R270" s="228"/>
      <c r="S270" s="228"/>
      <c r="T270" s="229"/>
      <c r="AT270" s="230" t="s">
        <v>153</v>
      </c>
      <c r="AU270" s="230" t="s">
        <v>82</v>
      </c>
      <c r="AV270" s="14" t="s">
        <v>82</v>
      </c>
      <c r="AW270" s="14" t="s">
        <v>33</v>
      </c>
      <c r="AX270" s="14" t="s">
        <v>72</v>
      </c>
      <c r="AY270" s="230" t="s">
        <v>116</v>
      </c>
    </row>
    <row r="271" spans="1:65" s="14" customFormat="1" ht="11.25">
      <c r="B271" s="220"/>
      <c r="C271" s="221"/>
      <c r="D271" s="206" t="s">
        <v>153</v>
      </c>
      <c r="E271" s="222" t="s">
        <v>19</v>
      </c>
      <c r="F271" s="223" t="s">
        <v>524</v>
      </c>
      <c r="G271" s="221"/>
      <c r="H271" s="224">
        <v>-0.09</v>
      </c>
      <c r="I271" s="225"/>
      <c r="J271" s="221"/>
      <c r="K271" s="221"/>
      <c r="L271" s="226"/>
      <c r="M271" s="227"/>
      <c r="N271" s="228"/>
      <c r="O271" s="228"/>
      <c r="P271" s="228"/>
      <c r="Q271" s="228"/>
      <c r="R271" s="228"/>
      <c r="S271" s="228"/>
      <c r="T271" s="229"/>
      <c r="AT271" s="230" t="s">
        <v>153</v>
      </c>
      <c r="AU271" s="230" t="s">
        <v>82</v>
      </c>
      <c r="AV271" s="14" t="s">
        <v>82</v>
      </c>
      <c r="AW271" s="14" t="s">
        <v>33</v>
      </c>
      <c r="AX271" s="14" t="s">
        <v>72</v>
      </c>
      <c r="AY271" s="230" t="s">
        <v>116</v>
      </c>
    </row>
    <row r="272" spans="1:65" s="15" customFormat="1" ht="11.25">
      <c r="B272" s="231"/>
      <c r="C272" s="232"/>
      <c r="D272" s="206" t="s">
        <v>153</v>
      </c>
      <c r="E272" s="233" t="s">
        <v>19</v>
      </c>
      <c r="F272" s="234" t="s">
        <v>186</v>
      </c>
      <c r="G272" s="232"/>
      <c r="H272" s="235">
        <v>33.375999999999998</v>
      </c>
      <c r="I272" s="236"/>
      <c r="J272" s="232"/>
      <c r="K272" s="232"/>
      <c r="L272" s="237"/>
      <c r="M272" s="238"/>
      <c r="N272" s="239"/>
      <c r="O272" s="239"/>
      <c r="P272" s="239"/>
      <c r="Q272" s="239"/>
      <c r="R272" s="239"/>
      <c r="S272" s="239"/>
      <c r="T272" s="240"/>
      <c r="AT272" s="241" t="s">
        <v>153</v>
      </c>
      <c r="AU272" s="241" t="s">
        <v>82</v>
      </c>
      <c r="AV272" s="15" t="s">
        <v>149</v>
      </c>
      <c r="AW272" s="15" t="s">
        <v>33</v>
      </c>
      <c r="AX272" s="15" t="s">
        <v>80</v>
      </c>
      <c r="AY272" s="241" t="s">
        <v>116</v>
      </c>
    </row>
    <row r="273" spans="1:65" s="2" customFormat="1" ht="16.5" customHeight="1">
      <c r="A273" s="35"/>
      <c r="B273" s="36"/>
      <c r="C273" s="188" t="s">
        <v>508</v>
      </c>
      <c r="D273" s="188" t="s">
        <v>119</v>
      </c>
      <c r="E273" s="189" t="s">
        <v>509</v>
      </c>
      <c r="F273" s="190" t="s">
        <v>510</v>
      </c>
      <c r="G273" s="191" t="s">
        <v>158</v>
      </c>
      <c r="H273" s="192">
        <v>35.835999999999999</v>
      </c>
      <c r="I273" s="193"/>
      <c r="J273" s="194">
        <f>ROUND(I273*H273,2)</f>
        <v>0</v>
      </c>
      <c r="K273" s="190" t="s">
        <v>123</v>
      </c>
      <c r="L273" s="40"/>
      <c r="M273" s="202" t="s">
        <v>19</v>
      </c>
      <c r="N273" s="203" t="s">
        <v>43</v>
      </c>
      <c r="O273" s="65"/>
      <c r="P273" s="204">
        <f>O273*H273</f>
        <v>0</v>
      </c>
      <c r="Q273" s="204">
        <v>2.0000000000000001E-4</v>
      </c>
      <c r="R273" s="204">
        <f>Q273*H273</f>
        <v>7.1672000000000003E-3</v>
      </c>
      <c r="S273" s="204">
        <v>0</v>
      </c>
      <c r="T273" s="205">
        <f>S273*H273</f>
        <v>0</v>
      </c>
      <c r="U273" s="35"/>
      <c r="V273" s="35"/>
      <c r="W273" s="35"/>
      <c r="X273" s="35"/>
      <c r="Y273" s="35"/>
      <c r="Z273" s="35"/>
      <c r="AA273" s="35"/>
      <c r="AB273" s="35"/>
      <c r="AC273" s="35"/>
      <c r="AD273" s="35"/>
      <c r="AE273" s="35"/>
      <c r="AR273" s="200" t="s">
        <v>239</v>
      </c>
      <c r="AT273" s="200" t="s">
        <v>119</v>
      </c>
      <c r="AU273" s="200" t="s">
        <v>82</v>
      </c>
      <c r="AY273" s="18" t="s">
        <v>116</v>
      </c>
      <c r="BE273" s="201">
        <f>IF(N273="základní",J273,0)</f>
        <v>0</v>
      </c>
      <c r="BF273" s="201">
        <f>IF(N273="snížená",J273,0)</f>
        <v>0</v>
      </c>
      <c r="BG273" s="201">
        <f>IF(N273="zákl. přenesená",J273,0)</f>
        <v>0</v>
      </c>
      <c r="BH273" s="201">
        <f>IF(N273="sníž. přenesená",J273,0)</f>
        <v>0</v>
      </c>
      <c r="BI273" s="201">
        <f>IF(N273="nulová",J273,0)</f>
        <v>0</v>
      </c>
      <c r="BJ273" s="18" t="s">
        <v>80</v>
      </c>
      <c r="BK273" s="201">
        <f>ROUND(I273*H273,2)</f>
        <v>0</v>
      </c>
      <c r="BL273" s="18" t="s">
        <v>239</v>
      </c>
      <c r="BM273" s="200" t="s">
        <v>715</v>
      </c>
    </row>
    <row r="274" spans="1:65" s="14" customFormat="1" ht="11.25">
      <c r="B274" s="220"/>
      <c r="C274" s="221"/>
      <c r="D274" s="206" t="s">
        <v>153</v>
      </c>
      <c r="E274" s="222" t="s">
        <v>19</v>
      </c>
      <c r="F274" s="223" t="s">
        <v>712</v>
      </c>
      <c r="G274" s="221"/>
      <c r="H274" s="224">
        <v>25.396000000000001</v>
      </c>
      <c r="I274" s="225"/>
      <c r="J274" s="221"/>
      <c r="K274" s="221"/>
      <c r="L274" s="226"/>
      <c r="M274" s="227"/>
      <c r="N274" s="228"/>
      <c r="O274" s="228"/>
      <c r="P274" s="228"/>
      <c r="Q274" s="228"/>
      <c r="R274" s="228"/>
      <c r="S274" s="228"/>
      <c r="T274" s="229"/>
      <c r="AT274" s="230" t="s">
        <v>153</v>
      </c>
      <c r="AU274" s="230" t="s">
        <v>82</v>
      </c>
      <c r="AV274" s="14" t="s">
        <v>82</v>
      </c>
      <c r="AW274" s="14" t="s">
        <v>33</v>
      </c>
      <c r="AX274" s="14" t="s">
        <v>72</v>
      </c>
      <c r="AY274" s="230" t="s">
        <v>116</v>
      </c>
    </row>
    <row r="275" spans="1:65" s="14" customFormat="1" ht="11.25">
      <c r="B275" s="220"/>
      <c r="C275" s="221"/>
      <c r="D275" s="206" t="s">
        <v>153</v>
      </c>
      <c r="E275" s="222" t="s">
        <v>19</v>
      </c>
      <c r="F275" s="223" t="s">
        <v>713</v>
      </c>
      <c r="G275" s="221"/>
      <c r="H275" s="224">
        <v>-1.232</v>
      </c>
      <c r="I275" s="225"/>
      <c r="J275" s="221"/>
      <c r="K275" s="221"/>
      <c r="L275" s="226"/>
      <c r="M275" s="227"/>
      <c r="N275" s="228"/>
      <c r="O275" s="228"/>
      <c r="P275" s="228"/>
      <c r="Q275" s="228"/>
      <c r="R275" s="228"/>
      <c r="S275" s="228"/>
      <c r="T275" s="229"/>
      <c r="AT275" s="230" t="s">
        <v>153</v>
      </c>
      <c r="AU275" s="230" t="s">
        <v>82</v>
      </c>
      <c r="AV275" s="14" t="s">
        <v>82</v>
      </c>
      <c r="AW275" s="14" t="s">
        <v>33</v>
      </c>
      <c r="AX275" s="14" t="s">
        <v>72</v>
      </c>
      <c r="AY275" s="230" t="s">
        <v>116</v>
      </c>
    </row>
    <row r="276" spans="1:65" s="14" customFormat="1" ht="11.25">
      <c r="B276" s="220"/>
      <c r="C276" s="221"/>
      <c r="D276" s="206" t="s">
        <v>153</v>
      </c>
      <c r="E276" s="222" t="s">
        <v>19</v>
      </c>
      <c r="F276" s="223" t="s">
        <v>716</v>
      </c>
      <c r="G276" s="221"/>
      <c r="H276" s="224">
        <v>-0.3</v>
      </c>
      <c r="I276" s="225"/>
      <c r="J276" s="221"/>
      <c r="K276" s="221"/>
      <c r="L276" s="226"/>
      <c r="M276" s="227"/>
      <c r="N276" s="228"/>
      <c r="O276" s="228"/>
      <c r="P276" s="228"/>
      <c r="Q276" s="228"/>
      <c r="R276" s="228"/>
      <c r="S276" s="228"/>
      <c r="T276" s="229"/>
      <c r="AT276" s="230" t="s">
        <v>153</v>
      </c>
      <c r="AU276" s="230" t="s">
        <v>82</v>
      </c>
      <c r="AV276" s="14" t="s">
        <v>82</v>
      </c>
      <c r="AW276" s="14" t="s">
        <v>33</v>
      </c>
      <c r="AX276" s="14" t="s">
        <v>72</v>
      </c>
      <c r="AY276" s="230" t="s">
        <v>116</v>
      </c>
    </row>
    <row r="277" spans="1:65" s="14" customFormat="1" ht="11.25">
      <c r="B277" s="220"/>
      <c r="C277" s="221"/>
      <c r="D277" s="206" t="s">
        <v>153</v>
      </c>
      <c r="E277" s="222" t="s">
        <v>19</v>
      </c>
      <c r="F277" s="223" t="s">
        <v>539</v>
      </c>
      <c r="G277" s="221"/>
      <c r="H277" s="224">
        <v>-1.6719999999999999</v>
      </c>
      <c r="I277" s="225"/>
      <c r="J277" s="221"/>
      <c r="K277" s="221"/>
      <c r="L277" s="226"/>
      <c r="M277" s="227"/>
      <c r="N277" s="228"/>
      <c r="O277" s="228"/>
      <c r="P277" s="228"/>
      <c r="Q277" s="228"/>
      <c r="R277" s="228"/>
      <c r="S277" s="228"/>
      <c r="T277" s="229"/>
      <c r="AT277" s="230" t="s">
        <v>153</v>
      </c>
      <c r="AU277" s="230" t="s">
        <v>82</v>
      </c>
      <c r="AV277" s="14" t="s">
        <v>82</v>
      </c>
      <c r="AW277" s="14" t="s">
        <v>33</v>
      </c>
      <c r="AX277" s="14" t="s">
        <v>72</v>
      </c>
      <c r="AY277" s="230" t="s">
        <v>116</v>
      </c>
    </row>
    <row r="278" spans="1:65" s="14" customFormat="1" ht="11.25">
      <c r="B278" s="220"/>
      <c r="C278" s="221"/>
      <c r="D278" s="206" t="s">
        <v>153</v>
      </c>
      <c r="E278" s="222" t="s">
        <v>19</v>
      </c>
      <c r="F278" s="223" t="s">
        <v>540</v>
      </c>
      <c r="G278" s="221"/>
      <c r="H278" s="224">
        <v>0.41399999999999998</v>
      </c>
      <c r="I278" s="225"/>
      <c r="J278" s="221"/>
      <c r="K278" s="221"/>
      <c r="L278" s="226"/>
      <c r="M278" s="227"/>
      <c r="N278" s="228"/>
      <c r="O278" s="228"/>
      <c r="P278" s="228"/>
      <c r="Q278" s="228"/>
      <c r="R278" s="228"/>
      <c r="S278" s="228"/>
      <c r="T278" s="229"/>
      <c r="AT278" s="230" t="s">
        <v>153</v>
      </c>
      <c r="AU278" s="230" t="s">
        <v>82</v>
      </c>
      <c r="AV278" s="14" t="s">
        <v>82</v>
      </c>
      <c r="AW278" s="14" t="s">
        <v>33</v>
      </c>
      <c r="AX278" s="14" t="s">
        <v>72</v>
      </c>
      <c r="AY278" s="230" t="s">
        <v>116</v>
      </c>
    </row>
    <row r="279" spans="1:65" s="14" customFormat="1" ht="11.25">
      <c r="B279" s="220"/>
      <c r="C279" s="221"/>
      <c r="D279" s="206" t="s">
        <v>153</v>
      </c>
      <c r="E279" s="222" t="s">
        <v>19</v>
      </c>
      <c r="F279" s="223" t="s">
        <v>523</v>
      </c>
      <c r="G279" s="221"/>
      <c r="H279" s="224">
        <v>13.32</v>
      </c>
      <c r="I279" s="225"/>
      <c r="J279" s="221"/>
      <c r="K279" s="221"/>
      <c r="L279" s="226"/>
      <c r="M279" s="227"/>
      <c r="N279" s="228"/>
      <c r="O279" s="228"/>
      <c r="P279" s="228"/>
      <c r="Q279" s="228"/>
      <c r="R279" s="228"/>
      <c r="S279" s="228"/>
      <c r="T279" s="229"/>
      <c r="AT279" s="230" t="s">
        <v>153</v>
      </c>
      <c r="AU279" s="230" t="s">
        <v>82</v>
      </c>
      <c r="AV279" s="14" t="s">
        <v>82</v>
      </c>
      <c r="AW279" s="14" t="s">
        <v>33</v>
      </c>
      <c r="AX279" s="14" t="s">
        <v>72</v>
      </c>
      <c r="AY279" s="230" t="s">
        <v>116</v>
      </c>
    </row>
    <row r="280" spans="1:65" s="14" customFormat="1" ht="11.25">
      <c r="B280" s="220"/>
      <c r="C280" s="221"/>
      <c r="D280" s="206" t="s">
        <v>153</v>
      </c>
      <c r="E280" s="222" t="s">
        <v>19</v>
      </c>
      <c r="F280" s="223" t="s">
        <v>524</v>
      </c>
      <c r="G280" s="221"/>
      <c r="H280" s="224">
        <v>-0.09</v>
      </c>
      <c r="I280" s="225"/>
      <c r="J280" s="221"/>
      <c r="K280" s="221"/>
      <c r="L280" s="226"/>
      <c r="M280" s="227"/>
      <c r="N280" s="228"/>
      <c r="O280" s="228"/>
      <c r="P280" s="228"/>
      <c r="Q280" s="228"/>
      <c r="R280" s="228"/>
      <c r="S280" s="228"/>
      <c r="T280" s="229"/>
      <c r="AT280" s="230" t="s">
        <v>153</v>
      </c>
      <c r="AU280" s="230" t="s">
        <v>82</v>
      </c>
      <c r="AV280" s="14" t="s">
        <v>82</v>
      </c>
      <c r="AW280" s="14" t="s">
        <v>33</v>
      </c>
      <c r="AX280" s="14" t="s">
        <v>72</v>
      </c>
      <c r="AY280" s="230" t="s">
        <v>116</v>
      </c>
    </row>
    <row r="281" spans="1:65" s="15" customFormat="1" ht="11.25">
      <c r="B281" s="231"/>
      <c r="C281" s="232"/>
      <c r="D281" s="206" t="s">
        <v>153</v>
      </c>
      <c r="E281" s="233" t="s">
        <v>19</v>
      </c>
      <c r="F281" s="234" t="s">
        <v>186</v>
      </c>
      <c r="G281" s="232"/>
      <c r="H281" s="235">
        <v>35.835999999999999</v>
      </c>
      <c r="I281" s="236"/>
      <c r="J281" s="232"/>
      <c r="K281" s="232"/>
      <c r="L281" s="237"/>
      <c r="M281" s="238"/>
      <c r="N281" s="239"/>
      <c r="O281" s="239"/>
      <c r="P281" s="239"/>
      <c r="Q281" s="239"/>
      <c r="R281" s="239"/>
      <c r="S281" s="239"/>
      <c r="T281" s="240"/>
      <c r="AT281" s="241" t="s">
        <v>153</v>
      </c>
      <c r="AU281" s="241" t="s">
        <v>82</v>
      </c>
      <c r="AV281" s="15" t="s">
        <v>149</v>
      </c>
      <c r="AW281" s="15" t="s">
        <v>33</v>
      </c>
      <c r="AX281" s="15" t="s">
        <v>80</v>
      </c>
      <c r="AY281" s="241" t="s">
        <v>116</v>
      </c>
    </row>
    <row r="282" spans="1:65" s="2" customFormat="1" ht="21.75" customHeight="1">
      <c r="A282" s="35"/>
      <c r="B282" s="36"/>
      <c r="C282" s="188" t="s">
        <v>513</v>
      </c>
      <c r="D282" s="188" t="s">
        <v>119</v>
      </c>
      <c r="E282" s="189" t="s">
        <v>514</v>
      </c>
      <c r="F282" s="190" t="s">
        <v>515</v>
      </c>
      <c r="G282" s="191" t="s">
        <v>158</v>
      </c>
      <c r="H282" s="192">
        <v>35.835999999999999</v>
      </c>
      <c r="I282" s="193"/>
      <c r="J282" s="194">
        <f>ROUND(I282*H282,2)</f>
        <v>0</v>
      </c>
      <c r="K282" s="190" t="s">
        <v>123</v>
      </c>
      <c r="L282" s="40"/>
      <c r="M282" s="195" t="s">
        <v>19</v>
      </c>
      <c r="N282" s="196" t="s">
        <v>43</v>
      </c>
      <c r="O282" s="197"/>
      <c r="P282" s="198">
        <f>O282*H282</f>
        <v>0</v>
      </c>
      <c r="Q282" s="198">
        <v>2.5999999999999998E-4</v>
      </c>
      <c r="R282" s="198">
        <f>Q282*H282</f>
        <v>9.3173599999999985E-3</v>
      </c>
      <c r="S282" s="198">
        <v>0</v>
      </c>
      <c r="T282" s="199">
        <f>S282*H282</f>
        <v>0</v>
      </c>
      <c r="U282" s="35"/>
      <c r="V282" s="35"/>
      <c r="W282" s="35"/>
      <c r="X282" s="35"/>
      <c r="Y282" s="35"/>
      <c r="Z282" s="35"/>
      <c r="AA282" s="35"/>
      <c r="AB282" s="35"/>
      <c r="AC282" s="35"/>
      <c r="AD282" s="35"/>
      <c r="AE282" s="35"/>
      <c r="AR282" s="200" t="s">
        <v>239</v>
      </c>
      <c r="AT282" s="200" t="s">
        <v>119</v>
      </c>
      <c r="AU282" s="200" t="s">
        <v>82</v>
      </c>
      <c r="AY282" s="18" t="s">
        <v>116</v>
      </c>
      <c r="BE282" s="201">
        <f>IF(N282="základní",J282,0)</f>
        <v>0</v>
      </c>
      <c r="BF282" s="201">
        <f>IF(N282="snížená",J282,0)</f>
        <v>0</v>
      </c>
      <c r="BG282" s="201">
        <f>IF(N282="zákl. přenesená",J282,0)</f>
        <v>0</v>
      </c>
      <c r="BH282" s="201">
        <f>IF(N282="sníž. přenesená",J282,0)</f>
        <v>0</v>
      </c>
      <c r="BI282" s="201">
        <f>IF(N282="nulová",J282,0)</f>
        <v>0</v>
      </c>
      <c r="BJ282" s="18" t="s">
        <v>80</v>
      </c>
      <c r="BK282" s="201">
        <f>ROUND(I282*H282,2)</f>
        <v>0</v>
      </c>
      <c r="BL282" s="18" t="s">
        <v>239</v>
      </c>
      <c r="BM282" s="200" t="s">
        <v>717</v>
      </c>
    </row>
    <row r="283" spans="1:65" s="2" customFormat="1" ht="6.95" customHeight="1">
      <c r="A283" s="35"/>
      <c r="B283" s="48"/>
      <c r="C283" s="49"/>
      <c r="D283" s="49"/>
      <c r="E283" s="49"/>
      <c r="F283" s="49"/>
      <c r="G283" s="49"/>
      <c r="H283" s="49"/>
      <c r="I283" s="137"/>
      <c r="J283" s="49"/>
      <c r="K283" s="49"/>
      <c r="L283" s="40"/>
      <c r="M283" s="35"/>
      <c r="O283" s="35"/>
      <c r="P283" s="35"/>
      <c r="Q283" s="35"/>
      <c r="R283" s="35"/>
      <c r="S283" s="35"/>
      <c r="T283" s="35"/>
      <c r="U283" s="35"/>
      <c r="V283" s="35"/>
      <c r="W283" s="35"/>
      <c r="X283" s="35"/>
      <c r="Y283" s="35"/>
      <c r="Z283" s="35"/>
      <c r="AA283" s="35"/>
      <c r="AB283" s="35"/>
      <c r="AC283" s="35"/>
      <c r="AD283" s="35"/>
      <c r="AE283" s="35"/>
    </row>
  </sheetData>
  <sheetProtection algorithmName="SHA-512" hashValue="mwBsJr5GKmDJlcvekxIWNN9e1z3+zcOqjLgdWM5ucYKRvZue0C3uT0UK9DNFTiqGogAwWHOQQydrbBrMIvqNew==" saltValue="SDXZYOgNh6WWrP9lhed24g7JRcaA0x33wzvJkKGjQp8tCWoaUAaYXZ/TbeeiFQxpxEXjxZLWsivqfYospmi7SA==" spinCount="100000" sheet="1" objects="1" scenarios="1" formatColumns="0" formatRows="0" autoFilter="0"/>
  <autoFilter ref="C92:K282" xr:uid="{00000000-0009-0000-0000-000003000000}"/>
  <mergeCells count="9">
    <mergeCell ref="E50:H50"/>
    <mergeCell ref="E83:H83"/>
    <mergeCell ref="E85:H85"/>
    <mergeCell ref="L2:V2"/>
    <mergeCell ref="E7:H7"/>
    <mergeCell ref="E9:H9"/>
    <mergeCell ref="E18:H18"/>
    <mergeCell ref="E27:H27"/>
    <mergeCell ref="E48:H48"/>
  </mergeCells>
  <pageMargins left="0.39374999999999999" right="0.39374999999999999" top="0.39374999999999999" bottom="0.39374999999999999" header="0" footer="0"/>
  <pageSetup paperSize="9" fitToHeight="100" orientation="landscape" blackAndWhite="1"/>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BM246"/>
  <sheetViews>
    <sheetView showGridLines="0" workbookViewId="0"/>
  </sheetViews>
  <sheetFormatPr defaultRowHeight="15"/>
  <cols>
    <col min="1" max="1" width="8.33203125" style="1" customWidth="1"/>
    <col min="2" max="2" width="1.6640625" style="1" customWidth="1"/>
    <col min="3" max="3" width="4.1640625" style="1" customWidth="1"/>
    <col min="4" max="4" width="4.33203125" style="1" customWidth="1"/>
    <col min="5" max="5" width="17.1640625" style="1" customWidth="1"/>
    <col min="6" max="6" width="100.83203125" style="1" customWidth="1"/>
    <col min="7" max="7" width="7" style="1" customWidth="1"/>
    <col min="8" max="8" width="11.5" style="1" customWidth="1"/>
    <col min="9" max="9" width="20.1640625" style="102" customWidth="1"/>
    <col min="10" max="11" width="20.16406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I2" s="102"/>
      <c r="L2" s="370"/>
      <c r="M2" s="370"/>
      <c r="N2" s="370"/>
      <c r="O2" s="370"/>
      <c r="P2" s="370"/>
      <c r="Q2" s="370"/>
      <c r="R2" s="370"/>
      <c r="S2" s="370"/>
      <c r="T2" s="370"/>
      <c r="U2" s="370"/>
      <c r="V2" s="370"/>
      <c r="AT2" s="18" t="s">
        <v>91</v>
      </c>
    </row>
    <row r="3" spans="1:46" s="1" customFormat="1" ht="6.95" customHeight="1">
      <c r="B3" s="103"/>
      <c r="C3" s="104"/>
      <c r="D3" s="104"/>
      <c r="E3" s="104"/>
      <c r="F3" s="104"/>
      <c r="G3" s="104"/>
      <c r="H3" s="104"/>
      <c r="I3" s="105"/>
      <c r="J3" s="104"/>
      <c r="K3" s="104"/>
      <c r="L3" s="21"/>
      <c r="AT3" s="18" t="s">
        <v>82</v>
      </c>
    </row>
    <row r="4" spans="1:46" s="1" customFormat="1" ht="24.95" customHeight="1">
      <c r="B4" s="21"/>
      <c r="D4" s="106" t="s">
        <v>92</v>
      </c>
      <c r="I4" s="102"/>
      <c r="L4" s="21"/>
      <c r="M4" s="107" t="s">
        <v>10</v>
      </c>
      <c r="AT4" s="18" t="s">
        <v>4</v>
      </c>
    </row>
    <row r="5" spans="1:46" s="1" customFormat="1" ht="6.95" customHeight="1">
      <c r="B5" s="21"/>
      <c r="I5" s="102"/>
      <c r="L5" s="21"/>
    </row>
    <row r="6" spans="1:46" s="1" customFormat="1" ht="12" customHeight="1">
      <c r="B6" s="21"/>
      <c r="D6" s="108" t="s">
        <v>16</v>
      </c>
      <c r="I6" s="102"/>
      <c r="L6" s="21"/>
    </row>
    <row r="7" spans="1:46" s="1" customFormat="1" ht="16.5" customHeight="1">
      <c r="B7" s="21"/>
      <c r="E7" s="371" t="str">
        <f>'Rekapitulace stavby'!K6</f>
        <v>Sokolov, MŠ Vrchlického 80 - Oprava vybraných mísností</v>
      </c>
      <c r="F7" s="372"/>
      <c r="G7" s="372"/>
      <c r="H7" s="372"/>
      <c r="I7" s="102"/>
      <c r="L7" s="21"/>
    </row>
    <row r="8" spans="1:46" s="2" customFormat="1" ht="12" customHeight="1">
      <c r="A8" s="35"/>
      <c r="B8" s="40"/>
      <c r="C8" s="35"/>
      <c r="D8" s="108" t="s">
        <v>93</v>
      </c>
      <c r="E8" s="35"/>
      <c r="F8" s="35"/>
      <c r="G8" s="35"/>
      <c r="H8" s="35"/>
      <c r="I8" s="109"/>
      <c r="J8" s="35"/>
      <c r="K8" s="35"/>
      <c r="L8" s="110"/>
      <c r="S8" s="35"/>
      <c r="T8" s="35"/>
      <c r="U8" s="35"/>
      <c r="V8" s="35"/>
      <c r="W8" s="35"/>
      <c r="X8" s="35"/>
      <c r="Y8" s="35"/>
      <c r="Z8" s="35"/>
      <c r="AA8" s="35"/>
      <c r="AB8" s="35"/>
      <c r="AC8" s="35"/>
      <c r="AD8" s="35"/>
      <c r="AE8" s="35"/>
    </row>
    <row r="9" spans="1:46" s="2" customFormat="1" ht="16.5" customHeight="1">
      <c r="A9" s="35"/>
      <c r="B9" s="40"/>
      <c r="C9" s="35"/>
      <c r="D9" s="35"/>
      <c r="E9" s="373" t="s">
        <v>718</v>
      </c>
      <c r="F9" s="374"/>
      <c r="G9" s="374"/>
      <c r="H9" s="374"/>
      <c r="I9" s="109"/>
      <c r="J9" s="35"/>
      <c r="K9" s="35"/>
      <c r="L9" s="110"/>
      <c r="S9" s="35"/>
      <c r="T9" s="35"/>
      <c r="U9" s="35"/>
      <c r="V9" s="35"/>
      <c r="W9" s="35"/>
      <c r="X9" s="35"/>
      <c r="Y9" s="35"/>
      <c r="Z9" s="35"/>
      <c r="AA9" s="35"/>
      <c r="AB9" s="35"/>
      <c r="AC9" s="35"/>
      <c r="AD9" s="35"/>
      <c r="AE9" s="35"/>
    </row>
    <row r="10" spans="1:46" s="2" customFormat="1" ht="11.25">
      <c r="A10" s="35"/>
      <c r="B10" s="40"/>
      <c r="C10" s="35"/>
      <c r="D10" s="35"/>
      <c r="E10" s="35"/>
      <c r="F10" s="35"/>
      <c r="G10" s="35"/>
      <c r="H10" s="35"/>
      <c r="I10" s="109"/>
      <c r="J10" s="35"/>
      <c r="K10" s="35"/>
      <c r="L10" s="110"/>
      <c r="S10" s="35"/>
      <c r="T10" s="35"/>
      <c r="U10" s="35"/>
      <c r="V10" s="35"/>
      <c r="W10" s="35"/>
      <c r="X10" s="35"/>
      <c r="Y10" s="35"/>
      <c r="Z10" s="35"/>
      <c r="AA10" s="35"/>
      <c r="AB10" s="35"/>
      <c r="AC10" s="35"/>
      <c r="AD10" s="35"/>
      <c r="AE10" s="35"/>
    </row>
    <row r="11" spans="1:46" s="2" customFormat="1" ht="12" customHeight="1">
      <c r="A11" s="35"/>
      <c r="B11" s="40"/>
      <c r="C11" s="35"/>
      <c r="D11" s="108" t="s">
        <v>18</v>
      </c>
      <c r="E11" s="35"/>
      <c r="F11" s="111" t="s">
        <v>19</v>
      </c>
      <c r="G11" s="35"/>
      <c r="H11" s="35"/>
      <c r="I11" s="112" t="s">
        <v>20</v>
      </c>
      <c r="J11" s="111" t="s">
        <v>19</v>
      </c>
      <c r="K11" s="35"/>
      <c r="L11" s="110"/>
      <c r="S11" s="35"/>
      <c r="T11" s="35"/>
      <c r="U11" s="35"/>
      <c r="V11" s="35"/>
      <c r="W11" s="35"/>
      <c r="X11" s="35"/>
      <c r="Y11" s="35"/>
      <c r="Z11" s="35"/>
      <c r="AA11" s="35"/>
      <c r="AB11" s="35"/>
      <c r="AC11" s="35"/>
      <c r="AD11" s="35"/>
      <c r="AE11" s="35"/>
    </row>
    <row r="12" spans="1:46" s="2" customFormat="1" ht="12" customHeight="1">
      <c r="A12" s="35"/>
      <c r="B12" s="40"/>
      <c r="C12" s="35"/>
      <c r="D12" s="108" t="s">
        <v>21</v>
      </c>
      <c r="E12" s="35"/>
      <c r="F12" s="111" t="s">
        <v>22</v>
      </c>
      <c r="G12" s="35"/>
      <c r="H12" s="35"/>
      <c r="I12" s="112" t="s">
        <v>23</v>
      </c>
      <c r="J12" s="113" t="str">
        <f>'Rekapitulace stavby'!AN8</f>
        <v>21. 2. 2020</v>
      </c>
      <c r="K12" s="35"/>
      <c r="L12" s="110"/>
      <c r="S12" s="35"/>
      <c r="T12" s="35"/>
      <c r="U12" s="35"/>
      <c r="V12" s="35"/>
      <c r="W12" s="35"/>
      <c r="X12" s="35"/>
      <c r="Y12" s="35"/>
      <c r="Z12" s="35"/>
      <c r="AA12" s="35"/>
      <c r="AB12" s="35"/>
      <c r="AC12" s="35"/>
      <c r="AD12" s="35"/>
      <c r="AE12" s="35"/>
    </row>
    <row r="13" spans="1:46" s="2" customFormat="1" ht="10.9" customHeight="1">
      <c r="A13" s="35"/>
      <c r="B13" s="40"/>
      <c r="C13" s="35"/>
      <c r="D13" s="35"/>
      <c r="E13" s="35"/>
      <c r="F13" s="35"/>
      <c r="G13" s="35"/>
      <c r="H13" s="35"/>
      <c r="I13" s="109"/>
      <c r="J13" s="35"/>
      <c r="K13" s="35"/>
      <c r="L13" s="110"/>
      <c r="S13" s="35"/>
      <c r="T13" s="35"/>
      <c r="U13" s="35"/>
      <c r="V13" s="35"/>
      <c r="W13" s="35"/>
      <c r="X13" s="35"/>
      <c r="Y13" s="35"/>
      <c r="Z13" s="35"/>
      <c r="AA13" s="35"/>
      <c r="AB13" s="35"/>
      <c r="AC13" s="35"/>
      <c r="AD13" s="35"/>
      <c r="AE13" s="35"/>
    </row>
    <row r="14" spans="1:46" s="2" customFormat="1" ht="12" customHeight="1">
      <c r="A14" s="35"/>
      <c r="B14" s="40"/>
      <c r="C14" s="35"/>
      <c r="D14" s="108" t="s">
        <v>25</v>
      </c>
      <c r="E14" s="35"/>
      <c r="F14" s="35"/>
      <c r="G14" s="35"/>
      <c r="H14" s="35"/>
      <c r="I14" s="112" t="s">
        <v>26</v>
      </c>
      <c r="J14" s="111" t="s">
        <v>19</v>
      </c>
      <c r="K14" s="35"/>
      <c r="L14" s="110"/>
      <c r="S14" s="35"/>
      <c r="T14" s="35"/>
      <c r="U14" s="35"/>
      <c r="V14" s="35"/>
      <c r="W14" s="35"/>
      <c r="X14" s="35"/>
      <c r="Y14" s="35"/>
      <c r="Z14" s="35"/>
      <c r="AA14" s="35"/>
      <c r="AB14" s="35"/>
      <c r="AC14" s="35"/>
      <c r="AD14" s="35"/>
      <c r="AE14" s="35"/>
    </row>
    <row r="15" spans="1:46" s="2" customFormat="1" ht="18" customHeight="1">
      <c r="A15" s="35"/>
      <c r="B15" s="40"/>
      <c r="C15" s="35"/>
      <c r="D15" s="35"/>
      <c r="E15" s="111" t="s">
        <v>27</v>
      </c>
      <c r="F15" s="35"/>
      <c r="G15" s="35"/>
      <c r="H15" s="35"/>
      <c r="I15" s="112" t="s">
        <v>28</v>
      </c>
      <c r="J15" s="111" t="s">
        <v>19</v>
      </c>
      <c r="K15" s="35"/>
      <c r="L15" s="110"/>
      <c r="S15" s="35"/>
      <c r="T15" s="35"/>
      <c r="U15" s="35"/>
      <c r="V15" s="35"/>
      <c r="W15" s="35"/>
      <c r="X15" s="35"/>
      <c r="Y15" s="35"/>
      <c r="Z15" s="35"/>
      <c r="AA15" s="35"/>
      <c r="AB15" s="35"/>
      <c r="AC15" s="35"/>
      <c r="AD15" s="35"/>
      <c r="AE15" s="35"/>
    </row>
    <row r="16" spans="1:46" s="2" customFormat="1" ht="6.95" customHeight="1">
      <c r="A16" s="35"/>
      <c r="B16" s="40"/>
      <c r="C16" s="35"/>
      <c r="D16" s="35"/>
      <c r="E16" s="35"/>
      <c r="F16" s="35"/>
      <c r="G16" s="35"/>
      <c r="H16" s="35"/>
      <c r="I16" s="109"/>
      <c r="J16" s="35"/>
      <c r="K16" s="35"/>
      <c r="L16" s="110"/>
      <c r="S16" s="35"/>
      <c r="T16" s="35"/>
      <c r="U16" s="35"/>
      <c r="V16" s="35"/>
      <c r="W16" s="35"/>
      <c r="X16" s="35"/>
      <c r="Y16" s="35"/>
      <c r="Z16" s="35"/>
      <c r="AA16" s="35"/>
      <c r="AB16" s="35"/>
      <c r="AC16" s="35"/>
      <c r="AD16" s="35"/>
      <c r="AE16" s="35"/>
    </row>
    <row r="17" spans="1:31" s="2" customFormat="1" ht="12" customHeight="1">
      <c r="A17" s="35"/>
      <c r="B17" s="40"/>
      <c r="C17" s="35"/>
      <c r="D17" s="108" t="s">
        <v>29</v>
      </c>
      <c r="E17" s="35"/>
      <c r="F17" s="35"/>
      <c r="G17" s="35"/>
      <c r="H17" s="35"/>
      <c r="I17" s="112" t="s">
        <v>26</v>
      </c>
      <c r="J17" s="31" t="str">
        <f>'Rekapitulace stavby'!AN13</f>
        <v>Vyplň údaj</v>
      </c>
      <c r="K17" s="35"/>
      <c r="L17" s="110"/>
      <c r="S17" s="35"/>
      <c r="T17" s="35"/>
      <c r="U17" s="35"/>
      <c r="V17" s="35"/>
      <c r="W17" s="35"/>
      <c r="X17" s="35"/>
      <c r="Y17" s="35"/>
      <c r="Z17" s="35"/>
      <c r="AA17" s="35"/>
      <c r="AB17" s="35"/>
      <c r="AC17" s="35"/>
      <c r="AD17" s="35"/>
      <c r="AE17" s="35"/>
    </row>
    <row r="18" spans="1:31" s="2" customFormat="1" ht="18" customHeight="1">
      <c r="A18" s="35"/>
      <c r="B18" s="40"/>
      <c r="C18" s="35"/>
      <c r="D18" s="35"/>
      <c r="E18" s="375" t="str">
        <f>'Rekapitulace stavby'!E14</f>
        <v>Vyplň údaj</v>
      </c>
      <c r="F18" s="376"/>
      <c r="G18" s="376"/>
      <c r="H18" s="376"/>
      <c r="I18" s="112" t="s">
        <v>28</v>
      </c>
      <c r="J18" s="31" t="str">
        <f>'Rekapitulace stavby'!AN14</f>
        <v>Vyplň údaj</v>
      </c>
      <c r="K18" s="35"/>
      <c r="L18" s="110"/>
      <c r="S18" s="35"/>
      <c r="T18" s="35"/>
      <c r="U18" s="35"/>
      <c r="V18" s="35"/>
      <c r="W18" s="35"/>
      <c r="X18" s="35"/>
      <c r="Y18" s="35"/>
      <c r="Z18" s="35"/>
      <c r="AA18" s="35"/>
      <c r="AB18" s="35"/>
      <c r="AC18" s="35"/>
      <c r="AD18" s="35"/>
      <c r="AE18" s="35"/>
    </row>
    <row r="19" spans="1:31" s="2" customFormat="1" ht="6.95" customHeight="1">
      <c r="A19" s="35"/>
      <c r="B19" s="40"/>
      <c r="C19" s="35"/>
      <c r="D19" s="35"/>
      <c r="E19" s="35"/>
      <c r="F19" s="35"/>
      <c r="G19" s="35"/>
      <c r="H19" s="35"/>
      <c r="I19" s="109"/>
      <c r="J19" s="35"/>
      <c r="K19" s="35"/>
      <c r="L19" s="110"/>
      <c r="S19" s="35"/>
      <c r="T19" s="35"/>
      <c r="U19" s="35"/>
      <c r="V19" s="35"/>
      <c r="W19" s="35"/>
      <c r="X19" s="35"/>
      <c r="Y19" s="35"/>
      <c r="Z19" s="35"/>
      <c r="AA19" s="35"/>
      <c r="AB19" s="35"/>
      <c r="AC19" s="35"/>
      <c r="AD19" s="35"/>
      <c r="AE19" s="35"/>
    </row>
    <row r="20" spans="1:31" s="2" customFormat="1" ht="12" customHeight="1">
      <c r="A20" s="35"/>
      <c r="B20" s="40"/>
      <c r="C20" s="35"/>
      <c r="D20" s="108" t="s">
        <v>31</v>
      </c>
      <c r="E20" s="35"/>
      <c r="F20" s="35"/>
      <c r="G20" s="35"/>
      <c r="H20" s="35"/>
      <c r="I20" s="112" t="s">
        <v>26</v>
      </c>
      <c r="J20" s="111" t="str">
        <f>IF('Rekapitulace stavby'!AN16="","",'Rekapitulace stavby'!AN16)</f>
        <v/>
      </c>
      <c r="K20" s="35"/>
      <c r="L20" s="110"/>
      <c r="S20" s="35"/>
      <c r="T20" s="35"/>
      <c r="U20" s="35"/>
      <c r="V20" s="35"/>
      <c r="W20" s="35"/>
      <c r="X20" s="35"/>
      <c r="Y20" s="35"/>
      <c r="Z20" s="35"/>
      <c r="AA20" s="35"/>
      <c r="AB20" s="35"/>
      <c r="AC20" s="35"/>
      <c r="AD20" s="35"/>
      <c r="AE20" s="35"/>
    </row>
    <row r="21" spans="1:31" s="2" customFormat="1" ht="18" customHeight="1">
      <c r="A21" s="35"/>
      <c r="B21" s="40"/>
      <c r="C21" s="35"/>
      <c r="D21" s="35"/>
      <c r="E21" s="111" t="str">
        <f>IF('Rekapitulace stavby'!E17="","",'Rekapitulace stavby'!E17)</f>
        <v xml:space="preserve"> </v>
      </c>
      <c r="F21" s="35"/>
      <c r="G21" s="35"/>
      <c r="H21" s="35"/>
      <c r="I21" s="112" t="s">
        <v>28</v>
      </c>
      <c r="J21" s="111" t="str">
        <f>IF('Rekapitulace stavby'!AN17="","",'Rekapitulace stavby'!AN17)</f>
        <v/>
      </c>
      <c r="K21" s="35"/>
      <c r="L21" s="110"/>
      <c r="S21" s="35"/>
      <c r="T21" s="35"/>
      <c r="U21" s="35"/>
      <c r="V21" s="35"/>
      <c r="W21" s="35"/>
      <c r="X21" s="35"/>
      <c r="Y21" s="35"/>
      <c r="Z21" s="35"/>
      <c r="AA21" s="35"/>
      <c r="AB21" s="35"/>
      <c r="AC21" s="35"/>
      <c r="AD21" s="35"/>
      <c r="AE21" s="35"/>
    </row>
    <row r="22" spans="1:31" s="2" customFormat="1" ht="6.95" customHeight="1">
      <c r="A22" s="35"/>
      <c r="B22" s="40"/>
      <c r="C22" s="35"/>
      <c r="D22" s="35"/>
      <c r="E22" s="35"/>
      <c r="F22" s="35"/>
      <c r="G22" s="35"/>
      <c r="H22" s="35"/>
      <c r="I22" s="109"/>
      <c r="J22" s="35"/>
      <c r="K22" s="35"/>
      <c r="L22" s="110"/>
      <c r="S22" s="35"/>
      <c r="T22" s="35"/>
      <c r="U22" s="35"/>
      <c r="V22" s="35"/>
      <c r="W22" s="35"/>
      <c r="X22" s="35"/>
      <c r="Y22" s="35"/>
      <c r="Z22" s="35"/>
      <c r="AA22" s="35"/>
      <c r="AB22" s="35"/>
      <c r="AC22" s="35"/>
      <c r="AD22" s="35"/>
      <c r="AE22" s="35"/>
    </row>
    <row r="23" spans="1:31" s="2" customFormat="1" ht="12" customHeight="1">
      <c r="A23" s="35"/>
      <c r="B23" s="40"/>
      <c r="C23" s="35"/>
      <c r="D23" s="108" t="s">
        <v>34</v>
      </c>
      <c r="E23" s="35"/>
      <c r="F23" s="35"/>
      <c r="G23" s="35"/>
      <c r="H23" s="35"/>
      <c r="I23" s="112" t="s">
        <v>26</v>
      </c>
      <c r="J23" s="111" t="s">
        <v>19</v>
      </c>
      <c r="K23" s="35"/>
      <c r="L23" s="110"/>
      <c r="S23" s="35"/>
      <c r="T23" s="35"/>
      <c r="U23" s="35"/>
      <c r="V23" s="35"/>
      <c r="W23" s="35"/>
      <c r="X23" s="35"/>
      <c r="Y23" s="35"/>
      <c r="Z23" s="35"/>
      <c r="AA23" s="35"/>
      <c r="AB23" s="35"/>
      <c r="AC23" s="35"/>
      <c r="AD23" s="35"/>
      <c r="AE23" s="35"/>
    </row>
    <row r="24" spans="1:31" s="2" customFormat="1" ht="18" customHeight="1">
      <c r="A24" s="35"/>
      <c r="B24" s="40"/>
      <c r="C24" s="35"/>
      <c r="D24" s="35"/>
      <c r="E24" s="111" t="s">
        <v>35</v>
      </c>
      <c r="F24" s="35"/>
      <c r="G24" s="35"/>
      <c r="H24" s="35"/>
      <c r="I24" s="112" t="s">
        <v>28</v>
      </c>
      <c r="J24" s="111" t="s">
        <v>19</v>
      </c>
      <c r="K24" s="35"/>
      <c r="L24" s="110"/>
      <c r="S24" s="35"/>
      <c r="T24" s="35"/>
      <c r="U24" s="35"/>
      <c r="V24" s="35"/>
      <c r="W24" s="35"/>
      <c r="X24" s="35"/>
      <c r="Y24" s="35"/>
      <c r="Z24" s="35"/>
      <c r="AA24" s="35"/>
      <c r="AB24" s="35"/>
      <c r="AC24" s="35"/>
      <c r="AD24" s="35"/>
      <c r="AE24" s="35"/>
    </row>
    <row r="25" spans="1:31" s="2" customFormat="1" ht="6.95" customHeight="1">
      <c r="A25" s="35"/>
      <c r="B25" s="40"/>
      <c r="C25" s="35"/>
      <c r="D25" s="35"/>
      <c r="E25" s="35"/>
      <c r="F25" s="35"/>
      <c r="G25" s="35"/>
      <c r="H25" s="35"/>
      <c r="I25" s="109"/>
      <c r="J25" s="35"/>
      <c r="K25" s="35"/>
      <c r="L25" s="110"/>
      <c r="S25" s="35"/>
      <c r="T25" s="35"/>
      <c r="U25" s="35"/>
      <c r="V25" s="35"/>
      <c r="W25" s="35"/>
      <c r="X25" s="35"/>
      <c r="Y25" s="35"/>
      <c r="Z25" s="35"/>
      <c r="AA25" s="35"/>
      <c r="AB25" s="35"/>
      <c r="AC25" s="35"/>
      <c r="AD25" s="35"/>
      <c r="AE25" s="35"/>
    </row>
    <row r="26" spans="1:31" s="2" customFormat="1" ht="12" customHeight="1">
      <c r="A26" s="35"/>
      <c r="B26" s="40"/>
      <c r="C26" s="35"/>
      <c r="D26" s="108" t="s">
        <v>36</v>
      </c>
      <c r="E26" s="35"/>
      <c r="F26" s="35"/>
      <c r="G26" s="35"/>
      <c r="H26" s="35"/>
      <c r="I26" s="109"/>
      <c r="J26" s="35"/>
      <c r="K26" s="35"/>
      <c r="L26" s="110"/>
      <c r="S26" s="35"/>
      <c r="T26" s="35"/>
      <c r="U26" s="35"/>
      <c r="V26" s="35"/>
      <c r="W26" s="35"/>
      <c r="X26" s="35"/>
      <c r="Y26" s="35"/>
      <c r="Z26" s="35"/>
      <c r="AA26" s="35"/>
      <c r="AB26" s="35"/>
      <c r="AC26" s="35"/>
      <c r="AD26" s="35"/>
      <c r="AE26" s="35"/>
    </row>
    <row r="27" spans="1:31" s="8" customFormat="1" ht="16.5" customHeight="1">
      <c r="A27" s="114"/>
      <c r="B27" s="115"/>
      <c r="C27" s="114"/>
      <c r="D27" s="114"/>
      <c r="E27" s="377" t="s">
        <v>19</v>
      </c>
      <c r="F27" s="377"/>
      <c r="G27" s="377"/>
      <c r="H27" s="377"/>
      <c r="I27" s="116"/>
      <c r="J27" s="114"/>
      <c r="K27" s="114"/>
      <c r="L27" s="117"/>
      <c r="S27" s="114"/>
      <c r="T27" s="114"/>
      <c r="U27" s="114"/>
      <c r="V27" s="114"/>
      <c r="W27" s="114"/>
      <c r="X27" s="114"/>
      <c r="Y27" s="114"/>
      <c r="Z27" s="114"/>
      <c r="AA27" s="114"/>
      <c r="AB27" s="114"/>
      <c r="AC27" s="114"/>
      <c r="AD27" s="114"/>
      <c r="AE27" s="114"/>
    </row>
    <row r="28" spans="1:31" s="2" customFormat="1" ht="6.95" customHeight="1">
      <c r="A28" s="35"/>
      <c r="B28" s="40"/>
      <c r="C28" s="35"/>
      <c r="D28" s="35"/>
      <c r="E28" s="35"/>
      <c r="F28" s="35"/>
      <c r="G28" s="35"/>
      <c r="H28" s="35"/>
      <c r="I28" s="109"/>
      <c r="J28" s="35"/>
      <c r="K28" s="35"/>
      <c r="L28" s="110"/>
      <c r="S28" s="35"/>
      <c r="T28" s="35"/>
      <c r="U28" s="35"/>
      <c r="V28" s="35"/>
      <c r="W28" s="35"/>
      <c r="X28" s="35"/>
      <c r="Y28" s="35"/>
      <c r="Z28" s="35"/>
      <c r="AA28" s="35"/>
      <c r="AB28" s="35"/>
      <c r="AC28" s="35"/>
      <c r="AD28" s="35"/>
      <c r="AE28" s="35"/>
    </row>
    <row r="29" spans="1:31" s="2" customFormat="1" ht="6.95" customHeight="1">
      <c r="A29" s="35"/>
      <c r="B29" s="40"/>
      <c r="C29" s="35"/>
      <c r="D29" s="118"/>
      <c r="E29" s="118"/>
      <c r="F29" s="118"/>
      <c r="G29" s="118"/>
      <c r="H29" s="118"/>
      <c r="I29" s="119"/>
      <c r="J29" s="118"/>
      <c r="K29" s="118"/>
      <c r="L29" s="110"/>
      <c r="S29" s="35"/>
      <c r="T29" s="35"/>
      <c r="U29" s="35"/>
      <c r="V29" s="35"/>
      <c r="W29" s="35"/>
      <c r="X29" s="35"/>
      <c r="Y29" s="35"/>
      <c r="Z29" s="35"/>
      <c r="AA29" s="35"/>
      <c r="AB29" s="35"/>
      <c r="AC29" s="35"/>
      <c r="AD29" s="35"/>
      <c r="AE29" s="35"/>
    </row>
    <row r="30" spans="1:31" s="2" customFormat="1" ht="25.35" customHeight="1">
      <c r="A30" s="35"/>
      <c r="B30" s="40"/>
      <c r="C30" s="35"/>
      <c r="D30" s="120" t="s">
        <v>38</v>
      </c>
      <c r="E30" s="35"/>
      <c r="F30" s="35"/>
      <c r="G30" s="35"/>
      <c r="H30" s="35"/>
      <c r="I30" s="109"/>
      <c r="J30" s="121">
        <f>ROUND(J92, 2)</f>
        <v>0</v>
      </c>
      <c r="K30" s="35"/>
      <c r="L30" s="110"/>
      <c r="S30" s="35"/>
      <c r="T30" s="35"/>
      <c r="U30" s="35"/>
      <c r="V30" s="35"/>
      <c r="W30" s="35"/>
      <c r="X30" s="35"/>
      <c r="Y30" s="35"/>
      <c r="Z30" s="35"/>
      <c r="AA30" s="35"/>
      <c r="AB30" s="35"/>
      <c r="AC30" s="35"/>
      <c r="AD30" s="35"/>
      <c r="AE30" s="35"/>
    </row>
    <row r="31" spans="1:31" s="2" customFormat="1" ht="6.95" customHeight="1">
      <c r="A31" s="35"/>
      <c r="B31" s="40"/>
      <c r="C31" s="35"/>
      <c r="D31" s="118"/>
      <c r="E31" s="118"/>
      <c r="F31" s="118"/>
      <c r="G31" s="118"/>
      <c r="H31" s="118"/>
      <c r="I31" s="119"/>
      <c r="J31" s="118"/>
      <c r="K31" s="118"/>
      <c r="L31" s="110"/>
      <c r="S31" s="35"/>
      <c r="T31" s="35"/>
      <c r="U31" s="35"/>
      <c r="V31" s="35"/>
      <c r="W31" s="35"/>
      <c r="X31" s="35"/>
      <c r="Y31" s="35"/>
      <c r="Z31" s="35"/>
      <c r="AA31" s="35"/>
      <c r="AB31" s="35"/>
      <c r="AC31" s="35"/>
      <c r="AD31" s="35"/>
      <c r="AE31" s="35"/>
    </row>
    <row r="32" spans="1:31" s="2" customFormat="1" ht="14.45" customHeight="1">
      <c r="A32" s="35"/>
      <c r="B32" s="40"/>
      <c r="C32" s="35"/>
      <c r="D32" s="35"/>
      <c r="E32" s="35"/>
      <c r="F32" s="122" t="s">
        <v>40</v>
      </c>
      <c r="G32" s="35"/>
      <c r="H32" s="35"/>
      <c r="I32" s="123" t="s">
        <v>39</v>
      </c>
      <c r="J32" s="122" t="s">
        <v>41</v>
      </c>
      <c r="K32" s="35"/>
      <c r="L32" s="110"/>
      <c r="S32" s="35"/>
      <c r="T32" s="35"/>
      <c r="U32" s="35"/>
      <c r="V32" s="35"/>
      <c r="W32" s="35"/>
      <c r="X32" s="35"/>
      <c r="Y32" s="35"/>
      <c r="Z32" s="35"/>
      <c r="AA32" s="35"/>
      <c r="AB32" s="35"/>
      <c r="AC32" s="35"/>
      <c r="AD32" s="35"/>
      <c r="AE32" s="35"/>
    </row>
    <row r="33" spans="1:31" s="2" customFormat="1" ht="14.45" customHeight="1">
      <c r="A33" s="35"/>
      <c r="B33" s="40"/>
      <c r="C33" s="35"/>
      <c r="D33" s="124" t="s">
        <v>42</v>
      </c>
      <c r="E33" s="108" t="s">
        <v>43</v>
      </c>
      <c r="F33" s="125">
        <f>ROUND((SUM(BE92:BE245)),  2)</f>
        <v>0</v>
      </c>
      <c r="G33" s="35"/>
      <c r="H33" s="35"/>
      <c r="I33" s="126">
        <v>0.21</v>
      </c>
      <c r="J33" s="125">
        <f>ROUND(((SUM(BE92:BE245))*I33),  2)</f>
        <v>0</v>
      </c>
      <c r="K33" s="35"/>
      <c r="L33" s="110"/>
      <c r="S33" s="35"/>
      <c r="T33" s="35"/>
      <c r="U33" s="35"/>
      <c r="V33" s="35"/>
      <c r="W33" s="35"/>
      <c r="X33" s="35"/>
      <c r="Y33" s="35"/>
      <c r="Z33" s="35"/>
      <c r="AA33" s="35"/>
      <c r="AB33" s="35"/>
      <c r="AC33" s="35"/>
      <c r="AD33" s="35"/>
      <c r="AE33" s="35"/>
    </row>
    <row r="34" spans="1:31" s="2" customFormat="1" ht="14.45" customHeight="1">
      <c r="A34" s="35"/>
      <c r="B34" s="40"/>
      <c r="C34" s="35"/>
      <c r="D34" s="35"/>
      <c r="E34" s="108" t="s">
        <v>44</v>
      </c>
      <c r="F34" s="125">
        <f>ROUND((SUM(BF92:BF245)),  2)</f>
        <v>0</v>
      </c>
      <c r="G34" s="35"/>
      <c r="H34" s="35"/>
      <c r="I34" s="126">
        <v>0.15</v>
      </c>
      <c r="J34" s="125">
        <f>ROUND(((SUM(BF92:BF245))*I34),  2)</f>
        <v>0</v>
      </c>
      <c r="K34" s="35"/>
      <c r="L34" s="110"/>
      <c r="S34" s="35"/>
      <c r="T34" s="35"/>
      <c r="U34" s="35"/>
      <c r="V34" s="35"/>
      <c r="W34" s="35"/>
      <c r="X34" s="35"/>
      <c r="Y34" s="35"/>
      <c r="Z34" s="35"/>
      <c r="AA34" s="35"/>
      <c r="AB34" s="35"/>
      <c r="AC34" s="35"/>
      <c r="AD34" s="35"/>
      <c r="AE34" s="35"/>
    </row>
    <row r="35" spans="1:31" s="2" customFormat="1" ht="14.45" hidden="1" customHeight="1">
      <c r="A35" s="35"/>
      <c r="B35" s="40"/>
      <c r="C35" s="35"/>
      <c r="D35" s="35"/>
      <c r="E35" s="108" t="s">
        <v>45</v>
      </c>
      <c r="F35" s="125">
        <f>ROUND((SUM(BG92:BG245)),  2)</f>
        <v>0</v>
      </c>
      <c r="G35" s="35"/>
      <c r="H35" s="35"/>
      <c r="I35" s="126">
        <v>0.21</v>
      </c>
      <c r="J35" s="125">
        <f>0</f>
        <v>0</v>
      </c>
      <c r="K35" s="35"/>
      <c r="L35" s="110"/>
      <c r="S35" s="35"/>
      <c r="T35" s="35"/>
      <c r="U35" s="35"/>
      <c r="V35" s="35"/>
      <c r="W35" s="35"/>
      <c r="X35" s="35"/>
      <c r="Y35" s="35"/>
      <c r="Z35" s="35"/>
      <c r="AA35" s="35"/>
      <c r="AB35" s="35"/>
      <c r="AC35" s="35"/>
      <c r="AD35" s="35"/>
      <c r="AE35" s="35"/>
    </row>
    <row r="36" spans="1:31" s="2" customFormat="1" ht="14.45" hidden="1" customHeight="1">
      <c r="A36" s="35"/>
      <c r="B36" s="40"/>
      <c r="C36" s="35"/>
      <c r="D36" s="35"/>
      <c r="E36" s="108" t="s">
        <v>46</v>
      </c>
      <c r="F36" s="125">
        <f>ROUND((SUM(BH92:BH245)),  2)</f>
        <v>0</v>
      </c>
      <c r="G36" s="35"/>
      <c r="H36" s="35"/>
      <c r="I36" s="126">
        <v>0.15</v>
      </c>
      <c r="J36" s="125">
        <f>0</f>
        <v>0</v>
      </c>
      <c r="K36" s="35"/>
      <c r="L36" s="110"/>
      <c r="S36" s="35"/>
      <c r="T36" s="35"/>
      <c r="U36" s="35"/>
      <c r="V36" s="35"/>
      <c r="W36" s="35"/>
      <c r="X36" s="35"/>
      <c r="Y36" s="35"/>
      <c r="Z36" s="35"/>
      <c r="AA36" s="35"/>
      <c r="AB36" s="35"/>
      <c r="AC36" s="35"/>
      <c r="AD36" s="35"/>
      <c r="AE36" s="35"/>
    </row>
    <row r="37" spans="1:31" s="2" customFormat="1" ht="14.45" hidden="1" customHeight="1">
      <c r="A37" s="35"/>
      <c r="B37" s="40"/>
      <c r="C37" s="35"/>
      <c r="D37" s="35"/>
      <c r="E37" s="108" t="s">
        <v>47</v>
      </c>
      <c r="F37" s="125">
        <f>ROUND((SUM(BI92:BI245)),  2)</f>
        <v>0</v>
      </c>
      <c r="G37" s="35"/>
      <c r="H37" s="35"/>
      <c r="I37" s="126">
        <v>0</v>
      </c>
      <c r="J37" s="125">
        <f>0</f>
        <v>0</v>
      </c>
      <c r="K37" s="35"/>
      <c r="L37" s="110"/>
      <c r="S37" s="35"/>
      <c r="T37" s="35"/>
      <c r="U37" s="35"/>
      <c r="V37" s="35"/>
      <c r="W37" s="35"/>
      <c r="X37" s="35"/>
      <c r="Y37" s="35"/>
      <c r="Z37" s="35"/>
      <c r="AA37" s="35"/>
      <c r="AB37" s="35"/>
      <c r="AC37" s="35"/>
      <c r="AD37" s="35"/>
      <c r="AE37" s="35"/>
    </row>
    <row r="38" spans="1:31" s="2" customFormat="1" ht="6.95" customHeight="1">
      <c r="A38" s="35"/>
      <c r="B38" s="40"/>
      <c r="C38" s="35"/>
      <c r="D38" s="35"/>
      <c r="E38" s="35"/>
      <c r="F38" s="35"/>
      <c r="G38" s="35"/>
      <c r="H38" s="35"/>
      <c r="I38" s="109"/>
      <c r="J38" s="35"/>
      <c r="K38" s="35"/>
      <c r="L38" s="110"/>
      <c r="S38" s="35"/>
      <c r="T38" s="35"/>
      <c r="U38" s="35"/>
      <c r="V38" s="35"/>
      <c r="W38" s="35"/>
      <c r="X38" s="35"/>
      <c r="Y38" s="35"/>
      <c r="Z38" s="35"/>
      <c r="AA38" s="35"/>
      <c r="AB38" s="35"/>
      <c r="AC38" s="35"/>
      <c r="AD38" s="35"/>
      <c r="AE38" s="35"/>
    </row>
    <row r="39" spans="1:31" s="2" customFormat="1" ht="25.35" customHeight="1">
      <c r="A39" s="35"/>
      <c r="B39" s="40"/>
      <c r="C39" s="127"/>
      <c r="D39" s="128" t="s">
        <v>48</v>
      </c>
      <c r="E39" s="129"/>
      <c r="F39" s="129"/>
      <c r="G39" s="130" t="s">
        <v>49</v>
      </c>
      <c r="H39" s="131" t="s">
        <v>50</v>
      </c>
      <c r="I39" s="132"/>
      <c r="J39" s="133">
        <f>SUM(J30:J37)</f>
        <v>0</v>
      </c>
      <c r="K39" s="134"/>
      <c r="L39" s="110"/>
      <c r="S39" s="35"/>
      <c r="T39" s="35"/>
      <c r="U39" s="35"/>
      <c r="V39" s="35"/>
      <c r="W39" s="35"/>
      <c r="X39" s="35"/>
      <c r="Y39" s="35"/>
      <c r="Z39" s="35"/>
      <c r="AA39" s="35"/>
      <c r="AB39" s="35"/>
      <c r="AC39" s="35"/>
      <c r="AD39" s="35"/>
      <c r="AE39" s="35"/>
    </row>
    <row r="40" spans="1:31" s="2" customFormat="1" ht="14.45" customHeight="1">
      <c r="A40" s="35"/>
      <c r="B40" s="135"/>
      <c r="C40" s="136"/>
      <c r="D40" s="136"/>
      <c r="E40" s="136"/>
      <c r="F40" s="136"/>
      <c r="G40" s="136"/>
      <c r="H40" s="136"/>
      <c r="I40" s="137"/>
      <c r="J40" s="136"/>
      <c r="K40" s="136"/>
      <c r="L40" s="110"/>
      <c r="S40" s="35"/>
      <c r="T40" s="35"/>
      <c r="U40" s="35"/>
      <c r="V40" s="35"/>
      <c r="W40" s="35"/>
      <c r="X40" s="35"/>
      <c r="Y40" s="35"/>
      <c r="Z40" s="35"/>
      <c r="AA40" s="35"/>
      <c r="AB40" s="35"/>
      <c r="AC40" s="35"/>
      <c r="AD40" s="35"/>
      <c r="AE40" s="35"/>
    </row>
    <row r="44" spans="1:31" s="2" customFormat="1" ht="6.95" customHeight="1">
      <c r="A44" s="35"/>
      <c r="B44" s="138"/>
      <c r="C44" s="139"/>
      <c r="D44" s="139"/>
      <c r="E44" s="139"/>
      <c r="F44" s="139"/>
      <c r="G44" s="139"/>
      <c r="H44" s="139"/>
      <c r="I44" s="140"/>
      <c r="J44" s="139"/>
      <c r="K44" s="139"/>
      <c r="L44" s="110"/>
      <c r="S44" s="35"/>
      <c r="T44" s="35"/>
      <c r="U44" s="35"/>
      <c r="V44" s="35"/>
      <c r="W44" s="35"/>
      <c r="X44" s="35"/>
      <c r="Y44" s="35"/>
      <c r="Z44" s="35"/>
      <c r="AA44" s="35"/>
      <c r="AB44" s="35"/>
      <c r="AC44" s="35"/>
      <c r="AD44" s="35"/>
      <c r="AE44" s="35"/>
    </row>
    <row r="45" spans="1:31" s="2" customFormat="1" ht="24.95" customHeight="1">
      <c r="A45" s="35"/>
      <c r="B45" s="36"/>
      <c r="C45" s="24" t="s">
        <v>95</v>
      </c>
      <c r="D45" s="37"/>
      <c r="E45" s="37"/>
      <c r="F45" s="37"/>
      <c r="G45" s="37"/>
      <c r="H45" s="37"/>
      <c r="I45" s="109"/>
      <c r="J45" s="37"/>
      <c r="K45" s="37"/>
      <c r="L45" s="110"/>
      <c r="S45" s="35"/>
      <c r="T45" s="35"/>
      <c r="U45" s="35"/>
      <c r="V45" s="35"/>
      <c r="W45" s="35"/>
      <c r="X45" s="35"/>
      <c r="Y45" s="35"/>
      <c r="Z45" s="35"/>
      <c r="AA45" s="35"/>
      <c r="AB45" s="35"/>
      <c r="AC45" s="35"/>
      <c r="AD45" s="35"/>
      <c r="AE45" s="35"/>
    </row>
    <row r="46" spans="1:31" s="2" customFormat="1" ht="6.95" customHeight="1">
      <c r="A46" s="35"/>
      <c r="B46" s="36"/>
      <c r="C46" s="37"/>
      <c r="D46" s="37"/>
      <c r="E46" s="37"/>
      <c r="F46" s="37"/>
      <c r="G46" s="37"/>
      <c r="H46" s="37"/>
      <c r="I46" s="109"/>
      <c r="J46" s="37"/>
      <c r="K46" s="37"/>
      <c r="L46" s="110"/>
      <c r="S46" s="35"/>
      <c r="T46" s="35"/>
      <c r="U46" s="35"/>
      <c r="V46" s="35"/>
      <c r="W46" s="35"/>
      <c r="X46" s="35"/>
      <c r="Y46" s="35"/>
      <c r="Z46" s="35"/>
      <c r="AA46" s="35"/>
      <c r="AB46" s="35"/>
      <c r="AC46" s="35"/>
      <c r="AD46" s="35"/>
      <c r="AE46" s="35"/>
    </row>
    <row r="47" spans="1:31" s="2" customFormat="1" ht="12" customHeight="1">
      <c r="A47" s="35"/>
      <c r="B47" s="36"/>
      <c r="C47" s="30" t="s">
        <v>16</v>
      </c>
      <c r="D47" s="37"/>
      <c r="E47" s="37"/>
      <c r="F47" s="37"/>
      <c r="G47" s="37"/>
      <c r="H47" s="37"/>
      <c r="I47" s="109"/>
      <c r="J47" s="37"/>
      <c r="K47" s="37"/>
      <c r="L47" s="110"/>
      <c r="S47" s="35"/>
      <c r="T47" s="35"/>
      <c r="U47" s="35"/>
      <c r="V47" s="35"/>
      <c r="W47" s="35"/>
      <c r="X47" s="35"/>
      <c r="Y47" s="35"/>
      <c r="Z47" s="35"/>
      <c r="AA47" s="35"/>
      <c r="AB47" s="35"/>
      <c r="AC47" s="35"/>
      <c r="AD47" s="35"/>
      <c r="AE47" s="35"/>
    </row>
    <row r="48" spans="1:31" s="2" customFormat="1" ht="16.5" customHeight="1">
      <c r="A48" s="35"/>
      <c r="B48" s="36"/>
      <c r="C48" s="37"/>
      <c r="D48" s="37"/>
      <c r="E48" s="378" t="str">
        <f>E7</f>
        <v>Sokolov, MŠ Vrchlického 80 - Oprava vybraných mísností</v>
      </c>
      <c r="F48" s="379"/>
      <c r="G48" s="379"/>
      <c r="H48" s="379"/>
      <c r="I48" s="109"/>
      <c r="J48" s="37"/>
      <c r="K48" s="37"/>
      <c r="L48" s="110"/>
      <c r="S48" s="35"/>
      <c r="T48" s="35"/>
      <c r="U48" s="35"/>
      <c r="V48" s="35"/>
      <c r="W48" s="35"/>
      <c r="X48" s="35"/>
      <c r="Y48" s="35"/>
      <c r="Z48" s="35"/>
      <c r="AA48" s="35"/>
      <c r="AB48" s="35"/>
      <c r="AC48" s="35"/>
      <c r="AD48" s="35"/>
      <c r="AE48" s="35"/>
    </row>
    <row r="49" spans="1:47" s="2" customFormat="1" ht="12" customHeight="1">
      <c r="A49" s="35"/>
      <c r="B49" s="36"/>
      <c r="C49" s="30" t="s">
        <v>93</v>
      </c>
      <c r="D49" s="37"/>
      <c r="E49" s="37"/>
      <c r="F49" s="37"/>
      <c r="G49" s="37"/>
      <c r="H49" s="37"/>
      <c r="I49" s="109"/>
      <c r="J49" s="37"/>
      <c r="K49" s="37"/>
      <c r="L49" s="110"/>
      <c r="S49" s="35"/>
      <c r="T49" s="35"/>
      <c r="U49" s="35"/>
      <c r="V49" s="35"/>
      <c r="W49" s="35"/>
      <c r="X49" s="35"/>
      <c r="Y49" s="35"/>
      <c r="Z49" s="35"/>
      <c r="AA49" s="35"/>
      <c r="AB49" s="35"/>
      <c r="AC49" s="35"/>
      <c r="AD49" s="35"/>
      <c r="AE49" s="35"/>
    </row>
    <row r="50" spans="1:47" s="2" customFormat="1" ht="16.5" customHeight="1">
      <c r="A50" s="35"/>
      <c r="B50" s="36"/>
      <c r="C50" s="37"/>
      <c r="D50" s="37"/>
      <c r="E50" s="331" t="str">
        <f>E9</f>
        <v>03 - Zahradní místnost</v>
      </c>
      <c r="F50" s="380"/>
      <c r="G50" s="380"/>
      <c r="H50" s="380"/>
      <c r="I50" s="109"/>
      <c r="J50" s="37"/>
      <c r="K50" s="37"/>
      <c r="L50" s="110"/>
      <c r="S50" s="35"/>
      <c r="T50" s="35"/>
      <c r="U50" s="35"/>
      <c r="V50" s="35"/>
      <c r="W50" s="35"/>
      <c r="X50" s="35"/>
      <c r="Y50" s="35"/>
      <c r="Z50" s="35"/>
      <c r="AA50" s="35"/>
      <c r="AB50" s="35"/>
      <c r="AC50" s="35"/>
      <c r="AD50" s="35"/>
      <c r="AE50" s="35"/>
    </row>
    <row r="51" spans="1:47" s="2" customFormat="1" ht="6.95" customHeight="1">
      <c r="A51" s="35"/>
      <c r="B51" s="36"/>
      <c r="C51" s="37"/>
      <c r="D51" s="37"/>
      <c r="E51" s="37"/>
      <c r="F51" s="37"/>
      <c r="G51" s="37"/>
      <c r="H51" s="37"/>
      <c r="I51" s="109"/>
      <c r="J51" s="37"/>
      <c r="K51" s="37"/>
      <c r="L51" s="110"/>
      <c r="S51" s="35"/>
      <c r="T51" s="35"/>
      <c r="U51" s="35"/>
      <c r="V51" s="35"/>
      <c r="W51" s="35"/>
      <c r="X51" s="35"/>
      <c r="Y51" s="35"/>
      <c r="Z51" s="35"/>
      <c r="AA51" s="35"/>
      <c r="AB51" s="35"/>
      <c r="AC51" s="35"/>
      <c r="AD51" s="35"/>
      <c r="AE51" s="35"/>
    </row>
    <row r="52" spans="1:47" s="2" customFormat="1" ht="12" customHeight="1">
      <c r="A52" s="35"/>
      <c r="B52" s="36"/>
      <c r="C52" s="30" t="s">
        <v>21</v>
      </c>
      <c r="D52" s="37"/>
      <c r="E52" s="37"/>
      <c r="F52" s="28" t="str">
        <f>F12</f>
        <v>Sokolov, Vrchlického 80</v>
      </c>
      <c r="G52" s="37"/>
      <c r="H52" s="37"/>
      <c r="I52" s="112" t="s">
        <v>23</v>
      </c>
      <c r="J52" s="60" t="str">
        <f>IF(J12="","",J12)</f>
        <v>21. 2. 2020</v>
      </c>
      <c r="K52" s="37"/>
      <c r="L52" s="110"/>
      <c r="S52" s="35"/>
      <c r="T52" s="35"/>
      <c r="U52" s="35"/>
      <c r="V52" s="35"/>
      <c r="W52" s="35"/>
      <c r="X52" s="35"/>
      <c r="Y52" s="35"/>
      <c r="Z52" s="35"/>
      <c r="AA52" s="35"/>
      <c r="AB52" s="35"/>
      <c r="AC52" s="35"/>
      <c r="AD52" s="35"/>
      <c r="AE52" s="35"/>
    </row>
    <row r="53" spans="1:47" s="2" customFormat="1" ht="6.95" customHeight="1">
      <c r="A53" s="35"/>
      <c r="B53" s="36"/>
      <c r="C53" s="37"/>
      <c r="D53" s="37"/>
      <c r="E53" s="37"/>
      <c r="F53" s="37"/>
      <c r="G53" s="37"/>
      <c r="H53" s="37"/>
      <c r="I53" s="109"/>
      <c r="J53" s="37"/>
      <c r="K53" s="37"/>
      <c r="L53" s="110"/>
      <c r="S53" s="35"/>
      <c r="T53" s="35"/>
      <c r="U53" s="35"/>
      <c r="V53" s="35"/>
      <c r="W53" s="35"/>
      <c r="X53" s="35"/>
      <c r="Y53" s="35"/>
      <c r="Z53" s="35"/>
      <c r="AA53" s="35"/>
      <c r="AB53" s="35"/>
      <c r="AC53" s="35"/>
      <c r="AD53" s="35"/>
      <c r="AE53" s="35"/>
    </row>
    <row r="54" spans="1:47" s="2" customFormat="1" ht="15.2" customHeight="1">
      <c r="A54" s="35"/>
      <c r="B54" s="36"/>
      <c r="C54" s="30" t="s">
        <v>25</v>
      </c>
      <c r="D54" s="37"/>
      <c r="E54" s="37"/>
      <c r="F54" s="28" t="str">
        <f>E15</f>
        <v>Město Sokolov</v>
      </c>
      <c r="G54" s="37"/>
      <c r="H54" s="37"/>
      <c r="I54" s="112" t="s">
        <v>31</v>
      </c>
      <c r="J54" s="33" t="str">
        <f>E21</f>
        <v xml:space="preserve"> </v>
      </c>
      <c r="K54" s="37"/>
      <c r="L54" s="110"/>
      <c r="S54" s="35"/>
      <c r="T54" s="35"/>
      <c r="U54" s="35"/>
      <c r="V54" s="35"/>
      <c r="W54" s="35"/>
      <c r="X54" s="35"/>
      <c r="Y54" s="35"/>
      <c r="Z54" s="35"/>
      <c r="AA54" s="35"/>
      <c r="AB54" s="35"/>
      <c r="AC54" s="35"/>
      <c r="AD54" s="35"/>
      <c r="AE54" s="35"/>
    </row>
    <row r="55" spans="1:47" s="2" customFormat="1" ht="15.2" customHeight="1">
      <c r="A55" s="35"/>
      <c r="B55" s="36"/>
      <c r="C55" s="30" t="s">
        <v>29</v>
      </c>
      <c r="D55" s="37"/>
      <c r="E55" s="37"/>
      <c r="F55" s="28" t="str">
        <f>IF(E18="","",E18)</f>
        <v>Vyplň údaj</v>
      </c>
      <c r="G55" s="37"/>
      <c r="H55" s="37"/>
      <c r="I55" s="112" t="s">
        <v>34</v>
      </c>
      <c r="J55" s="33" t="str">
        <f>E24</f>
        <v>Michal Kubelka</v>
      </c>
      <c r="K55" s="37"/>
      <c r="L55" s="110"/>
      <c r="S55" s="35"/>
      <c r="T55" s="35"/>
      <c r="U55" s="35"/>
      <c r="V55" s="35"/>
      <c r="W55" s="35"/>
      <c r="X55" s="35"/>
      <c r="Y55" s="35"/>
      <c r="Z55" s="35"/>
      <c r="AA55" s="35"/>
      <c r="AB55" s="35"/>
      <c r="AC55" s="35"/>
      <c r="AD55" s="35"/>
      <c r="AE55" s="35"/>
    </row>
    <row r="56" spans="1:47" s="2" customFormat="1" ht="10.35" customHeight="1">
      <c r="A56" s="35"/>
      <c r="B56" s="36"/>
      <c r="C56" s="37"/>
      <c r="D56" s="37"/>
      <c r="E56" s="37"/>
      <c r="F56" s="37"/>
      <c r="G56" s="37"/>
      <c r="H56" s="37"/>
      <c r="I56" s="109"/>
      <c r="J56" s="37"/>
      <c r="K56" s="37"/>
      <c r="L56" s="110"/>
      <c r="S56" s="35"/>
      <c r="T56" s="35"/>
      <c r="U56" s="35"/>
      <c r="V56" s="35"/>
      <c r="W56" s="35"/>
      <c r="X56" s="35"/>
      <c r="Y56" s="35"/>
      <c r="Z56" s="35"/>
      <c r="AA56" s="35"/>
      <c r="AB56" s="35"/>
      <c r="AC56" s="35"/>
      <c r="AD56" s="35"/>
      <c r="AE56" s="35"/>
    </row>
    <row r="57" spans="1:47" s="2" customFormat="1" ht="29.25" customHeight="1">
      <c r="A57" s="35"/>
      <c r="B57" s="36"/>
      <c r="C57" s="141" t="s">
        <v>96</v>
      </c>
      <c r="D57" s="142"/>
      <c r="E57" s="142"/>
      <c r="F57" s="142"/>
      <c r="G57" s="142"/>
      <c r="H57" s="142"/>
      <c r="I57" s="143"/>
      <c r="J57" s="144" t="s">
        <v>97</v>
      </c>
      <c r="K57" s="142"/>
      <c r="L57" s="110"/>
      <c r="S57" s="35"/>
      <c r="T57" s="35"/>
      <c r="U57" s="35"/>
      <c r="V57" s="35"/>
      <c r="W57" s="35"/>
      <c r="X57" s="35"/>
      <c r="Y57" s="35"/>
      <c r="Z57" s="35"/>
      <c r="AA57" s="35"/>
      <c r="AB57" s="35"/>
      <c r="AC57" s="35"/>
      <c r="AD57" s="35"/>
      <c r="AE57" s="35"/>
    </row>
    <row r="58" spans="1:47" s="2" customFormat="1" ht="10.35" customHeight="1">
      <c r="A58" s="35"/>
      <c r="B58" s="36"/>
      <c r="C58" s="37"/>
      <c r="D58" s="37"/>
      <c r="E58" s="37"/>
      <c r="F58" s="37"/>
      <c r="G58" s="37"/>
      <c r="H58" s="37"/>
      <c r="I58" s="109"/>
      <c r="J58" s="37"/>
      <c r="K58" s="37"/>
      <c r="L58" s="110"/>
      <c r="S58" s="35"/>
      <c r="T58" s="35"/>
      <c r="U58" s="35"/>
      <c r="V58" s="35"/>
      <c r="W58" s="35"/>
      <c r="X58" s="35"/>
      <c r="Y58" s="35"/>
      <c r="Z58" s="35"/>
      <c r="AA58" s="35"/>
      <c r="AB58" s="35"/>
      <c r="AC58" s="35"/>
      <c r="AD58" s="35"/>
      <c r="AE58" s="35"/>
    </row>
    <row r="59" spans="1:47" s="2" customFormat="1" ht="22.9" customHeight="1">
      <c r="A59" s="35"/>
      <c r="B59" s="36"/>
      <c r="C59" s="145" t="s">
        <v>70</v>
      </c>
      <c r="D59" s="37"/>
      <c r="E59" s="37"/>
      <c r="F59" s="37"/>
      <c r="G59" s="37"/>
      <c r="H59" s="37"/>
      <c r="I59" s="109"/>
      <c r="J59" s="78">
        <f>J92</f>
        <v>0</v>
      </c>
      <c r="K59" s="37"/>
      <c r="L59" s="110"/>
      <c r="S59" s="35"/>
      <c r="T59" s="35"/>
      <c r="U59" s="35"/>
      <c r="V59" s="35"/>
      <c r="W59" s="35"/>
      <c r="X59" s="35"/>
      <c r="Y59" s="35"/>
      <c r="Z59" s="35"/>
      <c r="AA59" s="35"/>
      <c r="AB59" s="35"/>
      <c r="AC59" s="35"/>
      <c r="AD59" s="35"/>
      <c r="AE59" s="35"/>
      <c r="AU59" s="18" t="s">
        <v>98</v>
      </c>
    </row>
    <row r="60" spans="1:47" s="9" customFormat="1" ht="24.95" customHeight="1">
      <c r="B60" s="146"/>
      <c r="C60" s="147"/>
      <c r="D60" s="148" t="s">
        <v>127</v>
      </c>
      <c r="E60" s="149"/>
      <c r="F60" s="149"/>
      <c r="G60" s="149"/>
      <c r="H60" s="149"/>
      <c r="I60" s="150"/>
      <c r="J60" s="151">
        <f>J93</f>
        <v>0</v>
      </c>
      <c r="K60" s="147"/>
      <c r="L60" s="152"/>
    </row>
    <row r="61" spans="1:47" s="10" customFormat="1" ht="19.899999999999999" customHeight="1">
      <c r="B61" s="153"/>
      <c r="C61" s="154"/>
      <c r="D61" s="155" t="s">
        <v>129</v>
      </c>
      <c r="E61" s="156"/>
      <c r="F61" s="156"/>
      <c r="G61" s="156"/>
      <c r="H61" s="156"/>
      <c r="I61" s="157"/>
      <c r="J61" s="158">
        <f>J94</f>
        <v>0</v>
      </c>
      <c r="K61" s="154"/>
      <c r="L61" s="159"/>
    </row>
    <row r="62" spans="1:47" s="10" customFormat="1" ht="19.899999999999999" customHeight="1">
      <c r="B62" s="153"/>
      <c r="C62" s="154"/>
      <c r="D62" s="155" t="s">
        <v>130</v>
      </c>
      <c r="E62" s="156"/>
      <c r="F62" s="156"/>
      <c r="G62" s="156"/>
      <c r="H62" s="156"/>
      <c r="I62" s="157"/>
      <c r="J62" s="158">
        <f>J111</f>
        <v>0</v>
      </c>
      <c r="K62" s="154"/>
      <c r="L62" s="159"/>
    </row>
    <row r="63" spans="1:47" s="10" customFormat="1" ht="19.899999999999999" customHeight="1">
      <c r="B63" s="153"/>
      <c r="C63" s="154"/>
      <c r="D63" s="155" t="s">
        <v>131</v>
      </c>
      <c r="E63" s="156"/>
      <c r="F63" s="156"/>
      <c r="G63" s="156"/>
      <c r="H63" s="156"/>
      <c r="I63" s="157"/>
      <c r="J63" s="158">
        <f>J122</f>
        <v>0</v>
      </c>
      <c r="K63" s="154"/>
      <c r="L63" s="159"/>
    </row>
    <row r="64" spans="1:47" s="10" customFormat="1" ht="19.899999999999999" customHeight="1">
      <c r="B64" s="153"/>
      <c r="C64" s="154"/>
      <c r="D64" s="155" t="s">
        <v>132</v>
      </c>
      <c r="E64" s="156"/>
      <c r="F64" s="156"/>
      <c r="G64" s="156"/>
      <c r="H64" s="156"/>
      <c r="I64" s="157"/>
      <c r="J64" s="158">
        <f>J134</f>
        <v>0</v>
      </c>
      <c r="K64" s="154"/>
      <c r="L64" s="159"/>
    </row>
    <row r="65" spans="1:31" s="9" customFormat="1" ht="24.95" customHeight="1">
      <c r="B65" s="146"/>
      <c r="C65" s="147"/>
      <c r="D65" s="148" t="s">
        <v>133</v>
      </c>
      <c r="E65" s="149"/>
      <c r="F65" s="149"/>
      <c r="G65" s="149"/>
      <c r="H65" s="149"/>
      <c r="I65" s="150"/>
      <c r="J65" s="151">
        <f>J137</f>
        <v>0</v>
      </c>
      <c r="K65" s="147"/>
      <c r="L65" s="152"/>
    </row>
    <row r="66" spans="1:31" s="10" customFormat="1" ht="19.899999999999999" customHeight="1">
      <c r="B66" s="153"/>
      <c r="C66" s="154"/>
      <c r="D66" s="155" t="s">
        <v>134</v>
      </c>
      <c r="E66" s="156"/>
      <c r="F66" s="156"/>
      <c r="G66" s="156"/>
      <c r="H66" s="156"/>
      <c r="I66" s="157"/>
      <c r="J66" s="158">
        <f>J138</f>
        <v>0</v>
      </c>
      <c r="K66" s="154"/>
      <c r="L66" s="159"/>
    </row>
    <row r="67" spans="1:31" s="10" customFormat="1" ht="19.899999999999999" customHeight="1">
      <c r="B67" s="153"/>
      <c r="C67" s="154"/>
      <c r="D67" s="155" t="s">
        <v>135</v>
      </c>
      <c r="E67" s="156"/>
      <c r="F67" s="156"/>
      <c r="G67" s="156"/>
      <c r="H67" s="156"/>
      <c r="I67" s="157"/>
      <c r="J67" s="158">
        <f>J153</f>
        <v>0</v>
      </c>
      <c r="K67" s="154"/>
      <c r="L67" s="159"/>
    </row>
    <row r="68" spans="1:31" s="10" customFormat="1" ht="19.899999999999999" customHeight="1">
      <c r="B68" s="153"/>
      <c r="C68" s="154"/>
      <c r="D68" s="155" t="s">
        <v>136</v>
      </c>
      <c r="E68" s="156"/>
      <c r="F68" s="156"/>
      <c r="G68" s="156"/>
      <c r="H68" s="156"/>
      <c r="I68" s="157"/>
      <c r="J68" s="158">
        <f>J169</f>
        <v>0</v>
      </c>
      <c r="K68" s="154"/>
      <c r="L68" s="159"/>
    </row>
    <row r="69" spans="1:31" s="10" customFormat="1" ht="19.899999999999999" customHeight="1">
      <c r="B69" s="153"/>
      <c r="C69" s="154"/>
      <c r="D69" s="155" t="s">
        <v>137</v>
      </c>
      <c r="E69" s="156"/>
      <c r="F69" s="156"/>
      <c r="G69" s="156"/>
      <c r="H69" s="156"/>
      <c r="I69" s="157"/>
      <c r="J69" s="158">
        <f>J185</f>
        <v>0</v>
      </c>
      <c r="K69" s="154"/>
      <c r="L69" s="159"/>
    </row>
    <row r="70" spans="1:31" s="10" customFormat="1" ht="19.899999999999999" customHeight="1">
      <c r="B70" s="153"/>
      <c r="C70" s="154"/>
      <c r="D70" s="155" t="s">
        <v>519</v>
      </c>
      <c r="E70" s="156"/>
      <c r="F70" s="156"/>
      <c r="G70" s="156"/>
      <c r="H70" s="156"/>
      <c r="I70" s="157"/>
      <c r="J70" s="158">
        <f>J203</f>
        <v>0</v>
      </c>
      <c r="K70" s="154"/>
      <c r="L70" s="159"/>
    </row>
    <row r="71" spans="1:31" s="10" customFormat="1" ht="19.899999999999999" customHeight="1">
      <c r="B71" s="153"/>
      <c r="C71" s="154"/>
      <c r="D71" s="155" t="s">
        <v>141</v>
      </c>
      <c r="E71" s="156"/>
      <c r="F71" s="156"/>
      <c r="G71" s="156"/>
      <c r="H71" s="156"/>
      <c r="I71" s="157"/>
      <c r="J71" s="158">
        <f>J218</f>
        <v>0</v>
      </c>
      <c r="K71" s="154"/>
      <c r="L71" s="159"/>
    </row>
    <row r="72" spans="1:31" s="10" customFormat="1" ht="19.899999999999999" customHeight="1">
      <c r="B72" s="153"/>
      <c r="C72" s="154"/>
      <c r="D72" s="155" t="s">
        <v>142</v>
      </c>
      <c r="E72" s="156"/>
      <c r="F72" s="156"/>
      <c r="G72" s="156"/>
      <c r="H72" s="156"/>
      <c r="I72" s="157"/>
      <c r="J72" s="158">
        <f>J220</f>
        <v>0</v>
      </c>
      <c r="K72" s="154"/>
      <c r="L72" s="159"/>
    </row>
    <row r="73" spans="1:31" s="2" customFormat="1" ht="21.75" customHeight="1">
      <c r="A73" s="35"/>
      <c r="B73" s="36"/>
      <c r="C73" s="37"/>
      <c r="D73" s="37"/>
      <c r="E73" s="37"/>
      <c r="F73" s="37"/>
      <c r="G73" s="37"/>
      <c r="H73" s="37"/>
      <c r="I73" s="109"/>
      <c r="J73" s="37"/>
      <c r="K73" s="37"/>
      <c r="L73" s="110"/>
      <c r="S73" s="35"/>
      <c r="T73" s="35"/>
      <c r="U73" s="35"/>
      <c r="V73" s="35"/>
      <c r="W73" s="35"/>
      <c r="X73" s="35"/>
      <c r="Y73" s="35"/>
      <c r="Z73" s="35"/>
      <c r="AA73" s="35"/>
      <c r="AB73" s="35"/>
      <c r="AC73" s="35"/>
      <c r="AD73" s="35"/>
      <c r="AE73" s="35"/>
    </row>
    <row r="74" spans="1:31" s="2" customFormat="1" ht="6.95" customHeight="1">
      <c r="A74" s="35"/>
      <c r="B74" s="48"/>
      <c r="C74" s="49"/>
      <c r="D74" s="49"/>
      <c r="E74" s="49"/>
      <c r="F74" s="49"/>
      <c r="G74" s="49"/>
      <c r="H74" s="49"/>
      <c r="I74" s="137"/>
      <c r="J74" s="49"/>
      <c r="K74" s="49"/>
      <c r="L74" s="110"/>
      <c r="S74" s="35"/>
      <c r="T74" s="35"/>
      <c r="U74" s="35"/>
      <c r="V74" s="35"/>
      <c r="W74" s="35"/>
      <c r="X74" s="35"/>
      <c r="Y74" s="35"/>
      <c r="Z74" s="35"/>
      <c r="AA74" s="35"/>
      <c r="AB74" s="35"/>
      <c r="AC74" s="35"/>
      <c r="AD74" s="35"/>
      <c r="AE74" s="35"/>
    </row>
    <row r="78" spans="1:31" s="2" customFormat="1" ht="6.95" customHeight="1">
      <c r="A78" s="35"/>
      <c r="B78" s="50"/>
      <c r="C78" s="51"/>
      <c r="D78" s="51"/>
      <c r="E78" s="51"/>
      <c r="F78" s="51"/>
      <c r="G78" s="51"/>
      <c r="H78" s="51"/>
      <c r="I78" s="140"/>
      <c r="J78" s="51"/>
      <c r="K78" s="51"/>
      <c r="L78" s="110"/>
      <c r="S78" s="35"/>
      <c r="T78" s="35"/>
      <c r="U78" s="35"/>
      <c r="V78" s="35"/>
      <c r="W78" s="35"/>
      <c r="X78" s="35"/>
      <c r="Y78" s="35"/>
      <c r="Z78" s="35"/>
      <c r="AA78" s="35"/>
      <c r="AB78" s="35"/>
      <c r="AC78" s="35"/>
      <c r="AD78" s="35"/>
      <c r="AE78" s="35"/>
    </row>
    <row r="79" spans="1:31" s="2" customFormat="1" ht="24.95" customHeight="1">
      <c r="A79" s="35"/>
      <c r="B79" s="36"/>
      <c r="C79" s="24" t="s">
        <v>101</v>
      </c>
      <c r="D79" s="37"/>
      <c r="E79" s="37"/>
      <c r="F79" s="37"/>
      <c r="G79" s="37"/>
      <c r="H79" s="37"/>
      <c r="I79" s="109"/>
      <c r="J79" s="37"/>
      <c r="K79" s="37"/>
      <c r="L79" s="110"/>
      <c r="S79" s="35"/>
      <c r="T79" s="35"/>
      <c r="U79" s="35"/>
      <c r="V79" s="35"/>
      <c r="W79" s="35"/>
      <c r="X79" s="35"/>
      <c r="Y79" s="35"/>
      <c r="Z79" s="35"/>
      <c r="AA79" s="35"/>
      <c r="AB79" s="35"/>
      <c r="AC79" s="35"/>
      <c r="AD79" s="35"/>
      <c r="AE79" s="35"/>
    </row>
    <row r="80" spans="1:31" s="2" customFormat="1" ht="6.95" customHeight="1">
      <c r="A80" s="35"/>
      <c r="B80" s="36"/>
      <c r="C80" s="37"/>
      <c r="D80" s="37"/>
      <c r="E80" s="37"/>
      <c r="F80" s="37"/>
      <c r="G80" s="37"/>
      <c r="H80" s="37"/>
      <c r="I80" s="109"/>
      <c r="J80" s="37"/>
      <c r="K80" s="37"/>
      <c r="L80" s="110"/>
      <c r="S80" s="35"/>
      <c r="T80" s="35"/>
      <c r="U80" s="35"/>
      <c r="V80" s="35"/>
      <c r="W80" s="35"/>
      <c r="X80" s="35"/>
      <c r="Y80" s="35"/>
      <c r="Z80" s="35"/>
      <c r="AA80" s="35"/>
      <c r="AB80" s="35"/>
      <c r="AC80" s="35"/>
      <c r="AD80" s="35"/>
      <c r="AE80" s="35"/>
    </row>
    <row r="81" spans="1:65" s="2" customFormat="1" ht="12" customHeight="1">
      <c r="A81" s="35"/>
      <c r="B81" s="36"/>
      <c r="C81" s="30" t="s">
        <v>16</v>
      </c>
      <c r="D81" s="37"/>
      <c r="E81" s="37"/>
      <c r="F81" s="37"/>
      <c r="G81" s="37"/>
      <c r="H81" s="37"/>
      <c r="I81" s="109"/>
      <c r="J81" s="37"/>
      <c r="K81" s="37"/>
      <c r="L81" s="110"/>
      <c r="S81" s="35"/>
      <c r="T81" s="35"/>
      <c r="U81" s="35"/>
      <c r="V81" s="35"/>
      <c r="W81" s="35"/>
      <c r="X81" s="35"/>
      <c r="Y81" s="35"/>
      <c r="Z81" s="35"/>
      <c r="AA81" s="35"/>
      <c r="AB81" s="35"/>
      <c r="AC81" s="35"/>
      <c r="AD81" s="35"/>
      <c r="AE81" s="35"/>
    </row>
    <row r="82" spans="1:65" s="2" customFormat="1" ht="16.5" customHeight="1">
      <c r="A82" s="35"/>
      <c r="B82" s="36"/>
      <c r="C82" s="37"/>
      <c r="D82" s="37"/>
      <c r="E82" s="378" t="str">
        <f>E7</f>
        <v>Sokolov, MŠ Vrchlického 80 - Oprava vybraných mísností</v>
      </c>
      <c r="F82" s="379"/>
      <c r="G82" s="379"/>
      <c r="H82" s="379"/>
      <c r="I82" s="109"/>
      <c r="J82" s="37"/>
      <c r="K82" s="37"/>
      <c r="L82" s="110"/>
      <c r="S82" s="35"/>
      <c r="T82" s="35"/>
      <c r="U82" s="35"/>
      <c r="V82" s="35"/>
      <c r="W82" s="35"/>
      <c r="X82" s="35"/>
      <c r="Y82" s="35"/>
      <c r="Z82" s="35"/>
      <c r="AA82" s="35"/>
      <c r="AB82" s="35"/>
      <c r="AC82" s="35"/>
      <c r="AD82" s="35"/>
      <c r="AE82" s="35"/>
    </row>
    <row r="83" spans="1:65" s="2" customFormat="1" ht="12" customHeight="1">
      <c r="A83" s="35"/>
      <c r="B83" s="36"/>
      <c r="C83" s="30" t="s">
        <v>93</v>
      </c>
      <c r="D83" s="37"/>
      <c r="E83" s="37"/>
      <c r="F83" s="37"/>
      <c r="G83" s="37"/>
      <c r="H83" s="37"/>
      <c r="I83" s="109"/>
      <c r="J83" s="37"/>
      <c r="K83" s="37"/>
      <c r="L83" s="110"/>
      <c r="S83" s="35"/>
      <c r="T83" s="35"/>
      <c r="U83" s="35"/>
      <c r="V83" s="35"/>
      <c r="W83" s="35"/>
      <c r="X83" s="35"/>
      <c r="Y83" s="35"/>
      <c r="Z83" s="35"/>
      <c r="AA83" s="35"/>
      <c r="AB83" s="35"/>
      <c r="AC83" s="35"/>
      <c r="AD83" s="35"/>
      <c r="AE83" s="35"/>
    </row>
    <row r="84" spans="1:65" s="2" customFormat="1" ht="16.5" customHeight="1">
      <c r="A84" s="35"/>
      <c r="B84" s="36"/>
      <c r="C84" s="37"/>
      <c r="D84" s="37"/>
      <c r="E84" s="331" t="str">
        <f>E9</f>
        <v>03 - Zahradní místnost</v>
      </c>
      <c r="F84" s="380"/>
      <c r="G84" s="380"/>
      <c r="H84" s="380"/>
      <c r="I84" s="109"/>
      <c r="J84" s="37"/>
      <c r="K84" s="37"/>
      <c r="L84" s="110"/>
      <c r="S84" s="35"/>
      <c r="T84" s="35"/>
      <c r="U84" s="35"/>
      <c r="V84" s="35"/>
      <c r="W84" s="35"/>
      <c r="X84" s="35"/>
      <c r="Y84" s="35"/>
      <c r="Z84" s="35"/>
      <c r="AA84" s="35"/>
      <c r="AB84" s="35"/>
      <c r="AC84" s="35"/>
      <c r="AD84" s="35"/>
      <c r="AE84" s="35"/>
    </row>
    <row r="85" spans="1:65" s="2" customFormat="1" ht="6.95" customHeight="1">
      <c r="A85" s="35"/>
      <c r="B85" s="36"/>
      <c r="C85" s="37"/>
      <c r="D85" s="37"/>
      <c r="E85" s="37"/>
      <c r="F85" s="37"/>
      <c r="G85" s="37"/>
      <c r="H85" s="37"/>
      <c r="I85" s="109"/>
      <c r="J85" s="37"/>
      <c r="K85" s="37"/>
      <c r="L85" s="110"/>
      <c r="S85" s="35"/>
      <c r="T85" s="35"/>
      <c r="U85" s="35"/>
      <c r="V85" s="35"/>
      <c r="W85" s="35"/>
      <c r="X85" s="35"/>
      <c r="Y85" s="35"/>
      <c r="Z85" s="35"/>
      <c r="AA85" s="35"/>
      <c r="AB85" s="35"/>
      <c r="AC85" s="35"/>
      <c r="AD85" s="35"/>
      <c r="AE85" s="35"/>
    </row>
    <row r="86" spans="1:65" s="2" customFormat="1" ht="12" customHeight="1">
      <c r="A86" s="35"/>
      <c r="B86" s="36"/>
      <c r="C86" s="30" t="s">
        <v>21</v>
      </c>
      <c r="D86" s="37"/>
      <c r="E86" s="37"/>
      <c r="F86" s="28" t="str">
        <f>F12</f>
        <v>Sokolov, Vrchlického 80</v>
      </c>
      <c r="G86" s="37"/>
      <c r="H86" s="37"/>
      <c r="I86" s="112" t="s">
        <v>23</v>
      </c>
      <c r="J86" s="60" t="str">
        <f>IF(J12="","",J12)</f>
        <v>21. 2. 2020</v>
      </c>
      <c r="K86" s="37"/>
      <c r="L86" s="110"/>
      <c r="S86" s="35"/>
      <c r="T86" s="35"/>
      <c r="U86" s="35"/>
      <c r="V86" s="35"/>
      <c r="W86" s="35"/>
      <c r="X86" s="35"/>
      <c r="Y86" s="35"/>
      <c r="Z86" s="35"/>
      <c r="AA86" s="35"/>
      <c r="AB86" s="35"/>
      <c r="AC86" s="35"/>
      <c r="AD86" s="35"/>
      <c r="AE86" s="35"/>
    </row>
    <row r="87" spans="1:65" s="2" customFormat="1" ht="6.95" customHeight="1">
      <c r="A87" s="35"/>
      <c r="B87" s="36"/>
      <c r="C87" s="37"/>
      <c r="D87" s="37"/>
      <c r="E87" s="37"/>
      <c r="F87" s="37"/>
      <c r="G87" s="37"/>
      <c r="H87" s="37"/>
      <c r="I87" s="109"/>
      <c r="J87" s="37"/>
      <c r="K87" s="37"/>
      <c r="L87" s="110"/>
      <c r="S87" s="35"/>
      <c r="T87" s="35"/>
      <c r="U87" s="35"/>
      <c r="V87" s="35"/>
      <c r="W87" s="35"/>
      <c r="X87" s="35"/>
      <c r="Y87" s="35"/>
      <c r="Z87" s="35"/>
      <c r="AA87" s="35"/>
      <c r="AB87" s="35"/>
      <c r="AC87" s="35"/>
      <c r="AD87" s="35"/>
      <c r="AE87" s="35"/>
    </row>
    <row r="88" spans="1:65" s="2" customFormat="1" ht="15.2" customHeight="1">
      <c r="A88" s="35"/>
      <c r="B88" s="36"/>
      <c r="C88" s="30" t="s">
        <v>25</v>
      </c>
      <c r="D88" s="37"/>
      <c r="E88" s="37"/>
      <c r="F88" s="28" t="str">
        <f>E15</f>
        <v>Město Sokolov</v>
      </c>
      <c r="G88" s="37"/>
      <c r="H88" s="37"/>
      <c r="I88" s="112" t="s">
        <v>31</v>
      </c>
      <c r="J88" s="33" t="str">
        <f>E21</f>
        <v xml:space="preserve"> </v>
      </c>
      <c r="K88" s="37"/>
      <c r="L88" s="110"/>
      <c r="S88" s="35"/>
      <c r="T88" s="35"/>
      <c r="U88" s="35"/>
      <c r="V88" s="35"/>
      <c r="W88" s="35"/>
      <c r="X88" s="35"/>
      <c r="Y88" s="35"/>
      <c r="Z88" s="35"/>
      <c r="AA88" s="35"/>
      <c r="AB88" s="35"/>
      <c r="AC88" s="35"/>
      <c r="AD88" s="35"/>
      <c r="AE88" s="35"/>
    </row>
    <row r="89" spans="1:65" s="2" customFormat="1" ht="15.2" customHeight="1">
      <c r="A89" s="35"/>
      <c r="B89" s="36"/>
      <c r="C89" s="30" t="s">
        <v>29</v>
      </c>
      <c r="D89" s="37"/>
      <c r="E89" s="37"/>
      <c r="F89" s="28" t="str">
        <f>IF(E18="","",E18)</f>
        <v>Vyplň údaj</v>
      </c>
      <c r="G89" s="37"/>
      <c r="H89" s="37"/>
      <c r="I89" s="112" t="s">
        <v>34</v>
      </c>
      <c r="J89" s="33" t="str">
        <f>E24</f>
        <v>Michal Kubelka</v>
      </c>
      <c r="K89" s="37"/>
      <c r="L89" s="110"/>
      <c r="S89" s="35"/>
      <c r="T89" s="35"/>
      <c r="U89" s="35"/>
      <c r="V89" s="35"/>
      <c r="W89" s="35"/>
      <c r="X89" s="35"/>
      <c r="Y89" s="35"/>
      <c r="Z89" s="35"/>
      <c r="AA89" s="35"/>
      <c r="AB89" s="35"/>
      <c r="AC89" s="35"/>
      <c r="AD89" s="35"/>
      <c r="AE89" s="35"/>
    </row>
    <row r="90" spans="1:65" s="2" customFormat="1" ht="10.35" customHeight="1">
      <c r="A90" s="35"/>
      <c r="B90" s="36"/>
      <c r="C90" s="37"/>
      <c r="D90" s="37"/>
      <c r="E90" s="37"/>
      <c r="F90" s="37"/>
      <c r="G90" s="37"/>
      <c r="H90" s="37"/>
      <c r="I90" s="109"/>
      <c r="J90" s="37"/>
      <c r="K90" s="37"/>
      <c r="L90" s="110"/>
      <c r="S90" s="35"/>
      <c r="T90" s="35"/>
      <c r="U90" s="35"/>
      <c r="V90" s="35"/>
      <c r="W90" s="35"/>
      <c r="X90" s="35"/>
      <c r="Y90" s="35"/>
      <c r="Z90" s="35"/>
      <c r="AA90" s="35"/>
      <c r="AB90" s="35"/>
      <c r="AC90" s="35"/>
      <c r="AD90" s="35"/>
      <c r="AE90" s="35"/>
    </row>
    <row r="91" spans="1:65" s="11" customFormat="1" ht="29.25" customHeight="1">
      <c r="A91" s="160"/>
      <c r="B91" s="161"/>
      <c r="C91" s="162" t="s">
        <v>102</v>
      </c>
      <c r="D91" s="163" t="s">
        <v>57</v>
      </c>
      <c r="E91" s="163" t="s">
        <v>53</v>
      </c>
      <c r="F91" s="163" t="s">
        <v>54</v>
      </c>
      <c r="G91" s="163" t="s">
        <v>103</v>
      </c>
      <c r="H91" s="163" t="s">
        <v>104</v>
      </c>
      <c r="I91" s="164" t="s">
        <v>105</v>
      </c>
      <c r="J91" s="163" t="s">
        <v>97</v>
      </c>
      <c r="K91" s="165" t="s">
        <v>106</v>
      </c>
      <c r="L91" s="166"/>
      <c r="M91" s="69" t="s">
        <v>19</v>
      </c>
      <c r="N91" s="70" t="s">
        <v>42</v>
      </c>
      <c r="O91" s="70" t="s">
        <v>107</v>
      </c>
      <c r="P91" s="70" t="s">
        <v>108</v>
      </c>
      <c r="Q91" s="70" t="s">
        <v>109</v>
      </c>
      <c r="R91" s="70" t="s">
        <v>110</v>
      </c>
      <c r="S91" s="70" t="s">
        <v>111</v>
      </c>
      <c r="T91" s="71" t="s">
        <v>112</v>
      </c>
      <c r="U91" s="160"/>
      <c r="V91" s="160"/>
      <c r="W91" s="160"/>
      <c r="X91" s="160"/>
      <c r="Y91" s="160"/>
      <c r="Z91" s="160"/>
      <c r="AA91" s="160"/>
      <c r="AB91" s="160"/>
      <c r="AC91" s="160"/>
      <c r="AD91" s="160"/>
      <c r="AE91" s="160"/>
    </row>
    <row r="92" spans="1:65" s="2" customFormat="1" ht="22.9" customHeight="1">
      <c r="A92" s="35"/>
      <c r="B92" s="36"/>
      <c r="C92" s="76" t="s">
        <v>113</v>
      </c>
      <c r="D92" s="37"/>
      <c r="E92" s="37"/>
      <c r="F92" s="37"/>
      <c r="G92" s="37"/>
      <c r="H92" s="37"/>
      <c r="I92" s="109"/>
      <c r="J92" s="167">
        <f>BK92</f>
        <v>0</v>
      </c>
      <c r="K92" s="37"/>
      <c r="L92" s="40"/>
      <c r="M92" s="72"/>
      <c r="N92" s="168"/>
      <c r="O92" s="73"/>
      <c r="P92" s="169">
        <f>P93+P137</f>
        <v>0</v>
      </c>
      <c r="Q92" s="73"/>
      <c r="R92" s="169">
        <f>R93+R137</f>
        <v>0.27560580000000001</v>
      </c>
      <c r="S92" s="73"/>
      <c r="T92" s="170">
        <f>T93+T137</f>
        <v>0.31170400000000004</v>
      </c>
      <c r="U92" s="35"/>
      <c r="V92" s="35"/>
      <c r="W92" s="35"/>
      <c r="X92" s="35"/>
      <c r="Y92" s="35"/>
      <c r="Z92" s="35"/>
      <c r="AA92" s="35"/>
      <c r="AB92" s="35"/>
      <c r="AC92" s="35"/>
      <c r="AD92" s="35"/>
      <c r="AE92" s="35"/>
      <c r="AT92" s="18" t="s">
        <v>71</v>
      </c>
      <c r="AU92" s="18" t="s">
        <v>98</v>
      </c>
      <c r="BK92" s="171">
        <f>BK93+BK137</f>
        <v>0</v>
      </c>
    </row>
    <row r="93" spans="1:65" s="12" customFormat="1" ht="25.9" customHeight="1">
      <c r="B93" s="172"/>
      <c r="C93" s="173"/>
      <c r="D93" s="174" t="s">
        <v>71</v>
      </c>
      <c r="E93" s="175" t="s">
        <v>143</v>
      </c>
      <c r="F93" s="175" t="s">
        <v>144</v>
      </c>
      <c r="G93" s="173"/>
      <c r="H93" s="173"/>
      <c r="I93" s="176"/>
      <c r="J93" s="177">
        <f>BK93</f>
        <v>0</v>
      </c>
      <c r="K93" s="173"/>
      <c r="L93" s="178"/>
      <c r="M93" s="179"/>
      <c r="N93" s="180"/>
      <c r="O93" s="180"/>
      <c r="P93" s="181">
        <f>P94+P111+P122+P134</f>
        <v>0</v>
      </c>
      <c r="Q93" s="180"/>
      <c r="R93" s="181">
        <f>R94+R111+R122+R134</f>
        <v>0.18256216</v>
      </c>
      <c r="S93" s="180"/>
      <c r="T93" s="182">
        <f>T94+T111+T122+T134</f>
        <v>0.27050400000000002</v>
      </c>
      <c r="AR93" s="183" t="s">
        <v>80</v>
      </c>
      <c r="AT93" s="184" t="s">
        <v>71</v>
      </c>
      <c r="AU93" s="184" t="s">
        <v>72</v>
      </c>
      <c r="AY93" s="183" t="s">
        <v>116</v>
      </c>
      <c r="BK93" s="185">
        <f>BK94+BK111+BK122+BK134</f>
        <v>0</v>
      </c>
    </row>
    <row r="94" spans="1:65" s="12" customFormat="1" ht="22.9" customHeight="1">
      <c r="B94" s="172"/>
      <c r="C94" s="173"/>
      <c r="D94" s="174" t="s">
        <v>71</v>
      </c>
      <c r="E94" s="186" t="s">
        <v>173</v>
      </c>
      <c r="F94" s="186" t="s">
        <v>174</v>
      </c>
      <c r="G94" s="173"/>
      <c r="H94" s="173"/>
      <c r="I94" s="176"/>
      <c r="J94" s="187">
        <f>BK94</f>
        <v>0</v>
      </c>
      <c r="K94" s="173"/>
      <c r="L94" s="178"/>
      <c r="M94" s="179"/>
      <c r="N94" s="180"/>
      <c r="O94" s="180"/>
      <c r="P94" s="181">
        <f>SUM(P95:P110)</f>
        <v>0</v>
      </c>
      <c r="Q94" s="180"/>
      <c r="R94" s="181">
        <f>SUM(R95:R110)</f>
        <v>0.18082968999999999</v>
      </c>
      <c r="S94" s="180"/>
      <c r="T94" s="182">
        <f>SUM(T95:T110)</f>
        <v>0</v>
      </c>
      <c r="AR94" s="183" t="s">
        <v>80</v>
      </c>
      <c r="AT94" s="184" t="s">
        <v>71</v>
      </c>
      <c r="AU94" s="184" t="s">
        <v>80</v>
      </c>
      <c r="AY94" s="183" t="s">
        <v>116</v>
      </c>
      <c r="BK94" s="185">
        <f>SUM(BK95:BK110)</f>
        <v>0</v>
      </c>
    </row>
    <row r="95" spans="1:65" s="2" customFormat="1" ht="16.5" customHeight="1">
      <c r="A95" s="35"/>
      <c r="B95" s="36"/>
      <c r="C95" s="188" t="s">
        <v>80</v>
      </c>
      <c r="D95" s="188" t="s">
        <v>119</v>
      </c>
      <c r="E95" s="189" t="s">
        <v>175</v>
      </c>
      <c r="F95" s="190" t="s">
        <v>176</v>
      </c>
      <c r="G95" s="191" t="s">
        <v>158</v>
      </c>
      <c r="H95" s="192">
        <v>10.191000000000001</v>
      </c>
      <c r="I95" s="193"/>
      <c r="J95" s="194">
        <f>ROUND(I95*H95,2)</f>
        <v>0</v>
      </c>
      <c r="K95" s="190" t="s">
        <v>123</v>
      </c>
      <c r="L95" s="40"/>
      <c r="M95" s="202" t="s">
        <v>19</v>
      </c>
      <c r="N95" s="203" t="s">
        <v>43</v>
      </c>
      <c r="O95" s="65"/>
      <c r="P95" s="204">
        <f>O95*H95</f>
        <v>0</v>
      </c>
      <c r="Q95" s="204">
        <v>0</v>
      </c>
      <c r="R95" s="204">
        <f>Q95*H95</f>
        <v>0</v>
      </c>
      <c r="S95" s="204">
        <v>0</v>
      </c>
      <c r="T95" s="205">
        <f>S95*H95</f>
        <v>0</v>
      </c>
      <c r="U95" s="35"/>
      <c r="V95" s="35"/>
      <c r="W95" s="35"/>
      <c r="X95" s="35"/>
      <c r="Y95" s="35"/>
      <c r="Z95" s="35"/>
      <c r="AA95" s="35"/>
      <c r="AB95" s="35"/>
      <c r="AC95" s="35"/>
      <c r="AD95" s="35"/>
      <c r="AE95" s="35"/>
      <c r="AR95" s="200" t="s">
        <v>149</v>
      </c>
      <c r="AT95" s="200" t="s">
        <v>119</v>
      </c>
      <c r="AU95" s="200" t="s">
        <v>82</v>
      </c>
      <c r="AY95" s="18" t="s">
        <v>116</v>
      </c>
      <c r="BE95" s="201">
        <f>IF(N95="základní",J95,0)</f>
        <v>0</v>
      </c>
      <c r="BF95" s="201">
        <f>IF(N95="snížená",J95,0)</f>
        <v>0</v>
      </c>
      <c r="BG95" s="201">
        <f>IF(N95="zákl. přenesená",J95,0)</f>
        <v>0</v>
      </c>
      <c r="BH95" s="201">
        <f>IF(N95="sníž. přenesená",J95,0)</f>
        <v>0</v>
      </c>
      <c r="BI95" s="201">
        <f>IF(N95="nulová",J95,0)</f>
        <v>0</v>
      </c>
      <c r="BJ95" s="18" t="s">
        <v>80</v>
      </c>
      <c r="BK95" s="201">
        <f>ROUND(I95*H95,2)</f>
        <v>0</v>
      </c>
      <c r="BL95" s="18" t="s">
        <v>149</v>
      </c>
      <c r="BM95" s="200" t="s">
        <v>719</v>
      </c>
    </row>
    <row r="96" spans="1:65" s="2" customFormat="1" ht="39">
      <c r="A96" s="35"/>
      <c r="B96" s="36"/>
      <c r="C96" s="37"/>
      <c r="D96" s="206" t="s">
        <v>151</v>
      </c>
      <c r="E96" s="37"/>
      <c r="F96" s="207" t="s">
        <v>178</v>
      </c>
      <c r="G96" s="37"/>
      <c r="H96" s="37"/>
      <c r="I96" s="109"/>
      <c r="J96" s="37"/>
      <c r="K96" s="37"/>
      <c r="L96" s="40"/>
      <c r="M96" s="208"/>
      <c r="N96" s="209"/>
      <c r="O96" s="65"/>
      <c r="P96" s="65"/>
      <c r="Q96" s="65"/>
      <c r="R96" s="65"/>
      <c r="S96" s="65"/>
      <c r="T96" s="66"/>
      <c r="U96" s="35"/>
      <c r="V96" s="35"/>
      <c r="W96" s="35"/>
      <c r="X96" s="35"/>
      <c r="Y96" s="35"/>
      <c r="Z96" s="35"/>
      <c r="AA96" s="35"/>
      <c r="AB96" s="35"/>
      <c r="AC96" s="35"/>
      <c r="AD96" s="35"/>
      <c r="AE96" s="35"/>
      <c r="AT96" s="18" t="s">
        <v>151</v>
      </c>
      <c r="AU96" s="18" t="s">
        <v>82</v>
      </c>
    </row>
    <row r="97" spans="1:65" s="2" customFormat="1" ht="16.5" customHeight="1">
      <c r="A97" s="35"/>
      <c r="B97" s="36"/>
      <c r="C97" s="188" t="s">
        <v>82</v>
      </c>
      <c r="D97" s="188" t="s">
        <v>119</v>
      </c>
      <c r="E97" s="189" t="s">
        <v>720</v>
      </c>
      <c r="F97" s="190" t="s">
        <v>721</v>
      </c>
      <c r="G97" s="191" t="s">
        <v>158</v>
      </c>
      <c r="H97" s="192">
        <v>1.079</v>
      </c>
      <c r="I97" s="193"/>
      <c r="J97" s="194">
        <f>ROUND(I97*H97,2)</f>
        <v>0</v>
      </c>
      <c r="K97" s="190" t="s">
        <v>123</v>
      </c>
      <c r="L97" s="40"/>
      <c r="M97" s="202" t="s">
        <v>19</v>
      </c>
      <c r="N97" s="203" t="s">
        <v>43</v>
      </c>
      <c r="O97" s="65"/>
      <c r="P97" s="204">
        <f>O97*H97</f>
        <v>0</v>
      </c>
      <c r="Q97" s="204">
        <v>4.1529999999999997E-2</v>
      </c>
      <c r="R97" s="204">
        <f>Q97*H97</f>
        <v>4.4810869999999996E-2</v>
      </c>
      <c r="S97" s="204">
        <v>0</v>
      </c>
      <c r="T97" s="205">
        <f>S97*H97</f>
        <v>0</v>
      </c>
      <c r="U97" s="35"/>
      <c r="V97" s="35"/>
      <c r="W97" s="35"/>
      <c r="X97" s="35"/>
      <c r="Y97" s="35"/>
      <c r="Z97" s="35"/>
      <c r="AA97" s="35"/>
      <c r="AB97" s="35"/>
      <c r="AC97" s="35"/>
      <c r="AD97" s="35"/>
      <c r="AE97" s="35"/>
      <c r="AR97" s="200" t="s">
        <v>149</v>
      </c>
      <c r="AT97" s="200" t="s">
        <v>119</v>
      </c>
      <c r="AU97" s="200" t="s">
        <v>82</v>
      </c>
      <c r="AY97" s="18" t="s">
        <v>116</v>
      </c>
      <c r="BE97" s="201">
        <f>IF(N97="základní",J97,0)</f>
        <v>0</v>
      </c>
      <c r="BF97" s="201">
        <f>IF(N97="snížená",J97,0)</f>
        <v>0</v>
      </c>
      <c r="BG97" s="201">
        <f>IF(N97="zákl. přenesená",J97,0)</f>
        <v>0</v>
      </c>
      <c r="BH97" s="201">
        <f>IF(N97="sníž. přenesená",J97,0)</f>
        <v>0</v>
      </c>
      <c r="BI97" s="201">
        <f>IF(N97="nulová",J97,0)</f>
        <v>0</v>
      </c>
      <c r="BJ97" s="18" t="s">
        <v>80</v>
      </c>
      <c r="BK97" s="201">
        <f>ROUND(I97*H97,2)</f>
        <v>0</v>
      </c>
      <c r="BL97" s="18" t="s">
        <v>149</v>
      </c>
      <c r="BM97" s="200" t="s">
        <v>722</v>
      </c>
    </row>
    <row r="98" spans="1:65" s="13" customFormat="1" ht="11.25">
      <c r="B98" s="210"/>
      <c r="C98" s="211"/>
      <c r="D98" s="206" t="s">
        <v>153</v>
      </c>
      <c r="E98" s="212" t="s">
        <v>19</v>
      </c>
      <c r="F98" s="213" t="s">
        <v>723</v>
      </c>
      <c r="G98" s="211"/>
      <c r="H98" s="212" t="s">
        <v>19</v>
      </c>
      <c r="I98" s="214"/>
      <c r="J98" s="211"/>
      <c r="K98" s="211"/>
      <c r="L98" s="215"/>
      <c r="M98" s="216"/>
      <c r="N98" s="217"/>
      <c r="O98" s="217"/>
      <c r="P98" s="217"/>
      <c r="Q98" s="217"/>
      <c r="R98" s="217"/>
      <c r="S98" s="217"/>
      <c r="T98" s="218"/>
      <c r="AT98" s="219" t="s">
        <v>153</v>
      </c>
      <c r="AU98" s="219" t="s">
        <v>82</v>
      </c>
      <c r="AV98" s="13" t="s">
        <v>80</v>
      </c>
      <c r="AW98" s="13" t="s">
        <v>33</v>
      </c>
      <c r="AX98" s="13" t="s">
        <v>72</v>
      </c>
      <c r="AY98" s="219" t="s">
        <v>116</v>
      </c>
    </row>
    <row r="99" spans="1:65" s="14" customFormat="1" ht="11.25">
      <c r="B99" s="220"/>
      <c r="C99" s="221"/>
      <c r="D99" s="206" t="s">
        <v>153</v>
      </c>
      <c r="E99" s="222" t="s">
        <v>19</v>
      </c>
      <c r="F99" s="223" t="s">
        <v>724</v>
      </c>
      <c r="G99" s="221"/>
      <c r="H99" s="224">
        <v>1.079</v>
      </c>
      <c r="I99" s="225"/>
      <c r="J99" s="221"/>
      <c r="K99" s="221"/>
      <c r="L99" s="226"/>
      <c r="M99" s="227"/>
      <c r="N99" s="228"/>
      <c r="O99" s="228"/>
      <c r="P99" s="228"/>
      <c r="Q99" s="228"/>
      <c r="R99" s="228"/>
      <c r="S99" s="228"/>
      <c r="T99" s="229"/>
      <c r="AT99" s="230" t="s">
        <v>153</v>
      </c>
      <c r="AU99" s="230" t="s">
        <v>82</v>
      </c>
      <c r="AV99" s="14" t="s">
        <v>82</v>
      </c>
      <c r="AW99" s="14" t="s">
        <v>33</v>
      </c>
      <c r="AX99" s="14" t="s">
        <v>80</v>
      </c>
      <c r="AY99" s="230" t="s">
        <v>116</v>
      </c>
    </row>
    <row r="100" spans="1:65" s="2" customFormat="1" ht="16.5" customHeight="1">
      <c r="A100" s="35"/>
      <c r="B100" s="36"/>
      <c r="C100" s="188" t="s">
        <v>162</v>
      </c>
      <c r="D100" s="188" t="s">
        <v>119</v>
      </c>
      <c r="E100" s="189" t="s">
        <v>725</v>
      </c>
      <c r="F100" s="190" t="s">
        <v>726</v>
      </c>
      <c r="G100" s="191" t="s">
        <v>158</v>
      </c>
      <c r="H100" s="192">
        <v>1.17</v>
      </c>
      <c r="I100" s="193"/>
      <c r="J100" s="194">
        <f>ROUND(I100*H100,2)</f>
        <v>0</v>
      </c>
      <c r="K100" s="190" t="s">
        <v>123</v>
      </c>
      <c r="L100" s="40"/>
      <c r="M100" s="202" t="s">
        <v>19</v>
      </c>
      <c r="N100" s="203" t="s">
        <v>43</v>
      </c>
      <c r="O100" s="65"/>
      <c r="P100" s="204">
        <f>O100*H100</f>
        <v>0</v>
      </c>
      <c r="Q100" s="204">
        <v>4.1529999999999997E-2</v>
      </c>
      <c r="R100" s="204">
        <f>Q100*H100</f>
        <v>4.8590099999999997E-2</v>
      </c>
      <c r="S100" s="204">
        <v>0</v>
      </c>
      <c r="T100" s="205">
        <f>S100*H100</f>
        <v>0</v>
      </c>
      <c r="U100" s="35"/>
      <c r="V100" s="35"/>
      <c r="W100" s="35"/>
      <c r="X100" s="35"/>
      <c r="Y100" s="35"/>
      <c r="Z100" s="35"/>
      <c r="AA100" s="35"/>
      <c r="AB100" s="35"/>
      <c r="AC100" s="35"/>
      <c r="AD100" s="35"/>
      <c r="AE100" s="35"/>
      <c r="AR100" s="200" t="s">
        <v>149</v>
      </c>
      <c r="AT100" s="200" t="s">
        <v>119</v>
      </c>
      <c r="AU100" s="200" t="s">
        <v>82</v>
      </c>
      <c r="AY100" s="18" t="s">
        <v>116</v>
      </c>
      <c r="BE100" s="201">
        <f>IF(N100="základní",J100,0)</f>
        <v>0</v>
      </c>
      <c r="BF100" s="201">
        <f>IF(N100="snížená",J100,0)</f>
        <v>0</v>
      </c>
      <c r="BG100" s="201">
        <f>IF(N100="zákl. přenesená",J100,0)</f>
        <v>0</v>
      </c>
      <c r="BH100" s="201">
        <f>IF(N100="sníž. přenesená",J100,0)</f>
        <v>0</v>
      </c>
      <c r="BI100" s="201">
        <f>IF(N100="nulová",J100,0)</f>
        <v>0</v>
      </c>
      <c r="BJ100" s="18" t="s">
        <v>80</v>
      </c>
      <c r="BK100" s="201">
        <f>ROUND(I100*H100,2)</f>
        <v>0</v>
      </c>
      <c r="BL100" s="18" t="s">
        <v>149</v>
      </c>
      <c r="BM100" s="200" t="s">
        <v>727</v>
      </c>
    </row>
    <row r="101" spans="1:65" s="13" customFormat="1" ht="11.25">
      <c r="B101" s="210"/>
      <c r="C101" s="211"/>
      <c r="D101" s="206" t="s">
        <v>153</v>
      </c>
      <c r="E101" s="212" t="s">
        <v>19</v>
      </c>
      <c r="F101" s="213" t="s">
        <v>728</v>
      </c>
      <c r="G101" s="211"/>
      <c r="H101" s="212" t="s">
        <v>19</v>
      </c>
      <c r="I101" s="214"/>
      <c r="J101" s="211"/>
      <c r="K101" s="211"/>
      <c r="L101" s="215"/>
      <c r="M101" s="216"/>
      <c r="N101" s="217"/>
      <c r="O101" s="217"/>
      <c r="P101" s="217"/>
      <c r="Q101" s="217"/>
      <c r="R101" s="217"/>
      <c r="S101" s="217"/>
      <c r="T101" s="218"/>
      <c r="AT101" s="219" t="s">
        <v>153</v>
      </c>
      <c r="AU101" s="219" t="s">
        <v>82</v>
      </c>
      <c r="AV101" s="13" t="s">
        <v>80</v>
      </c>
      <c r="AW101" s="13" t="s">
        <v>33</v>
      </c>
      <c r="AX101" s="13" t="s">
        <v>72</v>
      </c>
      <c r="AY101" s="219" t="s">
        <v>116</v>
      </c>
    </row>
    <row r="102" spans="1:65" s="14" customFormat="1" ht="11.25">
      <c r="B102" s="220"/>
      <c r="C102" s="221"/>
      <c r="D102" s="206" t="s">
        <v>153</v>
      </c>
      <c r="E102" s="222" t="s">
        <v>19</v>
      </c>
      <c r="F102" s="223" t="s">
        <v>729</v>
      </c>
      <c r="G102" s="221"/>
      <c r="H102" s="224">
        <v>1.17</v>
      </c>
      <c r="I102" s="225"/>
      <c r="J102" s="221"/>
      <c r="K102" s="221"/>
      <c r="L102" s="226"/>
      <c r="M102" s="227"/>
      <c r="N102" s="228"/>
      <c r="O102" s="228"/>
      <c r="P102" s="228"/>
      <c r="Q102" s="228"/>
      <c r="R102" s="228"/>
      <c r="S102" s="228"/>
      <c r="T102" s="229"/>
      <c r="AT102" s="230" t="s">
        <v>153</v>
      </c>
      <c r="AU102" s="230" t="s">
        <v>82</v>
      </c>
      <c r="AV102" s="14" t="s">
        <v>82</v>
      </c>
      <c r="AW102" s="14" t="s">
        <v>33</v>
      </c>
      <c r="AX102" s="14" t="s">
        <v>80</v>
      </c>
      <c r="AY102" s="230" t="s">
        <v>116</v>
      </c>
    </row>
    <row r="103" spans="1:65" s="2" customFormat="1" ht="16.5" customHeight="1">
      <c r="A103" s="35"/>
      <c r="B103" s="36"/>
      <c r="C103" s="188" t="s">
        <v>149</v>
      </c>
      <c r="D103" s="188" t="s">
        <v>119</v>
      </c>
      <c r="E103" s="189" t="s">
        <v>528</v>
      </c>
      <c r="F103" s="190" t="s">
        <v>529</v>
      </c>
      <c r="G103" s="191" t="s">
        <v>158</v>
      </c>
      <c r="H103" s="192">
        <v>3.9780000000000002</v>
      </c>
      <c r="I103" s="193"/>
      <c r="J103" s="194">
        <f>ROUND(I103*H103,2)</f>
        <v>0</v>
      </c>
      <c r="K103" s="190" t="s">
        <v>123</v>
      </c>
      <c r="L103" s="40"/>
      <c r="M103" s="202" t="s">
        <v>19</v>
      </c>
      <c r="N103" s="203" t="s">
        <v>43</v>
      </c>
      <c r="O103" s="65"/>
      <c r="P103" s="204">
        <f>O103*H103</f>
        <v>0</v>
      </c>
      <c r="Q103" s="204">
        <v>2.0480000000000002E-2</v>
      </c>
      <c r="R103" s="204">
        <f>Q103*H103</f>
        <v>8.1469440000000004E-2</v>
      </c>
      <c r="S103" s="204">
        <v>0</v>
      </c>
      <c r="T103" s="205">
        <f>S103*H103</f>
        <v>0</v>
      </c>
      <c r="U103" s="35"/>
      <c r="V103" s="35"/>
      <c r="W103" s="35"/>
      <c r="X103" s="35"/>
      <c r="Y103" s="35"/>
      <c r="Z103" s="35"/>
      <c r="AA103" s="35"/>
      <c r="AB103" s="35"/>
      <c r="AC103" s="35"/>
      <c r="AD103" s="35"/>
      <c r="AE103" s="35"/>
      <c r="AR103" s="200" t="s">
        <v>149</v>
      </c>
      <c r="AT103" s="200" t="s">
        <v>119</v>
      </c>
      <c r="AU103" s="200" t="s">
        <v>82</v>
      </c>
      <c r="AY103" s="18" t="s">
        <v>116</v>
      </c>
      <c r="BE103" s="201">
        <f>IF(N103="základní",J103,0)</f>
        <v>0</v>
      </c>
      <c r="BF103" s="201">
        <f>IF(N103="snížená",J103,0)</f>
        <v>0</v>
      </c>
      <c r="BG103" s="201">
        <f>IF(N103="zákl. přenesená",J103,0)</f>
        <v>0</v>
      </c>
      <c r="BH103" s="201">
        <f>IF(N103="sníž. přenesená",J103,0)</f>
        <v>0</v>
      </c>
      <c r="BI103" s="201">
        <f>IF(N103="nulová",J103,0)</f>
        <v>0</v>
      </c>
      <c r="BJ103" s="18" t="s">
        <v>80</v>
      </c>
      <c r="BK103" s="201">
        <f>ROUND(I103*H103,2)</f>
        <v>0</v>
      </c>
      <c r="BL103" s="18" t="s">
        <v>149</v>
      </c>
      <c r="BM103" s="200" t="s">
        <v>730</v>
      </c>
    </row>
    <row r="104" spans="1:65" s="2" customFormat="1" ht="97.5">
      <c r="A104" s="35"/>
      <c r="B104" s="36"/>
      <c r="C104" s="37"/>
      <c r="D104" s="206" t="s">
        <v>151</v>
      </c>
      <c r="E104" s="37"/>
      <c r="F104" s="207" t="s">
        <v>531</v>
      </c>
      <c r="G104" s="37"/>
      <c r="H104" s="37"/>
      <c r="I104" s="109"/>
      <c r="J104" s="37"/>
      <c r="K104" s="37"/>
      <c r="L104" s="40"/>
      <c r="M104" s="208"/>
      <c r="N104" s="209"/>
      <c r="O104" s="65"/>
      <c r="P104" s="65"/>
      <c r="Q104" s="65"/>
      <c r="R104" s="65"/>
      <c r="S104" s="65"/>
      <c r="T104" s="66"/>
      <c r="U104" s="35"/>
      <c r="V104" s="35"/>
      <c r="W104" s="35"/>
      <c r="X104" s="35"/>
      <c r="Y104" s="35"/>
      <c r="Z104" s="35"/>
      <c r="AA104" s="35"/>
      <c r="AB104" s="35"/>
      <c r="AC104" s="35"/>
      <c r="AD104" s="35"/>
      <c r="AE104" s="35"/>
      <c r="AT104" s="18" t="s">
        <v>151</v>
      </c>
      <c r="AU104" s="18" t="s">
        <v>82</v>
      </c>
    </row>
    <row r="105" spans="1:65" s="13" customFormat="1" ht="11.25">
      <c r="B105" s="210"/>
      <c r="C105" s="211"/>
      <c r="D105" s="206" t="s">
        <v>153</v>
      </c>
      <c r="E105" s="212" t="s">
        <v>19</v>
      </c>
      <c r="F105" s="213" t="s">
        <v>731</v>
      </c>
      <c r="G105" s="211"/>
      <c r="H105" s="212" t="s">
        <v>19</v>
      </c>
      <c r="I105" s="214"/>
      <c r="J105" s="211"/>
      <c r="K105" s="211"/>
      <c r="L105" s="215"/>
      <c r="M105" s="216"/>
      <c r="N105" s="217"/>
      <c r="O105" s="217"/>
      <c r="P105" s="217"/>
      <c r="Q105" s="217"/>
      <c r="R105" s="217"/>
      <c r="S105" s="217"/>
      <c r="T105" s="218"/>
      <c r="AT105" s="219" t="s">
        <v>153</v>
      </c>
      <c r="AU105" s="219" t="s">
        <v>82</v>
      </c>
      <c r="AV105" s="13" t="s">
        <v>80</v>
      </c>
      <c r="AW105" s="13" t="s">
        <v>33</v>
      </c>
      <c r="AX105" s="13" t="s">
        <v>72</v>
      </c>
      <c r="AY105" s="219" t="s">
        <v>116</v>
      </c>
    </row>
    <row r="106" spans="1:65" s="14" customFormat="1" ht="11.25">
      <c r="B106" s="220"/>
      <c r="C106" s="221"/>
      <c r="D106" s="206" t="s">
        <v>153</v>
      </c>
      <c r="E106" s="222" t="s">
        <v>19</v>
      </c>
      <c r="F106" s="223" t="s">
        <v>732</v>
      </c>
      <c r="G106" s="221"/>
      <c r="H106" s="224">
        <v>3.9780000000000002</v>
      </c>
      <c r="I106" s="225"/>
      <c r="J106" s="221"/>
      <c r="K106" s="221"/>
      <c r="L106" s="226"/>
      <c r="M106" s="227"/>
      <c r="N106" s="228"/>
      <c r="O106" s="228"/>
      <c r="P106" s="228"/>
      <c r="Q106" s="228"/>
      <c r="R106" s="228"/>
      <c r="S106" s="228"/>
      <c r="T106" s="229"/>
      <c r="AT106" s="230" t="s">
        <v>153</v>
      </c>
      <c r="AU106" s="230" t="s">
        <v>82</v>
      </c>
      <c r="AV106" s="14" t="s">
        <v>82</v>
      </c>
      <c r="AW106" s="14" t="s">
        <v>33</v>
      </c>
      <c r="AX106" s="14" t="s">
        <v>80</v>
      </c>
      <c r="AY106" s="230" t="s">
        <v>116</v>
      </c>
    </row>
    <row r="107" spans="1:65" s="2" customFormat="1" ht="16.5" customHeight="1">
      <c r="A107" s="35"/>
      <c r="B107" s="36"/>
      <c r="C107" s="188" t="s">
        <v>115</v>
      </c>
      <c r="D107" s="188" t="s">
        <v>119</v>
      </c>
      <c r="E107" s="189" t="s">
        <v>534</v>
      </c>
      <c r="F107" s="190" t="s">
        <v>535</v>
      </c>
      <c r="G107" s="191" t="s">
        <v>158</v>
      </c>
      <c r="H107" s="192">
        <v>1.8280000000000001</v>
      </c>
      <c r="I107" s="193"/>
      <c r="J107" s="194">
        <f>ROUND(I107*H107,2)</f>
        <v>0</v>
      </c>
      <c r="K107" s="190" t="s">
        <v>123</v>
      </c>
      <c r="L107" s="40"/>
      <c r="M107" s="202" t="s">
        <v>19</v>
      </c>
      <c r="N107" s="203" t="s">
        <v>43</v>
      </c>
      <c r="O107" s="65"/>
      <c r="P107" s="204">
        <f>O107*H107</f>
        <v>0</v>
      </c>
      <c r="Q107" s="204">
        <v>2.5999999999999998E-4</v>
      </c>
      <c r="R107" s="204">
        <f>Q107*H107</f>
        <v>4.7527999999999996E-4</v>
      </c>
      <c r="S107" s="204">
        <v>0</v>
      </c>
      <c r="T107" s="205">
        <f>S107*H107</f>
        <v>0</v>
      </c>
      <c r="U107" s="35"/>
      <c r="V107" s="35"/>
      <c r="W107" s="35"/>
      <c r="X107" s="35"/>
      <c r="Y107" s="35"/>
      <c r="Z107" s="35"/>
      <c r="AA107" s="35"/>
      <c r="AB107" s="35"/>
      <c r="AC107" s="35"/>
      <c r="AD107" s="35"/>
      <c r="AE107" s="35"/>
      <c r="AR107" s="200" t="s">
        <v>149</v>
      </c>
      <c r="AT107" s="200" t="s">
        <v>119</v>
      </c>
      <c r="AU107" s="200" t="s">
        <v>82</v>
      </c>
      <c r="AY107" s="18" t="s">
        <v>116</v>
      </c>
      <c r="BE107" s="201">
        <f>IF(N107="základní",J107,0)</f>
        <v>0</v>
      </c>
      <c r="BF107" s="201">
        <f>IF(N107="snížená",J107,0)</f>
        <v>0</v>
      </c>
      <c r="BG107" s="201">
        <f>IF(N107="zákl. přenesená",J107,0)</f>
        <v>0</v>
      </c>
      <c r="BH107" s="201">
        <f>IF(N107="sníž. přenesená",J107,0)</f>
        <v>0</v>
      </c>
      <c r="BI107" s="201">
        <f>IF(N107="nulová",J107,0)</f>
        <v>0</v>
      </c>
      <c r="BJ107" s="18" t="s">
        <v>80</v>
      </c>
      <c r="BK107" s="201">
        <f>ROUND(I107*H107,2)</f>
        <v>0</v>
      </c>
      <c r="BL107" s="18" t="s">
        <v>149</v>
      </c>
      <c r="BM107" s="200" t="s">
        <v>733</v>
      </c>
    </row>
    <row r="108" spans="1:65" s="13" customFormat="1" ht="11.25">
      <c r="B108" s="210"/>
      <c r="C108" s="211"/>
      <c r="D108" s="206" t="s">
        <v>153</v>
      </c>
      <c r="E108" s="212" t="s">
        <v>19</v>
      </c>
      <c r="F108" s="213" t="s">
        <v>734</v>
      </c>
      <c r="G108" s="211"/>
      <c r="H108" s="212" t="s">
        <v>19</v>
      </c>
      <c r="I108" s="214"/>
      <c r="J108" s="211"/>
      <c r="K108" s="211"/>
      <c r="L108" s="215"/>
      <c r="M108" s="216"/>
      <c r="N108" s="217"/>
      <c r="O108" s="217"/>
      <c r="P108" s="217"/>
      <c r="Q108" s="217"/>
      <c r="R108" s="217"/>
      <c r="S108" s="217"/>
      <c r="T108" s="218"/>
      <c r="AT108" s="219" t="s">
        <v>153</v>
      </c>
      <c r="AU108" s="219" t="s">
        <v>82</v>
      </c>
      <c r="AV108" s="13" t="s">
        <v>80</v>
      </c>
      <c r="AW108" s="13" t="s">
        <v>33</v>
      </c>
      <c r="AX108" s="13" t="s">
        <v>72</v>
      </c>
      <c r="AY108" s="219" t="s">
        <v>116</v>
      </c>
    </row>
    <row r="109" spans="1:65" s="14" customFormat="1" ht="11.25">
      <c r="B109" s="220"/>
      <c r="C109" s="221"/>
      <c r="D109" s="206" t="s">
        <v>153</v>
      </c>
      <c r="E109" s="222" t="s">
        <v>19</v>
      </c>
      <c r="F109" s="223" t="s">
        <v>735</v>
      </c>
      <c r="G109" s="221"/>
      <c r="H109" s="224">
        <v>1.8280000000000001</v>
      </c>
      <c r="I109" s="225"/>
      <c r="J109" s="221"/>
      <c r="K109" s="221"/>
      <c r="L109" s="226"/>
      <c r="M109" s="227"/>
      <c r="N109" s="228"/>
      <c r="O109" s="228"/>
      <c r="P109" s="228"/>
      <c r="Q109" s="228"/>
      <c r="R109" s="228"/>
      <c r="S109" s="228"/>
      <c r="T109" s="229"/>
      <c r="AT109" s="230" t="s">
        <v>153</v>
      </c>
      <c r="AU109" s="230" t="s">
        <v>82</v>
      </c>
      <c r="AV109" s="14" t="s">
        <v>82</v>
      </c>
      <c r="AW109" s="14" t="s">
        <v>33</v>
      </c>
      <c r="AX109" s="14" t="s">
        <v>80</v>
      </c>
      <c r="AY109" s="230" t="s">
        <v>116</v>
      </c>
    </row>
    <row r="110" spans="1:65" s="2" customFormat="1" ht="16.5" customHeight="1">
      <c r="A110" s="35"/>
      <c r="B110" s="36"/>
      <c r="C110" s="188" t="s">
        <v>173</v>
      </c>
      <c r="D110" s="188" t="s">
        <v>119</v>
      </c>
      <c r="E110" s="189" t="s">
        <v>541</v>
      </c>
      <c r="F110" s="190" t="s">
        <v>542</v>
      </c>
      <c r="G110" s="191" t="s">
        <v>158</v>
      </c>
      <c r="H110" s="192">
        <v>1.8280000000000001</v>
      </c>
      <c r="I110" s="193"/>
      <c r="J110" s="194">
        <f>ROUND(I110*H110,2)</f>
        <v>0</v>
      </c>
      <c r="K110" s="190" t="s">
        <v>123</v>
      </c>
      <c r="L110" s="40"/>
      <c r="M110" s="202" t="s">
        <v>19</v>
      </c>
      <c r="N110" s="203" t="s">
        <v>43</v>
      </c>
      <c r="O110" s="65"/>
      <c r="P110" s="204">
        <f>O110*H110</f>
        <v>0</v>
      </c>
      <c r="Q110" s="204">
        <v>3.0000000000000001E-3</v>
      </c>
      <c r="R110" s="204">
        <f>Q110*H110</f>
        <v>5.4840000000000002E-3</v>
      </c>
      <c r="S110" s="204">
        <v>0</v>
      </c>
      <c r="T110" s="205">
        <f>S110*H110</f>
        <v>0</v>
      </c>
      <c r="U110" s="35"/>
      <c r="V110" s="35"/>
      <c r="W110" s="35"/>
      <c r="X110" s="35"/>
      <c r="Y110" s="35"/>
      <c r="Z110" s="35"/>
      <c r="AA110" s="35"/>
      <c r="AB110" s="35"/>
      <c r="AC110" s="35"/>
      <c r="AD110" s="35"/>
      <c r="AE110" s="35"/>
      <c r="AR110" s="200" t="s">
        <v>149</v>
      </c>
      <c r="AT110" s="200" t="s">
        <v>119</v>
      </c>
      <c r="AU110" s="200" t="s">
        <v>82</v>
      </c>
      <c r="AY110" s="18" t="s">
        <v>116</v>
      </c>
      <c r="BE110" s="201">
        <f>IF(N110="základní",J110,0)</f>
        <v>0</v>
      </c>
      <c r="BF110" s="201">
        <f>IF(N110="snížená",J110,0)</f>
        <v>0</v>
      </c>
      <c r="BG110" s="201">
        <f>IF(N110="zákl. přenesená",J110,0)</f>
        <v>0</v>
      </c>
      <c r="BH110" s="201">
        <f>IF(N110="sníž. přenesená",J110,0)</f>
        <v>0</v>
      </c>
      <c r="BI110" s="201">
        <f>IF(N110="nulová",J110,0)</f>
        <v>0</v>
      </c>
      <c r="BJ110" s="18" t="s">
        <v>80</v>
      </c>
      <c r="BK110" s="201">
        <f>ROUND(I110*H110,2)</f>
        <v>0</v>
      </c>
      <c r="BL110" s="18" t="s">
        <v>149</v>
      </c>
      <c r="BM110" s="200" t="s">
        <v>736</v>
      </c>
    </row>
    <row r="111" spans="1:65" s="12" customFormat="1" ht="22.9" customHeight="1">
      <c r="B111" s="172"/>
      <c r="C111" s="173"/>
      <c r="D111" s="174" t="s">
        <v>71</v>
      </c>
      <c r="E111" s="186" t="s">
        <v>193</v>
      </c>
      <c r="F111" s="186" t="s">
        <v>194</v>
      </c>
      <c r="G111" s="173"/>
      <c r="H111" s="173"/>
      <c r="I111" s="176"/>
      <c r="J111" s="187">
        <f>BK111</f>
        <v>0</v>
      </c>
      <c r="K111" s="173"/>
      <c r="L111" s="178"/>
      <c r="M111" s="179"/>
      <c r="N111" s="180"/>
      <c r="O111" s="180"/>
      <c r="P111" s="181">
        <f>SUM(P112:P121)</f>
        <v>0</v>
      </c>
      <c r="Q111" s="180"/>
      <c r="R111" s="181">
        <f>SUM(R112:R121)</f>
        <v>1.7324700000000001E-3</v>
      </c>
      <c r="S111" s="180"/>
      <c r="T111" s="182">
        <f>SUM(T112:T121)</f>
        <v>0.27050400000000002</v>
      </c>
      <c r="AR111" s="183" t="s">
        <v>80</v>
      </c>
      <c r="AT111" s="184" t="s">
        <v>71</v>
      </c>
      <c r="AU111" s="184" t="s">
        <v>80</v>
      </c>
      <c r="AY111" s="183" t="s">
        <v>116</v>
      </c>
      <c r="BK111" s="185">
        <f>SUM(BK112:BK121)</f>
        <v>0</v>
      </c>
    </row>
    <row r="112" spans="1:65" s="2" customFormat="1" ht="21.75" customHeight="1">
      <c r="A112" s="35"/>
      <c r="B112" s="36"/>
      <c r="C112" s="188" t="s">
        <v>187</v>
      </c>
      <c r="D112" s="188" t="s">
        <v>119</v>
      </c>
      <c r="E112" s="189" t="s">
        <v>544</v>
      </c>
      <c r="F112" s="190" t="s">
        <v>545</v>
      </c>
      <c r="G112" s="191" t="s">
        <v>158</v>
      </c>
      <c r="H112" s="192">
        <v>3.9780000000000002</v>
      </c>
      <c r="I112" s="193"/>
      <c r="J112" s="194">
        <f>ROUND(I112*H112,2)</f>
        <v>0</v>
      </c>
      <c r="K112" s="190" t="s">
        <v>123</v>
      </c>
      <c r="L112" s="40"/>
      <c r="M112" s="202" t="s">
        <v>19</v>
      </c>
      <c r="N112" s="203" t="s">
        <v>43</v>
      </c>
      <c r="O112" s="65"/>
      <c r="P112" s="204">
        <f>O112*H112</f>
        <v>0</v>
      </c>
      <c r="Q112" s="204">
        <v>0</v>
      </c>
      <c r="R112" s="204">
        <f>Q112*H112</f>
        <v>0</v>
      </c>
      <c r="S112" s="204">
        <v>6.8000000000000005E-2</v>
      </c>
      <c r="T112" s="205">
        <f>S112*H112</f>
        <v>0.27050400000000002</v>
      </c>
      <c r="U112" s="35"/>
      <c r="V112" s="35"/>
      <c r="W112" s="35"/>
      <c r="X112" s="35"/>
      <c r="Y112" s="35"/>
      <c r="Z112" s="35"/>
      <c r="AA112" s="35"/>
      <c r="AB112" s="35"/>
      <c r="AC112" s="35"/>
      <c r="AD112" s="35"/>
      <c r="AE112" s="35"/>
      <c r="AR112" s="200" t="s">
        <v>149</v>
      </c>
      <c r="AT112" s="200" t="s">
        <v>119</v>
      </c>
      <c r="AU112" s="200" t="s">
        <v>82</v>
      </c>
      <c r="AY112" s="18" t="s">
        <v>116</v>
      </c>
      <c r="BE112" s="201">
        <f>IF(N112="základní",J112,0)</f>
        <v>0</v>
      </c>
      <c r="BF112" s="201">
        <f>IF(N112="snížená",J112,0)</f>
        <v>0</v>
      </c>
      <c r="BG112" s="201">
        <f>IF(N112="zákl. přenesená",J112,0)</f>
        <v>0</v>
      </c>
      <c r="BH112" s="201">
        <f>IF(N112="sníž. přenesená",J112,0)</f>
        <v>0</v>
      </c>
      <c r="BI112" s="201">
        <f>IF(N112="nulová",J112,0)</f>
        <v>0</v>
      </c>
      <c r="BJ112" s="18" t="s">
        <v>80</v>
      </c>
      <c r="BK112" s="201">
        <f>ROUND(I112*H112,2)</f>
        <v>0</v>
      </c>
      <c r="BL112" s="18" t="s">
        <v>149</v>
      </c>
      <c r="BM112" s="200" t="s">
        <v>737</v>
      </c>
    </row>
    <row r="113" spans="1:65" s="2" customFormat="1" ht="29.25">
      <c r="A113" s="35"/>
      <c r="B113" s="36"/>
      <c r="C113" s="37"/>
      <c r="D113" s="206" t="s">
        <v>151</v>
      </c>
      <c r="E113" s="37"/>
      <c r="F113" s="207" t="s">
        <v>199</v>
      </c>
      <c r="G113" s="37"/>
      <c r="H113" s="37"/>
      <c r="I113" s="109"/>
      <c r="J113" s="37"/>
      <c r="K113" s="37"/>
      <c r="L113" s="40"/>
      <c r="M113" s="208"/>
      <c r="N113" s="209"/>
      <c r="O113" s="65"/>
      <c r="P113" s="65"/>
      <c r="Q113" s="65"/>
      <c r="R113" s="65"/>
      <c r="S113" s="65"/>
      <c r="T113" s="66"/>
      <c r="U113" s="35"/>
      <c r="V113" s="35"/>
      <c r="W113" s="35"/>
      <c r="X113" s="35"/>
      <c r="Y113" s="35"/>
      <c r="Z113" s="35"/>
      <c r="AA113" s="35"/>
      <c r="AB113" s="35"/>
      <c r="AC113" s="35"/>
      <c r="AD113" s="35"/>
      <c r="AE113" s="35"/>
      <c r="AT113" s="18" t="s">
        <v>151</v>
      </c>
      <c r="AU113" s="18" t="s">
        <v>82</v>
      </c>
    </row>
    <row r="114" spans="1:65" s="14" customFormat="1" ht="11.25">
      <c r="B114" s="220"/>
      <c r="C114" s="221"/>
      <c r="D114" s="206" t="s">
        <v>153</v>
      </c>
      <c r="E114" s="222" t="s">
        <v>19</v>
      </c>
      <c r="F114" s="223" t="s">
        <v>732</v>
      </c>
      <c r="G114" s="221"/>
      <c r="H114" s="224">
        <v>3.9780000000000002</v>
      </c>
      <c r="I114" s="225"/>
      <c r="J114" s="221"/>
      <c r="K114" s="221"/>
      <c r="L114" s="226"/>
      <c r="M114" s="227"/>
      <c r="N114" s="228"/>
      <c r="O114" s="228"/>
      <c r="P114" s="228"/>
      <c r="Q114" s="228"/>
      <c r="R114" s="228"/>
      <c r="S114" s="228"/>
      <c r="T114" s="229"/>
      <c r="AT114" s="230" t="s">
        <v>153</v>
      </c>
      <c r="AU114" s="230" t="s">
        <v>82</v>
      </c>
      <c r="AV114" s="14" t="s">
        <v>82</v>
      </c>
      <c r="AW114" s="14" t="s">
        <v>33</v>
      </c>
      <c r="AX114" s="14" t="s">
        <v>80</v>
      </c>
      <c r="AY114" s="230" t="s">
        <v>116</v>
      </c>
    </row>
    <row r="115" spans="1:65" s="2" customFormat="1" ht="21.75" customHeight="1">
      <c r="A115" s="35"/>
      <c r="B115" s="36"/>
      <c r="C115" s="188" t="s">
        <v>195</v>
      </c>
      <c r="D115" s="188" t="s">
        <v>119</v>
      </c>
      <c r="E115" s="189" t="s">
        <v>202</v>
      </c>
      <c r="F115" s="190" t="s">
        <v>203</v>
      </c>
      <c r="G115" s="191" t="s">
        <v>158</v>
      </c>
      <c r="H115" s="192">
        <v>10.191000000000001</v>
      </c>
      <c r="I115" s="193"/>
      <c r="J115" s="194">
        <f>ROUND(I115*H115,2)</f>
        <v>0</v>
      </c>
      <c r="K115" s="190" t="s">
        <v>123</v>
      </c>
      <c r="L115" s="40"/>
      <c r="M115" s="202" t="s">
        <v>19</v>
      </c>
      <c r="N115" s="203" t="s">
        <v>43</v>
      </c>
      <c r="O115" s="65"/>
      <c r="P115" s="204">
        <f>O115*H115</f>
        <v>0</v>
      </c>
      <c r="Q115" s="204">
        <v>1.2999999999999999E-4</v>
      </c>
      <c r="R115" s="204">
        <f>Q115*H115</f>
        <v>1.3248299999999999E-3</v>
      </c>
      <c r="S115" s="204">
        <v>0</v>
      </c>
      <c r="T115" s="205">
        <f>S115*H115</f>
        <v>0</v>
      </c>
      <c r="U115" s="35"/>
      <c r="V115" s="35"/>
      <c r="W115" s="35"/>
      <c r="X115" s="35"/>
      <c r="Y115" s="35"/>
      <c r="Z115" s="35"/>
      <c r="AA115" s="35"/>
      <c r="AB115" s="35"/>
      <c r="AC115" s="35"/>
      <c r="AD115" s="35"/>
      <c r="AE115" s="35"/>
      <c r="AR115" s="200" t="s">
        <v>149</v>
      </c>
      <c r="AT115" s="200" t="s">
        <v>119</v>
      </c>
      <c r="AU115" s="200" t="s">
        <v>82</v>
      </c>
      <c r="AY115" s="18" t="s">
        <v>116</v>
      </c>
      <c r="BE115" s="201">
        <f>IF(N115="základní",J115,0)</f>
        <v>0</v>
      </c>
      <c r="BF115" s="201">
        <f>IF(N115="snížená",J115,0)</f>
        <v>0</v>
      </c>
      <c r="BG115" s="201">
        <f>IF(N115="zákl. přenesená",J115,0)</f>
        <v>0</v>
      </c>
      <c r="BH115" s="201">
        <f>IF(N115="sníž. přenesená",J115,0)</f>
        <v>0</v>
      </c>
      <c r="BI115" s="201">
        <f>IF(N115="nulová",J115,0)</f>
        <v>0</v>
      </c>
      <c r="BJ115" s="18" t="s">
        <v>80</v>
      </c>
      <c r="BK115" s="201">
        <f>ROUND(I115*H115,2)</f>
        <v>0</v>
      </c>
      <c r="BL115" s="18" t="s">
        <v>149</v>
      </c>
      <c r="BM115" s="200" t="s">
        <v>738</v>
      </c>
    </row>
    <row r="116" spans="1:65" s="2" customFormat="1" ht="48.75">
      <c r="A116" s="35"/>
      <c r="B116" s="36"/>
      <c r="C116" s="37"/>
      <c r="D116" s="206" t="s">
        <v>151</v>
      </c>
      <c r="E116" s="37"/>
      <c r="F116" s="207" t="s">
        <v>205</v>
      </c>
      <c r="G116" s="37"/>
      <c r="H116" s="37"/>
      <c r="I116" s="109"/>
      <c r="J116" s="37"/>
      <c r="K116" s="37"/>
      <c r="L116" s="40"/>
      <c r="M116" s="208"/>
      <c r="N116" s="209"/>
      <c r="O116" s="65"/>
      <c r="P116" s="65"/>
      <c r="Q116" s="65"/>
      <c r="R116" s="65"/>
      <c r="S116" s="65"/>
      <c r="T116" s="66"/>
      <c r="U116" s="35"/>
      <c r="V116" s="35"/>
      <c r="W116" s="35"/>
      <c r="X116" s="35"/>
      <c r="Y116" s="35"/>
      <c r="Z116" s="35"/>
      <c r="AA116" s="35"/>
      <c r="AB116" s="35"/>
      <c r="AC116" s="35"/>
      <c r="AD116" s="35"/>
      <c r="AE116" s="35"/>
      <c r="AT116" s="18" t="s">
        <v>151</v>
      </c>
      <c r="AU116" s="18" t="s">
        <v>82</v>
      </c>
    </row>
    <row r="117" spans="1:65" s="14" customFormat="1" ht="11.25">
      <c r="B117" s="220"/>
      <c r="C117" s="221"/>
      <c r="D117" s="206" t="s">
        <v>153</v>
      </c>
      <c r="E117" s="222" t="s">
        <v>19</v>
      </c>
      <c r="F117" s="223" t="s">
        <v>739</v>
      </c>
      <c r="G117" s="221"/>
      <c r="H117" s="224">
        <v>6.7510000000000003</v>
      </c>
      <c r="I117" s="225"/>
      <c r="J117" s="221"/>
      <c r="K117" s="221"/>
      <c r="L117" s="226"/>
      <c r="M117" s="227"/>
      <c r="N117" s="228"/>
      <c r="O117" s="228"/>
      <c r="P117" s="228"/>
      <c r="Q117" s="228"/>
      <c r="R117" s="228"/>
      <c r="S117" s="228"/>
      <c r="T117" s="229"/>
      <c r="AT117" s="230" t="s">
        <v>153</v>
      </c>
      <c r="AU117" s="230" t="s">
        <v>82</v>
      </c>
      <c r="AV117" s="14" t="s">
        <v>82</v>
      </c>
      <c r="AW117" s="14" t="s">
        <v>33</v>
      </c>
      <c r="AX117" s="14" t="s">
        <v>72</v>
      </c>
      <c r="AY117" s="230" t="s">
        <v>116</v>
      </c>
    </row>
    <row r="118" spans="1:65" s="14" customFormat="1" ht="11.25">
      <c r="B118" s="220"/>
      <c r="C118" s="221"/>
      <c r="D118" s="206" t="s">
        <v>153</v>
      </c>
      <c r="E118" s="222" t="s">
        <v>19</v>
      </c>
      <c r="F118" s="223" t="s">
        <v>740</v>
      </c>
      <c r="G118" s="221"/>
      <c r="H118" s="224">
        <v>3.44</v>
      </c>
      <c r="I118" s="225"/>
      <c r="J118" s="221"/>
      <c r="K118" s="221"/>
      <c r="L118" s="226"/>
      <c r="M118" s="227"/>
      <c r="N118" s="228"/>
      <c r="O118" s="228"/>
      <c r="P118" s="228"/>
      <c r="Q118" s="228"/>
      <c r="R118" s="228"/>
      <c r="S118" s="228"/>
      <c r="T118" s="229"/>
      <c r="AT118" s="230" t="s">
        <v>153</v>
      </c>
      <c r="AU118" s="230" t="s">
        <v>82</v>
      </c>
      <c r="AV118" s="14" t="s">
        <v>82</v>
      </c>
      <c r="AW118" s="14" t="s">
        <v>33</v>
      </c>
      <c r="AX118" s="14" t="s">
        <v>72</v>
      </c>
      <c r="AY118" s="230" t="s">
        <v>116</v>
      </c>
    </row>
    <row r="119" spans="1:65" s="15" customFormat="1" ht="11.25">
      <c r="B119" s="231"/>
      <c r="C119" s="232"/>
      <c r="D119" s="206" t="s">
        <v>153</v>
      </c>
      <c r="E119" s="233" t="s">
        <v>19</v>
      </c>
      <c r="F119" s="234" t="s">
        <v>186</v>
      </c>
      <c r="G119" s="232"/>
      <c r="H119" s="235">
        <v>10.191000000000001</v>
      </c>
      <c r="I119" s="236"/>
      <c r="J119" s="232"/>
      <c r="K119" s="232"/>
      <c r="L119" s="237"/>
      <c r="M119" s="238"/>
      <c r="N119" s="239"/>
      <c r="O119" s="239"/>
      <c r="P119" s="239"/>
      <c r="Q119" s="239"/>
      <c r="R119" s="239"/>
      <c r="S119" s="239"/>
      <c r="T119" s="240"/>
      <c r="AT119" s="241" t="s">
        <v>153</v>
      </c>
      <c r="AU119" s="241" t="s">
        <v>82</v>
      </c>
      <c r="AV119" s="15" t="s">
        <v>149</v>
      </c>
      <c r="AW119" s="15" t="s">
        <v>33</v>
      </c>
      <c r="AX119" s="15" t="s">
        <v>80</v>
      </c>
      <c r="AY119" s="241" t="s">
        <v>116</v>
      </c>
    </row>
    <row r="120" spans="1:65" s="2" customFormat="1" ht="21.75" customHeight="1">
      <c r="A120" s="35"/>
      <c r="B120" s="36"/>
      <c r="C120" s="188" t="s">
        <v>193</v>
      </c>
      <c r="D120" s="188" t="s">
        <v>119</v>
      </c>
      <c r="E120" s="189" t="s">
        <v>207</v>
      </c>
      <c r="F120" s="190" t="s">
        <v>208</v>
      </c>
      <c r="G120" s="191" t="s">
        <v>158</v>
      </c>
      <c r="H120" s="192">
        <v>10.191000000000001</v>
      </c>
      <c r="I120" s="193"/>
      <c r="J120" s="194">
        <f>ROUND(I120*H120,2)</f>
        <v>0</v>
      </c>
      <c r="K120" s="190" t="s">
        <v>123</v>
      </c>
      <c r="L120" s="40"/>
      <c r="M120" s="202" t="s">
        <v>19</v>
      </c>
      <c r="N120" s="203" t="s">
        <v>43</v>
      </c>
      <c r="O120" s="65"/>
      <c r="P120" s="204">
        <f>O120*H120</f>
        <v>0</v>
      </c>
      <c r="Q120" s="204">
        <v>4.0000000000000003E-5</v>
      </c>
      <c r="R120" s="204">
        <f>Q120*H120</f>
        <v>4.0764000000000007E-4</v>
      </c>
      <c r="S120" s="204">
        <v>0</v>
      </c>
      <c r="T120" s="205">
        <f>S120*H120</f>
        <v>0</v>
      </c>
      <c r="U120" s="35"/>
      <c r="V120" s="35"/>
      <c r="W120" s="35"/>
      <c r="X120" s="35"/>
      <c r="Y120" s="35"/>
      <c r="Z120" s="35"/>
      <c r="AA120" s="35"/>
      <c r="AB120" s="35"/>
      <c r="AC120" s="35"/>
      <c r="AD120" s="35"/>
      <c r="AE120" s="35"/>
      <c r="AR120" s="200" t="s">
        <v>149</v>
      </c>
      <c r="AT120" s="200" t="s">
        <v>119</v>
      </c>
      <c r="AU120" s="200" t="s">
        <v>82</v>
      </c>
      <c r="AY120" s="18" t="s">
        <v>116</v>
      </c>
      <c r="BE120" s="201">
        <f>IF(N120="základní",J120,0)</f>
        <v>0</v>
      </c>
      <c r="BF120" s="201">
        <f>IF(N120="snížená",J120,0)</f>
        <v>0</v>
      </c>
      <c r="BG120" s="201">
        <f>IF(N120="zákl. přenesená",J120,0)</f>
        <v>0</v>
      </c>
      <c r="BH120" s="201">
        <f>IF(N120="sníž. přenesená",J120,0)</f>
        <v>0</v>
      </c>
      <c r="BI120" s="201">
        <f>IF(N120="nulová",J120,0)</f>
        <v>0</v>
      </c>
      <c r="BJ120" s="18" t="s">
        <v>80</v>
      </c>
      <c r="BK120" s="201">
        <f>ROUND(I120*H120,2)</f>
        <v>0</v>
      </c>
      <c r="BL120" s="18" t="s">
        <v>149</v>
      </c>
      <c r="BM120" s="200" t="s">
        <v>741</v>
      </c>
    </row>
    <row r="121" spans="1:65" s="2" customFormat="1" ht="165.75">
      <c r="A121" s="35"/>
      <c r="B121" s="36"/>
      <c r="C121" s="37"/>
      <c r="D121" s="206" t="s">
        <v>151</v>
      </c>
      <c r="E121" s="37"/>
      <c r="F121" s="207" t="s">
        <v>210</v>
      </c>
      <c r="G121" s="37"/>
      <c r="H121" s="37"/>
      <c r="I121" s="109"/>
      <c r="J121" s="37"/>
      <c r="K121" s="37"/>
      <c r="L121" s="40"/>
      <c r="M121" s="208"/>
      <c r="N121" s="209"/>
      <c r="O121" s="65"/>
      <c r="P121" s="65"/>
      <c r="Q121" s="65"/>
      <c r="R121" s="65"/>
      <c r="S121" s="65"/>
      <c r="T121" s="66"/>
      <c r="U121" s="35"/>
      <c r="V121" s="35"/>
      <c r="W121" s="35"/>
      <c r="X121" s="35"/>
      <c r="Y121" s="35"/>
      <c r="Z121" s="35"/>
      <c r="AA121" s="35"/>
      <c r="AB121" s="35"/>
      <c r="AC121" s="35"/>
      <c r="AD121" s="35"/>
      <c r="AE121" s="35"/>
      <c r="AT121" s="18" t="s">
        <v>151</v>
      </c>
      <c r="AU121" s="18" t="s">
        <v>82</v>
      </c>
    </row>
    <row r="122" spans="1:65" s="12" customFormat="1" ht="22.9" customHeight="1">
      <c r="B122" s="172"/>
      <c r="C122" s="173"/>
      <c r="D122" s="174" t="s">
        <v>71</v>
      </c>
      <c r="E122" s="186" t="s">
        <v>211</v>
      </c>
      <c r="F122" s="186" t="s">
        <v>212</v>
      </c>
      <c r="G122" s="173"/>
      <c r="H122" s="173"/>
      <c r="I122" s="176"/>
      <c r="J122" s="187">
        <f>BK122</f>
        <v>0</v>
      </c>
      <c r="K122" s="173"/>
      <c r="L122" s="178"/>
      <c r="M122" s="179"/>
      <c r="N122" s="180"/>
      <c r="O122" s="180"/>
      <c r="P122" s="181">
        <f>SUM(P123:P133)</f>
        <v>0</v>
      </c>
      <c r="Q122" s="180"/>
      <c r="R122" s="181">
        <f>SUM(R123:R133)</f>
        <v>0</v>
      </c>
      <c r="S122" s="180"/>
      <c r="T122" s="182">
        <f>SUM(T123:T133)</f>
        <v>0</v>
      </c>
      <c r="AR122" s="183" t="s">
        <v>80</v>
      </c>
      <c r="AT122" s="184" t="s">
        <v>71</v>
      </c>
      <c r="AU122" s="184" t="s">
        <v>80</v>
      </c>
      <c r="AY122" s="183" t="s">
        <v>116</v>
      </c>
      <c r="BK122" s="185">
        <f>SUM(BK123:BK133)</f>
        <v>0</v>
      </c>
    </row>
    <row r="123" spans="1:65" s="2" customFormat="1" ht="21.75" customHeight="1">
      <c r="A123" s="35"/>
      <c r="B123" s="36"/>
      <c r="C123" s="188" t="s">
        <v>206</v>
      </c>
      <c r="D123" s="188" t="s">
        <v>119</v>
      </c>
      <c r="E123" s="189" t="s">
        <v>214</v>
      </c>
      <c r="F123" s="190" t="s">
        <v>215</v>
      </c>
      <c r="G123" s="191" t="s">
        <v>168</v>
      </c>
      <c r="H123" s="192">
        <v>0.312</v>
      </c>
      <c r="I123" s="193"/>
      <c r="J123" s="194">
        <f>ROUND(I123*H123,2)</f>
        <v>0</v>
      </c>
      <c r="K123" s="190" t="s">
        <v>123</v>
      </c>
      <c r="L123" s="40"/>
      <c r="M123" s="202" t="s">
        <v>19</v>
      </c>
      <c r="N123" s="203" t="s">
        <v>43</v>
      </c>
      <c r="O123" s="65"/>
      <c r="P123" s="204">
        <f>O123*H123</f>
        <v>0</v>
      </c>
      <c r="Q123" s="204">
        <v>0</v>
      </c>
      <c r="R123" s="204">
        <f>Q123*H123</f>
        <v>0</v>
      </c>
      <c r="S123" s="204">
        <v>0</v>
      </c>
      <c r="T123" s="205">
        <f>S123*H123</f>
        <v>0</v>
      </c>
      <c r="U123" s="35"/>
      <c r="V123" s="35"/>
      <c r="W123" s="35"/>
      <c r="X123" s="35"/>
      <c r="Y123" s="35"/>
      <c r="Z123" s="35"/>
      <c r="AA123" s="35"/>
      <c r="AB123" s="35"/>
      <c r="AC123" s="35"/>
      <c r="AD123" s="35"/>
      <c r="AE123" s="35"/>
      <c r="AR123" s="200" t="s">
        <v>149</v>
      </c>
      <c r="AT123" s="200" t="s">
        <v>119</v>
      </c>
      <c r="AU123" s="200" t="s">
        <v>82</v>
      </c>
      <c r="AY123" s="18" t="s">
        <v>116</v>
      </c>
      <c r="BE123" s="201">
        <f>IF(N123="základní",J123,0)</f>
        <v>0</v>
      </c>
      <c r="BF123" s="201">
        <f>IF(N123="snížená",J123,0)</f>
        <v>0</v>
      </c>
      <c r="BG123" s="201">
        <f>IF(N123="zákl. přenesená",J123,0)</f>
        <v>0</v>
      </c>
      <c r="BH123" s="201">
        <f>IF(N123="sníž. přenesená",J123,0)</f>
        <v>0</v>
      </c>
      <c r="BI123" s="201">
        <f>IF(N123="nulová",J123,0)</f>
        <v>0</v>
      </c>
      <c r="BJ123" s="18" t="s">
        <v>80</v>
      </c>
      <c r="BK123" s="201">
        <f>ROUND(I123*H123,2)</f>
        <v>0</v>
      </c>
      <c r="BL123" s="18" t="s">
        <v>149</v>
      </c>
      <c r="BM123" s="200" t="s">
        <v>742</v>
      </c>
    </row>
    <row r="124" spans="1:65" s="2" customFormat="1" ht="107.25">
      <c r="A124" s="35"/>
      <c r="B124" s="36"/>
      <c r="C124" s="37"/>
      <c r="D124" s="206" t="s">
        <v>151</v>
      </c>
      <c r="E124" s="37"/>
      <c r="F124" s="207" t="s">
        <v>217</v>
      </c>
      <c r="G124" s="37"/>
      <c r="H124" s="37"/>
      <c r="I124" s="109"/>
      <c r="J124" s="37"/>
      <c r="K124" s="37"/>
      <c r="L124" s="40"/>
      <c r="M124" s="208"/>
      <c r="N124" s="209"/>
      <c r="O124" s="65"/>
      <c r="P124" s="65"/>
      <c r="Q124" s="65"/>
      <c r="R124" s="65"/>
      <c r="S124" s="65"/>
      <c r="T124" s="66"/>
      <c r="U124" s="35"/>
      <c r="V124" s="35"/>
      <c r="W124" s="35"/>
      <c r="X124" s="35"/>
      <c r="Y124" s="35"/>
      <c r="Z124" s="35"/>
      <c r="AA124" s="35"/>
      <c r="AB124" s="35"/>
      <c r="AC124" s="35"/>
      <c r="AD124" s="35"/>
      <c r="AE124" s="35"/>
      <c r="AT124" s="18" t="s">
        <v>151</v>
      </c>
      <c r="AU124" s="18" t="s">
        <v>82</v>
      </c>
    </row>
    <row r="125" spans="1:65" s="2" customFormat="1" ht="16.5" customHeight="1">
      <c r="A125" s="35"/>
      <c r="B125" s="36"/>
      <c r="C125" s="188" t="s">
        <v>213</v>
      </c>
      <c r="D125" s="188" t="s">
        <v>119</v>
      </c>
      <c r="E125" s="189" t="s">
        <v>219</v>
      </c>
      <c r="F125" s="190" t="s">
        <v>220</v>
      </c>
      <c r="G125" s="191" t="s">
        <v>168</v>
      </c>
      <c r="H125" s="192">
        <v>0.312</v>
      </c>
      <c r="I125" s="193"/>
      <c r="J125" s="194">
        <f>ROUND(I125*H125,2)</f>
        <v>0</v>
      </c>
      <c r="K125" s="190" t="s">
        <v>123</v>
      </c>
      <c r="L125" s="40"/>
      <c r="M125" s="202" t="s">
        <v>19</v>
      </c>
      <c r="N125" s="203" t="s">
        <v>43</v>
      </c>
      <c r="O125" s="65"/>
      <c r="P125" s="204">
        <f>O125*H125</f>
        <v>0</v>
      </c>
      <c r="Q125" s="204">
        <v>0</v>
      </c>
      <c r="R125" s="204">
        <f>Q125*H125</f>
        <v>0</v>
      </c>
      <c r="S125" s="204">
        <v>0</v>
      </c>
      <c r="T125" s="205">
        <f>S125*H125</f>
        <v>0</v>
      </c>
      <c r="U125" s="35"/>
      <c r="V125" s="35"/>
      <c r="W125" s="35"/>
      <c r="X125" s="35"/>
      <c r="Y125" s="35"/>
      <c r="Z125" s="35"/>
      <c r="AA125" s="35"/>
      <c r="AB125" s="35"/>
      <c r="AC125" s="35"/>
      <c r="AD125" s="35"/>
      <c r="AE125" s="35"/>
      <c r="AR125" s="200" t="s">
        <v>149</v>
      </c>
      <c r="AT125" s="200" t="s">
        <v>119</v>
      </c>
      <c r="AU125" s="200" t="s">
        <v>82</v>
      </c>
      <c r="AY125" s="18" t="s">
        <v>116</v>
      </c>
      <c r="BE125" s="201">
        <f>IF(N125="základní",J125,0)</f>
        <v>0</v>
      </c>
      <c r="BF125" s="201">
        <f>IF(N125="snížená",J125,0)</f>
        <v>0</v>
      </c>
      <c r="BG125" s="201">
        <f>IF(N125="zákl. přenesená",J125,0)</f>
        <v>0</v>
      </c>
      <c r="BH125" s="201">
        <f>IF(N125="sníž. přenesená",J125,0)</f>
        <v>0</v>
      </c>
      <c r="BI125" s="201">
        <f>IF(N125="nulová",J125,0)</f>
        <v>0</v>
      </c>
      <c r="BJ125" s="18" t="s">
        <v>80</v>
      </c>
      <c r="BK125" s="201">
        <f>ROUND(I125*H125,2)</f>
        <v>0</v>
      </c>
      <c r="BL125" s="18" t="s">
        <v>149</v>
      </c>
      <c r="BM125" s="200" t="s">
        <v>743</v>
      </c>
    </row>
    <row r="126" spans="1:65" s="2" customFormat="1" ht="39">
      <c r="A126" s="35"/>
      <c r="B126" s="36"/>
      <c r="C126" s="37"/>
      <c r="D126" s="206" t="s">
        <v>151</v>
      </c>
      <c r="E126" s="37"/>
      <c r="F126" s="207" t="s">
        <v>222</v>
      </c>
      <c r="G126" s="37"/>
      <c r="H126" s="37"/>
      <c r="I126" s="109"/>
      <c r="J126" s="37"/>
      <c r="K126" s="37"/>
      <c r="L126" s="40"/>
      <c r="M126" s="208"/>
      <c r="N126" s="209"/>
      <c r="O126" s="65"/>
      <c r="P126" s="65"/>
      <c r="Q126" s="65"/>
      <c r="R126" s="65"/>
      <c r="S126" s="65"/>
      <c r="T126" s="66"/>
      <c r="U126" s="35"/>
      <c r="V126" s="35"/>
      <c r="W126" s="35"/>
      <c r="X126" s="35"/>
      <c r="Y126" s="35"/>
      <c r="Z126" s="35"/>
      <c r="AA126" s="35"/>
      <c r="AB126" s="35"/>
      <c r="AC126" s="35"/>
      <c r="AD126" s="35"/>
      <c r="AE126" s="35"/>
      <c r="AT126" s="18" t="s">
        <v>151</v>
      </c>
      <c r="AU126" s="18" t="s">
        <v>82</v>
      </c>
    </row>
    <row r="127" spans="1:65" s="2" customFormat="1" ht="16.5" customHeight="1">
      <c r="A127" s="35"/>
      <c r="B127" s="36"/>
      <c r="C127" s="188" t="s">
        <v>218</v>
      </c>
      <c r="D127" s="188" t="s">
        <v>119</v>
      </c>
      <c r="E127" s="189" t="s">
        <v>224</v>
      </c>
      <c r="F127" s="190" t="s">
        <v>225</v>
      </c>
      <c r="G127" s="191" t="s">
        <v>168</v>
      </c>
      <c r="H127" s="192">
        <v>0.312</v>
      </c>
      <c r="I127" s="193"/>
      <c r="J127" s="194">
        <f>ROUND(I127*H127,2)</f>
        <v>0</v>
      </c>
      <c r="K127" s="190" t="s">
        <v>123</v>
      </c>
      <c r="L127" s="40"/>
      <c r="M127" s="202" t="s">
        <v>19</v>
      </c>
      <c r="N127" s="203" t="s">
        <v>43</v>
      </c>
      <c r="O127" s="65"/>
      <c r="P127" s="204">
        <f>O127*H127</f>
        <v>0</v>
      </c>
      <c r="Q127" s="204">
        <v>0</v>
      </c>
      <c r="R127" s="204">
        <f>Q127*H127</f>
        <v>0</v>
      </c>
      <c r="S127" s="204">
        <v>0</v>
      </c>
      <c r="T127" s="205">
        <f>S127*H127</f>
        <v>0</v>
      </c>
      <c r="U127" s="35"/>
      <c r="V127" s="35"/>
      <c r="W127" s="35"/>
      <c r="X127" s="35"/>
      <c r="Y127" s="35"/>
      <c r="Z127" s="35"/>
      <c r="AA127" s="35"/>
      <c r="AB127" s="35"/>
      <c r="AC127" s="35"/>
      <c r="AD127" s="35"/>
      <c r="AE127" s="35"/>
      <c r="AR127" s="200" t="s">
        <v>149</v>
      </c>
      <c r="AT127" s="200" t="s">
        <v>119</v>
      </c>
      <c r="AU127" s="200" t="s">
        <v>82</v>
      </c>
      <c r="AY127" s="18" t="s">
        <v>116</v>
      </c>
      <c r="BE127" s="201">
        <f>IF(N127="základní",J127,0)</f>
        <v>0</v>
      </c>
      <c r="BF127" s="201">
        <f>IF(N127="snížená",J127,0)</f>
        <v>0</v>
      </c>
      <c r="BG127" s="201">
        <f>IF(N127="zákl. přenesená",J127,0)</f>
        <v>0</v>
      </c>
      <c r="BH127" s="201">
        <f>IF(N127="sníž. přenesená",J127,0)</f>
        <v>0</v>
      </c>
      <c r="BI127" s="201">
        <f>IF(N127="nulová",J127,0)</f>
        <v>0</v>
      </c>
      <c r="BJ127" s="18" t="s">
        <v>80</v>
      </c>
      <c r="BK127" s="201">
        <f>ROUND(I127*H127,2)</f>
        <v>0</v>
      </c>
      <c r="BL127" s="18" t="s">
        <v>149</v>
      </c>
      <c r="BM127" s="200" t="s">
        <v>744</v>
      </c>
    </row>
    <row r="128" spans="1:65" s="2" customFormat="1" ht="58.5">
      <c r="A128" s="35"/>
      <c r="B128" s="36"/>
      <c r="C128" s="37"/>
      <c r="D128" s="206" t="s">
        <v>151</v>
      </c>
      <c r="E128" s="37"/>
      <c r="F128" s="207" t="s">
        <v>227</v>
      </c>
      <c r="G128" s="37"/>
      <c r="H128" s="37"/>
      <c r="I128" s="109"/>
      <c r="J128" s="37"/>
      <c r="K128" s="37"/>
      <c r="L128" s="40"/>
      <c r="M128" s="208"/>
      <c r="N128" s="209"/>
      <c r="O128" s="65"/>
      <c r="P128" s="65"/>
      <c r="Q128" s="65"/>
      <c r="R128" s="65"/>
      <c r="S128" s="65"/>
      <c r="T128" s="66"/>
      <c r="U128" s="35"/>
      <c r="V128" s="35"/>
      <c r="W128" s="35"/>
      <c r="X128" s="35"/>
      <c r="Y128" s="35"/>
      <c r="Z128" s="35"/>
      <c r="AA128" s="35"/>
      <c r="AB128" s="35"/>
      <c r="AC128" s="35"/>
      <c r="AD128" s="35"/>
      <c r="AE128" s="35"/>
      <c r="AT128" s="18" t="s">
        <v>151</v>
      </c>
      <c r="AU128" s="18" t="s">
        <v>82</v>
      </c>
    </row>
    <row r="129" spans="1:65" s="2" customFormat="1" ht="21.75" customHeight="1">
      <c r="A129" s="35"/>
      <c r="B129" s="36"/>
      <c r="C129" s="188" t="s">
        <v>223</v>
      </c>
      <c r="D129" s="188" t="s">
        <v>119</v>
      </c>
      <c r="E129" s="189" t="s">
        <v>229</v>
      </c>
      <c r="F129" s="190" t="s">
        <v>230</v>
      </c>
      <c r="G129" s="191" t="s">
        <v>168</v>
      </c>
      <c r="H129" s="192">
        <v>1.8720000000000001</v>
      </c>
      <c r="I129" s="193"/>
      <c r="J129" s="194">
        <f>ROUND(I129*H129,2)</f>
        <v>0</v>
      </c>
      <c r="K129" s="190" t="s">
        <v>123</v>
      </c>
      <c r="L129" s="40"/>
      <c r="M129" s="202" t="s">
        <v>19</v>
      </c>
      <c r="N129" s="203" t="s">
        <v>43</v>
      </c>
      <c r="O129" s="65"/>
      <c r="P129" s="204">
        <f>O129*H129</f>
        <v>0</v>
      </c>
      <c r="Q129" s="204">
        <v>0</v>
      </c>
      <c r="R129" s="204">
        <f>Q129*H129</f>
        <v>0</v>
      </c>
      <c r="S129" s="204">
        <v>0</v>
      </c>
      <c r="T129" s="205">
        <f>S129*H129</f>
        <v>0</v>
      </c>
      <c r="U129" s="35"/>
      <c r="V129" s="35"/>
      <c r="W129" s="35"/>
      <c r="X129" s="35"/>
      <c r="Y129" s="35"/>
      <c r="Z129" s="35"/>
      <c r="AA129" s="35"/>
      <c r="AB129" s="35"/>
      <c r="AC129" s="35"/>
      <c r="AD129" s="35"/>
      <c r="AE129" s="35"/>
      <c r="AR129" s="200" t="s">
        <v>149</v>
      </c>
      <c r="AT129" s="200" t="s">
        <v>119</v>
      </c>
      <c r="AU129" s="200" t="s">
        <v>82</v>
      </c>
      <c r="AY129" s="18" t="s">
        <v>116</v>
      </c>
      <c r="BE129" s="201">
        <f>IF(N129="základní",J129,0)</f>
        <v>0</v>
      </c>
      <c r="BF129" s="201">
        <f>IF(N129="snížená",J129,0)</f>
        <v>0</v>
      </c>
      <c r="BG129" s="201">
        <f>IF(N129="zákl. přenesená",J129,0)</f>
        <v>0</v>
      </c>
      <c r="BH129" s="201">
        <f>IF(N129="sníž. přenesená",J129,0)</f>
        <v>0</v>
      </c>
      <c r="BI129" s="201">
        <f>IF(N129="nulová",J129,0)</f>
        <v>0</v>
      </c>
      <c r="BJ129" s="18" t="s">
        <v>80</v>
      </c>
      <c r="BK129" s="201">
        <f>ROUND(I129*H129,2)</f>
        <v>0</v>
      </c>
      <c r="BL129" s="18" t="s">
        <v>149</v>
      </c>
      <c r="BM129" s="200" t="s">
        <v>745</v>
      </c>
    </row>
    <row r="130" spans="1:65" s="2" customFormat="1" ht="58.5">
      <c r="A130" s="35"/>
      <c r="B130" s="36"/>
      <c r="C130" s="37"/>
      <c r="D130" s="206" t="s">
        <v>151</v>
      </c>
      <c r="E130" s="37"/>
      <c r="F130" s="207" t="s">
        <v>227</v>
      </c>
      <c r="G130" s="37"/>
      <c r="H130" s="37"/>
      <c r="I130" s="109"/>
      <c r="J130" s="37"/>
      <c r="K130" s="37"/>
      <c r="L130" s="40"/>
      <c r="M130" s="208"/>
      <c r="N130" s="209"/>
      <c r="O130" s="65"/>
      <c r="P130" s="65"/>
      <c r="Q130" s="65"/>
      <c r="R130" s="65"/>
      <c r="S130" s="65"/>
      <c r="T130" s="66"/>
      <c r="U130" s="35"/>
      <c r="V130" s="35"/>
      <c r="W130" s="35"/>
      <c r="X130" s="35"/>
      <c r="Y130" s="35"/>
      <c r="Z130" s="35"/>
      <c r="AA130" s="35"/>
      <c r="AB130" s="35"/>
      <c r="AC130" s="35"/>
      <c r="AD130" s="35"/>
      <c r="AE130" s="35"/>
      <c r="AT130" s="18" t="s">
        <v>151</v>
      </c>
      <c r="AU130" s="18" t="s">
        <v>82</v>
      </c>
    </row>
    <row r="131" spans="1:65" s="14" customFormat="1" ht="11.25">
      <c r="B131" s="220"/>
      <c r="C131" s="221"/>
      <c r="D131" s="206" t="s">
        <v>153</v>
      </c>
      <c r="E131" s="222" t="s">
        <v>19</v>
      </c>
      <c r="F131" s="223" t="s">
        <v>746</v>
      </c>
      <c r="G131" s="221"/>
      <c r="H131" s="224">
        <v>1.8720000000000001</v>
      </c>
      <c r="I131" s="225"/>
      <c r="J131" s="221"/>
      <c r="K131" s="221"/>
      <c r="L131" s="226"/>
      <c r="M131" s="227"/>
      <c r="N131" s="228"/>
      <c r="O131" s="228"/>
      <c r="P131" s="228"/>
      <c r="Q131" s="228"/>
      <c r="R131" s="228"/>
      <c r="S131" s="228"/>
      <c r="T131" s="229"/>
      <c r="AT131" s="230" t="s">
        <v>153</v>
      </c>
      <c r="AU131" s="230" t="s">
        <v>82</v>
      </c>
      <c r="AV131" s="14" t="s">
        <v>82</v>
      </c>
      <c r="AW131" s="14" t="s">
        <v>33</v>
      </c>
      <c r="AX131" s="14" t="s">
        <v>80</v>
      </c>
      <c r="AY131" s="230" t="s">
        <v>116</v>
      </c>
    </row>
    <row r="132" spans="1:65" s="2" customFormat="1" ht="21.75" customHeight="1">
      <c r="A132" s="35"/>
      <c r="B132" s="36"/>
      <c r="C132" s="188" t="s">
        <v>228</v>
      </c>
      <c r="D132" s="188" t="s">
        <v>119</v>
      </c>
      <c r="E132" s="189" t="s">
        <v>233</v>
      </c>
      <c r="F132" s="190" t="s">
        <v>234</v>
      </c>
      <c r="G132" s="191" t="s">
        <v>168</v>
      </c>
      <c r="H132" s="192">
        <v>0.312</v>
      </c>
      <c r="I132" s="193"/>
      <c r="J132" s="194">
        <f>ROUND(I132*H132,2)</f>
        <v>0</v>
      </c>
      <c r="K132" s="190" t="s">
        <v>123</v>
      </c>
      <c r="L132" s="40"/>
      <c r="M132" s="202" t="s">
        <v>19</v>
      </c>
      <c r="N132" s="203" t="s">
        <v>43</v>
      </c>
      <c r="O132" s="65"/>
      <c r="P132" s="204">
        <f>O132*H132</f>
        <v>0</v>
      </c>
      <c r="Q132" s="204">
        <v>0</v>
      </c>
      <c r="R132" s="204">
        <f>Q132*H132</f>
        <v>0</v>
      </c>
      <c r="S132" s="204">
        <v>0</v>
      </c>
      <c r="T132" s="205">
        <f>S132*H132</f>
        <v>0</v>
      </c>
      <c r="U132" s="35"/>
      <c r="V132" s="35"/>
      <c r="W132" s="35"/>
      <c r="X132" s="35"/>
      <c r="Y132" s="35"/>
      <c r="Z132" s="35"/>
      <c r="AA132" s="35"/>
      <c r="AB132" s="35"/>
      <c r="AC132" s="35"/>
      <c r="AD132" s="35"/>
      <c r="AE132" s="35"/>
      <c r="AR132" s="200" t="s">
        <v>149</v>
      </c>
      <c r="AT132" s="200" t="s">
        <v>119</v>
      </c>
      <c r="AU132" s="200" t="s">
        <v>82</v>
      </c>
      <c r="AY132" s="18" t="s">
        <v>116</v>
      </c>
      <c r="BE132" s="201">
        <f>IF(N132="základní",J132,0)</f>
        <v>0</v>
      </c>
      <c r="BF132" s="201">
        <f>IF(N132="snížená",J132,0)</f>
        <v>0</v>
      </c>
      <c r="BG132" s="201">
        <f>IF(N132="zákl. přenesená",J132,0)</f>
        <v>0</v>
      </c>
      <c r="BH132" s="201">
        <f>IF(N132="sníž. přenesená",J132,0)</f>
        <v>0</v>
      </c>
      <c r="BI132" s="201">
        <f>IF(N132="nulová",J132,0)</f>
        <v>0</v>
      </c>
      <c r="BJ132" s="18" t="s">
        <v>80</v>
      </c>
      <c r="BK132" s="201">
        <f>ROUND(I132*H132,2)</f>
        <v>0</v>
      </c>
      <c r="BL132" s="18" t="s">
        <v>149</v>
      </c>
      <c r="BM132" s="200" t="s">
        <v>747</v>
      </c>
    </row>
    <row r="133" spans="1:65" s="2" customFormat="1" ht="58.5">
      <c r="A133" s="35"/>
      <c r="B133" s="36"/>
      <c r="C133" s="37"/>
      <c r="D133" s="206" t="s">
        <v>151</v>
      </c>
      <c r="E133" s="37"/>
      <c r="F133" s="207" t="s">
        <v>236</v>
      </c>
      <c r="G133" s="37"/>
      <c r="H133" s="37"/>
      <c r="I133" s="109"/>
      <c r="J133" s="37"/>
      <c r="K133" s="37"/>
      <c r="L133" s="40"/>
      <c r="M133" s="208"/>
      <c r="N133" s="209"/>
      <c r="O133" s="65"/>
      <c r="P133" s="65"/>
      <c r="Q133" s="65"/>
      <c r="R133" s="65"/>
      <c r="S133" s="65"/>
      <c r="T133" s="66"/>
      <c r="U133" s="35"/>
      <c r="V133" s="35"/>
      <c r="W133" s="35"/>
      <c r="X133" s="35"/>
      <c r="Y133" s="35"/>
      <c r="Z133" s="35"/>
      <c r="AA133" s="35"/>
      <c r="AB133" s="35"/>
      <c r="AC133" s="35"/>
      <c r="AD133" s="35"/>
      <c r="AE133" s="35"/>
      <c r="AT133" s="18" t="s">
        <v>151</v>
      </c>
      <c r="AU133" s="18" t="s">
        <v>82</v>
      </c>
    </row>
    <row r="134" spans="1:65" s="12" customFormat="1" ht="22.9" customHeight="1">
      <c r="B134" s="172"/>
      <c r="C134" s="173"/>
      <c r="D134" s="174" t="s">
        <v>71</v>
      </c>
      <c r="E134" s="186" t="s">
        <v>237</v>
      </c>
      <c r="F134" s="186" t="s">
        <v>238</v>
      </c>
      <c r="G134" s="173"/>
      <c r="H134" s="173"/>
      <c r="I134" s="176"/>
      <c r="J134" s="187">
        <f>BK134</f>
        <v>0</v>
      </c>
      <c r="K134" s="173"/>
      <c r="L134" s="178"/>
      <c r="M134" s="179"/>
      <c r="N134" s="180"/>
      <c r="O134" s="180"/>
      <c r="P134" s="181">
        <f>SUM(P135:P136)</f>
        <v>0</v>
      </c>
      <c r="Q134" s="180"/>
      <c r="R134" s="181">
        <f>SUM(R135:R136)</f>
        <v>0</v>
      </c>
      <c r="S134" s="180"/>
      <c r="T134" s="182">
        <f>SUM(T135:T136)</f>
        <v>0</v>
      </c>
      <c r="AR134" s="183" t="s">
        <v>80</v>
      </c>
      <c r="AT134" s="184" t="s">
        <v>71</v>
      </c>
      <c r="AU134" s="184" t="s">
        <v>80</v>
      </c>
      <c r="AY134" s="183" t="s">
        <v>116</v>
      </c>
      <c r="BK134" s="185">
        <f>SUM(BK135:BK136)</f>
        <v>0</v>
      </c>
    </row>
    <row r="135" spans="1:65" s="2" customFormat="1" ht="21.75" customHeight="1">
      <c r="A135" s="35"/>
      <c r="B135" s="36"/>
      <c r="C135" s="188" t="s">
        <v>8</v>
      </c>
      <c r="D135" s="188" t="s">
        <v>119</v>
      </c>
      <c r="E135" s="189" t="s">
        <v>240</v>
      </c>
      <c r="F135" s="190" t="s">
        <v>241</v>
      </c>
      <c r="G135" s="191" t="s">
        <v>168</v>
      </c>
      <c r="H135" s="192">
        <v>0.183</v>
      </c>
      <c r="I135" s="193"/>
      <c r="J135" s="194">
        <f>ROUND(I135*H135,2)</f>
        <v>0</v>
      </c>
      <c r="K135" s="190" t="s">
        <v>123</v>
      </c>
      <c r="L135" s="40"/>
      <c r="M135" s="202" t="s">
        <v>19</v>
      </c>
      <c r="N135" s="203" t="s">
        <v>43</v>
      </c>
      <c r="O135" s="65"/>
      <c r="P135" s="204">
        <f>O135*H135</f>
        <v>0</v>
      </c>
      <c r="Q135" s="204">
        <v>0</v>
      </c>
      <c r="R135" s="204">
        <f>Q135*H135</f>
        <v>0</v>
      </c>
      <c r="S135" s="204">
        <v>0</v>
      </c>
      <c r="T135" s="205">
        <f>S135*H135</f>
        <v>0</v>
      </c>
      <c r="U135" s="35"/>
      <c r="V135" s="35"/>
      <c r="W135" s="35"/>
      <c r="X135" s="35"/>
      <c r="Y135" s="35"/>
      <c r="Z135" s="35"/>
      <c r="AA135" s="35"/>
      <c r="AB135" s="35"/>
      <c r="AC135" s="35"/>
      <c r="AD135" s="35"/>
      <c r="AE135" s="35"/>
      <c r="AR135" s="200" t="s">
        <v>149</v>
      </c>
      <c r="AT135" s="200" t="s">
        <v>119</v>
      </c>
      <c r="AU135" s="200" t="s">
        <v>82</v>
      </c>
      <c r="AY135" s="18" t="s">
        <v>116</v>
      </c>
      <c r="BE135" s="201">
        <f>IF(N135="základní",J135,0)</f>
        <v>0</v>
      </c>
      <c r="BF135" s="201">
        <f>IF(N135="snížená",J135,0)</f>
        <v>0</v>
      </c>
      <c r="BG135" s="201">
        <f>IF(N135="zákl. přenesená",J135,0)</f>
        <v>0</v>
      </c>
      <c r="BH135" s="201">
        <f>IF(N135="sníž. přenesená",J135,0)</f>
        <v>0</v>
      </c>
      <c r="BI135" s="201">
        <f>IF(N135="nulová",J135,0)</f>
        <v>0</v>
      </c>
      <c r="BJ135" s="18" t="s">
        <v>80</v>
      </c>
      <c r="BK135" s="201">
        <f>ROUND(I135*H135,2)</f>
        <v>0</v>
      </c>
      <c r="BL135" s="18" t="s">
        <v>149</v>
      </c>
      <c r="BM135" s="200" t="s">
        <v>748</v>
      </c>
    </row>
    <row r="136" spans="1:65" s="2" customFormat="1" ht="58.5">
      <c r="A136" s="35"/>
      <c r="B136" s="36"/>
      <c r="C136" s="37"/>
      <c r="D136" s="206" t="s">
        <v>151</v>
      </c>
      <c r="E136" s="37"/>
      <c r="F136" s="207" t="s">
        <v>243</v>
      </c>
      <c r="G136" s="37"/>
      <c r="H136" s="37"/>
      <c r="I136" s="109"/>
      <c r="J136" s="37"/>
      <c r="K136" s="37"/>
      <c r="L136" s="40"/>
      <c r="M136" s="208"/>
      <c r="N136" s="209"/>
      <c r="O136" s="65"/>
      <c r="P136" s="65"/>
      <c r="Q136" s="65"/>
      <c r="R136" s="65"/>
      <c r="S136" s="65"/>
      <c r="T136" s="66"/>
      <c r="U136" s="35"/>
      <c r="V136" s="35"/>
      <c r="W136" s="35"/>
      <c r="X136" s="35"/>
      <c r="Y136" s="35"/>
      <c r="Z136" s="35"/>
      <c r="AA136" s="35"/>
      <c r="AB136" s="35"/>
      <c r="AC136" s="35"/>
      <c r="AD136" s="35"/>
      <c r="AE136" s="35"/>
      <c r="AT136" s="18" t="s">
        <v>151</v>
      </c>
      <c r="AU136" s="18" t="s">
        <v>82</v>
      </c>
    </row>
    <row r="137" spans="1:65" s="12" customFormat="1" ht="25.9" customHeight="1">
      <c r="B137" s="172"/>
      <c r="C137" s="173"/>
      <c r="D137" s="174" t="s">
        <v>71</v>
      </c>
      <c r="E137" s="175" t="s">
        <v>244</v>
      </c>
      <c r="F137" s="175" t="s">
        <v>245</v>
      </c>
      <c r="G137" s="173"/>
      <c r="H137" s="173"/>
      <c r="I137" s="176"/>
      <c r="J137" s="177">
        <f>BK137</f>
        <v>0</v>
      </c>
      <c r="K137" s="173"/>
      <c r="L137" s="178"/>
      <c r="M137" s="179"/>
      <c r="N137" s="180"/>
      <c r="O137" s="180"/>
      <c r="P137" s="181">
        <f>P138+P153+P169+P185+P203+P218+P220</f>
        <v>0</v>
      </c>
      <c r="Q137" s="180"/>
      <c r="R137" s="181">
        <f>R138+R153+R169+R185+R203+R218+R220</f>
        <v>9.3043639999999983E-2</v>
      </c>
      <c r="S137" s="180"/>
      <c r="T137" s="182">
        <f>T138+T153+T169+T185+T203+T218+T220</f>
        <v>4.1200000000000001E-2</v>
      </c>
      <c r="AR137" s="183" t="s">
        <v>82</v>
      </c>
      <c r="AT137" s="184" t="s">
        <v>71</v>
      </c>
      <c r="AU137" s="184" t="s">
        <v>72</v>
      </c>
      <c r="AY137" s="183" t="s">
        <v>116</v>
      </c>
      <c r="BK137" s="185">
        <f>BK138+BK153+BK169+BK185+BK203+BK218+BK220</f>
        <v>0</v>
      </c>
    </row>
    <row r="138" spans="1:65" s="12" customFormat="1" ht="22.9" customHeight="1">
      <c r="B138" s="172"/>
      <c r="C138" s="173"/>
      <c r="D138" s="174" t="s">
        <v>71</v>
      </c>
      <c r="E138" s="186" t="s">
        <v>246</v>
      </c>
      <c r="F138" s="186" t="s">
        <v>247</v>
      </c>
      <c r="G138" s="173"/>
      <c r="H138" s="173"/>
      <c r="I138" s="176"/>
      <c r="J138" s="187">
        <f>BK138</f>
        <v>0</v>
      </c>
      <c r="K138" s="173"/>
      <c r="L138" s="178"/>
      <c r="M138" s="179"/>
      <c r="N138" s="180"/>
      <c r="O138" s="180"/>
      <c r="P138" s="181">
        <f>SUM(P139:P152)</f>
        <v>0</v>
      </c>
      <c r="Q138" s="180"/>
      <c r="R138" s="181">
        <f>SUM(R139:R152)</f>
        <v>2.6499999999999996E-3</v>
      </c>
      <c r="S138" s="180"/>
      <c r="T138" s="182">
        <f>SUM(T139:T152)</f>
        <v>0</v>
      </c>
      <c r="AR138" s="183" t="s">
        <v>82</v>
      </c>
      <c r="AT138" s="184" t="s">
        <v>71</v>
      </c>
      <c r="AU138" s="184" t="s">
        <v>80</v>
      </c>
      <c r="AY138" s="183" t="s">
        <v>116</v>
      </c>
      <c r="BK138" s="185">
        <f>SUM(BK139:BK152)</f>
        <v>0</v>
      </c>
    </row>
    <row r="139" spans="1:65" s="2" customFormat="1" ht="16.5" customHeight="1">
      <c r="A139" s="35"/>
      <c r="B139" s="36"/>
      <c r="C139" s="188" t="s">
        <v>239</v>
      </c>
      <c r="D139" s="188" t="s">
        <v>119</v>
      </c>
      <c r="E139" s="189" t="s">
        <v>249</v>
      </c>
      <c r="F139" s="190" t="s">
        <v>250</v>
      </c>
      <c r="G139" s="191" t="s">
        <v>122</v>
      </c>
      <c r="H139" s="192">
        <v>1</v>
      </c>
      <c r="I139" s="193"/>
      <c r="J139" s="194">
        <f>ROUND(I139*H139,2)</f>
        <v>0</v>
      </c>
      <c r="K139" s="190" t="s">
        <v>19</v>
      </c>
      <c r="L139" s="40"/>
      <c r="M139" s="202" t="s">
        <v>19</v>
      </c>
      <c r="N139" s="203" t="s">
        <v>43</v>
      </c>
      <c r="O139" s="65"/>
      <c r="P139" s="204">
        <f>O139*H139</f>
        <v>0</v>
      </c>
      <c r="Q139" s="204">
        <v>0</v>
      </c>
      <c r="R139" s="204">
        <f>Q139*H139</f>
        <v>0</v>
      </c>
      <c r="S139" s="204">
        <v>0</v>
      </c>
      <c r="T139" s="205">
        <f>S139*H139</f>
        <v>0</v>
      </c>
      <c r="U139" s="35"/>
      <c r="V139" s="35"/>
      <c r="W139" s="35"/>
      <c r="X139" s="35"/>
      <c r="Y139" s="35"/>
      <c r="Z139" s="35"/>
      <c r="AA139" s="35"/>
      <c r="AB139" s="35"/>
      <c r="AC139" s="35"/>
      <c r="AD139" s="35"/>
      <c r="AE139" s="35"/>
      <c r="AR139" s="200" t="s">
        <v>239</v>
      </c>
      <c r="AT139" s="200" t="s">
        <v>119</v>
      </c>
      <c r="AU139" s="200" t="s">
        <v>82</v>
      </c>
      <c r="AY139" s="18" t="s">
        <v>116</v>
      </c>
      <c r="BE139" s="201">
        <f>IF(N139="základní",J139,0)</f>
        <v>0</v>
      </c>
      <c r="BF139" s="201">
        <f>IF(N139="snížená",J139,0)</f>
        <v>0</v>
      </c>
      <c r="BG139" s="201">
        <f>IF(N139="zákl. přenesená",J139,0)</f>
        <v>0</v>
      </c>
      <c r="BH139" s="201">
        <f>IF(N139="sníž. přenesená",J139,0)</f>
        <v>0</v>
      </c>
      <c r="BI139" s="201">
        <f>IF(N139="nulová",J139,0)</f>
        <v>0</v>
      </c>
      <c r="BJ139" s="18" t="s">
        <v>80</v>
      </c>
      <c r="BK139" s="201">
        <f>ROUND(I139*H139,2)</f>
        <v>0</v>
      </c>
      <c r="BL139" s="18" t="s">
        <v>239</v>
      </c>
      <c r="BM139" s="200" t="s">
        <v>749</v>
      </c>
    </row>
    <row r="140" spans="1:65" s="2" customFormat="1" ht="16.5" customHeight="1">
      <c r="A140" s="35"/>
      <c r="B140" s="36"/>
      <c r="C140" s="188" t="s">
        <v>248</v>
      </c>
      <c r="D140" s="188" t="s">
        <v>119</v>
      </c>
      <c r="E140" s="189" t="s">
        <v>560</v>
      </c>
      <c r="F140" s="190" t="s">
        <v>561</v>
      </c>
      <c r="G140" s="191" t="s">
        <v>255</v>
      </c>
      <c r="H140" s="192">
        <v>1</v>
      </c>
      <c r="I140" s="193"/>
      <c r="J140" s="194">
        <f>ROUND(I140*H140,2)</f>
        <v>0</v>
      </c>
      <c r="K140" s="190" t="s">
        <v>123</v>
      </c>
      <c r="L140" s="40"/>
      <c r="M140" s="202" t="s">
        <v>19</v>
      </c>
      <c r="N140" s="203" t="s">
        <v>43</v>
      </c>
      <c r="O140" s="65"/>
      <c r="P140" s="204">
        <f>O140*H140</f>
        <v>0</v>
      </c>
      <c r="Q140" s="204">
        <v>4.0999999999999999E-4</v>
      </c>
      <c r="R140" s="204">
        <f>Q140*H140</f>
        <v>4.0999999999999999E-4</v>
      </c>
      <c r="S140" s="204">
        <v>0</v>
      </c>
      <c r="T140" s="205">
        <f>S140*H140</f>
        <v>0</v>
      </c>
      <c r="U140" s="35"/>
      <c r="V140" s="35"/>
      <c r="W140" s="35"/>
      <c r="X140" s="35"/>
      <c r="Y140" s="35"/>
      <c r="Z140" s="35"/>
      <c r="AA140" s="35"/>
      <c r="AB140" s="35"/>
      <c r="AC140" s="35"/>
      <c r="AD140" s="35"/>
      <c r="AE140" s="35"/>
      <c r="AR140" s="200" t="s">
        <v>239</v>
      </c>
      <c r="AT140" s="200" t="s">
        <v>119</v>
      </c>
      <c r="AU140" s="200" t="s">
        <v>82</v>
      </c>
      <c r="AY140" s="18" t="s">
        <v>116</v>
      </c>
      <c r="BE140" s="201">
        <f>IF(N140="základní",J140,0)</f>
        <v>0</v>
      </c>
      <c r="BF140" s="201">
        <f>IF(N140="snížená",J140,0)</f>
        <v>0</v>
      </c>
      <c r="BG140" s="201">
        <f>IF(N140="zákl. přenesená",J140,0)</f>
        <v>0</v>
      </c>
      <c r="BH140" s="201">
        <f>IF(N140="sníž. přenesená",J140,0)</f>
        <v>0</v>
      </c>
      <c r="BI140" s="201">
        <f>IF(N140="nulová",J140,0)</f>
        <v>0</v>
      </c>
      <c r="BJ140" s="18" t="s">
        <v>80</v>
      </c>
      <c r="BK140" s="201">
        <f>ROUND(I140*H140,2)</f>
        <v>0</v>
      </c>
      <c r="BL140" s="18" t="s">
        <v>239</v>
      </c>
      <c r="BM140" s="200" t="s">
        <v>750</v>
      </c>
    </row>
    <row r="141" spans="1:65" s="2" customFormat="1" ht="39">
      <c r="A141" s="35"/>
      <c r="B141" s="36"/>
      <c r="C141" s="37"/>
      <c r="D141" s="206" t="s">
        <v>151</v>
      </c>
      <c r="E141" s="37"/>
      <c r="F141" s="207" t="s">
        <v>257</v>
      </c>
      <c r="G141" s="37"/>
      <c r="H141" s="37"/>
      <c r="I141" s="109"/>
      <c r="J141" s="37"/>
      <c r="K141" s="37"/>
      <c r="L141" s="40"/>
      <c r="M141" s="208"/>
      <c r="N141" s="209"/>
      <c r="O141" s="65"/>
      <c r="P141" s="65"/>
      <c r="Q141" s="65"/>
      <c r="R141" s="65"/>
      <c r="S141" s="65"/>
      <c r="T141" s="66"/>
      <c r="U141" s="35"/>
      <c r="V141" s="35"/>
      <c r="W141" s="35"/>
      <c r="X141" s="35"/>
      <c r="Y141" s="35"/>
      <c r="Z141" s="35"/>
      <c r="AA141" s="35"/>
      <c r="AB141" s="35"/>
      <c r="AC141" s="35"/>
      <c r="AD141" s="35"/>
      <c r="AE141" s="35"/>
      <c r="AT141" s="18" t="s">
        <v>151</v>
      </c>
      <c r="AU141" s="18" t="s">
        <v>82</v>
      </c>
    </row>
    <row r="142" spans="1:65" s="2" customFormat="1" ht="16.5" customHeight="1">
      <c r="A142" s="35"/>
      <c r="B142" s="36"/>
      <c r="C142" s="188" t="s">
        <v>252</v>
      </c>
      <c r="D142" s="188" t="s">
        <v>119</v>
      </c>
      <c r="E142" s="189" t="s">
        <v>751</v>
      </c>
      <c r="F142" s="190" t="s">
        <v>752</v>
      </c>
      <c r="G142" s="191" t="s">
        <v>255</v>
      </c>
      <c r="H142" s="192">
        <v>1</v>
      </c>
      <c r="I142" s="193"/>
      <c r="J142" s="194">
        <f>ROUND(I142*H142,2)</f>
        <v>0</v>
      </c>
      <c r="K142" s="190" t="s">
        <v>123</v>
      </c>
      <c r="L142" s="40"/>
      <c r="M142" s="202" t="s">
        <v>19</v>
      </c>
      <c r="N142" s="203" t="s">
        <v>43</v>
      </c>
      <c r="O142" s="65"/>
      <c r="P142" s="204">
        <f>O142*H142</f>
        <v>0</v>
      </c>
      <c r="Q142" s="204">
        <v>2.2399999999999998E-3</v>
      </c>
      <c r="R142" s="204">
        <f>Q142*H142</f>
        <v>2.2399999999999998E-3</v>
      </c>
      <c r="S142" s="204">
        <v>0</v>
      </c>
      <c r="T142" s="205">
        <f>S142*H142</f>
        <v>0</v>
      </c>
      <c r="U142" s="35"/>
      <c r="V142" s="35"/>
      <c r="W142" s="35"/>
      <c r="X142" s="35"/>
      <c r="Y142" s="35"/>
      <c r="Z142" s="35"/>
      <c r="AA142" s="35"/>
      <c r="AB142" s="35"/>
      <c r="AC142" s="35"/>
      <c r="AD142" s="35"/>
      <c r="AE142" s="35"/>
      <c r="AR142" s="200" t="s">
        <v>239</v>
      </c>
      <c r="AT142" s="200" t="s">
        <v>119</v>
      </c>
      <c r="AU142" s="200" t="s">
        <v>82</v>
      </c>
      <c r="AY142" s="18" t="s">
        <v>116</v>
      </c>
      <c r="BE142" s="201">
        <f>IF(N142="základní",J142,0)</f>
        <v>0</v>
      </c>
      <c r="BF142" s="201">
        <f>IF(N142="snížená",J142,0)</f>
        <v>0</v>
      </c>
      <c r="BG142" s="201">
        <f>IF(N142="zákl. přenesená",J142,0)</f>
        <v>0</v>
      </c>
      <c r="BH142" s="201">
        <f>IF(N142="sníž. přenesená",J142,0)</f>
        <v>0</v>
      </c>
      <c r="BI142" s="201">
        <f>IF(N142="nulová",J142,0)</f>
        <v>0</v>
      </c>
      <c r="BJ142" s="18" t="s">
        <v>80</v>
      </c>
      <c r="BK142" s="201">
        <f>ROUND(I142*H142,2)</f>
        <v>0</v>
      </c>
      <c r="BL142" s="18" t="s">
        <v>239</v>
      </c>
      <c r="BM142" s="200" t="s">
        <v>753</v>
      </c>
    </row>
    <row r="143" spans="1:65" s="2" customFormat="1" ht="39">
      <c r="A143" s="35"/>
      <c r="B143" s="36"/>
      <c r="C143" s="37"/>
      <c r="D143" s="206" t="s">
        <v>151</v>
      </c>
      <c r="E143" s="37"/>
      <c r="F143" s="207" t="s">
        <v>257</v>
      </c>
      <c r="G143" s="37"/>
      <c r="H143" s="37"/>
      <c r="I143" s="109"/>
      <c r="J143" s="37"/>
      <c r="K143" s="37"/>
      <c r="L143" s="40"/>
      <c r="M143" s="208"/>
      <c r="N143" s="209"/>
      <c r="O143" s="65"/>
      <c r="P143" s="65"/>
      <c r="Q143" s="65"/>
      <c r="R143" s="65"/>
      <c r="S143" s="65"/>
      <c r="T143" s="66"/>
      <c r="U143" s="35"/>
      <c r="V143" s="35"/>
      <c r="W143" s="35"/>
      <c r="X143" s="35"/>
      <c r="Y143" s="35"/>
      <c r="Z143" s="35"/>
      <c r="AA143" s="35"/>
      <c r="AB143" s="35"/>
      <c r="AC143" s="35"/>
      <c r="AD143" s="35"/>
      <c r="AE143" s="35"/>
      <c r="AT143" s="18" t="s">
        <v>151</v>
      </c>
      <c r="AU143" s="18" t="s">
        <v>82</v>
      </c>
    </row>
    <row r="144" spans="1:65" s="2" customFormat="1" ht="16.5" customHeight="1">
      <c r="A144" s="35"/>
      <c r="B144" s="36"/>
      <c r="C144" s="188" t="s">
        <v>258</v>
      </c>
      <c r="D144" s="188" t="s">
        <v>119</v>
      </c>
      <c r="E144" s="189" t="s">
        <v>563</v>
      </c>
      <c r="F144" s="190" t="s">
        <v>564</v>
      </c>
      <c r="G144" s="191" t="s">
        <v>261</v>
      </c>
      <c r="H144" s="192">
        <v>1</v>
      </c>
      <c r="I144" s="193"/>
      <c r="J144" s="194">
        <f>ROUND(I144*H144,2)</f>
        <v>0</v>
      </c>
      <c r="K144" s="190" t="s">
        <v>123</v>
      </c>
      <c r="L144" s="40"/>
      <c r="M144" s="202" t="s">
        <v>19</v>
      </c>
      <c r="N144" s="203" t="s">
        <v>43</v>
      </c>
      <c r="O144" s="65"/>
      <c r="P144" s="204">
        <f>O144*H144</f>
        <v>0</v>
      </c>
      <c r="Q144" s="204">
        <v>0</v>
      </c>
      <c r="R144" s="204">
        <f>Q144*H144</f>
        <v>0</v>
      </c>
      <c r="S144" s="204">
        <v>0</v>
      </c>
      <c r="T144" s="205">
        <f>S144*H144</f>
        <v>0</v>
      </c>
      <c r="U144" s="35"/>
      <c r="V144" s="35"/>
      <c r="W144" s="35"/>
      <c r="X144" s="35"/>
      <c r="Y144" s="35"/>
      <c r="Z144" s="35"/>
      <c r="AA144" s="35"/>
      <c r="AB144" s="35"/>
      <c r="AC144" s="35"/>
      <c r="AD144" s="35"/>
      <c r="AE144" s="35"/>
      <c r="AR144" s="200" t="s">
        <v>239</v>
      </c>
      <c r="AT144" s="200" t="s">
        <v>119</v>
      </c>
      <c r="AU144" s="200" t="s">
        <v>82</v>
      </c>
      <c r="AY144" s="18" t="s">
        <v>116</v>
      </c>
      <c r="BE144" s="201">
        <f>IF(N144="základní",J144,0)</f>
        <v>0</v>
      </c>
      <c r="BF144" s="201">
        <f>IF(N144="snížená",J144,0)</f>
        <v>0</v>
      </c>
      <c r="BG144" s="201">
        <f>IF(N144="zákl. přenesená",J144,0)</f>
        <v>0</v>
      </c>
      <c r="BH144" s="201">
        <f>IF(N144="sníž. přenesená",J144,0)</f>
        <v>0</v>
      </c>
      <c r="BI144" s="201">
        <f>IF(N144="nulová",J144,0)</f>
        <v>0</v>
      </c>
      <c r="BJ144" s="18" t="s">
        <v>80</v>
      </c>
      <c r="BK144" s="201">
        <f>ROUND(I144*H144,2)</f>
        <v>0</v>
      </c>
      <c r="BL144" s="18" t="s">
        <v>239</v>
      </c>
      <c r="BM144" s="200" t="s">
        <v>754</v>
      </c>
    </row>
    <row r="145" spans="1:65" s="2" customFormat="1" ht="39">
      <c r="A145" s="35"/>
      <c r="B145" s="36"/>
      <c r="C145" s="37"/>
      <c r="D145" s="206" t="s">
        <v>151</v>
      </c>
      <c r="E145" s="37"/>
      <c r="F145" s="207" t="s">
        <v>263</v>
      </c>
      <c r="G145" s="37"/>
      <c r="H145" s="37"/>
      <c r="I145" s="109"/>
      <c r="J145" s="37"/>
      <c r="K145" s="37"/>
      <c r="L145" s="40"/>
      <c r="M145" s="208"/>
      <c r="N145" s="209"/>
      <c r="O145" s="65"/>
      <c r="P145" s="65"/>
      <c r="Q145" s="65"/>
      <c r="R145" s="65"/>
      <c r="S145" s="65"/>
      <c r="T145" s="66"/>
      <c r="U145" s="35"/>
      <c r="V145" s="35"/>
      <c r="W145" s="35"/>
      <c r="X145" s="35"/>
      <c r="Y145" s="35"/>
      <c r="Z145" s="35"/>
      <c r="AA145" s="35"/>
      <c r="AB145" s="35"/>
      <c r="AC145" s="35"/>
      <c r="AD145" s="35"/>
      <c r="AE145" s="35"/>
      <c r="AT145" s="18" t="s">
        <v>151</v>
      </c>
      <c r="AU145" s="18" t="s">
        <v>82</v>
      </c>
    </row>
    <row r="146" spans="1:65" s="2" customFormat="1" ht="16.5" customHeight="1">
      <c r="A146" s="35"/>
      <c r="B146" s="36"/>
      <c r="C146" s="188" t="s">
        <v>264</v>
      </c>
      <c r="D146" s="188" t="s">
        <v>119</v>
      </c>
      <c r="E146" s="189" t="s">
        <v>755</v>
      </c>
      <c r="F146" s="190" t="s">
        <v>756</v>
      </c>
      <c r="G146" s="191" t="s">
        <v>261</v>
      </c>
      <c r="H146" s="192">
        <v>1</v>
      </c>
      <c r="I146" s="193"/>
      <c r="J146" s="194">
        <f>ROUND(I146*H146,2)</f>
        <v>0</v>
      </c>
      <c r="K146" s="190" t="s">
        <v>123</v>
      </c>
      <c r="L146" s="40"/>
      <c r="M146" s="202" t="s">
        <v>19</v>
      </c>
      <c r="N146" s="203" t="s">
        <v>43</v>
      </c>
      <c r="O146" s="65"/>
      <c r="P146" s="204">
        <f>O146*H146</f>
        <v>0</v>
      </c>
      <c r="Q146" s="204">
        <v>0</v>
      </c>
      <c r="R146" s="204">
        <f>Q146*H146</f>
        <v>0</v>
      </c>
      <c r="S146" s="204">
        <v>0</v>
      </c>
      <c r="T146" s="205">
        <f>S146*H146</f>
        <v>0</v>
      </c>
      <c r="U146" s="35"/>
      <c r="V146" s="35"/>
      <c r="W146" s="35"/>
      <c r="X146" s="35"/>
      <c r="Y146" s="35"/>
      <c r="Z146" s="35"/>
      <c r="AA146" s="35"/>
      <c r="AB146" s="35"/>
      <c r="AC146" s="35"/>
      <c r="AD146" s="35"/>
      <c r="AE146" s="35"/>
      <c r="AR146" s="200" t="s">
        <v>239</v>
      </c>
      <c r="AT146" s="200" t="s">
        <v>119</v>
      </c>
      <c r="AU146" s="200" t="s">
        <v>82</v>
      </c>
      <c r="AY146" s="18" t="s">
        <v>116</v>
      </c>
      <c r="BE146" s="201">
        <f>IF(N146="základní",J146,0)</f>
        <v>0</v>
      </c>
      <c r="BF146" s="201">
        <f>IF(N146="snížená",J146,0)</f>
        <v>0</v>
      </c>
      <c r="BG146" s="201">
        <f>IF(N146="zákl. přenesená",J146,0)</f>
        <v>0</v>
      </c>
      <c r="BH146" s="201">
        <f>IF(N146="sníž. přenesená",J146,0)</f>
        <v>0</v>
      </c>
      <c r="BI146" s="201">
        <f>IF(N146="nulová",J146,0)</f>
        <v>0</v>
      </c>
      <c r="BJ146" s="18" t="s">
        <v>80</v>
      </c>
      <c r="BK146" s="201">
        <f>ROUND(I146*H146,2)</f>
        <v>0</v>
      </c>
      <c r="BL146" s="18" t="s">
        <v>239</v>
      </c>
      <c r="BM146" s="200" t="s">
        <v>757</v>
      </c>
    </row>
    <row r="147" spans="1:65" s="2" customFormat="1" ht="39">
      <c r="A147" s="35"/>
      <c r="B147" s="36"/>
      <c r="C147" s="37"/>
      <c r="D147" s="206" t="s">
        <v>151</v>
      </c>
      <c r="E147" s="37"/>
      <c r="F147" s="207" t="s">
        <v>263</v>
      </c>
      <c r="G147" s="37"/>
      <c r="H147" s="37"/>
      <c r="I147" s="109"/>
      <c r="J147" s="37"/>
      <c r="K147" s="37"/>
      <c r="L147" s="40"/>
      <c r="M147" s="208"/>
      <c r="N147" s="209"/>
      <c r="O147" s="65"/>
      <c r="P147" s="65"/>
      <c r="Q147" s="65"/>
      <c r="R147" s="65"/>
      <c r="S147" s="65"/>
      <c r="T147" s="66"/>
      <c r="U147" s="35"/>
      <c r="V147" s="35"/>
      <c r="W147" s="35"/>
      <c r="X147" s="35"/>
      <c r="Y147" s="35"/>
      <c r="Z147" s="35"/>
      <c r="AA147" s="35"/>
      <c r="AB147" s="35"/>
      <c r="AC147" s="35"/>
      <c r="AD147" s="35"/>
      <c r="AE147" s="35"/>
      <c r="AT147" s="18" t="s">
        <v>151</v>
      </c>
      <c r="AU147" s="18" t="s">
        <v>82</v>
      </c>
    </row>
    <row r="148" spans="1:65" s="2" customFormat="1" ht="16.5" customHeight="1">
      <c r="A148" s="35"/>
      <c r="B148" s="36"/>
      <c r="C148" s="188" t="s">
        <v>7</v>
      </c>
      <c r="D148" s="188" t="s">
        <v>119</v>
      </c>
      <c r="E148" s="189" t="s">
        <v>265</v>
      </c>
      <c r="F148" s="190" t="s">
        <v>266</v>
      </c>
      <c r="G148" s="191" t="s">
        <v>255</v>
      </c>
      <c r="H148" s="192">
        <v>2</v>
      </c>
      <c r="I148" s="193"/>
      <c r="J148" s="194">
        <f>ROUND(I148*H148,2)</f>
        <v>0</v>
      </c>
      <c r="K148" s="190" t="s">
        <v>123</v>
      </c>
      <c r="L148" s="40"/>
      <c r="M148" s="202" t="s">
        <v>19</v>
      </c>
      <c r="N148" s="203" t="s">
        <v>43</v>
      </c>
      <c r="O148" s="65"/>
      <c r="P148" s="204">
        <f>O148*H148</f>
        <v>0</v>
      </c>
      <c r="Q148" s="204">
        <v>0</v>
      </c>
      <c r="R148" s="204">
        <f>Q148*H148</f>
        <v>0</v>
      </c>
      <c r="S148" s="204">
        <v>0</v>
      </c>
      <c r="T148" s="205">
        <f>S148*H148</f>
        <v>0</v>
      </c>
      <c r="U148" s="35"/>
      <c r="V148" s="35"/>
      <c r="W148" s="35"/>
      <c r="X148" s="35"/>
      <c r="Y148" s="35"/>
      <c r="Z148" s="35"/>
      <c r="AA148" s="35"/>
      <c r="AB148" s="35"/>
      <c r="AC148" s="35"/>
      <c r="AD148" s="35"/>
      <c r="AE148" s="35"/>
      <c r="AR148" s="200" t="s">
        <v>239</v>
      </c>
      <c r="AT148" s="200" t="s">
        <v>119</v>
      </c>
      <c r="AU148" s="200" t="s">
        <v>82</v>
      </c>
      <c r="AY148" s="18" t="s">
        <v>116</v>
      </c>
      <c r="BE148" s="201">
        <f>IF(N148="základní",J148,0)</f>
        <v>0</v>
      </c>
      <c r="BF148" s="201">
        <f>IF(N148="snížená",J148,0)</f>
        <v>0</v>
      </c>
      <c r="BG148" s="201">
        <f>IF(N148="zákl. přenesená",J148,0)</f>
        <v>0</v>
      </c>
      <c r="BH148" s="201">
        <f>IF(N148="sníž. přenesená",J148,0)</f>
        <v>0</v>
      </c>
      <c r="BI148" s="201">
        <f>IF(N148="nulová",J148,0)</f>
        <v>0</v>
      </c>
      <c r="BJ148" s="18" t="s">
        <v>80</v>
      </c>
      <c r="BK148" s="201">
        <f>ROUND(I148*H148,2)</f>
        <v>0</v>
      </c>
      <c r="BL148" s="18" t="s">
        <v>239</v>
      </c>
      <c r="BM148" s="200" t="s">
        <v>758</v>
      </c>
    </row>
    <row r="149" spans="1:65" s="2" customFormat="1" ht="29.25">
      <c r="A149" s="35"/>
      <c r="B149" s="36"/>
      <c r="C149" s="37"/>
      <c r="D149" s="206" t="s">
        <v>151</v>
      </c>
      <c r="E149" s="37"/>
      <c r="F149" s="207" t="s">
        <v>268</v>
      </c>
      <c r="G149" s="37"/>
      <c r="H149" s="37"/>
      <c r="I149" s="109"/>
      <c r="J149" s="37"/>
      <c r="K149" s="37"/>
      <c r="L149" s="40"/>
      <c r="M149" s="208"/>
      <c r="N149" s="209"/>
      <c r="O149" s="65"/>
      <c r="P149" s="65"/>
      <c r="Q149" s="65"/>
      <c r="R149" s="65"/>
      <c r="S149" s="65"/>
      <c r="T149" s="66"/>
      <c r="U149" s="35"/>
      <c r="V149" s="35"/>
      <c r="W149" s="35"/>
      <c r="X149" s="35"/>
      <c r="Y149" s="35"/>
      <c r="Z149" s="35"/>
      <c r="AA149" s="35"/>
      <c r="AB149" s="35"/>
      <c r="AC149" s="35"/>
      <c r="AD149" s="35"/>
      <c r="AE149" s="35"/>
      <c r="AT149" s="18" t="s">
        <v>151</v>
      </c>
      <c r="AU149" s="18" t="s">
        <v>82</v>
      </c>
    </row>
    <row r="150" spans="1:65" s="2" customFormat="1" ht="16.5" customHeight="1">
      <c r="A150" s="35"/>
      <c r="B150" s="36"/>
      <c r="C150" s="188" t="s">
        <v>272</v>
      </c>
      <c r="D150" s="188" t="s">
        <v>119</v>
      </c>
      <c r="E150" s="189" t="s">
        <v>269</v>
      </c>
      <c r="F150" s="190" t="s">
        <v>270</v>
      </c>
      <c r="G150" s="191" t="s">
        <v>122</v>
      </c>
      <c r="H150" s="192">
        <v>1</v>
      </c>
      <c r="I150" s="193"/>
      <c r="J150" s="194">
        <f>ROUND(I150*H150,2)</f>
        <v>0</v>
      </c>
      <c r="K150" s="190" t="s">
        <v>19</v>
      </c>
      <c r="L150" s="40"/>
      <c r="M150" s="202" t="s">
        <v>19</v>
      </c>
      <c r="N150" s="203" t="s">
        <v>43</v>
      </c>
      <c r="O150" s="65"/>
      <c r="P150" s="204">
        <f>O150*H150</f>
        <v>0</v>
      </c>
      <c r="Q150" s="204">
        <v>0</v>
      </c>
      <c r="R150" s="204">
        <f>Q150*H150</f>
        <v>0</v>
      </c>
      <c r="S150" s="204">
        <v>0</v>
      </c>
      <c r="T150" s="205">
        <f>S150*H150</f>
        <v>0</v>
      </c>
      <c r="U150" s="35"/>
      <c r="V150" s="35"/>
      <c r="W150" s="35"/>
      <c r="X150" s="35"/>
      <c r="Y150" s="35"/>
      <c r="Z150" s="35"/>
      <c r="AA150" s="35"/>
      <c r="AB150" s="35"/>
      <c r="AC150" s="35"/>
      <c r="AD150" s="35"/>
      <c r="AE150" s="35"/>
      <c r="AR150" s="200" t="s">
        <v>239</v>
      </c>
      <c r="AT150" s="200" t="s">
        <v>119</v>
      </c>
      <c r="AU150" s="200" t="s">
        <v>82</v>
      </c>
      <c r="AY150" s="18" t="s">
        <v>116</v>
      </c>
      <c r="BE150" s="201">
        <f>IF(N150="základní",J150,0)</f>
        <v>0</v>
      </c>
      <c r="BF150" s="201">
        <f>IF(N150="snížená",J150,0)</f>
        <v>0</v>
      </c>
      <c r="BG150" s="201">
        <f>IF(N150="zákl. přenesená",J150,0)</f>
        <v>0</v>
      </c>
      <c r="BH150" s="201">
        <f>IF(N150="sníž. přenesená",J150,0)</f>
        <v>0</v>
      </c>
      <c r="BI150" s="201">
        <f>IF(N150="nulová",J150,0)</f>
        <v>0</v>
      </c>
      <c r="BJ150" s="18" t="s">
        <v>80</v>
      </c>
      <c r="BK150" s="201">
        <f>ROUND(I150*H150,2)</f>
        <v>0</v>
      </c>
      <c r="BL150" s="18" t="s">
        <v>239</v>
      </c>
      <c r="BM150" s="200" t="s">
        <v>759</v>
      </c>
    </row>
    <row r="151" spans="1:65" s="2" customFormat="1" ht="21.75" customHeight="1">
      <c r="A151" s="35"/>
      <c r="B151" s="36"/>
      <c r="C151" s="188" t="s">
        <v>280</v>
      </c>
      <c r="D151" s="188" t="s">
        <v>119</v>
      </c>
      <c r="E151" s="189" t="s">
        <v>273</v>
      </c>
      <c r="F151" s="190" t="s">
        <v>274</v>
      </c>
      <c r="G151" s="191" t="s">
        <v>275</v>
      </c>
      <c r="H151" s="242"/>
      <c r="I151" s="193"/>
      <c r="J151" s="194">
        <f>ROUND(I151*H151,2)</f>
        <v>0</v>
      </c>
      <c r="K151" s="190" t="s">
        <v>123</v>
      </c>
      <c r="L151" s="40"/>
      <c r="M151" s="202" t="s">
        <v>19</v>
      </c>
      <c r="N151" s="203" t="s">
        <v>43</v>
      </c>
      <c r="O151" s="65"/>
      <c r="P151" s="204">
        <f>O151*H151</f>
        <v>0</v>
      </c>
      <c r="Q151" s="204">
        <v>0</v>
      </c>
      <c r="R151" s="204">
        <f>Q151*H151</f>
        <v>0</v>
      </c>
      <c r="S151" s="204">
        <v>0</v>
      </c>
      <c r="T151" s="205">
        <f>S151*H151</f>
        <v>0</v>
      </c>
      <c r="U151" s="35"/>
      <c r="V151" s="35"/>
      <c r="W151" s="35"/>
      <c r="X151" s="35"/>
      <c r="Y151" s="35"/>
      <c r="Z151" s="35"/>
      <c r="AA151" s="35"/>
      <c r="AB151" s="35"/>
      <c r="AC151" s="35"/>
      <c r="AD151" s="35"/>
      <c r="AE151" s="35"/>
      <c r="AR151" s="200" t="s">
        <v>239</v>
      </c>
      <c r="AT151" s="200" t="s">
        <v>119</v>
      </c>
      <c r="AU151" s="200" t="s">
        <v>82</v>
      </c>
      <c r="AY151" s="18" t="s">
        <v>116</v>
      </c>
      <c r="BE151" s="201">
        <f>IF(N151="základní",J151,0)</f>
        <v>0</v>
      </c>
      <c r="BF151" s="201">
        <f>IF(N151="snížená",J151,0)</f>
        <v>0</v>
      </c>
      <c r="BG151" s="201">
        <f>IF(N151="zákl. přenesená",J151,0)</f>
        <v>0</v>
      </c>
      <c r="BH151" s="201">
        <f>IF(N151="sníž. přenesená",J151,0)</f>
        <v>0</v>
      </c>
      <c r="BI151" s="201">
        <f>IF(N151="nulová",J151,0)</f>
        <v>0</v>
      </c>
      <c r="BJ151" s="18" t="s">
        <v>80</v>
      </c>
      <c r="BK151" s="201">
        <f>ROUND(I151*H151,2)</f>
        <v>0</v>
      </c>
      <c r="BL151" s="18" t="s">
        <v>239</v>
      </c>
      <c r="BM151" s="200" t="s">
        <v>760</v>
      </c>
    </row>
    <row r="152" spans="1:65" s="2" customFormat="1" ht="78">
      <c r="A152" s="35"/>
      <c r="B152" s="36"/>
      <c r="C152" s="37"/>
      <c r="D152" s="206" t="s">
        <v>151</v>
      </c>
      <c r="E152" s="37"/>
      <c r="F152" s="207" t="s">
        <v>277</v>
      </c>
      <c r="G152" s="37"/>
      <c r="H152" s="37"/>
      <c r="I152" s="109"/>
      <c r="J152" s="37"/>
      <c r="K152" s="37"/>
      <c r="L152" s="40"/>
      <c r="M152" s="208"/>
      <c r="N152" s="209"/>
      <c r="O152" s="65"/>
      <c r="P152" s="65"/>
      <c r="Q152" s="65"/>
      <c r="R152" s="65"/>
      <c r="S152" s="65"/>
      <c r="T152" s="66"/>
      <c r="U152" s="35"/>
      <c r="V152" s="35"/>
      <c r="W152" s="35"/>
      <c r="X152" s="35"/>
      <c r="Y152" s="35"/>
      <c r="Z152" s="35"/>
      <c r="AA152" s="35"/>
      <c r="AB152" s="35"/>
      <c r="AC152" s="35"/>
      <c r="AD152" s="35"/>
      <c r="AE152" s="35"/>
      <c r="AT152" s="18" t="s">
        <v>151</v>
      </c>
      <c r="AU152" s="18" t="s">
        <v>82</v>
      </c>
    </row>
    <row r="153" spans="1:65" s="12" customFormat="1" ht="22.9" customHeight="1">
      <c r="B153" s="172"/>
      <c r="C153" s="173"/>
      <c r="D153" s="174" t="s">
        <v>71</v>
      </c>
      <c r="E153" s="186" t="s">
        <v>278</v>
      </c>
      <c r="F153" s="186" t="s">
        <v>279</v>
      </c>
      <c r="G153" s="173"/>
      <c r="H153" s="173"/>
      <c r="I153" s="176"/>
      <c r="J153" s="187">
        <f>BK153</f>
        <v>0</v>
      </c>
      <c r="K153" s="173"/>
      <c r="L153" s="178"/>
      <c r="M153" s="179"/>
      <c r="N153" s="180"/>
      <c r="O153" s="180"/>
      <c r="P153" s="181">
        <f>SUM(P154:P168)</f>
        <v>0</v>
      </c>
      <c r="Q153" s="180"/>
      <c r="R153" s="181">
        <f>SUM(R154:R168)</f>
        <v>1.8800000000000002E-3</v>
      </c>
      <c r="S153" s="180"/>
      <c r="T153" s="182">
        <f>SUM(T154:T168)</f>
        <v>0</v>
      </c>
      <c r="AR153" s="183" t="s">
        <v>82</v>
      </c>
      <c r="AT153" s="184" t="s">
        <v>71</v>
      </c>
      <c r="AU153" s="184" t="s">
        <v>80</v>
      </c>
      <c r="AY153" s="183" t="s">
        <v>116</v>
      </c>
      <c r="BK153" s="185">
        <f>SUM(BK154:BK168)</f>
        <v>0</v>
      </c>
    </row>
    <row r="154" spans="1:65" s="2" customFormat="1" ht="16.5" customHeight="1">
      <c r="A154" s="35"/>
      <c r="B154" s="36"/>
      <c r="C154" s="188" t="s">
        <v>284</v>
      </c>
      <c r="D154" s="188" t="s">
        <v>119</v>
      </c>
      <c r="E154" s="189" t="s">
        <v>281</v>
      </c>
      <c r="F154" s="190" t="s">
        <v>282</v>
      </c>
      <c r="G154" s="191" t="s">
        <v>122</v>
      </c>
      <c r="H154" s="192">
        <v>1</v>
      </c>
      <c r="I154" s="193"/>
      <c r="J154" s="194">
        <f>ROUND(I154*H154,2)</f>
        <v>0</v>
      </c>
      <c r="K154" s="190" t="s">
        <v>19</v>
      </c>
      <c r="L154" s="40"/>
      <c r="M154" s="202" t="s">
        <v>19</v>
      </c>
      <c r="N154" s="203" t="s">
        <v>43</v>
      </c>
      <c r="O154" s="65"/>
      <c r="P154" s="204">
        <f>O154*H154</f>
        <v>0</v>
      </c>
      <c r="Q154" s="204">
        <v>0</v>
      </c>
      <c r="R154" s="204">
        <f>Q154*H154</f>
        <v>0</v>
      </c>
      <c r="S154" s="204">
        <v>0</v>
      </c>
      <c r="T154" s="205">
        <f>S154*H154</f>
        <v>0</v>
      </c>
      <c r="U154" s="35"/>
      <c r="V154" s="35"/>
      <c r="W154" s="35"/>
      <c r="X154" s="35"/>
      <c r="Y154" s="35"/>
      <c r="Z154" s="35"/>
      <c r="AA154" s="35"/>
      <c r="AB154" s="35"/>
      <c r="AC154" s="35"/>
      <c r="AD154" s="35"/>
      <c r="AE154" s="35"/>
      <c r="AR154" s="200" t="s">
        <v>239</v>
      </c>
      <c r="AT154" s="200" t="s">
        <v>119</v>
      </c>
      <c r="AU154" s="200" t="s">
        <v>82</v>
      </c>
      <c r="AY154" s="18" t="s">
        <v>116</v>
      </c>
      <c r="BE154" s="201">
        <f>IF(N154="základní",J154,0)</f>
        <v>0</v>
      </c>
      <c r="BF154" s="201">
        <f>IF(N154="snížená",J154,0)</f>
        <v>0</v>
      </c>
      <c r="BG154" s="201">
        <f>IF(N154="zákl. přenesená",J154,0)</f>
        <v>0</v>
      </c>
      <c r="BH154" s="201">
        <f>IF(N154="sníž. přenesená",J154,0)</f>
        <v>0</v>
      </c>
      <c r="BI154" s="201">
        <f>IF(N154="nulová",J154,0)</f>
        <v>0</v>
      </c>
      <c r="BJ154" s="18" t="s">
        <v>80</v>
      </c>
      <c r="BK154" s="201">
        <f>ROUND(I154*H154,2)</f>
        <v>0</v>
      </c>
      <c r="BL154" s="18" t="s">
        <v>239</v>
      </c>
      <c r="BM154" s="200" t="s">
        <v>761</v>
      </c>
    </row>
    <row r="155" spans="1:65" s="2" customFormat="1" ht="16.5" customHeight="1">
      <c r="A155" s="35"/>
      <c r="B155" s="36"/>
      <c r="C155" s="188" t="s">
        <v>288</v>
      </c>
      <c r="D155" s="188" t="s">
        <v>119</v>
      </c>
      <c r="E155" s="189" t="s">
        <v>285</v>
      </c>
      <c r="F155" s="190" t="s">
        <v>286</v>
      </c>
      <c r="G155" s="191" t="s">
        <v>122</v>
      </c>
      <c r="H155" s="192">
        <v>1</v>
      </c>
      <c r="I155" s="193"/>
      <c r="J155" s="194">
        <f>ROUND(I155*H155,2)</f>
        <v>0</v>
      </c>
      <c r="K155" s="190" t="s">
        <v>19</v>
      </c>
      <c r="L155" s="40"/>
      <c r="M155" s="202" t="s">
        <v>19</v>
      </c>
      <c r="N155" s="203" t="s">
        <v>43</v>
      </c>
      <c r="O155" s="65"/>
      <c r="P155" s="204">
        <f>O155*H155</f>
        <v>0</v>
      </c>
      <c r="Q155" s="204">
        <v>0</v>
      </c>
      <c r="R155" s="204">
        <f>Q155*H155</f>
        <v>0</v>
      </c>
      <c r="S155" s="204">
        <v>0</v>
      </c>
      <c r="T155" s="205">
        <f>S155*H155</f>
        <v>0</v>
      </c>
      <c r="U155" s="35"/>
      <c r="V155" s="35"/>
      <c r="W155" s="35"/>
      <c r="X155" s="35"/>
      <c r="Y155" s="35"/>
      <c r="Z155" s="35"/>
      <c r="AA155" s="35"/>
      <c r="AB155" s="35"/>
      <c r="AC155" s="35"/>
      <c r="AD155" s="35"/>
      <c r="AE155" s="35"/>
      <c r="AR155" s="200" t="s">
        <v>239</v>
      </c>
      <c r="AT155" s="200" t="s">
        <v>119</v>
      </c>
      <c r="AU155" s="200" t="s">
        <v>82</v>
      </c>
      <c r="AY155" s="18" t="s">
        <v>116</v>
      </c>
      <c r="BE155" s="201">
        <f>IF(N155="základní",J155,0)</f>
        <v>0</v>
      </c>
      <c r="BF155" s="201">
        <f>IF(N155="snížená",J155,0)</f>
        <v>0</v>
      </c>
      <c r="BG155" s="201">
        <f>IF(N155="zákl. přenesená",J155,0)</f>
        <v>0</v>
      </c>
      <c r="BH155" s="201">
        <f>IF(N155="sníž. přenesená",J155,0)</f>
        <v>0</v>
      </c>
      <c r="BI155" s="201">
        <f>IF(N155="nulová",J155,0)</f>
        <v>0</v>
      </c>
      <c r="BJ155" s="18" t="s">
        <v>80</v>
      </c>
      <c r="BK155" s="201">
        <f>ROUND(I155*H155,2)</f>
        <v>0</v>
      </c>
      <c r="BL155" s="18" t="s">
        <v>239</v>
      </c>
      <c r="BM155" s="200" t="s">
        <v>762</v>
      </c>
    </row>
    <row r="156" spans="1:65" s="2" customFormat="1" ht="16.5" customHeight="1">
      <c r="A156" s="35"/>
      <c r="B156" s="36"/>
      <c r="C156" s="188" t="s">
        <v>293</v>
      </c>
      <c r="D156" s="188" t="s">
        <v>119</v>
      </c>
      <c r="E156" s="189" t="s">
        <v>571</v>
      </c>
      <c r="F156" s="190" t="s">
        <v>572</v>
      </c>
      <c r="G156" s="191" t="s">
        <v>255</v>
      </c>
      <c r="H156" s="192">
        <v>2</v>
      </c>
      <c r="I156" s="193"/>
      <c r="J156" s="194">
        <f>ROUND(I156*H156,2)</f>
        <v>0</v>
      </c>
      <c r="K156" s="190" t="s">
        <v>123</v>
      </c>
      <c r="L156" s="40"/>
      <c r="M156" s="202" t="s">
        <v>19</v>
      </c>
      <c r="N156" s="203" t="s">
        <v>43</v>
      </c>
      <c r="O156" s="65"/>
      <c r="P156" s="204">
        <f>O156*H156</f>
        <v>0</v>
      </c>
      <c r="Q156" s="204">
        <v>5.0000000000000001E-4</v>
      </c>
      <c r="R156" s="204">
        <f>Q156*H156</f>
        <v>1E-3</v>
      </c>
      <c r="S156" s="204">
        <v>0</v>
      </c>
      <c r="T156" s="205">
        <f>S156*H156</f>
        <v>0</v>
      </c>
      <c r="U156" s="35"/>
      <c r="V156" s="35"/>
      <c r="W156" s="35"/>
      <c r="X156" s="35"/>
      <c r="Y156" s="35"/>
      <c r="Z156" s="35"/>
      <c r="AA156" s="35"/>
      <c r="AB156" s="35"/>
      <c r="AC156" s="35"/>
      <c r="AD156" s="35"/>
      <c r="AE156" s="35"/>
      <c r="AR156" s="200" t="s">
        <v>239</v>
      </c>
      <c r="AT156" s="200" t="s">
        <v>119</v>
      </c>
      <c r="AU156" s="200" t="s">
        <v>82</v>
      </c>
      <c r="AY156" s="18" t="s">
        <v>116</v>
      </c>
      <c r="BE156" s="201">
        <f>IF(N156="základní",J156,0)</f>
        <v>0</v>
      </c>
      <c r="BF156" s="201">
        <f>IF(N156="snížená",J156,0)</f>
        <v>0</v>
      </c>
      <c r="BG156" s="201">
        <f>IF(N156="zákl. přenesená",J156,0)</f>
        <v>0</v>
      </c>
      <c r="BH156" s="201">
        <f>IF(N156="sníž. přenesená",J156,0)</f>
        <v>0</v>
      </c>
      <c r="BI156" s="201">
        <f>IF(N156="nulová",J156,0)</f>
        <v>0</v>
      </c>
      <c r="BJ156" s="18" t="s">
        <v>80</v>
      </c>
      <c r="BK156" s="201">
        <f>ROUND(I156*H156,2)</f>
        <v>0</v>
      </c>
      <c r="BL156" s="18" t="s">
        <v>239</v>
      </c>
      <c r="BM156" s="200" t="s">
        <v>763</v>
      </c>
    </row>
    <row r="157" spans="1:65" s="2" customFormat="1" ht="29.25">
      <c r="A157" s="35"/>
      <c r="B157" s="36"/>
      <c r="C157" s="37"/>
      <c r="D157" s="206" t="s">
        <v>151</v>
      </c>
      <c r="E157" s="37"/>
      <c r="F157" s="207" t="s">
        <v>292</v>
      </c>
      <c r="G157" s="37"/>
      <c r="H157" s="37"/>
      <c r="I157" s="109"/>
      <c r="J157" s="37"/>
      <c r="K157" s="37"/>
      <c r="L157" s="40"/>
      <c r="M157" s="208"/>
      <c r="N157" s="209"/>
      <c r="O157" s="65"/>
      <c r="P157" s="65"/>
      <c r="Q157" s="65"/>
      <c r="R157" s="65"/>
      <c r="S157" s="65"/>
      <c r="T157" s="66"/>
      <c r="U157" s="35"/>
      <c r="V157" s="35"/>
      <c r="W157" s="35"/>
      <c r="X157" s="35"/>
      <c r="Y157" s="35"/>
      <c r="Z157" s="35"/>
      <c r="AA157" s="35"/>
      <c r="AB157" s="35"/>
      <c r="AC157" s="35"/>
      <c r="AD157" s="35"/>
      <c r="AE157" s="35"/>
      <c r="AT157" s="18" t="s">
        <v>151</v>
      </c>
      <c r="AU157" s="18" t="s">
        <v>82</v>
      </c>
    </row>
    <row r="158" spans="1:65" s="2" customFormat="1" ht="16.5" customHeight="1">
      <c r="A158" s="35"/>
      <c r="B158" s="36"/>
      <c r="C158" s="188" t="s">
        <v>298</v>
      </c>
      <c r="D158" s="188" t="s">
        <v>119</v>
      </c>
      <c r="E158" s="189" t="s">
        <v>294</v>
      </c>
      <c r="F158" s="190" t="s">
        <v>295</v>
      </c>
      <c r="G158" s="191" t="s">
        <v>261</v>
      </c>
      <c r="H158" s="192">
        <v>2</v>
      </c>
      <c r="I158" s="193"/>
      <c r="J158" s="194">
        <f>ROUND(I158*H158,2)</f>
        <v>0</v>
      </c>
      <c r="K158" s="190" t="s">
        <v>123</v>
      </c>
      <c r="L158" s="40"/>
      <c r="M158" s="202" t="s">
        <v>19</v>
      </c>
      <c r="N158" s="203" t="s">
        <v>43</v>
      </c>
      <c r="O158" s="65"/>
      <c r="P158" s="204">
        <f>O158*H158</f>
        <v>0</v>
      </c>
      <c r="Q158" s="204">
        <v>1.2999999999999999E-4</v>
      </c>
      <c r="R158" s="204">
        <f>Q158*H158</f>
        <v>2.5999999999999998E-4</v>
      </c>
      <c r="S158" s="204">
        <v>0</v>
      </c>
      <c r="T158" s="205">
        <f>S158*H158</f>
        <v>0</v>
      </c>
      <c r="U158" s="35"/>
      <c r="V158" s="35"/>
      <c r="W158" s="35"/>
      <c r="X158" s="35"/>
      <c r="Y158" s="35"/>
      <c r="Z158" s="35"/>
      <c r="AA158" s="35"/>
      <c r="AB158" s="35"/>
      <c r="AC158" s="35"/>
      <c r="AD158" s="35"/>
      <c r="AE158" s="35"/>
      <c r="AR158" s="200" t="s">
        <v>239</v>
      </c>
      <c r="AT158" s="200" t="s">
        <v>119</v>
      </c>
      <c r="AU158" s="200" t="s">
        <v>82</v>
      </c>
      <c r="AY158" s="18" t="s">
        <v>116</v>
      </c>
      <c r="BE158" s="201">
        <f>IF(N158="základní",J158,0)</f>
        <v>0</v>
      </c>
      <c r="BF158" s="201">
        <f>IF(N158="snížená",J158,0)</f>
        <v>0</v>
      </c>
      <c r="BG158" s="201">
        <f>IF(N158="zákl. přenesená",J158,0)</f>
        <v>0</v>
      </c>
      <c r="BH158" s="201">
        <f>IF(N158="sníž. přenesená",J158,0)</f>
        <v>0</v>
      </c>
      <c r="BI158" s="201">
        <f>IF(N158="nulová",J158,0)</f>
        <v>0</v>
      </c>
      <c r="BJ158" s="18" t="s">
        <v>80</v>
      </c>
      <c r="BK158" s="201">
        <f>ROUND(I158*H158,2)</f>
        <v>0</v>
      </c>
      <c r="BL158" s="18" t="s">
        <v>239</v>
      </c>
      <c r="BM158" s="200" t="s">
        <v>764</v>
      </c>
    </row>
    <row r="159" spans="1:65" s="2" customFormat="1" ht="39">
      <c r="A159" s="35"/>
      <c r="B159" s="36"/>
      <c r="C159" s="37"/>
      <c r="D159" s="206" t="s">
        <v>151</v>
      </c>
      <c r="E159" s="37"/>
      <c r="F159" s="207" t="s">
        <v>297</v>
      </c>
      <c r="G159" s="37"/>
      <c r="H159" s="37"/>
      <c r="I159" s="109"/>
      <c r="J159" s="37"/>
      <c r="K159" s="37"/>
      <c r="L159" s="40"/>
      <c r="M159" s="208"/>
      <c r="N159" s="209"/>
      <c r="O159" s="65"/>
      <c r="P159" s="65"/>
      <c r="Q159" s="65"/>
      <c r="R159" s="65"/>
      <c r="S159" s="65"/>
      <c r="T159" s="66"/>
      <c r="U159" s="35"/>
      <c r="V159" s="35"/>
      <c r="W159" s="35"/>
      <c r="X159" s="35"/>
      <c r="Y159" s="35"/>
      <c r="Z159" s="35"/>
      <c r="AA159" s="35"/>
      <c r="AB159" s="35"/>
      <c r="AC159" s="35"/>
      <c r="AD159" s="35"/>
      <c r="AE159" s="35"/>
      <c r="AT159" s="18" t="s">
        <v>151</v>
      </c>
      <c r="AU159" s="18" t="s">
        <v>82</v>
      </c>
    </row>
    <row r="160" spans="1:65" s="2" customFormat="1" ht="16.5" customHeight="1">
      <c r="A160" s="35"/>
      <c r="B160" s="36"/>
      <c r="C160" s="188" t="s">
        <v>303</v>
      </c>
      <c r="D160" s="188" t="s">
        <v>119</v>
      </c>
      <c r="E160" s="189" t="s">
        <v>765</v>
      </c>
      <c r="F160" s="190" t="s">
        <v>766</v>
      </c>
      <c r="G160" s="191" t="s">
        <v>261</v>
      </c>
      <c r="H160" s="192">
        <v>1</v>
      </c>
      <c r="I160" s="193"/>
      <c r="J160" s="194">
        <f>ROUND(I160*H160,2)</f>
        <v>0</v>
      </c>
      <c r="K160" s="190" t="s">
        <v>123</v>
      </c>
      <c r="L160" s="40"/>
      <c r="M160" s="202" t="s">
        <v>19</v>
      </c>
      <c r="N160" s="203" t="s">
        <v>43</v>
      </c>
      <c r="O160" s="65"/>
      <c r="P160" s="204">
        <f>O160*H160</f>
        <v>0</v>
      </c>
      <c r="Q160" s="204">
        <v>2.2000000000000001E-4</v>
      </c>
      <c r="R160" s="204">
        <f>Q160*H160</f>
        <v>2.2000000000000001E-4</v>
      </c>
      <c r="S160" s="204">
        <v>0</v>
      </c>
      <c r="T160" s="205">
        <f>S160*H160</f>
        <v>0</v>
      </c>
      <c r="U160" s="35"/>
      <c r="V160" s="35"/>
      <c r="W160" s="35"/>
      <c r="X160" s="35"/>
      <c r="Y160" s="35"/>
      <c r="Z160" s="35"/>
      <c r="AA160" s="35"/>
      <c r="AB160" s="35"/>
      <c r="AC160" s="35"/>
      <c r="AD160" s="35"/>
      <c r="AE160" s="35"/>
      <c r="AR160" s="200" t="s">
        <v>239</v>
      </c>
      <c r="AT160" s="200" t="s">
        <v>119</v>
      </c>
      <c r="AU160" s="200" t="s">
        <v>82</v>
      </c>
      <c r="AY160" s="18" t="s">
        <v>116</v>
      </c>
      <c r="BE160" s="201">
        <f>IF(N160="základní",J160,0)</f>
        <v>0</v>
      </c>
      <c r="BF160" s="201">
        <f>IF(N160="snížená",J160,0)</f>
        <v>0</v>
      </c>
      <c r="BG160" s="201">
        <f>IF(N160="zákl. přenesená",J160,0)</f>
        <v>0</v>
      </c>
      <c r="BH160" s="201">
        <f>IF(N160="sníž. přenesená",J160,0)</f>
        <v>0</v>
      </c>
      <c r="BI160" s="201">
        <f>IF(N160="nulová",J160,0)</f>
        <v>0</v>
      </c>
      <c r="BJ160" s="18" t="s">
        <v>80</v>
      </c>
      <c r="BK160" s="201">
        <f>ROUND(I160*H160,2)</f>
        <v>0</v>
      </c>
      <c r="BL160" s="18" t="s">
        <v>239</v>
      </c>
      <c r="BM160" s="200" t="s">
        <v>767</v>
      </c>
    </row>
    <row r="161" spans="1:65" s="2" customFormat="1" ht="39">
      <c r="A161" s="35"/>
      <c r="B161" s="36"/>
      <c r="C161" s="37"/>
      <c r="D161" s="206" t="s">
        <v>151</v>
      </c>
      <c r="E161" s="37"/>
      <c r="F161" s="207" t="s">
        <v>297</v>
      </c>
      <c r="G161" s="37"/>
      <c r="H161" s="37"/>
      <c r="I161" s="109"/>
      <c r="J161" s="37"/>
      <c r="K161" s="37"/>
      <c r="L161" s="40"/>
      <c r="M161" s="208"/>
      <c r="N161" s="209"/>
      <c r="O161" s="65"/>
      <c r="P161" s="65"/>
      <c r="Q161" s="65"/>
      <c r="R161" s="65"/>
      <c r="S161" s="65"/>
      <c r="T161" s="66"/>
      <c r="U161" s="35"/>
      <c r="V161" s="35"/>
      <c r="W161" s="35"/>
      <c r="X161" s="35"/>
      <c r="Y161" s="35"/>
      <c r="Z161" s="35"/>
      <c r="AA161" s="35"/>
      <c r="AB161" s="35"/>
      <c r="AC161" s="35"/>
      <c r="AD161" s="35"/>
      <c r="AE161" s="35"/>
      <c r="AT161" s="18" t="s">
        <v>151</v>
      </c>
      <c r="AU161" s="18" t="s">
        <v>82</v>
      </c>
    </row>
    <row r="162" spans="1:65" s="2" customFormat="1" ht="21.75" customHeight="1">
      <c r="A162" s="35"/>
      <c r="B162" s="36"/>
      <c r="C162" s="188" t="s">
        <v>307</v>
      </c>
      <c r="D162" s="188" t="s">
        <v>119</v>
      </c>
      <c r="E162" s="189" t="s">
        <v>299</v>
      </c>
      <c r="F162" s="190" t="s">
        <v>300</v>
      </c>
      <c r="G162" s="191" t="s">
        <v>255</v>
      </c>
      <c r="H162" s="192">
        <v>2</v>
      </c>
      <c r="I162" s="193"/>
      <c r="J162" s="194">
        <f>ROUND(I162*H162,2)</f>
        <v>0</v>
      </c>
      <c r="K162" s="190" t="s">
        <v>123</v>
      </c>
      <c r="L162" s="40"/>
      <c r="M162" s="202" t="s">
        <v>19</v>
      </c>
      <c r="N162" s="203" t="s">
        <v>43</v>
      </c>
      <c r="O162" s="65"/>
      <c r="P162" s="204">
        <f>O162*H162</f>
        <v>0</v>
      </c>
      <c r="Q162" s="204">
        <v>1.9000000000000001E-4</v>
      </c>
      <c r="R162" s="204">
        <f>Q162*H162</f>
        <v>3.8000000000000002E-4</v>
      </c>
      <c r="S162" s="204">
        <v>0</v>
      </c>
      <c r="T162" s="205">
        <f>S162*H162</f>
        <v>0</v>
      </c>
      <c r="U162" s="35"/>
      <c r="V162" s="35"/>
      <c r="W162" s="35"/>
      <c r="X162" s="35"/>
      <c r="Y162" s="35"/>
      <c r="Z162" s="35"/>
      <c r="AA162" s="35"/>
      <c r="AB162" s="35"/>
      <c r="AC162" s="35"/>
      <c r="AD162" s="35"/>
      <c r="AE162" s="35"/>
      <c r="AR162" s="200" t="s">
        <v>239</v>
      </c>
      <c r="AT162" s="200" t="s">
        <v>119</v>
      </c>
      <c r="AU162" s="200" t="s">
        <v>82</v>
      </c>
      <c r="AY162" s="18" t="s">
        <v>116</v>
      </c>
      <c r="BE162" s="201">
        <f>IF(N162="základní",J162,0)</f>
        <v>0</v>
      </c>
      <c r="BF162" s="201">
        <f>IF(N162="snížená",J162,0)</f>
        <v>0</v>
      </c>
      <c r="BG162" s="201">
        <f>IF(N162="zákl. přenesená",J162,0)</f>
        <v>0</v>
      </c>
      <c r="BH162" s="201">
        <f>IF(N162="sníž. přenesená",J162,0)</f>
        <v>0</v>
      </c>
      <c r="BI162" s="201">
        <f>IF(N162="nulová",J162,0)</f>
        <v>0</v>
      </c>
      <c r="BJ162" s="18" t="s">
        <v>80</v>
      </c>
      <c r="BK162" s="201">
        <f>ROUND(I162*H162,2)</f>
        <v>0</v>
      </c>
      <c r="BL162" s="18" t="s">
        <v>239</v>
      </c>
      <c r="BM162" s="200" t="s">
        <v>768</v>
      </c>
    </row>
    <row r="163" spans="1:65" s="2" customFormat="1" ht="68.25">
      <c r="A163" s="35"/>
      <c r="B163" s="36"/>
      <c r="C163" s="37"/>
      <c r="D163" s="206" t="s">
        <v>151</v>
      </c>
      <c r="E163" s="37"/>
      <c r="F163" s="207" t="s">
        <v>302</v>
      </c>
      <c r="G163" s="37"/>
      <c r="H163" s="37"/>
      <c r="I163" s="109"/>
      <c r="J163" s="37"/>
      <c r="K163" s="37"/>
      <c r="L163" s="40"/>
      <c r="M163" s="208"/>
      <c r="N163" s="209"/>
      <c r="O163" s="65"/>
      <c r="P163" s="65"/>
      <c r="Q163" s="65"/>
      <c r="R163" s="65"/>
      <c r="S163" s="65"/>
      <c r="T163" s="66"/>
      <c r="U163" s="35"/>
      <c r="V163" s="35"/>
      <c r="W163" s="35"/>
      <c r="X163" s="35"/>
      <c r="Y163" s="35"/>
      <c r="Z163" s="35"/>
      <c r="AA163" s="35"/>
      <c r="AB163" s="35"/>
      <c r="AC163" s="35"/>
      <c r="AD163" s="35"/>
      <c r="AE163" s="35"/>
      <c r="AT163" s="18" t="s">
        <v>151</v>
      </c>
      <c r="AU163" s="18" t="s">
        <v>82</v>
      </c>
    </row>
    <row r="164" spans="1:65" s="2" customFormat="1" ht="16.5" customHeight="1">
      <c r="A164" s="35"/>
      <c r="B164" s="36"/>
      <c r="C164" s="188" t="s">
        <v>310</v>
      </c>
      <c r="D164" s="188" t="s">
        <v>119</v>
      </c>
      <c r="E164" s="189" t="s">
        <v>304</v>
      </c>
      <c r="F164" s="190" t="s">
        <v>305</v>
      </c>
      <c r="G164" s="191" t="s">
        <v>255</v>
      </c>
      <c r="H164" s="192">
        <v>2</v>
      </c>
      <c r="I164" s="193"/>
      <c r="J164" s="194">
        <f>ROUND(I164*H164,2)</f>
        <v>0</v>
      </c>
      <c r="K164" s="190" t="s">
        <v>123</v>
      </c>
      <c r="L164" s="40"/>
      <c r="M164" s="202" t="s">
        <v>19</v>
      </c>
      <c r="N164" s="203" t="s">
        <v>43</v>
      </c>
      <c r="O164" s="65"/>
      <c r="P164" s="204">
        <f>O164*H164</f>
        <v>0</v>
      </c>
      <c r="Q164" s="204">
        <v>1.0000000000000001E-5</v>
      </c>
      <c r="R164" s="204">
        <f>Q164*H164</f>
        <v>2.0000000000000002E-5</v>
      </c>
      <c r="S164" s="204">
        <v>0</v>
      </c>
      <c r="T164" s="205">
        <f>S164*H164</f>
        <v>0</v>
      </c>
      <c r="U164" s="35"/>
      <c r="V164" s="35"/>
      <c r="W164" s="35"/>
      <c r="X164" s="35"/>
      <c r="Y164" s="35"/>
      <c r="Z164" s="35"/>
      <c r="AA164" s="35"/>
      <c r="AB164" s="35"/>
      <c r="AC164" s="35"/>
      <c r="AD164" s="35"/>
      <c r="AE164" s="35"/>
      <c r="AR164" s="200" t="s">
        <v>239</v>
      </c>
      <c r="AT164" s="200" t="s">
        <v>119</v>
      </c>
      <c r="AU164" s="200" t="s">
        <v>82</v>
      </c>
      <c r="AY164" s="18" t="s">
        <v>116</v>
      </c>
      <c r="BE164" s="201">
        <f>IF(N164="základní",J164,0)</f>
        <v>0</v>
      </c>
      <c r="BF164" s="201">
        <f>IF(N164="snížená",J164,0)</f>
        <v>0</v>
      </c>
      <c r="BG164" s="201">
        <f>IF(N164="zákl. přenesená",J164,0)</f>
        <v>0</v>
      </c>
      <c r="BH164" s="201">
        <f>IF(N164="sníž. přenesená",J164,0)</f>
        <v>0</v>
      </c>
      <c r="BI164" s="201">
        <f>IF(N164="nulová",J164,0)</f>
        <v>0</v>
      </c>
      <c r="BJ164" s="18" t="s">
        <v>80</v>
      </c>
      <c r="BK164" s="201">
        <f>ROUND(I164*H164,2)</f>
        <v>0</v>
      </c>
      <c r="BL164" s="18" t="s">
        <v>239</v>
      </c>
      <c r="BM164" s="200" t="s">
        <v>769</v>
      </c>
    </row>
    <row r="165" spans="1:65" s="2" customFormat="1" ht="68.25">
      <c r="A165" s="35"/>
      <c r="B165" s="36"/>
      <c r="C165" s="37"/>
      <c r="D165" s="206" t="s">
        <v>151</v>
      </c>
      <c r="E165" s="37"/>
      <c r="F165" s="207" t="s">
        <v>302</v>
      </c>
      <c r="G165" s="37"/>
      <c r="H165" s="37"/>
      <c r="I165" s="109"/>
      <c r="J165" s="37"/>
      <c r="K165" s="37"/>
      <c r="L165" s="40"/>
      <c r="M165" s="208"/>
      <c r="N165" s="209"/>
      <c r="O165" s="65"/>
      <c r="P165" s="65"/>
      <c r="Q165" s="65"/>
      <c r="R165" s="65"/>
      <c r="S165" s="65"/>
      <c r="T165" s="66"/>
      <c r="U165" s="35"/>
      <c r="V165" s="35"/>
      <c r="W165" s="35"/>
      <c r="X165" s="35"/>
      <c r="Y165" s="35"/>
      <c r="Z165" s="35"/>
      <c r="AA165" s="35"/>
      <c r="AB165" s="35"/>
      <c r="AC165" s="35"/>
      <c r="AD165" s="35"/>
      <c r="AE165" s="35"/>
      <c r="AT165" s="18" t="s">
        <v>151</v>
      </c>
      <c r="AU165" s="18" t="s">
        <v>82</v>
      </c>
    </row>
    <row r="166" spans="1:65" s="2" customFormat="1" ht="16.5" customHeight="1">
      <c r="A166" s="35"/>
      <c r="B166" s="36"/>
      <c r="C166" s="188" t="s">
        <v>317</v>
      </c>
      <c r="D166" s="188" t="s">
        <v>119</v>
      </c>
      <c r="E166" s="189" t="s">
        <v>308</v>
      </c>
      <c r="F166" s="190" t="s">
        <v>270</v>
      </c>
      <c r="G166" s="191" t="s">
        <v>122</v>
      </c>
      <c r="H166" s="192">
        <v>1</v>
      </c>
      <c r="I166" s="193"/>
      <c r="J166" s="194">
        <f>ROUND(I166*H166,2)</f>
        <v>0</v>
      </c>
      <c r="K166" s="190" t="s">
        <v>19</v>
      </c>
      <c r="L166" s="40"/>
      <c r="M166" s="202" t="s">
        <v>19</v>
      </c>
      <c r="N166" s="203" t="s">
        <v>43</v>
      </c>
      <c r="O166" s="65"/>
      <c r="P166" s="204">
        <f>O166*H166</f>
        <v>0</v>
      </c>
      <c r="Q166" s="204">
        <v>0</v>
      </c>
      <c r="R166" s="204">
        <f>Q166*H166</f>
        <v>0</v>
      </c>
      <c r="S166" s="204">
        <v>0</v>
      </c>
      <c r="T166" s="205">
        <f>S166*H166</f>
        <v>0</v>
      </c>
      <c r="U166" s="35"/>
      <c r="V166" s="35"/>
      <c r="W166" s="35"/>
      <c r="X166" s="35"/>
      <c r="Y166" s="35"/>
      <c r="Z166" s="35"/>
      <c r="AA166" s="35"/>
      <c r="AB166" s="35"/>
      <c r="AC166" s="35"/>
      <c r="AD166" s="35"/>
      <c r="AE166" s="35"/>
      <c r="AR166" s="200" t="s">
        <v>239</v>
      </c>
      <c r="AT166" s="200" t="s">
        <v>119</v>
      </c>
      <c r="AU166" s="200" t="s">
        <v>82</v>
      </c>
      <c r="AY166" s="18" t="s">
        <v>116</v>
      </c>
      <c r="BE166" s="201">
        <f>IF(N166="základní",J166,0)</f>
        <v>0</v>
      </c>
      <c r="BF166" s="201">
        <f>IF(N166="snížená",J166,0)</f>
        <v>0</v>
      </c>
      <c r="BG166" s="201">
        <f>IF(N166="zákl. přenesená",J166,0)</f>
        <v>0</v>
      </c>
      <c r="BH166" s="201">
        <f>IF(N166="sníž. přenesená",J166,0)</f>
        <v>0</v>
      </c>
      <c r="BI166" s="201">
        <f>IF(N166="nulová",J166,0)</f>
        <v>0</v>
      </c>
      <c r="BJ166" s="18" t="s">
        <v>80</v>
      </c>
      <c r="BK166" s="201">
        <f>ROUND(I166*H166,2)</f>
        <v>0</v>
      </c>
      <c r="BL166" s="18" t="s">
        <v>239</v>
      </c>
      <c r="BM166" s="200" t="s">
        <v>770</v>
      </c>
    </row>
    <row r="167" spans="1:65" s="2" customFormat="1" ht="21.75" customHeight="1">
      <c r="A167" s="35"/>
      <c r="B167" s="36"/>
      <c r="C167" s="188" t="s">
        <v>321</v>
      </c>
      <c r="D167" s="188" t="s">
        <v>119</v>
      </c>
      <c r="E167" s="189" t="s">
        <v>311</v>
      </c>
      <c r="F167" s="190" t="s">
        <v>312</v>
      </c>
      <c r="G167" s="191" t="s">
        <v>275</v>
      </c>
      <c r="H167" s="242"/>
      <c r="I167" s="193"/>
      <c r="J167" s="194">
        <f>ROUND(I167*H167,2)</f>
        <v>0</v>
      </c>
      <c r="K167" s="190" t="s">
        <v>123</v>
      </c>
      <c r="L167" s="40"/>
      <c r="M167" s="202" t="s">
        <v>19</v>
      </c>
      <c r="N167" s="203" t="s">
        <v>43</v>
      </c>
      <c r="O167" s="65"/>
      <c r="P167" s="204">
        <f>O167*H167</f>
        <v>0</v>
      </c>
      <c r="Q167" s="204">
        <v>0</v>
      </c>
      <c r="R167" s="204">
        <f>Q167*H167</f>
        <v>0</v>
      </c>
      <c r="S167" s="204">
        <v>0</v>
      </c>
      <c r="T167" s="205">
        <f>S167*H167</f>
        <v>0</v>
      </c>
      <c r="U167" s="35"/>
      <c r="V167" s="35"/>
      <c r="W167" s="35"/>
      <c r="X167" s="35"/>
      <c r="Y167" s="35"/>
      <c r="Z167" s="35"/>
      <c r="AA167" s="35"/>
      <c r="AB167" s="35"/>
      <c r="AC167" s="35"/>
      <c r="AD167" s="35"/>
      <c r="AE167" s="35"/>
      <c r="AR167" s="200" t="s">
        <v>239</v>
      </c>
      <c r="AT167" s="200" t="s">
        <v>119</v>
      </c>
      <c r="AU167" s="200" t="s">
        <v>82</v>
      </c>
      <c r="AY167" s="18" t="s">
        <v>116</v>
      </c>
      <c r="BE167" s="201">
        <f>IF(N167="základní",J167,0)</f>
        <v>0</v>
      </c>
      <c r="BF167" s="201">
        <f>IF(N167="snížená",J167,0)</f>
        <v>0</v>
      </c>
      <c r="BG167" s="201">
        <f>IF(N167="zákl. přenesená",J167,0)</f>
        <v>0</v>
      </c>
      <c r="BH167" s="201">
        <f>IF(N167="sníž. přenesená",J167,0)</f>
        <v>0</v>
      </c>
      <c r="BI167" s="201">
        <f>IF(N167="nulová",J167,0)</f>
        <v>0</v>
      </c>
      <c r="BJ167" s="18" t="s">
        <v>80</v>
      </c>
      <c r="BK167" s="201">
        <f>ROUND(I167*H167,2)</f>
        <v>0</v>
      </c>
      <c r="BL167" s="18" t="s">
        <v>239</v>
      </c>
      <c r="BM167" s="200" t="s">
        <v>771</v>
      </c>
    </row>
    <row r="168" spans="1:65" s="2" customFormat="1" ht="78">
      <c r="A168" s="35"/>
      <c r="B168" s="36"/>
      <c r="C168" s="37"/>
      <c r="D168" s="206" t="s">
        <v>151</v>
      </c>
      <c r="E168" s="37"/>
      <c r="F168" s="207" t="s">
        <v>314</v>
      </c>
      <c r="G168" s="37"/>
      <c r="H168" s="37"/>
      <c r="I168" s="109"/>
      <c r="J168" s="37"/>
      <c r="K168" s="37"/>
      <c r="L168" s="40"/>
      <c r="M168" s="208"/>
      <c r="N168" s="209"/>
      <c r="O168" s="65"/>
      <c r="P168" s="65"/>
      <c r="Q168" s="65"/>
      <c r="R168" s="65"/>
      <c r="S168" s="65"/>
      <c r="T168" s="66"/>
      <c r="U168" s="35"/>
      <c r="V168" s="35"/>
      <c r="W168" s="35"/>
      <c r="X168" s="35"/>
      <c r="Y168" s="35"/>
      <c r="Z168" s="35"/>
      <c r="AA168" s="35"/>
      <c r="AB168" s="35"/>
      <c r="AC168" s="35"/>
      <c r="AD168" s="35"/>
      <c r="AE168" s="35"/>
      <c r="AT168" s="18" t="s">
        <v>151</v>
      </c>
      <c r="AU168" s="18" t="s">
        <v>82</v>
      </c>
    </row>
    <row r="169" spans="1:65" s="12" customFormat="1" ht="22.9" customHeight="1">
      <c r="B169" s="172"/>
      <c r="C169" s="173"/>
      <c r="D169" s="174" t="s">
        <v>71</v>
      </c>
      <c r="E169" s="186" t="s">
        <v>315</v>
      </c>
      <c r="F169" s="186" t="s">
        <v>316</v>
      </c>
      <c r="G169" s="173"/>
      <c r="H169" s="173"/>
      <c r="I169" s="176"/>
      <c r="J169" s="187">
        <f>BK169</f>
        <v>0</v>
      </c>
      <c r="K169" s="173"/>
      <c r="L169" s="178"/>
      <c r="M169" s="179"/>
      <c r="N169" s="180"/>
      <c r="O169" s="180"/>
      <c r="P169" s="181">
        <f>SUM(P170:P184)</f>
        <v>0</v>
      </c>
      <c r="Q169" s="180"/>
      <c r="R169" s="181">
        <f>SUM(R170:R184)</f>
        <v>2.392E-2</v>
      </c>
      <c r="S169" s="180"/>
      <c r="T169" s="182">
        <f>SUM(T170:T184)</f>
        <v>4.1200000000000001E-2</v>
      </c>
      <c r="AR169" s="183" t="s">
        <v>82</v>
      </c>
      <c r="AT169" s="184" t="s">
        <v>71</v>
      </c>
      <c r="AU169" s="184" t="s">
        <v>80</v>
      </c>
      <c r="AY169" s="183" t="s">
        <v>116</v>
      </c>
      <c r="BK169" s="185">
        <f>SUM(BK170:BK184)</f>
        <v>0</v>
      </c>
    </row>
    <row r="170" spans="1:65" s="2" customFormat="1" ht="16.5" customHeight="1">
      <c r="A170" s="35"/>
      <c r="B170" s="36"/>
      <c r="C170" s="188" t="s">
        <v>328</v>
      </c>
      <c r="D170" s="188" t="s">
        <v>119</v>
      </c>
      <c r="E170" s="189" t="s">
        <v>772</v>
      </c>
      <c r="F170" s="190" t="s">
        <v>773</v>
      </c>
      <c r="G170" s="191" t="s">
        <v>122</v>
      </c>
      <c r="H170" s="192">
        <v>1</v>
      </c>
      <c r="I170" s="193"/>
      <c r="J170" s="194">
        <f>ROUND(I170*H170,2)</f>
        <v>0</v>
      </c>
      <c r="K170" s="190" t="s">
        <v>123</v>
      </c>
      <c r="L170" s="40"/>
      <c r="M170" s="202" t="s">
        <v>19</v>
      </c>
      <c r="N170" s="203" t="s">
        <v>43</v>
      </c>
      <c r="O170" s="65"/>
      <c r="P170" s="204">
        <f>O170*H170</f>
        <v>0</v>
      </c>
      <c r="Q170" s="204">
        <v>0</v>
      </c>
      <c r="R170" s="204">
        <f>Q170*H170</f>
        <v>0</v>
      </c>
      <c r="S170" s="204">
        <v>1.933E-2</v>
      </c>
      <c r="T170" s="205">
        <f>S170*H170</f>
        <v>1.933E-2</v>
      </c>
      <c r="U170" s="35"/>
      <c r="V170" s="35"/>
      <c r="W170" s="35"/>
      <c r="X170" s="35"/>
      <c r="Y170" s="35"/>
      <c r="Z170" s="35"/>
      <c r="AA170" s="35"/>
      <c r="AB170" s="35"/>
      <c r="AC170" s="35"/>
      <c r="AD170" s="35"/>
      <c r="AE170" s="35"/>
      <c r="AR170" s="200" t="s">
        <v>239</v>
      </c>
      <c r="AT170" s="200" t="s">
        <v>119</v>
      </c>
      <c r="AU170" s="200" t="s">
        <v>82</v>
      </c>
      <c r="AY170" s="18" t="s">
        <v>116</v>
      </c>
      <c r="BE170" s="201">
        <f>IF(N170="základní",J170,0)</f>
        <v>0</v>
      </c>
      <c r="BF170" s="201">
        <f>IF(N170="snížená",J170,0)</f>
        <v>0</v>
      </c>
      <c r="BG170" s="201">
        <f>IF(N170="zákl. přenesená",J170,0)</f>
        <v>0</v>
      </c>
      <c r="BH170" s="201">
        <f>IF(N170="sníž. přenesená",J170,0)</f>
        <v>0</v>
      </c>
      <c r="BI170" s="201">
        <f>IF(N170="nulová",J170,0)</f>
        <v>0</v>
      </c>
      <c r="BJ170" s="18" t="s">
        <v>80</v>
      </c>
      <c r="BK170" s="201">
        <f>ROUND(I170*H170,2)</f>
        <v>0</v>
      </c>
      <c r="BL170" s="18" t="s">
        <v>239</v>
      </c>
      <c r="BM170" s="200" t="s">
        <v>774</v>
      </c>
    </row>
    <row r="171" spans="1:65" s="2" customFormat="1" ht="16.5" customHeight="1">
      <c r="A171" s="35"/>
      <c r="B171" s="36"/>
      <c r="C171" s="188" t="s">
        <v>332</v>
      </c>
      <c r="D171" s="188" t="s">
        <v>119</v>
      </c>
      <c r="E171" s="189" t="s">
        <v>585</v>
      </c>
      <c r="F171" s="190" t="s">
        <v>586</v>
      </c>
      <c r="G171" s="191" t="s">
        <v>122</v>
      </c>
      <c r="H171" s="192">
        <v>1</v>
      </c>
      <c r="I171" s="193"/>
      <c r="J171" s="194">
        <f>ROUND(I171*H171,2)</f>
        <v>0</v>
      </c>
      <c r="K171" s="190" t="s">
        <v>123</v>
      </c>
      <c r="L171" s="40"/>
      <c r="M171" s="202" t="s">
        <v>19</v>
      </c>
      <c r="N171" s="203" t="s">
        <v>43</v>
      </c>
      <c r="O171" s="65"/>
      <c r="P171" s="204">
        <f>O171*H171</f>
        <v>0</v>
      </c>
      <c r="Q171" s="204">
        <v>0</v>
      </c>
      <c r="R171" s="204">
        <f>Q171*H171</f>
        <v>0</v>
      </c>
      <c r="S171" s="204">
        <v>1.9460000000000002E-2</v>
      </c>
      <c r="T171" s="205">
        <f>S171*H171</f>
        <v>1.9460000000000002E-2</v>
      </c>
      <c r="U171" s="35"/>
      <c r="V171" s="35"/>
      <c r="W171" s="35"/>
      <c r="X171" s="35"/>
      <c r="Y171" s="35"/>
      <c r="Z171" s="35"/>
      <c r="AA171" s="35"/>
      <c r="AB171" s="35"/>
      <c r="AC171" s="35"/>
      <c r="AD171" s="35"/>
      <c r="AE171" s="35"/>
      <c r="AR171" s="200" t="s">
        <v>239</v>
      </c>
      <c r="AT171" s="200" t="s">
        <v>119</v>
      </c>
      <c r="AU171" s="200" t="s">
        <v>82</v>
      </c>
      <c r="AY171" s="18" t="s">
        <v>116</v>
      </c>
      <c r="BE171" s="201">
        <f>IF(N171="základní",J171,0)</f>
        <v>0</v>
      </c>
      <c r="BF171" s="201">
        <f>IF(N171="snížená",J171,0)</f>
        <v>0</v>
      </c>
      <c r="BG171" s="201">
        <f>IF(N171="zákl. přenesená",J171,0)</f>
        <v>0</v>
      </c>
      <c r="BH171" s="201">
        <f>IF(N171="sníž. přenesená",J171,0)</f>
        <v>0</v>
      </c>
      <c r="BI171" s="201">
        <f>IF(N171="nulová",J171,0)</f>
        <v>0</v>
      </c>
      <c r="BJ171" s="18" t="s">
        <v>80</v>
      </c>
      <c r="BK171" s="201">
        <f>ROUND(I171*H171,2)</f>
        <v>0</v>
      </c>
      <c r="BL171" s="18" t="s">
        <v>239</v>
      </c>
      <c r="BM171" s="200" t="s">
        <v>775</v>
      </c>
    </row>
    <row r="172" spans="1:65" s="2" customFormat="1" ht="16.5" customHeight="1">
      <c r="A172" s="35"/>
      <c r="B172" s="36"/>
      <c r="C172" s="188" t="s">
        <v>336</v>
      </c>
      <c r="D172" s="188" t="s">
        <v>119</v>
      </c>
      <c r="E172" s="189" t="s">
        <v>588</v>
      </c>
      <c r="F172" s="190" t="s">
        <v>589</v>
      </c>
      <c r="G172" s="191" t="s">
        <v>122</v>
      </c>
      <c r="H172" s="192">
        <v>1</v>
      </c>
      <c r="I172" s="193"/>
      <c r="J172" s="194">
        <f>ROUND(I172*H172,2)</f>
        <v>0</v>
      </c>
      <c r="K172" s="190" t="s">
        <v>123</v>
      </c>
      <c r="L172" s="40"/>
      <c r="M172" s="202" t="s">
        <v>19</v>
      </c>
      <c r="N172" s="203" t="s">
        <v>43</v>
      </c>
      <c r="O172" s="65"/>
      <c r="P172" s="204">
        <f>O172*H172</f>
        <v>0</v>
      </c>
      <c r="Q172" s="204">
        <v>0</v>
      </c>
      <c r="R172" s="204">
        <f>Q172*H172</f>
        <v>0</v>
      </c>
      <c r="S172" s="204">
        <v>1.56E-3</v>
      </c>
      <c r="T172" s="205">
        <f>S172*H172</f>
        <v>1.56E-3</v>
      </c>
      <c r="U172" s="35"/>
      <c r="V172" s="35"/>
      <c r="W172" s="35"/>
      <c r="X172" s="35"/>
      <c r="Y172" s="35"/>
      <c r="Z172" s="35"/>
      <c r="AA172" s="35"/>
      <c r="AB172" s="35"/>
      <c r="AC172" s="35"/>
      <c r="AD172" s="35"/>
      <c r="AE172" s="35"/>
      <c r="AR172" s="200" t="s">
        <v>239</v>
      </c>
      <c r="AT172" s="200" t="s">
        <v>119</v>
      </c>
      <c r="AU172" s="200" t="s">
        <v>82</v>
      </c>
      <c r="AY172" s="18" t="s">
        <v>116</v>
      </c>
      <c r="BE172" s="201">
        <f>IF(N172="základní",J172,0)</f>
        <v>0</v>
      </c>
      <c r="BF172" s="201">
        <f>IF(N172="snížená",J172,0)</f>
        <v>0</v>
      </c>
      <c r="BG172" s="201">
        <f>IF(N172="zákl. přenesená",J172,0)</f>
        <v>0</v>
      </c>
      <c r="BH172" s="201">
        <f>IF(N172="sníž. přenesená",J172,0)</f>
        <v>0</v>
      </c>
      <c r="BI172" s="201">
        <f>IF(N172="nulová",J172,0)</f>
        <v>0</v>
      </c>
      <c r="BJ172" s="18" t="s">
        <v>80</v>
      </c>
      <c r="BK172" s="201">
        <f>ROUND(I172*H172,2)</f>
        <v>0</v>
      </c>
      <c r="BL172" s="18" t="s">
        <v>239</v>
      </c>
      <c r="BM172" s="200" t="s">
        <v>776</v>
      </c>
    </row>
    <row r="173" spans="1:65" s="2" customFormat="1" ht="16.5" customHeight="1">
      <c r="A173" s="35"/>
      <c r="B173" s="36"/>
      <c r="C173" s="188" t="s">
        <v>340</v>
      </c>
      <c r="D173" s="188" t="s">
        <v>119</v>
      </c>
      <c r="E173" s="189" t="s">
        <v>591</v>
      </c>
      <c r="F173" s="190" t="s">
        <v>592</v>
      </c>
      <c r="G173" s="191" t="s">
        <v>261</v>
      </c>
      <c r="H173" s="192">
        <v>1</v>
      </c>
      <c r="I173" s="193"/>
      <c r="J173" s="194">
        <f>ROUND(I173*H173,2)</f>
        <v>0</v>
      </c>
      <c r="K173" s="190" t="s">
        <v>123</v>
      </c>
      <c r="L173" s="40"/>
      <c r="M173" s="202" t="s">
        <v>19</v>
      </c>
      <c r="N173" s="203" t="s">
        <v>43</v>
      </c>
      <c r="O173" s="65"/>
      <c r="P173" s="204">
        <f>O173*H173</f>
        <v>0</v>
      </c>
      <c r="Q173" s="204">
        <v>0</v>
      </c>
      <c r="R173" s="204">
        <f>Q173*H173</f>
        <v>0</v>
      </c>
      <c r="S173" s="204">
        <v>8.4999999999999995E-4</v>
      </c>
      <c r="T173" s="205">
        <f>S173*H173</f>
        <v>8.4999999999999995E-4</v>
      </c>
      <c r="U173" s="35"/>
      <c r="V173" s="35"/>
      <c r="W173" s="35"/>
      <c r="X173" s="35"/>
      <c r="Y173" s="35"/>
      <c r="Z173" s="35"/>
      <c r="AA173" s="35"/>
      <c r="AB173" s="35"/>
      <c r="AC173" s="35"/>
      <c r="AD173" s="35"/>
      <c r="AE173" s="35"/>
      <c r="AR173" s="200" t="s">
        <v>239</v>
      </c>
      <c r="AT173" s="200" t="s">
        <v>119</v>
      </c>
      <c r="AU173" s="200" t="s">
        <v>82</v>
      </c>
      <c r="AY173" s="18" t="s">
        <v>116</v>
      </c>
      <c r="BE173" s="201">
        <f>IF(N173="základní",J173,0)</f>
        <v>0</v>
      </c>
      <c r="BF173" s="201">
        <f>IF(N173="snížená",J173,0)</f>
        <v>0</v>
      </c>
      <c r="BG173" s="201">
        <f>IF(N173="zákl. přenesená",J173,0)</f>
        <v>0</v>
      </c>
      <c r="BH173" s="201">
        <f>IF(N173="sníž. přenesená",J173,0)</f>
        <v>0</v>
      </c>
      <c r="BI173" s="201">
        <f>IF(N173="nulová",J173,0)</f>
        <v>0</v>
      </c>
      <c r="BJ173" s="18" t="s">
        <v>80</v>
      </c>
      <c r="BK173" s="201">
        <f>ROUND(I173*H173,2)</f>
        <v>0</v>
      </c>
      <c r="BL173" s="18" t="s">
        <v>239</v>
      </c>
      <c r="BM173" s="200" t="s">
        <v>777</v>
      </c>
    </row>
    <row r="174" spans="1:65" s="2" customFormat="1" ht="16.5" customHeight="1">
      <c r="A174" s="35"/>
      <c r="B174" s="36"/>
      <c r="C174" s="188" t="s">
        <v>345</v>
      </c>
      <c r="D174" s="188" t="s">
        <v>119</v>
      </c>
      <c r="E174" s="189" t="s">
        <v>778</v>
      </c>
      <c r="F174" s="190" t="s">
        <v>779</v>
      </c>
      <c r="G174" s="191" t="s">
        <v>122</v>
      </c>
      <c r="H174" s="192">
        <v>1</v>
      </c>
      <c r="I174" s="193"/>
      <c r="J174" s="194">
        <f>ROUND(I174*H174,2)</f>
        <v>0</v>
      </c>
      <c r="K174" s="190" t="s">
        <v>123</v>
      </c>
      <c r="L174" s="40"/>
      <c r="M174" s="202" t="s">
        <v>19</v>
      </c>
      <c r="N174" s="203" t="s">
        <v>43</v>
      </c>
      <c r="O174" s="65"/>
      <c r="P174" s="204">
        <f>O174*H174</f>
        <v>0</v>
      </c>
      <c r="Q174" s="204">
        <v>1.374E-2</v>
      </c>
      <c r="R174" s="204">
        <f>Q174*H174</f>
        <v>1.374E-2</v>
      </c>
      <c r="S174" s="204">
        <v>0</v>
      </c>
      <c r="T174" s="205">
        <f>S174*H174</f>
        <v>0</v>
      </c>
      <c r="U174" s="35"/>
      <c r="V174" s="35"/>
      <c r="W174" s="35"/>
      <c r="X174" s="35"/>
      <c r="Y174" s="35"/>
      <c r="Z174" s="35"/>
      <c r="AA174" s="35"/>
      <c r="AB174" s="35"/>
      <c r="AC174" s="35"/>
      <c r="AD174" s="35"/>
      <c r="AE174" s="35"/>
      <c r="AR174" s="200" t="s">
        <v>239</v>
      </c>
      <c r="AT174" s="200" t="s">
        <v>119</v>
      </c>
      <c r="AU174" s="200" t="s">
        <v>82</v>
      </c>
      <c r="AY174" s="18" t="s">
        <v>116</v>
      </c>
      <c r="BE174" s="201">
        <f>IF(N174="základní",J174,0)</f>
        <v>0</v>
      </c>
      <c r="BF174" s="201">
        <f>IF(N174="snížená",J174,0)</f>
        <v>0</v>
      </c>
      <c r="BG174" s="201">
        <f>IF(N174="zákl. přenesená",J174,0)</f>
        <v>0</v>
      </c>
      <c r="BH174" s="201">
        <f>IF(N174="sníž. přenesená",J174,0)</f>
        <v>0</v>
      </c>
      <c r="BI174" s="201">
        <f>IF(N174="nulová",J174,0)</f>
        <v>0</v>
      </c>
      <c r="BJ174" s="18" t="s">
        <v>80</v>
      </c>
      <c r="BK174" s="201">
        <f>ROUND(I174*H174,2)</f>
        <v>0</v>
      </c>
      <c r="BL174" s="18" t="s">
        <v>239</v>
      </c>
      <c r="BM174" s="200" t="s">
        <v>780</v>
      </c>
    </row>
    <row r="175" spans="1:65" s="2" customFormat="1" ht="39">
      <c r="A175" s="35"/>
      <c r="B175" s="36"/>
      <c r="C175" s="37"/>
      <c r="D175" s="206" t="s">
        <v>151</v>
      </c>
      <c r="E175" s="37"/>
      <c r="F175" s="207" t="s">
        <v>781</v>
      </c>
      <c r="G175" s="37"/>
      <c r="H175" s="37"/>
      <c r="I175" s="109"/>
      <c r="J175" s="37"/>
      <c r="K175" s="37"/>
      <c r="L175" s="40"/>
      <c r="M175" s="208"/>
      <c r="N175" s="209"/>
      <c r="O175" s="65"/>
      <c r="P175" s="65"/>
      <c r="Q175" s="65"/>
      <c r="R175" s="65"/>
      <c r="S175" s="65"/>
      <c r="T175" s="66"/>
      <c r="U175" s="35"/>
      <c r="V175" s="35"/>
      <c r="W175" s="35"/>
      <c r="X175" s="35"/>
      <c r="Y175" s="35"/>
      <c r="Z175" s="35"/>
      <c r="AA175" s="35"/>
      <c r="AB175" s="35"/>
      <c r="AC175" s="35"/>
      <c r="AD175" s="35"/>
      <c r="AE175" s="35"/>
      <c r="AT175" s="18" t="s">
        <v>151</v>
      </c>
      <c r="AU175" s="18" t="s">
        <v>82</v>
      </c>
    </row>
    <row r="176" spans="1:65" s="2" customFormat="1" ht="21.75" customHeight="1">
      <c r="A176" s="35"/>
      <c r="B176" s="36"/>
      <c r="C176" s="188" t="s">
        <v>349</v>
      </c>
      <c r="D176" s="188" t="s">
        <v>119</v>
      </c>
      <c r="E176" s="189" t="s">
        <v>594</v>
      </c>
      <c r="F176" s="190" t="s">
        <v>595</v>
      </c>
      <c r="G176" s="191" t="s">
        <v>122</v>
      </c>
      <c r="H176" s="192">
        <v>1</v>
      </c>
      <c r="I176" s="193"/>
      <c r="J176" s="194">
        <f>ROUND(I176*H176,2)</f>
        <v>0</v>
      </c>
      <c r="K176" s="190" t="s">
        <v>123</v>
      </c>
      <c r="L176" s="40"/>
      <c r="M176" s="202" t="s">
        <v>19</v>
      </c>
      <c r="N176" s="203" t="s">
        <v>43</v>
      </c>
      <c r="O176" s="65"/>
      <c r="P176" s="204">
        <f>O176*H176</f>
        <v>0</v>
      </c>
      <c r="Q176" s="204">
        <v>9.4599999999999997E-3</v>
      </c>
      <c r="R176" s="204">
        <f>Q176*H176</f>
        <v>9.4599999999999997E-3</v>
      </c>
      <c r="S176" s="204">
        <v>0</v>
      </c>
      <c r="T176" s="205">
        <f>S176*H176</f>
        <v>0</v>
      </c>
      <c r="U176" s="35"/>
      <c r="V176" s="35"/>
      <c r="W176" s="35"/>
      <c r="X176" s="35"/>
      <c r="Y176" s="35"/>
      <c r="Z176" s="35"/>
      <c r="AA176" s="35"/>
      <c r="AB176" s="35"/>
      <c r="AC176" s="35"/>
      <c r="AD176" s="35"/>
      <c r="AE176" s="35"/>
      <c r="AR176" s="200" t="s">
        <v>239</v>
      </c>
      <c r="AT176" s="200" t="s">
        <v>119</v>
      </c>
      <c r="AU176" s="200" t="s">
        <v>82</v>
      </c>
      <c r="AY176" s="18" t="s">
        <v>116</v>
      </c>
      <c r="BE176" s="201">
        <f>IF(N176="základní",J176,0)</f>
        <v>0</v>
      </c>
      <c r="BF176" s="201">
        <f>IF(N176="snížená",J176,0)</f>
        <v>0</v>
      </c>
      <c r="BG176" s="201">
        <f>IF(N176="zákl. přenesená",J176,0)</f>
        <v>0</v>
      </c>
      <c r="BH176" s="201">
        <f>IF(N176="sníž. přenesená",J176,0)</f>
        <v>0</v>
      </c>
      <c r="BI176" s="201">
        <f>IF(N176="nulová",J176,0)</f>
        <v>0</v>
      </c>
      <c r="BJ176" s="18" t="s">
        <v>80</v>
      </c>
      <c r="BK176" s="201">
        <f>ROUND(I176*H176,2)</f>
        <v>0</v>
      </c>
      <c r="BL176" s="18" t="s">
        <v>239</v>
      </c>
      <c r="BM176" s="200" t="s">
        <v>782</v>
      </c>
    </row>
    <row r="177" spans="1:65" s="2" customFormat="1" ht="58.5">
      <c r="A177" s="35"/>
      <c r="B177" s="36"/>
      <c r="C177" s="37"/>
      <c r="D177" s="206" t="s">
        <v>151</v>
      </c>
      <c r="E177" s="37"/>
      <c r="F177" s="207" t="s">
        <v>597</v>
      </c>
      <c r="G177" s="37"/>
      <c r="H177" s="37"/>
      <c r="I177" s="109"/>
      <c r="J177" s="37"/>
      <c r="K177" s="37"/>
      <c r="L177" s="40"/>
      <c r="M177" s="208"/>
      <c r="N177" s="209"/>
      <c r="O177" s="65"/>
      <c r="P177" s="65"/>
      <c r="Q177" s="65"/>
      <c r="R177" s="65"/>
      <c r="S177" s="65"/>
      <c r="T177" s="66"/>
      <c r="U177" s="35"/>
      <c r="V177" s="35"/>
      <c r="W177" s="35"/>
      <c r="X177" s="35"/>
      <c r="Y177" s="35"/>
      <c r="Z177" s="35"/>
      <c r="AA177" s="35"/>
      <c r="AB177" s="35"/>
      <c r="AC177" s="35"/>
      <c r="AD177" s="35"/>
      <c r="AE177" s="35"/>
      <c r="AT177" s="18" t="s">
        <v>151</v>
      </c>
      <c r="AU177" s="18" t="s">
        <v>82</v>
      </c>
    </row>
    <row r="178" spans="1:65" s="2" customFormat="1" ht="16.5" customHeight="1">
      <c r="A178" s="35"/>
      <c r="B178" s="36"/>
      <c r="C178" s="188" t="s">
        <v>354</v>
      </c>
      <c r="D178" s="188" t="s">
        <v>119</v>
      </c>
      <c r="E178" s="189" t="s">
        <v>783</v>
      </c>
      <c r="F178" s="190" t="s">
        <v>784</v>
      </c>
      <c r="G178" s="191" t="s">
        <v>261</v>
      </c>
      <c r="H178" s="192">
        <v>1</v>
      </c>
      <c r="I178" s="193"/>
      <c r="J178" s="194">
        <f>ROUND(I178*H178,2)</f>
        <v>0</v>
      </c>
      <c r="K178" s="190" t="s">
        <v>19</v>
      </c>
      <c r="L178" s="40"/>
      <c r="M178" s="202" t="s">
        <v>19</v>
      </c>
      <c r="N178" s="203" t="s">
        <v>43</v>
      </c>
      <c r="O178" s="65"/>
      <c r="P178" s="204">
        <f>O178*H178</f>
        <v>0</v>
      </c>
      <c r="Q178" s="204">
        <v>0</v>
      </c>
      <c r="R178" s="204">
        <f>Q178*H178</f>
        <v>0</v>
      </c>
      <c r="S178" s="204">
        <v>0</v>
      </c>
      <c r="T178" s="205">
        <f>S178*H178</f>
        <v>0</v>
      </c>
      <c r="U178" s="35"/>
      <c r="V178" s="35"/>
      <c r="W178" s="35"/>
      <c r="X178" s="35"/>
      <c r="Y178" s="35"/>
      <c r="Z178" s="35"/>
      <c r="AA178" s="35"/>
      <c r="AB178" s="35"/>
      <c r="AC178" s="35"/>
      <c r="AD178" s="35"/>
      <c r="AE178" s="35"/>
      <c r="AR178" s="200" t="s">
        <v>239</v>
      </c>
      <c r="AT178" s="200" t="s">
        <v>119</v>
      </c>
      <c r="AU178" s="200" t="s">
        <v>82</v>
      </c>
      <c r="AY178" s="18" t="s">
        <v>116</v>
      </c>
      <c r="BE178" s="201">
        <f>IF(N178="základní",J178,0)</f>
        <v>0</v>
      </c>
      <c r="BF178" s="201">
        <f>IF(N178="snížená",J178,0)</f>
        <v>0</v>
      </c>
      <c r="BG178" s="201">
        <f>IF(N178="zákl. přenesená",J178,0)</f>
        <v>0</v>
      </c>
      <c r="BH178" s="201">
        <f>IF(N178="sníž. přenesená",J178,0)</f>
        <v>0</v>
      </c>
      <c r="BI178" s="201">
        <f>IF(N178="nulová",J178,0)</f>
        <v>0</v>
      </c>
      <c r="BJ178" s="18" t="s">
        <v>80</v>
      </c>
      <c r="BK178" s="201">
        <f>ROUND(I178*H178,2)</f>
        <v>0</v>
      </c>
      <c r="BL178" s="18" t="s">
        <v>239</v>
      </c>
      <c r="BM178" s="200" t="s">
        <v>785</v>
      </c>
    </row>
    <row r="179" spans="1:65" s="2" customFormat="1" ht="16.5" customHeight="1">
      <c r="A179" s="35"/>
      <c r="B179" s="36"/>
      <c r="C179" s="188" t="s">
        <v>358</v>
      </c>
      <c r="D179" s="188" t="s">
        <v>119</v>
      </c>
      <c r="E179" s="189" t="s">
        <v>602</v>
      </c>
      <c r="F179" s="190" t="s">
        <v>603</v>
      </c>
      <c r="G179" s="191" t="s">
        <v>261</v>
      </c>
      <c r="H179" s="192">
        <v>1</v>
      </c>
      <c r="I179" s="193"/>
      <c r="J179" s="194">
        <f>ROUND(I179*H179,2)</f>
        <v>0</v>
      </c>
      <c r="K179" s="190" t="s">
        <v>123</v>
      </c>
      <c r="L179" s="40"/>
      <c r="M179" s="202" t="s">
        <v>19</v>
      </c>
      <c r="N179" s="203" t="s">
        <v>43</v>
      </c>
      <c r="O179" s="65"/>
      <c r="P179" s="204">
        <f>O179*H179</f>
        <v>0</v>
      </c>
      <c r="Q179" s="204">
        <v>2.4000000000000001E-4</v>
      </c>
      <c r="R179" s="204">
        <f>Q179*H179</f>
        <v>2.4000000000000001E-4</v>
      </c>
      <c r="S179" s="204">
        <v>0</v>
      </c>
      <c r="T179" s="205">
        <f>S179*H179</f>
        <v>0</v>
      </c>
      <c r="U179" s="35"/>
      <c r="V179" s="35"/>
      <c r="W179" s="35"/>
      <c r="X179" s="35"/>
      <c r="Y179" s="35"/>
      <c r="Z179" s="35"/>
      <c r="AA179" s="35"/>
      <c r="AB179" s="35"/>
      <c r="AC179" s="35"/>
      <c r="AD179" s="35"/>
      <c r="AE179" s="35"/>
      <c r="AR179" s="200" t="s">
        <v>239</v>
      </c>
      <c r="AT179" s="200" t="s">
        <v>119</v>
      </c>
      <c r="AU179" s="200" t="s">
        <v>82</v>
      </c>
      <c r="AY179" s="18" t="s">
        <v>116</v>
      </c>
      <c r="BE179" s="201">
        <f>IF(N179="základní",J179,0)</f>
        <v>0</v>
      </c>
      <c r="BF179" s="201">
        <f>IF(N179="snížená",J179,0)</f>
        <v>0</v>
      </c>
      <c r="BG179" s="201">
        <f>IF(N179="zákl. přenesená",J179,0)</f>
        <v>0</v>
      </c>
      <c r="BH179" s="201">
        <f>IF(N179="sníž. přenesená",J179,0)</f>
        <v>0</v>
      </c>
      <c r="BI179" s="201">
        <f>IF(N179="nulová",J179,0)</f>
        <v>0</v>
      </c>
      <c r="BJ179" s="18" t="s">
        <v>80</v>
      </c>
      <c r="BK179" s="201">
        <f>ROUND(I179*H179,2)</f>
        <v>0</v>
      </c>
      <c r="BL179" s="18" t="s">
        <v>239</v>
      </c>
      <c r="BM179" s="200" t="s">
        <v>786</v>
      </c>
    </row>
    <row r="180" spans="1:65" s="2" customFormat="1" ht="58.5">
      <c r="A180" s="35"/>
      <c r="B180" s="36"/>
      <c r="C180" s="37"/>
      <c r="D180" s="206" t="s">
        <v>151</v>
      </c>
      <c r="E180" s="37"/>
      <c r="F180" s="207" t="s">
        <v>605</v>
      </c>
      <c r="G180" s="37"/>
      <c r="H180" s="37"/>
      <c r="I180" s="109"/>
      <c r="J180" s="37"/>
      <c r="K180" s="37"/>
      <c r="L180" s="40"/>
      <c r="M180" s="208"/>
      <c r="N180" s="209"/>
      <c r="O180" s="65"/>
      <c r="P180" s="65"/>
      <c r="Q180" s="65"/>
      <c r="R180" s="65"/>
      <c r="S180" s="65"/>
      <c r="T180" s="66"/>
      <c r="U180" s="35"/>
      <c r="V180" s="35"/>
      <c r="W180" s="35"/>
      <c r="X180" s="35"/>
      <c r="Y180" s="35"/>
      <c r="Z180" s="35"/>
      <c r="AA180" s="35"/>
      <c r="AB180" s="35"/>
      <c r="AC180" s="35"/>
      <c r="AD180" s="35"/>
      <c r="AE180" s="35"/>
      <c r="AT180" s="18" t="s">
        <v>151</v>
      </c>
      <c r="AU180" s="18" t="s">
        <v>82</v>
      </c>
    </row>
    <row r="181" spans="1:65" s="2" customFormat="1" ht="16.5" customHeight="1">
      <c r="A181" s="35"/>
      <c r="B181" s="36"/>
      <c r="C181" s="188" t="s">
        <v>363</v>
      </c>
      <c r="D181" s="188" t="s">
        <v>119</v>
      </c>
      <c r="E181" s="189" t="s">
        <v>606</v>
      </c>
      <c r="F181" s="190" t="s">
        <v>607</v>
      </c>
      <c r="G181" s="191" t="s">
        <v>122</v>
      </c>
      <c r="H181" s="192">
        <v>2</v>
      </c>
      <c r="I181" s="193"/>
      <c r="J181" s="194">
        <f>ROUND(I181*H181,2)</f>
        <v>0</v>
      </c>
      <c r="K181" s="190" t="s">
        <v>123</v>
      </c>
      <c r="L181" s="40"/>
      <c r="M181" s="202" t="s">
        <v>19</v>
      </c>
      <c r="N181" s="203" t="s">
        <v>43</v>
      </c>
      <c r="O181" s="65"/>
      <c r="P181" s="204">
        <f>O181*H181</f>
        <v>0</v>
      </c>
      <c r="Q181" s="204">
        <v>2.4000000000000001E-4</v>
      </c>
      <c r="R181" s="204">
        <f>Q181*H181</f>
        <v>4.8000000000000001E-4</v>
      </c>
      <c r="S181" s="204">
        <v>0</v>
      </c>
      <c r="T181" s="205">
        <f>S181*H181</f>
        <v>0</v>
      </c>
      <c r="U181" s="35"/>
      <c r="V181" s="35"/>
      <c r="W181" s="35"/>
      <c r="X181" s="35"/>
      <c r="Y181" s="35"/>
      <c r="Z181" s="35"/>
      <c r="AA181" s="35"/>
      <c r="AB181" s="35"/>
      <c r="AC181" s="35"/>
      <c r="AD181" s="35"/>
      <c r="AE181" s="35"/>
      <c r="AR181" s="200" t="s">
        <v>239</v>
      </c>
      <c r="AT181" s="200" t="s">
        <v>119</v>
      </c>
      <c r="AU181" s="200" t="s">
        <v>82</v>
      </c>
      <c r="AY181" s="18" t="s">
        <v>116</v>
      </c>
      <c r="BE181" s="201">
        <f>IF(N181="základní",J181,0)</f>
        <v>0</v>
      </c>
      <c r="BF181" s="201">
        <f>IF(N181="snížená",J181,0)</f>
        <v>0</v>
      </c>
      <c r="BG181" s="201">
        <f>IF(N181="zákl. přenesená",J181,0)</f>
        <v>0</v>
      </c>
      <c r="BH181" s="201">
        <f>IF(N181="sníž. přenesená",J181,0)</f>
        <v>0</v>
      </c>
      <c r="BI181" s="201">
        <f>IF(N181="nulová",J181,0)</f>
        <v>0</v>
      </c>
      <c r="BJ181" s="18" t="s">
        <v>80</v>
      </c>
      <c r="BK181" s="201">
        <f>ROUND(I181*H181,2)</f>
        <v>0</v>
      </c>
      <c r="BL181" s="18" t="s">
        <v>239</v>
      </c>
      <c r="BM181" s="200" t="s">
        <v>787</v>
      </c>
    </row>
    <row r="182" spans="1:65" s="2" customFormat="1" ht="16.5" customHeight="1">
      <c r="A182" s="35"/>
      <c r="B182" s="36"/>
      <c r="C182" s="188" t="s">
        <v>367</v>
      </c>
      <c r="D182" s="188" t="s">
        <v>119</v>
      </c>
      <c r="E182" s="189" t="s">
        <v>788</v>
      </c>
      <c r="F182" s="190" t="s">
        <v>789</v>
      </c>
      <c r="G182" s="191" t="s">
        <v>122</v>
      </c>
      <c r="H182" s="192">
        <v>1</v>
      </c>
      <c r="I182" s="193"/>
      <c r="J182" s="194">
        <f>ROUND(I182*H182,2)</f>
        <v>0</v>
      </c>
      <c r="K182" s="190" t="s">
        <v>19</v>
      </c>
      <c r="L182" s="40"/>
      <c r="M182" s="202" t="s">
        <v>19</v>
      </c>
      <c r="N182" s="203" t="s">
        <v>43</v>
      </c>
      <c r="O182" s="65"/>
      <c r="P182" s="204">
        <f>O182*H182</f>
        <v>0</v>
      </c>
      <c r="Q182" s="204">
        <v>0</v>
      </c>
      <c r="R182" s="204">
        <f>Q182*H182</f>
        <v>0</v>
      </c>
      <c r="S182" s="204">
        <v>0</v>
      </c>
      <c r="T182" s="205">
        <f>S182*H182</f>
        <v>0</v>
      </c>
      <c r="U182" s="35"/>
      <c r="V182" s="35"/>
      <c r="W182" s="35"/>
      <c r="X182" s="35"/>
      <c r="Y182" s="35"/>
      <c r="Z182" s="35"/>
      <c r="AA182" s="35"/>
      <c r="AB182" s="35"/>
      <c r="AC182" s="35"/>
      <c r="AD182" s="35"/>
      <c r="AE182" s="35"/>
      <c r="AR182" s="200" t="s">
        <v>239</v>
      </c>
      <c r="AT182" s="200" t="s">
        <v>119</v>
      </c>
      <c r="AU182" s="200" t="s">
        <v>82</v>
      </c>
      <c r="AY182" s="18" t="s">
        <v>116</v>
      </c>
      <c r="BE182" s="201">
        <f>IF(N182="základní",J182,0)</f>
        <v>0</v>
      </c>
      <c r="BF182" s="201">
        <f>IF(N182="snížená",J182,0)</f>
        <v>0</v>
      </c>
      <c r="BG182" s="201">
        <f>IF(N182="zákl. přenesená",J182,0)</f>
        <v>0</v>
      </c>
      <c r="BH182" s="201">
        <f>IF(N182="sníž. přenesená",J182,0)</f>
        <v>0</v>
      </c>
      <c r="BI182" s="201">
        <f>IF(N182="nulová",J182,0)</f>
        <v>0</v>
      </c>
      <c r="BJ182" s="18" t="s">
        <v>80</v>
      </c>
      <c r="BK182" s="201">
        <f>ROUND(I182*H182,2)</f>
        <v>0</v>
      </c>
      <c r="BL182" s="18" t="s">
        <v>239</v>
      </c>
      <c r="BM182" s="200" t="s">
        <v>790</v>
      </c>
    </row>
    <row r="183" spans="1:65" s="2" customFormat="1" ht="21.75" customHeight="1">
      <c r="A183" s="35"/>
      <c r="B183" s="36"/>
      <c r="C183" s="188" t="s">
        <v>371</v>
      </c>
      <c r="D183" s="188" t="s">
        <v>119</v>
      </c>
      <c r="E183" s="189" t="s">
        <v>322</v>
      </c>
      <c r="F183" s="190" t="s">
        <v>323</v>
      </c>
      <c r="G183" s="191" t="s">
        <v>275</v>
      </c>
      <c r="H183" s="242"/>
      <c r="I183" s="193"/>
      <c r="J183" s="194">
        <f>ROUND(I183*H183,2)</f>
        <v>0</v>
      </c>
      <c r="K183" s="190" t="s">
        <v>123</v>
      </c>
      <c r="L183" s="40"/>
      <c r="M183" s="202" t="s">
        <v>19</v>
      </c>
      <c r="N183" s="203" t="s">
        <v>43</v>
      </c>
      <c r="O183" s="65"/>
      <c r="P183" s="204">
        <f>O183*H183</f>
        <v>0</v>
      </c>
      <c r="Q183" s="204">
        <v>0</v>
      </c>
      <c r="R183" s="204">
        <f>Q183*H183</f>
        <v>0</v>
      </c>
      <c r="S183" s="204">
        <v>0</v>
      </c>
      <c r="T183" s="205">
        <f>S183*H183</f>
        <v>0</v>
      </c>
      <c r="U183" s="35"/>
      <c r="V183" s="35"/>
      <c r="W183" s="35"/>
      <c r="X183" s="35"/>
      <c r="Y183" s="35"/>
      <c r="Z183" s="35"/>
      <c r="AA183" s="35"/>
      <c r="AB183" s="35"/>
      <c r="AC183" s="35"/>
      <c r="AD183" s="35"/>
      <c r="AE183" s="35"/>
      <c r="AR183" s="200" t="s">
        <v>239</v>
      </c>
      <c r="AT183" s="200" t="s">
        <v>119</v>
      </c>
      <c r="AU183" s="200" t="s">
        <v>82</v>
      </c>
      <c r="AY183" s="18" t="s">
        <v>116</v>
      </c>
      <c r="BE183" s="201">
        <f>IF(N183="základní",J183,0)</f>
        <v>0</v>
      </c>
      <c r="BF183" s="201">
        <f>IF(N183="snížená",J183,0)</f>
        <v>0</v>
      </c>
      <c r="BG183" s="201">
        <f>IF(N183="zákl. přenesená",J183,0)</f>
        <v>0</v>
      </c>
      <c r="BH183" s="201">
        <f>IF(N183="sníž. přenesená",J183,0)</f>
        <v>0</v>
      </c>
      <c r="BI183" s="201">
        <f>IF(N183="nulová",J183,0)</f>
        <v>0</v>
      </c>
      <c r="BJ183" s="18" t="s">
        <v>80</v>
      </c>
      <c r="BK183" s="201">
        <f>ROUND(I183*H183,2)</f>
        <v>0</v>
      </c>
      <c r="BL183" s="18" t="s">
        <v>239</v>
      </c>
      <c r="BM183" s="200" t="s">
        <v>791</v>
      </c>
    </row>
    <row r="184" spans="1:65" s="2" customFormat="1" ht="78">
      <c r="A184" s="35"/>
      <c r="B184" s="36"/>
      <c r="C184" s="37"/>
      <c r="D184" s="206" t="s">
        <v>151</v>
      </c>
      <c r="E184" s="37"/>
      <c r="F184" s="207" t="s">
        <v>325</v>
      </c>
      <c r="G184" s="37"/>
      <c r="H184" s="37"/>
      <c r="I184" s="109"/>
      <c r="J184" s="37"/>
      <c r="K184" s="37"/>
      <c r="L184" s="40"/>
      <c r="M184" s="208"/>
      <c r="N184" s="209"/>
      <c r="O184" s="65"/>
      <c r="P184" s="65"/>
      <c r="Q184" s="65"/>
      <c r="R184" s="65"/>
      <c r="S184" s="65"/>
      <c r="T184" s="66"/>
      <c r="U184" s="35"/>
      <c r="V184" s="35"/>
      <c r="W184" s="35"/>
      <c r="X184" s="35"/>
      <c r="Y184" s="35"/>
      <c r="Z184" s="35"/>
      <c r="AA184" s="35"/>
      <c r="AB184" s="35"/>
      <c r="AC184" s="35"/>
      <c r="AD184" s="35"/>
      <c r="AE184" s="35"/>
      <c r="AT184" s="18" t="s">
        <v>151</v>
      </c>
      <c r="AU184" s="18" t="s">
        <v>82</v>
      </c>
    </row>
    <row r="185" spans="1:65" s="12" customFormat="1" ht="22.9" customHeight="1">
      <c r="B185" s="172"/>
      <c r="C185" s="173"/>
      <c r="D185" s="174" t="s">
        <v>71</v>
      </c>
      <c r="E185" s="186" t="s">
        <v>326</v>
      </c>
      <c r="F185" s="186" t="s">
        <v>327</v>
      </c>
      <c r="G185" s="173"/>
      <c r="H185" s="173"/>
      <c r="I185" s="176"/>
      <c r="J185" s="187">
        <f>BK185</f>
        <v>0</v>
      </c>
      <c r="K185" s="173"/>
      <c r="L185" s="178"/>
      <c r="M185" s="179"/>
      <c r="N185" s="180"/>
      <c r="O185" s="180"/>
      <c r="P185" s="181">
        <f>SUM(P186:P202)</f>
        <v>0</v>
      </c>
      <c r="Q185" s="180"/>
      <c r="R185" s="181">
        <f>SUM(R186:R202)</f>
        <v>9.3165599999999998E-3</v>
      </c>
      <c r="S185" s="180"/>
      <c r="T185" s="182">
        <f>SUM(T186:T202)</f>
        <v>0</v>
      </c>
      <c r="AR185" s="183" t="s">
        <v>82</v>
      </c>
      <c r="AT185" s="184" t="s">
        <v>71</v>
      </c>
      <c r="AU185" s="184" t="s">
        <v>80</v>
      </c>
      <c r="AY185" s="183" t="s">
        <v>116</v>
      </c>
      <c r="BK185" s="185">
        <f>SUM(BK186:BK202)</f>
        <v>0</v>
      </c>
    </row>
    <row r="186" spans="1:65" s="2" customFormat="1" ht="16.5" customHeight="1">
      <c r="A186" s="35"/>
      <c r="B186" s="36"/>
      <c r="C186" s="188" t="s">
        <v>375</v>
      </c>
      <c r="D186" s="188" t="s">
        <v>119</v>
      </c>
      <c r="E186" s="189" t="s">
        <v>329</v>
      </c>
      <c r="F186" s="190" t="s">
        <v>330</v>
      </c>
      <c r="G186" s="191" t="s">
        <v>122</v>
      </c>
      <c r="H186" s="192">
        <v>1</v>
      </c>
      <c r="I186" s="193"/>
      <c r="J186" s="194">
        <f>ROUND(I186*H186,2)</f>
        <v>0</v>
      </c>
      <c r="K186" s="190" t="s">
        <v>19</v>
      </c>
      <c r="L186" s="40"/>
      <c r="M186" s="202" t="s">
        <v>19</v>
      </c>
      <c r="N186" s="203" t="s">
        <v>43</v>
      </c>
      <c r="O186" s="65"/>
      <c r="P186" s="204">
        <f>O186*H186</f>
        <v>0</v>
      </c>
      <c r="Q186" s="204">
        <v>0</v>
      </c>
      <c r="R186" s="204">
        <f>Q186*H186</f>
        <v>0</v>
      </c>
      <c r="S186" s="204">
        <v>0</v>
      </c>
      <c r="T186" s="205">
        <f>S186*H186</f>
        <v>0</v>
      </c>
      <c r="U186" s="35"/>
      <c r="V186" s="35"/>
      <c r="W186" s="35"/>
      <c r="X186" s="35"/>
      <c r="Y186" s="35"/>
      <c r="Z186" s="35"/>
      <c r="AA186" s="35"/>
      <c r="AB186" s="35"/>
      <c r="AC186" s="35"/>
      <c r="AD186" s="35"/>
      <c r="AE186" s="35"/>
      <c r="AR186" s="200" t="s">
        <v>239</v>
      </c>
      <c r="AT186" s="200" t="s">
        <v>119</v>
      </c>
      <c r="AU186" s="200" t="s">
        <v>82</v>
      </c>
      <c r="AY186" s="18" t="s">
        <v>116</v>
      </c>
      <c r="BE186" s="201">
        <f>IF(N186="základní",J186,0)</f>
        <v>0</v>
      </c>
      <c r="BF186" s="201">
        <f>IF(N186="snížená",J186,0)</f>
        <v>0</v>
      </c>
      <c r="BG186" s="201">
        <f>IF(N186="zákl. přenesená",J186,0)</f>
        <v>0</v>
      </c>
      <c r="BH186" s="201">
        <f>IF(N186="sníž. přenesená",J186,0)</f>
        <v>0</v>
      </c>
      <c r="BI186" s="201">
        <f>IF(N186="nulová",J186,0)</f>
        <v>0</v>
      </c>
      <c r="BJ186" s="18" t="s">
        <v>80</v>
      </c>
      <c r="BK186" s="201">
        <f>ROUND(I186*H186,2)</f>
        <v>0</v>
      </c>
      <c r="BL186" s="18" t="s">
        <v>239</v>
      </c>
      <c r="BM186" s="200" t="s">
        <v>792</v>
      </c>
    </row>
    <row r="187" spans="1:65" s="2" customFormat="1" ht="16.5" customHeight="1">
      <c r="A187" s="35"/>
      <c r="B187" s="36"/>
      <c r="C187" s="188" t="s">
        <v>379</v>
      </c>
      <c r="D187" s="188" t="s">
        <v>119</v>
      </c>
      <c r="E187" s="189" t="s">
        <v>337</v>
      </c>
      <c r="F187" s="190" t="s">
        <v>338</v>
      </c>
      <c r="G187" s="191" t="s">
        <v>261</v>
      </c>
      <c r="H187" s="192">
        <v>1</v>
      </c>
      <c r="I187" s="193"/>
      <c r="J187" s="194">
        <f>ROUND(I187*H187,2)</f>
        <v>0</v>
      </c>
      <c r="K187" s="190" t="s">
        <v>123</v>
      </c>
      <c r="L187" s="40"/>
      <c r="M187" s="202" t="s">
        <v>19</v>
      </c>
      <c r="N187" s="203" t="s">
        <v>43</v>
      </c>
      <c r="O187" s="65"/>
      <c r="P187" s="204">
        <f>O187*H187</f>
        <v>0</v>
      </c>
      <c r="Q187" s="204">
        <v>0</v>
      </c>
      <c r="R187" s="204">
        <f>Q187*H187</f>
        <v>0</v>
      </c>
      <c r="S187" s="204">
        <v>0</v>
      </c>
      <c r="T187" s="205">
        <f>S187*H187</f>
        <v>0</v>
      </c>
      <c r="U187" s="35"/>
      <c r="V187" s="35"/>
      <c r="W187" s="35"/>
      <c r="X187" s="35"/>
      <c r="Y187" s="35"/>
      <c r="Z187" s="35"/>
      <c r="AA187" s="35"/>
      <c r="AB187" s="35"/>
      <c r="AC187" s="35"/>
      <c r="AD187" s="35"/>
      <c r="AE187" s="35"/>
      <c r="AR187" s="200" t="s">
        <v>239</v>
      </c>
      <c r="AT187" s="200" t="s">
        <v>119</v>
      </c>
      <c r="AU187" s="200" t="s">
        <v>82</v>
      </c>
      <c r="AY187" s="18" t="s">
        <v>116</v>
      </c>
      <c r="BE187" s="201">
        <f>IF(N187="základní",J187,0)</f>
        <v>0</v>
      </c>
      <c r="BF187" s="201">
        <f>IF(N187="snížená",J187,0)</f>
        <v>0</v>
      </c>
      <c r="BG187" s="201">
        <f>IF(N187="zákl. přenesená",J187,0)</f>
        <v>0</v>
      </c>
      <c r="BH187" s="201">
        <f>IF(N187="sníž. přenesená",J187,0)</f>
        <v>0</v>
      </c>
      <c r="BI187" s="201">
        <f>IF(N187="nulová",J187,0)</f>
        <v>0</v>
      </c>
      <c r="BJ187" s="18" t="s">
        <v>80</v>
      </c>
      <c r="BK187" s="201">
        <f>ROUND(I187*H187,2)</f>
        <v>0</v>
      </c>
      <c r="BL187" s="18" t="s">
        <v>239</v>
      </c>
      <c r="BM187" s="200" t="s">
        <v>793</v>
      </c>
    </row>
    <row r="188" spans="1:65" s="2" customFormat="1" ht="16.5" customHeight="1">
      <c r="A188" s="35"/>
      <c r="B188" s="36"/>
      <c r="C188" s="243" t="s">
        <v>383</v>
      </c>
      <c r="D188" s="243" t="s">
        <v>341</v>
      </c>
      <c r="E188" s="244" t="s">
        <v>342</v>
      </c>
      <c r="F188" s="245" t="s">
        <v>343</v>
      </c>
      <c r="G188" s="246" t="s">
        <v>261</v>
      </c>
      <c r="H188" s="247">
        <v>1</v>
      </c>
      <c r="I188" s="248"/>
      <c r="J188" s="249">
        <f>ROUND(I188*H188,2)</f>
        <v>0</v>
      </c>
      <c r="K188" s="245" t="s">
        <v>19</v>
      </c>
      <c r="L188" s="250"/>
      <c r="M188" s="251" t="s">
        <v>19</v>
      </c>
      <c r="N188" s="252" t="s">
        <v>43</v>
      </c>
      <c r="O188" s="65"/>
      <c r="P188" s="204">
        <f>O188*H188</f>
        <v>0</v>
      </c>
      <c r="Q188" s="204">
        <v>5.0000000000000002E-5</v>
      </c>
      <c r="R188" s="204">
        <f>Q188*H188</f>
        <v>5.0000000000000002E-5</v>
      </c>
      <c r="S188" s="204">
        <v>0</v>
      </c>
      <c r="T188" s="205">
        <f>S188*H188</f>
        <v>0</v>
      </c>
      <c r="U188" s="35"/>
      <c r="V188" s="35"/>
      <c r="W188" s="35"/>
      <c r="X188" s="35"/>
      <c r="Y188" s="35"/>
      <c r="Z188" s="35"/>
      <c r="AA188" s="35"/>
      <c r="AB188" s="35"/>
      <c r="AC188" s="35"/>
      <c r="AD188" s="35"/>
      <c r="AE188" s="35"/>
      <c r="AR188" s="200" t="s">
        <v>321</v>
      </c>
      <c r="AT188" s="200" t="s">
        <v>341</v>
      </c>
      <c r="AU188" s="200" t="s">
        <v>82</v>
      </c>
      <c r="AY188" s="18" t="s">
        <v>116</v>
      </c>
      <c r="BE188" s="201">
        <f>IF(N188="základní",J188,0)</f>
        <v>0</v>
      </c>
      <c r="BF188" s="201">
        <f>IF(N188="snížená",J188,0)</f>
        <v>0</v>
      </c>
      <c r="BG188" s="201">
        <f>IF(N188="zákl. přenesená",J188,0)</f>
        <v>0</v>
      </c>
      <c r="BH188" s="201">
        <f>IF(N188="sníž. přenesená",J188,0)</f>
        <v>0</v>
      </c>
      <c r="BI188" s="201">
        <f>IF(N188="nulová",J188,0)</f>
        <v>0</v>
      </c>
      <c r="BJ188" s="18" t="s">
        <v>80</v>
      </c>
      <c r="BK188" s="201">
        <f>ROUND(I188*H188,2)</f>
        <v>0</v>
      </c>
      <c r="BL188" s="18" t="s">
        <v>239</v>
      </c>
      <c r="BM188" s="200" t="s">
        <v>794</v>
      </c>
    </row>
    <row r="189" spans="1:65" s="2" customFormat="1" ht="16.5" customHeight="1">
      <c r="A189" s="35"/>
      <c r="B189" s="36"/>
      <c r="C189" s="188" t="s">
        <v>385</v>
      </c>
      <c r="D189" s="188" t="s">
        <v>119</v>
      </c>
      <c r="E189" s="189" t="s">
        <v>346</v>
      </c>
      <c r="F189" s="190" t="s">
        <v>347</v>
      </c>
      <c r="G189" s="191" t="s">
        <v>255</v>
      </c>
      <c r="H189" s="192">
        <v>9.49</v>
      </c>
      <c r="I189" s="193"/>
      <c r="J189" s="194">
        <f>ROUND(I189*H189,2)</f>
        <v>0</v>
      </c>
      <c r="K189" s="190" t="s">
        <v>123</v>
      </c>
      <c r="L189" s="40"/>
      <c r="M189" s="202" t="s">
        <v>19</v>
      </c>
      <c r="N189" s="203" t="s">
        <v>43</v>
      </c>
      <c r="O189" s="65"/>
      <c r="P189" s="204">
        <f>O189*H189</f>
        <v>0</v>
      </c>
      <c r="Q189" s="204">
        <v>0</v>
      </c>
      <c r="R189" s="204">
        <f>Q189*H189</f>
        <v>0</v>
      </c>
      <c r="S189" s="204">
        <v>0</v>
      </c>
      <c r="T189" s="205">
        <f>S189*H189</f>
        <v>0</v>
      </c>
      <c r="U189" s="35"/>
      <c r="V189" s="35"/>
      <c r="W189" s="35"/>
      <c r="X189" s="35"/>
      <c r="Y189" s="35"/>
      <c r="Z189" s="35"/>
      <c r="AA189" s="35"/>
      <c r="AB189" s="35"/>
      <c r="AC189" s="35"/>
      <c r="AD189" s="35"/>
      <c r="AE189" s="35"/>
      <c r="AR189" s="200" t="s">
        <v>239</v>
      </c>
      <c r="AT189" s="200" t="s">
        <v>119</v>
      </c>
      <c r="AU189" s="200" t="s">
        <v>82</v>
      </c>
      <c r="AY189" s="18" t="s">
        <v>116</v>
      </c>
      <c r="BE189" s="201">
        <f>IF(N189="základní",J189,0)</f>
        <v>0</v>
      </c>
      <c r="BF189" s="201">
        <f>IF(N189="snížená",J189,0)</f>
        <v>0</v>
      </c>
      <c r="BG189" s="201">
        <f>IF(N189="zákl. přenesená",J189,0)</f>
        <v>0</v>
      </c>
      <c r="BH189" s="201">
        <f>IF(N189="sníž. přenesená",J189,0)</f>
        <v>0</v>
      </c>
      <c r="BI189" s="201">
        <f>IF(N189="nulová",J189,0)</f>
        <v>0</v>
      </c>
      <c r="BJ189" s="18" t="s">
        <v>80</v>
      </c>
      <c r="BK189" s="201">
        <f>ROUND(I189*H189,2)</f>
        <v>0</v>
      </c>
      <c r="BL189" s="18" t="s">
        <v>239</v>
      </c>
      <c r="BM189" s="200" t="s">
        <v>795</v>
      </c>
    </row>
    <row r="190" spans="1:65" s="2" customFormat="1" ht="16.5" customHeight="1">
      <c r="A190" s="35"/>
      <c r="B190" s="36"/>
      <c r="C190" s="243" t="s">
        <v>389</v>
      </c>
      <c r="D190" s="243" t="s">
        <v>341</v>
      </c>
      <c r="E190" s="244" t="s">
        <v>350</v>
      </c>
      <c r="F190" s="245" t="s">
        <v>351</v>
      </c>
      <c r="G190" s="246" t="s">
        <v>255</v>
      </c>
      <c r="H190" s="247">
        <v>11.388</v>
      </c>
      <c r="I190" s="248"/>
      <c r="J190" s="249">
        <f>ROUND(I190*H190,2)</f>
        <v>0</v>
      </c>
      <c r="K190" s="245" t="s">
        <v>123</v>
      </c>
      <c r="L190" s="250"/>
      <c r="M190" s="251" t="s">
        <v>19</v>
      </c>
      <c r="N190" s="252" t="s">
        <v>43</v>
      </c>
      <c r="O190" s="65"/>
      <c r="P190" s="204">
        <f>O190*H190</f>
        <v>0</v>
      </c>
      <c r="Q190" s="204">
        <v>1.2E-4</v>
      </c>
      <c r="R190" s="204">
        <f>Q190*H190</f>
        <v>1.36656E-3</v>
      </c>
      <c r="S190" s="204">
        <v>0</v>
      </c>
      <c r="T190" s="205">
        <f>S190*H190</f>
        <v>0</v>
      </c>
      <c r="U190" s="35"/>
      <c r="V190" s="35"/>
      <c r="W190" s="35"/>
      <c r="X190" s="35"/>
      <c r="Y190" s="35"/>
      <c r="Z190" s="35"/>
      <c r="AA190" s="35"/>
      <c r="AB190" s="35"/>
      <c r="AC190" s="35"/>
      <c r="AD190" s="35"/>
      <c r="AE190" s="35"/>
      <c r="AR190" s="200" t="s">
        <v>321</v>
      </c>
      <c r="AT190" s="200" t="s">
        <v>341</v>
      </c>
      <c r="AU190" s="200" t="s">
        <v>82</v>
      </c>
      <c r="AY190" s="18" t="s">
        <v>116</v>
      </c>
      <c r="BE190" s="201">
        <f>IF(N190="základní",J190,0)</f>
        <v>0</v>
      </c>
      <c r="BF190" s="201">
        <f>IF(N190="snížená",J190,0)</f>
        <v>0</v>
      </c>
      <c r="BG190" s="201">
        <f>IF(N190="zákl. přenesená",J190,0)</f>
        <v>0</v>
      </c>
      <c r="BH190" s="201">
        <f>IF(N190="sníž. přenesená",J190,0)</f>
        <v>0</v>
      </c>
      <c r="BI190" s="201">
        <f>IF(N190="nulová",J190,0)</f>
        <v>0</v>
      </c>
      <c r="BJ190" s="18" t="s">
        <v>80</v>
      </c>
      <c r="BK190" s="201">
        <f>ROUND(I190*H190,2)</f>
        <v>0</v>
      </c>
      <c r="BL190" s="18" t="s">
        <v>239</v>
      </c>
      <c r="BM190" s="200" t="s">
        <v>796</v>
      </c>
    </row>
    <row r="191" spans="1:65" s="14" customFormat="1" ht="11.25">
      <c r="B191" s="220"/>
      <c r="C191" s="221"/>
      <c r="D191" s="206" t="s">
        <v>153</v>
      </c>
      <c r="E191" s="221"/>
      <c r="F191" s="223" t="s">
        <v>797</v>
      </c>
      <c r="G191" s="221"/>
      <c r="H191" s="224">
        <v>11.388</v>
      </c>
      <c r="I191" s="225"/>
      <c r="J191" s="221"/>
      <c r="K191" s="221"/>
      <c r="L191" s="226"/>
      <c r="M191" s="227"/>
      <c r="N191" s="228"/>
      <c r="O191" s="228"/>
      <c r="P191" s="228"/>
      <c r="Q191" s="228"/>
      <c r="R191" s="228"/>
      <c r="S191" s="228"/>
      <c r="T191" s="229"/>
      <c r="AT191" s="230" t="s">
        <v>153</v>
      </c>
      <c r="AU191" s="230" t="s">
        <v>82</v>
      </c>
      <c r="AV191" s="14" t="s">
        <v>82</v>
      </c>
      <c r="AW191" s="14" t="s">
        <v>4</v>
      </c>
      <c r="AX191" s="14" t="s">
        <v>80</v>
      </c>
      <c r="AY191" s="230" t="s">
        <v>116</v>
      </c>
    </row>
    <row r="192" spans="1:65" s="2" customFormat="1" ht="16.5" customHeight="1">
      <c r="A192" s="35"/>
      <c r="B192" s="36"/>
      <c r="C192" s="188" t="s">
        <v>393</v>
      </c>
      <c r="D192" s="188" t="s">
        <v>119</v>
      </c>
      <c r="E192" s="189" t="s">
        <v>364</v>
      </c>
      <c r="F192" s="190" t="s">
        <v>365</v>
      </c>
      <c r="G192" s="191" t="s">
        <v>261</v>
      </c>
      <c r="H192" s="192">
        <v>1</v>
      </c>
      <c r="I192" s="193"/>
      <c r="J192" s="194">
        <f t="shared" ref="J192:J197" si="0">ROUND(I192*H192,2)</f>
        <v>0</v>
      </c>
      <c r="K192" s="190" t="s">
        <v>123</v>
      </c>
      <c r="L192" s="40"/>
      <c r="M192" s="202" t="s">
        <v>19</v>
      </c>
      <c r="N192" s="203" t="s">
        <v>43</v>
      </c>
      <c r="O192" s="65"/>
      <c r="P192" s="204">
        <f t="shared" ref="P192:P197" si="1">O192*H192</f>
        <v>0</v>
      </c>
      <c r="Q192" s="204">
        <v>0</v>
      </c>
      <c r="R192" s="204">
        <f t="shared" ref="R192:R197" si="2">Q192*H192</f>
        <v>0</v>
      </c>
      <c r="S192" s="204">
        <v>0</v>
      </c>
      <c r="T192" s="205">
        <f t="shared" ref="T192:T197" si="3">S192*H192</f>
        <v>0</v>
      </c>
      <c r="U192" s="35"/>
      <c r="V192" s="35"/>
      <c r="W192" s="35"/>
      <c r="X192" s="35"/>
      <c r="Y192" s="35"/>
      <c r="Z192" s="35"/>
      <c r="AA192" s="35"/>
      <c r="AB192" s="35"/>
      <c r="AC192" s="35"/>
      <c r="AD192" s="35"/>
      <c r="AE192" s="35"/>
      <c r="AR192" s="200" t="s">
        <v>239</v>
      </c>
      <c r="AT192" s="200" t="s">
        <v>119</v>
      </c>
      <c r="AU192" s="200" t="s">
        <v>82</v>
      </c>
      <c r="AY192" s="18" t="s">
        <v>116</v>
      </c>
      <c r="BE192" s="201">
        <f t="shared" ref="BE192:BE197" si="4">IF(N192="základní",J192,0)</f>
        <v>0</v>
      </c>
      <c r="BF192" s="201">
        <f t="shared" ref="BF192:BF197" si="5">IF(N192="snížená",J192,0)</f>
        <v>0</v>
      </c>
      <c r="BG192" s="201">
        <f t="shared" ref="BG192:BG197" si="6">IF(N192="zákl. přenesená",J192,0)</f>
        <v>0</v>
      </c>
      <c r="BH192" s="201">
        <f t="shared" ref="BH192:BH197" si="7">IF(N192="sníž. přenesená",J192,0)</f>
        <v>0</v>
      </c>
      <c r="BI192" s="201">
        <f t="shared" ref="BI192:BI197" si="8">IF(N192="nulová",J192,0)</f>
        <v>0</v>
      </c>
      <c r="BJ192" s="18" t="s">
        <v>80</v>
      </c>
      <c r="BK192" s="201">
        <f t="shared" ref="BK192:BK197" si="9">ROUND(I192*H192,2)</f>
        <v>0</v>
      </c>
      <c r="BL192" s="18" t="s">
        <v>239</v>
      </c>
      <c r="BM192" s="200" t="s">
        <v>798</v>
      </c>
    </row>
    <row r="193" spans="1:65" s="2" customFormat="1" ht="16.5" customHeight="1">
      <c r="A193" s="35"/>
      <c r="B193" s="36"/>
      <c r="C193" s="243" t="s">
        <v>398</v>
      </c>
      <c r="D193" s="243" t="s">
        <v>341</v>
      </c>
      <c r="E193" s="244" t="s">
        <v>368</v>
      </c>
      <c r="F193" s="245" t="s">
        <v>369</v>
      </c>
      <c r="G193" s="246" t="s">
        <v>261</v>
      </c>
      <c r="H193" s="247">
        <v>1</v>
      </c>
      <c r="I193" s="248"/>
      <c r="J193" s="249">
        <f t="shared" si="0"/>
        <v>0</v>
      </c>
      <c r="K193" s="245" t="s">
        <v>123</v>
      </c>
      <c r="L193" s="250"/>
      <c r="M193" s="251" t="s">
        <v>19</v>
      </c>
      <c r="N193" s="252" t="s">
        <v>43</v>
      </c>
      <c r="O193" s="65"/>
      <c r="P193" s="204">
        <f t="shared" si="1"/>
        <v>0</v>
      </c>
      <c r="Q193" s="204">
        <v>5.0000000000000002E-5</v>
      </c>
      <c r="R193" s="204">
        <f t="shared" si="2"/>
        <v>5.0000000000000002E-5</v>
      </c>
      <c r="S193" s="204">
        <v>0</v>
      </c>
      <c r="T193" s="205">
        <f t="shared" si="3"/>
        <v>0</v>
      </c>
      <c r="U193" s="35"/>
      <c r="V193" s="35"/>
      <c r="W193" s="35"/>
      <c r="X193" s="35"/>
      <c r="Y193" s="35"/>
      <c r="Z193" s="35"/>
      <c r="AA193" s="35"/>
      <c r="AB193" s="35"/>
      <c r="AC193" s="35"/>
      <c r="AD193" s="35"/>
      <c r="AE193" s="35"/>
      <c r="AR193" s="200" t="s">
        <v>321</v>
      </c>
      <c r="AT193" s="200" t="s">
        <v>341</v>
      </c>
      <c r="AU193" s="200" t="s">
        <v>82</v>
      </c>
      <c r="AY193" s="18" t="s">
        <v>116</v>
      </c>
      <c r="BE193" s="201">
        <f t="shared" si="4"/>
        <v>0</v>
      </c>
      <c r="BF193" s="201">
        <f t="shared" si="5"/>
        <v>0</v>
      </c>
      <c r="BG193" s="201">
        <f t="shared" si="6"/>
        <v>0</v>
      </c>
      <c r="BH193" s="201">
        <f t="shared" si="7"/>
        <v>0</v>
      </c>
      <c r="BI193" s="201">
        <f t="shared" si="8"/>
        <v>0</v>
      </c>
      <c r="BJ193" s="18" t="s">
        <v>80</v>
      </c>
      <c r="BK193" s="201">
        <f t="shared" si="9"/>
        <v>0</v>
      </c>
      <c r="BL193" s="18" t="s">
        <v>239</v>
      </c>
      <c r="BM193" s="200" t="s">
        <v>799</v>
      </c>
    </row>
    <row r="194" spans="1:65" s="2" customFormat="1" ht="16.5" customHeight="1">
      <c r="A194" s="35"/>
      <c r="B194" s="36"/>
      <c r="C194" s="243" t="s">
        <v>402</v>
      </c>
      <c r="D194" s="243" t="s">
        <v>341</v>
      </c>
      <c r="E194" s="244" t="s">
        <v>372</v>
      </c>
      <c r="F194" s="245" t="s">
        <v>373</v>
      </c>
      <c r="G194" s="246" t="s">
        <v>261</v>
      </c>
      <c r="H194" s="247">
        <v>1</v>
      </c>
      <c r="I194" s="248"/>
      <c r="J194" s="249">
        <f t="shared" si="0"/>
        <v>0</v>
      </c>
      <c r="K194" s="245" t="s">
        <v>123</v>
      </c>
      <c r="L194" s="250"/>
      <c r="M194" s="251" t="s">
        <v>19</v>
      </c>
      <c r="N194" s="252" t="s">
        <v>43</v>
      </c>
      <c r="O194" s="65"/>
      <c r="P194" s="204">
        <f t="shared" si="1"/>
        <v>0</v>
      </c>
      <c r="Q194" s="204">
        <v>5.0000000000000002E-5</v>
      </c>
      <c r="R194" s="204">
        <f t="shared" si="2"/>
        <v>5.0000000000000002E-5</v>
      </c>
      <c r="S194" s="204">
        <v>0</v>
      </c>
      <c r="T194" s="205">
        <f t="shared" si="3"/>
        <v>0</v>
      </c>
      <c r="U194" s="35"/>
      <c r="V194" s="35"/>
      <c r="W194" s="35"/>
      <c r="X194" s="35"/>
      <c r="Y194" s="35"/>
      <c r="Z194" s="35"/>
      <c r="AA194" s="35"/>
      <c r="AB194" s="35"/>
      <c r="AC194" s="35"/>
      <c r="AD194" s="35"/>
      <c r="AE194" s="35"/>
      <c r="AR194" s="200" t="s">
        <v>321</v>
      </c>
      <c r="AT194" s="200" t="s">
        <v>341</v>
      </c>
      <c r="AU194" s="200" t="s">
        <v>82</v>
      </c>
      <c r="AY194" s="18" t="s">
        <v>116</v>
      </c>
      <c r="BE194" s="201">
        <f t="shared" si="4"/>
        <v>0</v>
      </c>
      <c r="BF194" s="201">
        <f t="shared" si="5"/>
        <v>0</v>
      </c>
      <c r="BG194" s="201">
        <f t="shared" si="6"/>
        <v>0</v>
      </c>
      <c r="BH194" s="201">
        <f t="shared" si="7"/>
        <v>0</v>
      </c>
      <c r="BI194" s="201">
        <f t="shared" si="8"/>
        <v>0</v>
      </c>
      <c r="BJ194" s="18" t="s">
        <v>80</v>
      </c>
      <c r="BK194" s="201">
        <f t="shared" si="9"/>
        <v>0</v>
      </c>
      <c r="BL194" s="18" t="s">
        <v>239</v>
      </c>
      <c r="BM194" s="200" t="s">
        <v>800</v>
      </c>
    </row>
    <row r="195" spans="1:65" s="2" customFormat="1" ht="16.5" customHeight="1">
      <c r="A195" s="35"/>
      <c r="B195" s="36"/>
      <c r="C195" s="188" t="s">
        <v>406</v>
      </c>
      <c r="D195" s="188" t="s">
        <v>119</v>
      </c>
      <c r="E195" s="189" t="s">
        <v>386</v>
      </c>
      <c r="F195" s="190" t="s">
        <v>387</v>
      </c>
      <c r="G195" s="191" t="s">
        <v>261</v>
      </c>
      <c r="H195" s="192">
        <v>2</v>
      </c>
      <c r="I195" s="193"/>
      <c r="J195" s="194">
        <f t="shared" si="0"/>
        <v>0</v>
      </c>
      <c r="K195" s="190" t="s">
        <v>123</v>
      </c>
      <c r="L195" s="40"/>
      <c r="M195" s="202" t="s">
        <v>19</v>
      </c>
      <c r="N195" s="203" t="s">
        <v>43</v>
      </c>
      <c r="O195" s="65"/>
      <c r="P195" s="204">
        <f t="shared" si="1"/>
        <v>0</v>
      </c>
      <c r="Q195" s="204">
        <v>0</v>
      </c>
      <c r="R195" s="204">
        <f t="shared" si="2"/>
        <v>0</v>
      </c>
      <c r="S195" s="204">
        <v>0</v>
      </c>
      <c r="T195" s="205">
        <f t="shared" si="3"/>
        <v>0</v>
      </c>
      <c r="U195" s="35"/>
      <c r="V195" s="35"/>
      <c r="W195" s="35"/>
      <c r="X195" s="35"/>
      <c r="Y195" s="35"/>
      <c r="Z195" s="35"/>
      <c r="AA195" s="35"/>
      <c r="AB195" s="35"/>
      <c r="AC195" s="35"/>
      <c r="AD195" s="35"/>
      <c r="AE195" s="35"/>
      <c r="AR195" s="200" t="s">
        <v>239</v>
      </c>
      <c r="AT195" s="200" t="s">
        <v>119</v>
      </c>
      <c r="AU195" s="200" t="s">
        <v>82</v>
      </c>
      <c r="AY195" s="18" t="s">
        <v>116</v>
      </c>
      <c r="BE195" s="201">
        <f t="shared" si="4"/>
        <v>0</v>
      </c>
      <c r="BF195" s="201">
        <f t="shared" si="5"/>
        <v>0</v>
      </c>
      <c r="BG195" s="201">
        <f t="shared" si="6"/>
        <v>0</v>
      </c>
      <c r="BH195" s="201">
        <f t="shared" si="7"/>
        <v>0</v>
      </c>
      <c r="BI195" s="201">
        <f t="shared" si="8"/>
        <v>0</v>
      </c>
      <c r="BJ195" s="18" t="s">
        <v>80</v>
      </c>
      <c r="BK195" s="201">
        <f t="shared" si="9"/>
        <v>0</v>
      </c>
      <c r="BL195" s="18" t="s">
        <v>239</v>
      </c>
      <c r="BM195" s="200" t="s">
        <v>801</v>
      </c>
    </row>
    <row r="196" spans="1:65" s="2" customFormat="1" ht="16.5" customHeight="1">
      <c r="A196" s="35"/>
      <c r="B196" s="36"/>
      <c r="C196" s="243" t="s">
        <v>412</v>
      </c>
      <c r="D196" s="243" t="s">
        <v>341</v>
      </c>
      <c r="E196" s="244" t="s">
        <v>390</v>
      </c>
      <c r="F196" s="245" t="s">
        <v>391</v>
      </c>
      <c r="G196" s="246" t="s">
        <v>261</v>
      </c>
      <c r="H196" s="247">
        <v>2</v>
      </c>
      <c r="I196" s="248"/>
      <c r="J196" s="249">
        <f t="shared" si="0"/>
        <v>0</v>
      </c>
      <c r="K196" s="245" t="s">
        <v>123</v>
      </c>
      <c r="L196" s="250"/>
      <c r="M196" s="251" t="s">
        <v>19</v>
      </c>
      <c r="N196" s="252" t="s">
        <v>43</v>
      </c>
      <c r="O196" s="65"/>
      <c r="P196" s="204">
        <f t="shared" si="1"/>
        <v>0</v>
      </c>
      <c r="Q196" s="204">
        <v>3.8999999999999998E-3</v>
      </c>
      <c r="R196" s="204">
        <f t="shared" si="2"/>
        <v>7.7999999999999996E-3</v>
      </c>
      <c r="S196" s="204">
        <v>0</v>
      </c>
      <c r="T196" s="205">
        <f t="shared" si="3"/>
        <v>0</v>
      </c>
      <c r="U196" s="35"/>
      <c r="V196" s="35"/>
      <c r="W196" s="35"/>
      <c r="X196" s="35"/>
      <c r="Y196" s="35"/>
      <c r="Z196" s="35"/>
      <c r="AA196" s="35"/>
      <c r="AB196" s="35"/>
      <c r="AC196" s="35"/>
      <c r="AD196" s="35"/>
      <c r="AE196" s="35"/>
      <c r="AR196" s="200" t="s">
        <v>321</v>
      </c>
      <c r="AT196" s="200" t="s">
        <v>341</v>
      </c>
      <c r="AU196" s="200" t="s">
        <v>82</v>
      </c>
      <c r="AY196" s="18" t="s">
        <v>116</v>
      </c>
      <c r="BE196" s="201">
        <f t="shared" si="4"/>
        <v>0</v>
      </c>
      <c r="BF196" s="201">
        <f t="shared" si="5"/>
        <v>0</v>
      </c>
      <c r="BG196" s="201">
        <f t="shared" si="6"/>
        <v>0</v>
      </c>
      <c r="BH196" s="201">
        <f t="shared" si="7"/>
        <v>0</v>
      </c>
      <c r="BI196" s="201">
        <f t="shared" si="8"/>
        <v>0</v>
      </c>
      <c r="BJ196" s="18" t="s">
        <v>80</v>
      </c>
      <c r="BK196" s="201">
        <f t="shared" si="9"/>
        <v>0</v>
      </c>
      <c r="BL196" s="18" t="s">
        <v>239</v>
      </c>
      <c r="BM196" s="200" t="s">
        <v>802</v>
      </c>
    </row>
    <row r="197" spans="1:65" s="2" customFormat="1" ht="16.5" customHeight="1">
      <c r="A197" s="35"/>
      <c r="B197" s="36"/>
      <c r="C197" s="188" t="s">
        <v>418</v>
      </c>
      <c r="D197" s="188" t="s">
        <v>119</v>
      </c>
      <c r="E197" s="189" t="s">
        <v>394</v>
      </c>
      <c r="F197" s="190" t="s">
        <v>395</v>
      </c>
      <c r="G197" s="191" t="s">
        <v>261</v>
      </c>
      <c r="H197" s="192">
        <v>1</v>
      </c>
      <c r="I197" s="193"/>
      <c r="J197" s="194">
        <f t="shared" si="0"/>
        <v>0</v>
      </c>
      <c r="K197" s="190" t="s">
        <v>123</v>
      </c>
      <c r="L197" s="40"/>
      <c r="M197" s="202" t="s">
        <v>19</v>
      </c>
      <c r="N197" s="203" t="s">
        <v>43</v>
      </c>
      <c r="O197" s="65"/>
      <c r="P197" s="204">
        <f t="shared" si="1"/>
        <v>0</v>
      </c>
      <c r="Q197" s="204">
        <v>0</v>
      </c>
      <c r="R197" s="204">
        <f t="shared" si="2"/>
        <v>0</v>
      </c>
      <c r="S197" s="204">
        <v>0</v>
      </c>
      <c r="T197" s="205">
        <f t="shared" si="3"/>
        <v>0</v>
      </c>
      <c r="U197" s="35"/>
      <c r="V197" s="35"/>
      <c r="W197" s="35"/>
      <c r="X197" s="35"/>
      <c r="Y197" s="35"/>
      <c r="Z197" s="35"/>
      <c r="AA197" s="35"/>
      <c r="AB197" s="35"/>
      <c r="AC197" s="35"/>
      <c r="AD197" s="35"/>
      <c r="AE197" s="35"/>
      <c r="AR197" s="200" t="s">
        <v>239</v>
      </c>
      <c r="AT197" s="200" t="s">
        <v>119</v>
      </c>
      <c r="AU197" s="200" t="s">
        <v>82</v>
      </c>
      <c r="AY197" s="18" t="s">
        <v>116</v>
      </c>
      <c r="BE197" s="201">
        <f t="shared" si="4"/>
        <v>0</v>
      </c>
      <c r="BF197" s="201">
        <f t="shared" si="5"/>
        <v>0</v>
      </c>
      <c r="BG197" s="201">
        <f t="shared" si="6"/>
        <v>0</v>
      </c>
      <c r="BH197" s="201">
        <f t="shared" si="7"/>
        <v>0</v>
      </c>
      <c r="BI197" s="201">
        <f t="shared" si="8"/>
        <v>0</v>
      </c>
      <c r="BJ197" s="18" t="s">
        <v>80</v>
      </c>
      <c r="BK197" s="201">
        <f t="shared" si="9"/>
        <v>0</v>
      </c>
      <c r="BL197" s="18" t="s">
        <v>239</v>
      </c>
      <c r="BM197" s="200" t="s">
        <v>803</v>
      </c>
    </row>
    <row r="198" spans="1:65" s="2" customFormat="1" ht="29.25">
      <c r="A198" s="35"/>
      <c r="B198" s="36"/>
      <c r="C198" s="37"/>
      <c r="D198" s="206" t="s">
        <v>151</v>
      </c>
      <c r="E198" s="37"/>
      <c r="F198" s="207" t="s">
        <v>397</v>
      </c>
      <c r="G198" s="37"/>
      <c r="H198" s="37"/>
      <c r="I198" s="109"/>
      <c r="J198" s="37"/>
      <c r="K198" s="37"/>
      <c r="L198" s="40"/>
      <c r="M198" s="208"/>
      <c r="N198" s="209"/>
      <c r="O198" s="65"/>
      <c r="P198" s="65"/>
      <c r="Q198" s="65"/>
      <c r="R198" s="65"/>
      <c r="S198" s="65"/>
      <c r="T198" s="66"/>
      <c r="U198" s="35"/>
      <c r="V198" s="35"/>
      <c r="W198" s="35"/>
      <c r="X198" s="35"/>
      <c r="Y198" s="35"/>
      <c r="Z198" s="35"/>
      <c r="AA198" s="35"/>
      <c r="AB198" s="35"/>
      <c r="AC198" s="35"/>
      <c r="AD198" s="35"/>
      <c r="AE198" s="35"/>
      <c r="AT198" s="18" t="s">
        <v>151</v>
      </c>
      <c r="AU198" s="18" t="s">
        <v>82</v>
      </c>
    </row>
    <row r="199" spans="1:65" s="2" customFormat="1" ht="16.5" customHeight="1">
      <c r="A199" s="35"/>
      <c r="B199" s="36"/>
      <c r="C199" s="188" t="s">
        <v>423</v>
      </c>
      <c r="D199" s="188" t="s">
        <v>119</v>
      </c>
      <c r="E199" s="189" t="s">
        <v>399</v>
      </c>
      <c r="F199" s="190" t="s">
        <v>400</v>
      </c>
      <c r="G199" s="191" t="s">
        <v>122</v>
      </c>
      <c r="H199" s="192">
        <v>1</v>
      </c>
      <c r="I199" s="193"/>
      <c r="J199" s="194">
        <f>ROUND(I199*H199,2)</f>
        <v>0</v>
      </c>
      <c r="K199" s="190" t="s">
        <v>19</v>
      </c>
      <c r="L199" s="40"/>
      <c r="M199" s="202" t="s">
        <v>19</v>
      </c>
      <c r="N199" s="203" t="s">
        <v>43</v>
      </c>
      <c r="O199" s="65"/>
      <c r="P199" s="204">
        <f>O199*H199</f>
        <v>0</v>
      </c>
      <c r="Q199" s="204">
        <v>0</v>
      </c>
      <c r="R199" s="204">
        <f>Q199*H199</f>
        <v>0</v>
      </c>
      <c r="S199" s="204">
        <v>0</v>
      </c>
      <c r="T199" s="205">
        <f>S199*H199</f>
        <v>0</v>
      </c>
      <c r="U199" s="35"/>
      <c r="V199" s="35"/>
      <c r="W199" s="35"/>
      <c r="X199" s="35"/>
      <c r="Y199" s="35"/>
      <c r="Z199" s="35"/>
      <c r="AA199" s="35"/>
      <c r="AB199" s="35"/>
      <c r="AC199" s="35"/>
      <c r="AD199" s="35"/>
      <c r="AE199" s="35"/>
      <c r="AR199" s="200" t="s">
        <v>239</v>
      </c>
      <c r="AT199" s="200" t="s">
        <v>119</v>
      </c>
      <c r="AU199" s="200" t="s">
        <v>82</v>
      </c>
      <c r="AY199" s="18" t="s">
        <v>116</v>
      </c>
      <c r="BE199" s="201">
        <f>IF(N199="základní",J199,0)</f>
        <v>0</v>
      </c>
      <c r="BF199" s="201">
        <f>IF(N199="snížená",J199,0)</f>
        <v>0</v>
      </c>
      <c r="BG199" s="201">
        <f>IF(N199="zákl. přenesená",J199,0)</f>
        <v>0</v>
      </c>
      <c r="BH199" s="201">
        <f>IF(N199="sníž. přenesená",J199,0)</f>
        <v>0</v>
      </c>
      <c r="BI199" s="201">
        <f>IF(N199="nulová",J199,0)</f>
        <v>0</v>
      </c>
      <c r="BJ199" s="18" t="s">
        <v>80</v>
      </c>
      <c r="BK199" s="201">
        <f>ROUND(I199*H199,2)</f>
        <v>0</v>
      </c>
      <c r="BL199" s="18" t="s">
        <v>239</v>
      </c>
      <c r="BM199" s="200" t="s">
        <v>804</v>
      </c>
    </row>
    <row r="200" spans="1:65" s="2" customFormat="1" ht="16.5" customHeight="1">
      <c r="A200" s="35"/>
      <c r="B200" s="36"/>
      <c r="C200" s="188" t="s">
        <v>430</v>
      </c>
      <c r="D200" s="188" t="s">
        <v>119</v>
      </c>
      <c r="E200" s="189" t="s">
        <v>403</v>
      </c>
      <c r="F200" s="190" t="s">
        <v>404</v>
      </c>
      <c r="G200" s="191" t="s">
        <v>122</v>
      </c>
      <c r="H200" s="192">
        <v>1</v>
      </c>
      <c r="I200" s="193"/>
      <c r="J200" s="194">
        <f>ROUND(I200*H200,2)</f>
        <v>0</v>
      </c>
      <c r="K200" s="190" t="s">
        <v>19</v>
      </c>
      <c r="L200" s="40"/>
      <c r="M200" s="202" t="s">
        <v>19</v>
      </c>
      <c r="N200" s="203" t="s">
        <v>43</v>
      </c>
      <c r="O200" s="65"/>
      <c r="P200" s="204">
        <f>O200*H200</f>
        <v>0</v>
      </c>
      <c r="Q200" s="204">
        <v>0</v>
      </c>
      <c r="R200" s="204">
        <f>Q200*H200</f>
        <v>0</v>
      </c>
      <c r="S200" s="204">
        <v>0</v>
      </c>
      <c r="T200" s="205">
        <f>S200*H200</f>
        <v>0</v>
      </c>
      <c r="U200" s="35"/>
      <c r="V200" s="35"/>
      <c r="W200" s="35"/>
      <c r="X200" s="35"/>
      <c r="Y200" s="35"/>
      <c r="Z200" s="35"/>
      <c r="AA200" s="35"/>
      <c r="AB200" s="35"/>
      <c r="AC200" s="35"/>
      <c r="AD200" s="35"/>
      <c r="AE200" s="35"/>
      <c r="AR200" s="200" t="s">
        <v>239</v>
      </c>
      <c r="AT200" s="200" t="s">
        <v>119</v>
      </c>
      <c r="AU200" s="200" t="s">
        <v>82</v>
      </c>
      <c r="AY200" s="18" t="s">
        <v>116</v>
      </c>
      <c r="BE200" s="201">
        <f>IF(N200="základní",J200,0)</f>
        <v>0</v>
      </c>
      <c r="BF200" s="201">
        <f>IF(N200="snížená",J200,0)</f>
        <v>0</v>
      </c>
      <c r="BG200" s="201">
        <f>IF(N200="zákl. přenesená",J200,0)</f>
        <v>0</v>
      </c>
      <c r="BH200" s="201">
        <f>IF(N200="sníž. přenesená",J200,0)</f>
        <v>0</v>
      </c>
      <c r="BI200" s="201">
        <f>IF(N200="nulová",J200,0)</f>
        <v>0</v>
      </c>
      <c r="BJ200" s="18" t="s">
        <v>80</v>
      </c>
      <c r="BK200" s="201">
        <f>ROUND(I200*H200,2)</f>
        <v>0</v>
      </c>
      <c r="BL200" s="18" t="s">
        <v>239</v>
      </c>
      <c r="BM200" s="200" t="s">
        <v>805</v>
      </c>
    </row>
    <row r="201" spans="1:65" s="2" customFormat="1" ht="16.5" customHeight="1">
      <c r="A201" s="35"/>
      <c r="B201" s="36"/>
      <c r="C201" s="188" t="s">
        <v>435</v>
      </c>
      <c r="D201" s="188" t="s">
        <v>119</v>
      </c>
      <c r="E201" s="189" t="s">
        <v>407</v>
      </c>
      <c r="F201" s="190" t="s">
        <v>408</v>
      </c>
      <c r="G201" s="191" t="s">
        <v>275</v>
      </c>
      <c r="H201" s="242"/>
      <c r="I201" s="193"/>
      <c r="J201" s="194">
        <f>ROUND(I201*H201,2)</f>
        <v>0</v>
      </c>
      <c r="K201" s="190" t="s">
        <v>123</v>
      </c>
      <c r="L201" s="40"/>
      <c r="M201" s="202" t="s">
        <v>19</v>
      </c>
      <c r="N201" s="203" t="s">
        <v>43</v>
      </c>
      <c r="O201" s="65"/>
      <c r="P201" s="204">
        <f>O201*H201</f>
        <v>0</v>
      </c>
      <c r="Q201" s="204">
        <v>0</v>
      </c>
      <c r="R201" s="204">
        <f>Q201*H201</f>
        <v>0</v>
      </c>
      <c r="S201" s="204">
        <v>0</v>
      </c>
      <c r="T201" s="205">
        <f>S201*H201</f>
        <v>0</v>
      </c>
      <c r="U201" s="35"/>
      <c r="V201" s="35"/>
      <c r="W201" s="35"/>
      <c r="X201" s="35"/>
      <c r="Y201" s="35"/>
      <c r="Z201" s="35"/>
      <c r="AA201" s="35"/>
      <c r="AB201" s="35"/>
      <c r="AC201" s="35"/>
      <c r="AD201" s="35"/>
      <c r="AE201" s="35"/>
      <c r="AR201" s="200" t="s">
        <v>239</v>
      </c>
      <c r="AT201" s="200" t="s">
        <v>119</v>
      </c>
      <c r="AU201" s="200" t="s">
        <v>82</v>
      </c>
      <c r="AY201" s="18" t="s">
        <v>116</v>
      </c>
      <c r="BE201" s="201">
        <f>IF(N201="základní",J201,0)</f>
        <v>0</v>
      </c>
      <c r="BF201" s="201">
        <f>IF(N201="snížená",J201,0)</f>
        <v>0</v>
      </c>
      <c r="BG201" s="201">
        <f>IF(N201="zákl. přenesená",J201,0)</f>
        <v>0</v>
      </c>
      <c r="BH201" s="201">
        <f>IF(N201="sníž. přenesená",J201,0)</f>
        <v>0</v>
      </c>
      <c r="BI201" s="201">
        <f>IF(N201="nulová",J201,0)</f>
        <v>0</v>
      </c>
      <c r="BJ201" s="18" t="s">
        <v>80</v>
      </c>
      <c r="BK201" s="201">
        <f>ROUND(I201*H201,2)</f>
        <v>0</v>
      </c>
      <c r="BL201" s="18" t="s">
        <v>239</v>
      </c>
      <c r="BM201" s="200" t="s">
        <v>806</v>
      </c>
    </row>
    <row r="202" spans="1:65" s="2" customFormat="1" ht="78">
      <c r="A202" s="35"/>
      <c r="B202" s="36"/>
      <c r="C202" s="37"/>
      <c r="D202" s="206" t="s">
        <v>151</v>
      </c>
      <c r="E202" s="37"/>
      <c r="F202" s="207" t="s">
        <v>277</v>
      </c>
      <c r="G202" s="37"/>
      <c r="H202" s="37"/>
      <c r="I202" s="109"/>
      <c r="J202" s="37"/>
      <c r="K202" s="37"/>
      <c r="L202" s="40"/>
      <c r="M202" s="208"/>
      <c r="N202" s="209"/>
      <c r="O202" s="65"/>
      <c r="P202" s="65"/>
      <c r="Q202" s="65"/>
      <c r="R202" s="65"/>
      <c r="S202" s="65"/>
      <c r="T202" s="66"/>
      <c r="U202" s="35"/>
      <c r="V202" s="35"/>
      <c r="W202" s="35"/>
      <c r="X202" s="35"/>
      <c r="Y202" s="35"/>
      <c r="Z202" s="35"/>
      <c r="AA202" s="35"/>
      <c r="AB202" s="35"/>
      <c r="AC202" s="35"/>
      <c r="AD202" s="35"/>
      <c r="AE202" s="35"/>
      <c r="AT202" s="18" t="s">
        <v>151</v>
      </c>
      <c r="AU202" s="18" t="s">
        <v>82</v>
      </c>
    </row>
    <row r="203" spans="1:65" s="12" customFormat="1" ht="22.9" customHeight="1">
      <c r="B203" s="172"/>
      <c r="C203" s="173"/>
      <c r="D203" s="174" t="s">
        <v>71</v>
      </c>
      <c r="E203" s="186" t="s">
        <v>665</v>
      </c>
      <c r="F203" s="186" t="s">
        <v>666</v>
      </c>
      <c r="G203" s="173"/>
      <c r="H203" s="173"/>
      <c r="I203" s="176"/>
      <c r="J203" s="187">
        <f>BK203</f>
        <v>0</v>
      </c>
      <c r="K203" s="173"/>
      <c r="L203" s="178"/>
      <c r="M203" s="179"/>
      <c r="N203" s="180"/>
      <c r="O203" s="180"/>
      <c r="P203" s="181">
        <f>SUM(P204:P217)</f>
        <v>0</v>
      </c>
      <c r="Q203" s="180"/>
      <c r="R203" s="181">
        <f>SUM(R204:R217)</f>
        <v>4.28235E-2</v>
      </c>
      <c r="S203" s="180"/>
      <c r="T203" s="182">
        <f>SUM(T204:T217)</f>
        <v>0</v>
      </c>
      <c r="AR203" s="183" t="s">
        <v>82</v>
      </c>
      <c r="AT203" s="184" t="s">
        <v>71</v>
      </c>
      <c r="AU203" s="184" t="s">
        <v>80</v>
      </c>
      <c r="AY203" s="183" t="s">
        <v>116</v>
      </c>
      <c r="BK203" s="185">
        <f>SUM(BK204:BK217)</f>
        <v>0</v>
      </c>
    </row>
    <row r="204" spans="1:65" s="2" customFormat="1" ht="16.5" customHeight="1">
      <c r="A204" s="35"/>
      <c r="B204" s="36"/>
      <c r="C204" s="188" t="s">
        <v>440</v>
      </c>
      <c r="D204" s="188" t="s">
        <v>119</v>
      </c>
      <c r="E204" s="189" t="s">
        <v>667</v>
      </c>
      <c r="F204" s="190" t="s">
        <v>668</v>
      </c>
      <c r="G204" s="191" t="s">
        <v>158</v>
      </c>
      <c r="H204" s="192">
        <v>2.15</v>
      </c>
      <c r="I204" s="193"/>
      <c r="J204" s="194">
        <f>ROUND(I204*H204,2)</f>
        <v>0</v>
      </c>
      <c r="K204" s="190" t="s">
        <v>123</v>
      </c>
      <c r="L204" s="40"/>
      <c r="M204" s="202" t="s">
        <v>19</v>
      </c>
      <c r="N204" s="203" t="s">
        <v>43</v>
      </c>
      <c r="O204" s="65"/>
      <c r="P204" s="204">
        <f>O204*H204</f>
        <v>0</v>
      </c>
      <c r="Q204" s="204">
        <v>2.9999999999999997E-4</v>
      </c>
      <c r="R204" s="204">
        <f>Q204*H204</f>
        <v>6.4499999999999996E-4</v>
      </c>
      <c r="S204" s="204">
        <v>0</v>
      </c>
      <c r="T204" s="205">
        <f>S204*H204</f>
        <v>0</v>
      </c>
      <c r="U204" s="35"/>
      <c r="V204" s="35"/>
      <c r="W204" s="35"/>
      <c r="X204" s="35"/>
      <c r="Y204" s="35"/>
      <c r="Z204" s="35"/>
      <c r="AA204" s="35"/>
      <c r="AB204" s="35"/>
      <c r="AC204" s="35"/>
      <c r="AD204" s="35"/>
      <c r="AE204" s="35"/>
      <c r="AR204" s="200" t="s">
        <v>239</v>
      </c>
      <c r="AT204" s="200" t="s">
        <v>119</v>
      </c>
      <c r="AU204" s="200" t="s">
        <v>82</v>
      </c>
      <c r="AY204" s="18" t="s">
        <v>116</v>
      </c>
      <c r="BE204" s="201">
        <f>IF(N204="základní",J204,0)</f>
        <v>0</v>
      </c>
      <c r="BF204" s="201">
        <f>IF(N204="snížená",J204,0)</f>
        <v>0</v>
      </c>
      <c r="BG204" s="201">
        <f>IF(N204="zákl. přenesená",J204,0)</f>
        <v>0</v>
      </c>
      <c r="BH204" s="201">
        <f>IF(N204="sníž. přenesená",J204,0)</f>
        <v>0</v>
      </c>
      <c r="BI204" s="201">
        <f>IF(N204="nulová",J204,0)</f>
        <v>0</v>
      </c>
      <c r="BJ204" s="18" t="s">
        <v>80</v>
      </c>
      <c r="BK204" s="201">
        <f>ROUND(I204*H204,2)</f>
        <v>0</v>
      </c>
      <c r="BL204" s="18" t="s">
        <v>239</v>
      </c>
      <c r="BM204" s="200" t="s">
        <v>807</v>
      </c>
    </row>
    <row r="205" spans="1:65" s="2" customFormat="1" ht="68.25">
      <c r="A205" s="35"/>
      <c r="B205" s="36"/>
      <c r="C205" s="37"/>
      <c r="D205" s="206" t="s">
        <v>151</v>
      </c>
      <c r="E205" s="37"/>
      <c r="F205" s="207" t="s">
        <v>670</v>
      </c>
      <c r="G205" s="37"/>
      <c r="H205" s="37"/>
      <c r="I205" s="109"/>
      <c r="J205" s="37"/>
      <c r="K205" s="37"/>
      <c r="L205" s="40"/>
      <c r="M205" s="208"/>
      <c r="N205" s="209"/>
      <c r="O205" s="65"/>
      <c r="P205" s="65"/>
      <c r="Q205" s="65"/>
      <c r="R205" s="65"/>
      <c r="S205" s="65"/>
      <c r="T205" s="66"/>
      <c r="U205" s="35"/>
      <c r="V205" s="35"/>
      <c r="W205" s="35"/>
      <c r="X205" s="35"/>
      <c r="Y205" s="35"/>
      <c r="Z205" s="35"/>
      <c r="AA205" s="35"/>
      <c r="AB205" s="35"/>
      <c r="AC205" s="35"/>
      <c r="AD205" s="35"/>
      <c r="AE205" s="35"/>
      <c r="AT205" s="18" t="s">
        <v>151</v>
      </c>
      <c r="AU205" s="18" t="s">
        <v>82</v>
      </c>
    </row>
    <row r="206" spans="1:65" s="14" customFormat="1" ht="11.25">
      <c r="B206" s="220"/>
      <c r="C206" s="221"/>
      <c r="D206" s="206" t="s">
        <v>153</v>
      </c>
      <c r="E206" s="222" t="s">
        <v>19</v>
      </c>
      <c r="F206" s="223" t="s">
        <v>808</v>
      </c>
      <c r="G206" s="221"/>
      <c r="H206" s="224">
        <v>2.15</v>
      </c>
      <c r="I206" s="225"/>
      <c r="J206" s="221"/>
      <c r="K206" s="221"/>
      <c r="L206" s="226"/>
      <c r="M206" s="227"/>
      <c r="N206" s="228"/>
      <c r="O206" s="228"/>
      <c r="P206" s="228"/>
      <c r="Q206" s="228"/>
      <c r="R206" s="228"/>
      <c r="S206" s="228"/>
      <c r="T206" s="229"/>
      <c r="AT206" s="230" t="s">
        <v>153</v>
      </c>
      <c r="AU206" s="230" t="s">
        <v>82</v>
      </c>
      <c r="AV206" s="14" t="s">
        <v>82</v>
      </c>
      <c r="AW206" s="14" t="s">
        <v>33</v>
      </c>
      <c r="AX206" s="14" t="s">
        <v>80</v>
      </c>
      <c r="AY206" s="230" t="s">
        <v>116</v>
      </c>
    </row>
    <row r="207" spans="1:65" s="2" customFormat="1" ht="21.75" customHeight="1">
      <c r="A207" s="35"/>
      <c r="B207" s="36"/>
      <c r="C207" s="188" t="s">
        <v>444</v>
      </c>
      <c r="D207" s="188" t="s">
        <v>119</v>
      </c>
      <c r="E207" s="189" t="s">
        <v>672</v>
      </c>
      <c r="F207" s="190" t="s">
        <v>673</v>
      </c>
      <c r="G207" s="191" t="s">
        <v>158</v>
      </c>
      <c r="H207" s="192">
        <v>2.15</v>
      </c>
      <c r="I207" s="193"/>
      <c r="J207" s="194">
        <f>ROUND(I207*H207,2)</f>
        <v>0</v>
      </c>
      <c r="K207" s="190" t="s">
        <v>123</v>
      </c>
      <c r="L207" s="40"/>
      <c r="M207" s="202" t="s">
        <v>19</v>
      </c>
      <c r="N207" s="203" t="s">
        <v>43</v>
      </c>
      <c r="O207" s="65"/>
      <c r="P207" s="204">
        <f>O207*H207</f>
        <v>0</v>
      </c>
      <c r="Q207" s="204">
        <v>5.1999999999999998E-3</v>
      </c>
      <c r="R207" s="204">
        <f>Q207*H207</f>
        <v>1.1179999999999999E-2</v>
      </c>
      <c r="S207" s="204">
        <v>0</v>
      </c>
      <c r="T207" s="205">
        <f>S207*H207</f>
        <v>0</v>
      </c>
      <c r="U207" s="35"/>
      <c r="V207" s="35"/>
      <c r="W207" s="35"/>
      <c r="X207" s="35"/>
      <c r="Y207" s="35"/>
      <c r="Z207" s="35"/>
      <c r="AA207" s="35"/>
      <c r="AB207" s="35"/>
      <c r="AC207" s="35"/>
      <c r="AD207" s="35"/>
      <c r="AE207" s="35"/>
      <c r="AR207" s="200" t="s">
        <v>239</v>
      </c>
      <c r="AT207" s="200" t="s">
        <v>119</v>
      </c>
      <c r="AU207" s="200" t="s">
        <v>82</v>
      </c>
      <c r="AY207" s="18" t="s">
        <v>116</v>
      </c>
      <c r="BE207" s="201">
        <f>IF(N207="základní",J207,0)</f>
        <v>0</v>
      </c>
      <c r="BF207" s="201">
        <f>IF(N207="snížená",J207,0)</f>
        <v>0</v>
      </c>
      <c r="BG207" s="201">
        <f>IF(N207="zákl. přenesená",J207,0)</f>
        <v>0</v>
      </c>
      <c r="BH207" s="201">
        <f>IF(N207="sníž. přenesená",J207,0)</f>
        <v>0</v>
      </c>
      <c r="BI207" s="201">
        <f>IF(N207="nulová",J207,0)</f>
        <v>0</v>
      </c>
      <c r="BJ207" s="18" t="s">
        <v>80</v>
      </c>
      <c r="BK207" s="201">
        <f>ROUND(I207*H207,2)</f>
        <v>0</v>
      </c>
      <c r="BL207" s="18" t="s">
        <v>239</v>
      </c>
      <c r="BM207" s="200" t="s">
        <v>809</v>
      </c>
    </row>
    <row r="208" spans="1:65" s="2" customFormat="1" ht="29.25">
      <c r="A208" s="35"/>
      <c r="B208" s="36"/>
      <c r="C208" s="37"/>
      <c r="D208" s="206" t="s">
        <v>151</v>
      </c>
      <c r="E208" s="37"/>
      <c r="F208" s="207" t="s">
        <v>675</v>
      </c>
      <c r="G208" s="37"/>
      <c r="H208" s="37"/>
      <c r="I208" s="109"/>
      <c r="J208" s="37"/>
      <c r="K208" s="37"/>
      <c r="L208" s="40"/>
      <c r="M208" s="208"/>
      <c r="N208" s="209"/>
      <c r="O208" s="65"/>
      <c r="P208" s="65"/>
      <c r="Q208" s="65"/>
      <c r="R208" s="65"/>
      <c r="S208" s="65"/>
      <c r="T208" s="66"/>
      <c r="U208" s="35"/>
      <c r="V208" s="35"/>
      <c r="W208" s="35"/>
      <c r="X208" s="35"/>
      <c r="Y208" s="35"/>
      <c r="Z208" s="35"/>
      <c r="AA208" s="35"/>
      <c r="AB208" s="35"/>
      <c r="AC208" s="35"/>
      <c r="AD208" s="35"/>
      <c r="AE208" s="35"/>
      <c r="AT208" s="18" t="s">
        <v>151</v>
      </c>
      <c r="AU208" s="18" t="s">
        <v>82</v>
      </c>
    </row>
    <row r="209" spans="1:65" s="2" customFormat="1" ht="16.5" customHeight="1">
      <c r="A209" s="35"/>
      <c r="B209" s="36"/>
      <c r="C209" s="243" t="s">
        <v>448</v>
      </c>
      <c r="D209" s="243" t="s">
        <v>341</v>
      </c>
      <c r="E209" s="244" t="s">
        <v>676</v>
      </c>
      <c r="F209" s="245" t="s">
        <v>677</v>
      </c>
      <c r="G209" s="246" t="s">
        <v>158</v>
      </c>
      <c r="H209" s="247">
        <v>2.3650000000000002</v>
      </c>
      <c r="I209" s="248"/>
      <c r="J209" s="249">
        <f>ROUND(I209*H209,2)</f>
        <v>0</v>
      </c>
      <c r="K209" s="245" t="s">
        <v>123</v>
      </c>
      <c r="L209" s="250"/>
      <c r="M209" s="251" t="s">
        <v>19</v>
      </c>
      <c r="N209" s="252" t="s">
        <v>43</v>
      </c>
      <c r="O209" s="65"/>
      <c r="P209" s="204">
        <f>O209*H209</f>
        <v>0</v>
      </c>
      <c r="Q209" s="204">
        <v>1.26E-2</v>
      </c>
      <c r="R209" s="204">
        <f>Q209*H209</f>
        <v>2.9799000000000003E-2</v>
      </c>
      <c r="S209" s="204">
        <v>0</v>
      </c>
      <c r="T209" s="205">
        <f>S209*H209</f>
        <v>0</v>
      </c>
      <c r="U209" s="35"/>
      <c r="V209" s="35"/>
      <c r="W209" s="35"/>
      <c r="X209" s="35"/>
      <c r="Y209" s="35"/>
      <c r="Z209" s="35"/>
      <c r="AA209" s="35"/>
      <c r="AB209" s="35"/>
      <c r="AC209" s="35"/>
      <c r="AD209" s="35"/>
      <c r="AE209" s="35"/>
      <c r="AR209" s="200" t="s">
        <v>321</v>
      </c>
      <c r="AT209" s="200" t="s">
        <v>341</v>
      </c>
      <c r="AU209" s="200" t="s">
        <v>82</v>
      </c>
      <c r="AY209" s="18" t="s">
        <v>116</v>
      </c>
      <c r="BE209" s="201">
        <f>IF(N209="základní",J209,0)</f>
        <v>0</v>
      </c>
      <c r="BF209" s="201">
        <f>IF(N209="snížená",J209,0)</f>
        <v>0</v>
      </c>
      <c r="BG209" s="201">
        <f>IF(N209="zákl. přenesená",J209,0)</f>
        <v>0</v>
      </c>
      <c r="BH209" s="201">
        <f>IF(N209="sníž. přenesená",J209,0)</f>
        <v>0</v>
      </c>
      <c r="BI209" s="201">
        <f>IF(N209="nulová",J209,0)</f>
        <v>0</v>
      </c>
      <c r="BJ209" s="18" t="s">
        <v>80</v>
      </c>
      <c r="BK209" s="201">
        <f>ROUND(I209*H209,2)</f>
        <v>0</v>
      </c>
      <c r="BL209" s="18" t="s">
        <v>239</v>
      </c>
      <c r="BM209" s="200" t="s">
        <v>810</v>
      </c>
    </row>
    <row r="210" spans="1:65" s="14" customFormat="1" ht="11.25">
      <c r="B210" s="220"/>
      <c r="C210" s="221"/>
      <c r="D210" s="206" t="s">
        <v>153</v>
      </c>
      <c r="E210" s="221"/>
      <c r="F210" s="223" t="s">
        <v>811</v>
      </c>
      <c r="G210" s="221"/>
      <c r="H210" s="224">
        <v>2.3650000000000002</v>
      </c>
      <c r="I210" s="225"/>
      <c r="J210" s="221"/>
      <c r="K210" s="221"/>
      <c r="L210" s="226"/>
      <c r="M210" s="227"/>
      <c r="N210" s="228"/>
      <c r="O210" s="228"/>
      <c r="P210" s="228"/>
      <c r="Q210" s="228"/>
      <c r="R210" s="228"/>
      <c r="S210" s="228"/>
      <c r="T210" s="229"/>
      <c r="AT210" s="230" t="s">
        <v>153</v>
      </c>
      <c r="AU210" s="230" t="s">
        <v>82</v>
      </c>
      <c r="AV210" s="14" t="s">
        <v>82</v>
      </c>
      <c r="AW210" s="14" t="s">
        <v>4</v>
      </c>
      <c r="AX210" s="14" t="s">
        <v>80</v>
      </c>
      <c r="AY210" s="230" t="s">
        <v>116</v>
      </c>
    </row>
    <row r="211" spans="1:65" s="2" customFormat="1" ht="16.5" customHeight="1">
      <c r="A211" s="35"/>
      <c r="B211" s="36"/>
      <c r="C211" s="188" t="s">
        <v>452</v>
      </c>
      <c r="D211" s="188" t="s">
        <v>119</v>
      </c>
      <c r="E211" s="189" t="s">
        <v>680</v>
      </c>
      <c r="F211" s="190" t="s">
        <v>681</v>
      </c>
      <c r="G211" s="191" t="s">
        <v>255</v>
      </c>
      <c r="H211" s="192">
        <v>2.15</v>
      </c>
      <c r="I211" s="193"/>
      <c r="J211" s="194">
        <f>ROUND(I211*H211,2)</f>
        <v>0</v>
      </c>
      <c r="K211" s="190" t="s">
        <v>123</v>
      </c>
      <c r="L211" s="40"/>
      <c r="M211" s="202" t="s">
        <v>19</v>
      </c>
      <c r="N211" s="203" t="s">
        <v>43</v>
      </c>
      <c r="O211" s="65"/>
      <c r="P211" s="204">
        <f>O211*H211</f>
        <v>0</v>
      </c>
      <c r="Q211" s="204">
        <v>5.0000000000000001E-4</v>
      </c>
      <c r="R211" s="204">
        <f>Q211*H211</f>
        <v>1.075E-3</v>
      </c>
      <c r="S211" s="204">
        <v>0</v>
      </c>
      <c r="T211" s="205">
        <f>S211*H211</f>
        <v>0</v>
      </c>
      <c r="U211" s="35"/>
      <c r="V211" s="35"/>
      <c r="W211" s="35"/>
      <c r="X211" s="35"/>
      <c r="Y211" s="35"/>
      <c r="Z211" s="35"/>
      <c r="AA211" s="35"/>
      <c r="AB211" s="35"/>
      <c r="AC211" s="35"/>
      <c r="AD211" s="35"/>
      <c r="AE211" s="35"/>
      <c r="AR211" s="200" t="s">
        <v>239</v>
      </c>
      <c r="AT211" s="200" t="s">
        <v>119</v>
      </c>
      <c r="AU211" s="200" t="s">
        <v>82</v>
      </c>
      <c r="AY211" s="18" t="s">
        <v>116</v>
      </c>
      <c r="BE211" s="201">
        <f>IF(N211="základní",J211,0)</f>
        <v>0</v>
      </c>
      <c r="BF211" s="201">
        <f>IF(N211="snížená",J211,0)</f>
        <v>0</v>
      </c>
      <c r="BG211" s="201">
        <f>IF(N211="zákl. přenesená",J211,0)</f>
        <v>0</v>
      </c>
      <c r="BH211" s="201">
        <f>IF(N211="sníž. přenesená",J211,0)</f>
        <v>0</v>
      </c>
      <c r="BI211" s="201">
        <f>IF(N211="nulová",J211,0)</f>
        <v>0</v>
      </c>
      <c r="BJ211" s="18" t="s">
        <v>80</v>
      </c>
      <c r="BK211" s="201">
        <f>ROUND(I211*H211,2)</f>
        <v>0</v>
      </c>
      <c r="BL211" s="18" t="s">
        <v>239</v>
      </c>
      <c r="BM211" s="200" t="s">
        <v>812</v>
      </c>
    </row>
    <row r="212" spans="1:65" s="2" customFormat="1" ht="39">
      <c r="A212" s="35"/>
      <c r="B212" s="36"/>
      <c r="C212" s="37"/>
      <c r="D212" s="206" t="s">
        <v>151</v>
      </c>
      <c r="E212" s="37"/>
      <c r="F212" s="207" t="s">
        <v>683</v>
      </c>
      <c r="G212" s="37"/>
      <c r="H212" s="37"/>
      <c r="I212" s="109"/>
      <c r="J212" s="37"/>
      <c r="K212" s="37"/>
      <c r="L212" s="40"/>
      <c r="M212" s="208"/>
      <c r="N212" s="209"/>
      <c r="O212" s="65"/>
      <c r="P212" s="65"/>
      <c r="Q212" s="65"/>
      <c r="R212" s="65"/>
      <c r="S212" s="65"/>
      <c r="T212" s="66"/>
      <c r="U212" s="35"/>
      <c r="V212" s="35"/>
      <c r="W212" s="35"/>
      <c r="X212" s="35"/>
      <c r="Y212" s="35"/>
      <c r="Z212" s="35"/>
      <c r="AA212" s="35"/>
      <c r="AB212" s="35"/>
      <c r="AC212" s="35"/>
      <c r="AD212" s="35"/>
      <c r="AE212" s="35"/>
      <c r="AT212" s="18" t="s">
        <v>151</v>
      </c>
      <c r="AU212" s="18" t="s">
        <v>82</v>
      </c>
    </row>
    <row r="213" spans="1:65" s="2" customFormat="1" ht="16.5" customHeight="1">
      <c r="A213" s="35"/>
      <c r="B213" s="36"/>
      <c r="C213" s="188" t="s">
        <v>456</v>
      </c>
      <c r="D213" s="188" t="s">
        <v>119</v>
      </c>
      <c r="E213" s="189" t="s">
        <v>813</v>
      </c>
      <c r="F213" s="190" t="s">
        <v>814</v>
      </c>
      <c r="G213" s="191" t="s">
        <v>255</v>
      </c>
      <c r="H213" s="192">
        <v>4.1500000000000004</v>
      </c>
      <c r="I213" s="193"/>
      <c r="J213" s="194">
        <f>ROUND(I213*H213,2)</f>
        <v>0</v>
      </c>
      <c r="K213" s="190" t="s">
        <v>123</v>
      </c>
      <c r="L213" s="40"/>
      <c r="M213" s="202" t="s">
        <v>19</v>
      </c>
      <c r="N213" s="203" t="s">
        <v>43</v>
      </c>
      <c r="O213" s="65"/>
      <c r="P213" s="204">
        <f>O213*H213</f>
        <v>0</v>
      </c>
      <c r="Q213" s="204">
        <v>3.0000000000000001E-5</v>
      </c>
      <c r="R213" s="204">
        <f>Q213*H213</f>
        <v>1.2450000000000002E-4</v>
      </c>
      <c r="S213" s="204">
        <v>0</v>
      </c>
      <c r="T213" s="205">
        <f>S213*H213</f>
        <v>0</v>
      </c>
      <c r="U213" s="35"/>
      <c r="V213" s="35"/>
      <c r="W213" s="35"/>
      <c r="X213" s="35"/>
      <c r="Y213" s="35"/>
      <c r="Z213" s="35"/>
      <c r="AA213" s="35"/>
      <c r="AB213" s="35"/>
      <c r="AC213" s="35"/>
      <c r="AD213" s="35"/>
      <c r="AE213" s="35"/>
      <c r="AR213" s="200" t="s">
        <v>239</v>
      </c>
      <c r="AT213" s="200" t="s">
        <v>119</v>
      </c>
      <c r="AU213" s="200" t="s">
        <v>82</v>
      </c>
      <c r="AY213" s="18" t="s">
        <v>116</v>
      </c>
      <c r="BE213" s="201">
        <f>IF(N213="základní",J213,0)</f>
        <v>0</v>
      </c>
      <c r="BF213" s="201">
        <f>IF(N213="snížená",J213,0)</f>
        <v>0</v>
      </c>
      <c r="BG213" s="201">
        <f>IF(N213="zákl. přenesená",J213,0)</f>
        <v>0</v>
      </c>
      <c r="BH213" s="201">
        <f>IF(N213="sníž. přenesená",J213,0)</f>
        <v>0</v>
      </c>
      <c r="BI213" s="201">
        <f>IF(N213="nulová",J213,0)</f>
        <v>0</v>
      </c>
      <c r="BJ213" s="18" t="s">
        <v>80</v>
      </c>
      <c r="BK213" s="201">
        <f>ROUND(I213*H213,2)</f>
        <v>0</v>
      </c>
      <c r="BL213" s="18" t="s">
        <v>239</v>
      </c>
      <c r="BM213" s="200" t="s">
        <v>815</v>
      </c>
    </row>
    <row r="214" spans="1:65" s="2" customFormat="1" ht="39">
      <c r="A214" s="35"/>
      <c r="B214" s="36"/>
      <c r="C214" s="37"/>
      <c r="D214" s="206" t="s">
        <v>151</v>
      </c>
      <c r="E214" s="37"/>
      <c r="F214" s="207" t="s">
        <v>683</v>
      </c>
      <c r="G214" s="37"/>
      <c r="H214" s="37"/>
      <c r="I214" s="109"/>
      <c r="J214" s="37"/>
      <c r="K214" s="37"/>
      <c r="L214" s="40"/>
      <c r="M214" s="208"/>
      <c r="N214" s="209"/>
      <c r="O214" s="65"/>
      <c r="P214" s="65"/>
      <c r="Q214" s="65"/>
      <c r="R214" s="65"/>
      <c r="S214" s="65"/>
      <c r="T214" s="66"/>
      <c r="U214" s="35"/>
      <c r="V214" s="35"/>
      <c r="W214" s="35"/>
      <c r="X214" s="35"/>
      <c r="Y214" s="35"/>
      <c r="Z214" s="35"/>
      <c r="AA214" s="35"/>
      <c r="AB214" s="35"/>
      <c r="AC214" s="35"/>
      <c r="AD214" s="35"/>
      <c r="AE214" s="35"/>
      <c r="AT214" s="18" t="s">
        <v>151</v>
      </c>
      <c r="AU214" s="18" t="s">
        <v>82</v>
      </c>
    </row>
    <row r="215" spans="1:65" s="14" customFormat="1" ht="11.25">
      <c r="B215" s="220"/>
      <c r="C215" s="221"/>
      <c r="D215" s="206" t="s">
        <v>153</v>
      </c>
      <c r="E215" s="222" t="s">
        <v>19</v>
      </c>
      <c r="F215" s="223" t="s">
        <v>816</v>
      </c>
      <c r="G215" s="221"/>
      <c r="H215" s="224">
        <v>4.1500000000000004</v>
      </c>
      <c r="I215" s="225"/>
      <c r="J215" s="221"/>
      <c r="K215" s="221"/>
      <c r="L215" s="226"/>
      <c r="M215" s="227"/>
      <c r="N215" s="228"/>
      <c r="O215" s="228"/>
      <c r="P215" s="228"/>
      <c r="Q215" s="228"/>
      <c r="R215" s="228"/>
      <c r="S215" s="228"/>
      <c r="T215" s="229"/>
      <c r="AT215" s="230" t="s">
        <v>153</v>
      </c>
      <c r="AU215" s="230" t="s">
        <v>82</v>
      </c>
      <c r="AV215" s="14" t="s">
        <v>82</v>
      </c>
      <c r="AW215" s="14" t="s">
        <v>33</v>
      </c>
      <c r="AX215" s="14" t="s">
        <v>80</v>
      </c>
      <c r="AY215" s="230" t="s">
        <v>116</v>
      </c>
    </row>
    <row r="216" spans="1:65" s="2" customFormat="1" ht="21.75" customHeight="1">
      <c r="A216" s="35"/>
      <c r="B216" s="36"/>
      <c r="C216" s="188" t="s">
        <v>460</v>
      </c>
      <c r="D216" s="188" t="s">
        <v>119</v>
      </c>
      <c r="E216" s="189" t="s">
        <v>685</v>
      </c>
      <c r="F216" s="190" t="s">
        <v>686</v>
      </c>
      <c r="G216" s="191" t="s">
        <v>275</v>
      </c>
      <c r="H216" s="242"/>
      <c r="I216" s="193"/>
      <c r="J216" s="194">
        <f>ROUND(I216*H216,2)</f>
        <v>0</v>
      </c>
      <c r="K216" s="190" t="s">
        <v>123</v>
      </c>
      <c r="L216" s="40"/>
      <c r="M216" s="202" t="s">
        <v>19</v>
      </c>
      <c r="N216" s="203" t="s">
        <v>43</v>
      </c>
      <c r="O216" s="65"/>
      <c r="P216" s="204">
        <f>O216*H216</f>
        <v>0</v>
      </c>
      <c r="Q216" s="204">
        <v>0</v>
      </c>
      <c r="R216" s="204">
        <f>Q216*H216</f>
        <v>0</v>
      </c>
      <c r="S216" s="204">
        <v>0</v>
      </c>
      <c r="T216" s="205">
        <f>S216*H216</f>
        <v>0</v>
      </c>
      <c r="U216" s="35"/>
      <c r="V216" s="35"/>
      <c r="W216" s="35"/>
      <c r="X216" s="35"/>
      <c r="Y216" s="35"/>
      <c r="Z216" s="35"/>
      <c r="AA216" s="35"/>
      <c r="AB216" s="35"/>
      <c r="AC216" s="35"/>
      <c r="AD216" s="35"/>
      <c r="AE216" s="35"/>
      <c r="AR216" s="200" t="s">
        <v>239</v>
      </c>
      <c r="AT216" s="200" t="s">
        <v>119</v>
      </c>
      <c r="AU216" s="200" t="s">
        <v>82</v>
      </c>
      <c r="AY216" s="18" t="s">
        <v>116</v>
      </c>
      <c r="BE216" s="201">
        <f>IF(N216="základní",J216,0)</f>
        <v>0</v>
      </c>
      <c r="BF216" s="201">
        <f>IF(N216="snížená",J216,0)</f>
        <v>0</v>
      </c>
      <c r="BG216" s="201">
        <f>IF(N216="zákl. přenesená",J216,0)</f>
        <v>0</v>
      </c>
      <c r="BH216" s="201">
        <f>IF(N216="sníž. přenesená",J216,0)</f>
        <v>0</v>
      </c>
      <c r="BI216" s="201">
        <f>IF(N216="nulová",J216,0)</f>
        <v>0</v>
      </c>
      <c r="BJ216" s="18" t="s">
        <v>80</v>
      </c>
      <c r="BK216" s="201">
        <f>ROUND(I216*H216,2)</f>
        <v>0</v>
      </c>
      <c r="BL216" s="18" t="s">
        <v>239</v>
      </c>
      <c r="BM216" s="200" t="s">
        <v>817</v>
      </c>
    </row>
    <row r="217" spans="1:65" s="2" customFormat="1" ht="78">
      <c r="A217" s="35"/>
      <c r="B217" s="36"/>
      <c r="C217" s="37"/>
      <c r="D217" s="206" t="s">
        <v>151</v>
      </c>
      <c r="E217" s="37"/>
      <c r="F217" s="207" t="s">
        <v>277</v>
      </c>
      <c r="G217" s="37"/>
      <c r="H217" s="37"/>
      <c r="I217" s="109"/>
      <c r="J217" s="37"/>
      <c r="K217" s="37"/>
      <c r="L217" s="40"/>
      <c r="M217" s="208"/>
      <c r="N217" s="209"/>
      <c r="O217" s="65"/>
      <c r="P217" s="65"/>
      <c r="Q217" s="65"/>
      <c r="R217" s="65"/>
      <c r="S217" s="65"/>
      <c r="T217" s="66"/>
      <c r="U217" s="35"/>
      <c r="V217" s="35"/>
      <c r="W217" s="35"/>
      <c r="X217" s="35"/>
      <c r="Y217" s="35"/>
      <c r="Z217" s="35"/>
      <c r="AA217" s="35"/>
      <c r="AB217" s="35"/>
      <c r="AC217" s="35"/>
      <c r="AD217" s="35"/>
      <c r="AE217" s="35"/>
      <c r="AT217" s="18" t="s">
        <v>151</v>
      </c>
      <c r="AU217" s="18" t="s">
        <v>82</v>
      </c>
    </row>
    <row r="218" spans="1:65" s="12" customFormat="1" ht="22.9" customHeight="1">
      <c r="B218" s="172"/>
      <c r="C218" s="173"/>
      <c r="D218" s="174" t="s">
        <v>71</v>
      </c>
      <c r="E218" s="186" t="s">
        <v>465</v>
      </c>
      <c r="F218" s="186" t="s">
        <v>466</v>
      </c>
      <c r="G218" s="173"/>
      <c r="H218" s="173"/>
      <c r="I218" s="176"/>
      <c r="J218" s="187">
        <f>BK218</f>
        <v>0</v>
      </c>
      <c r="K218" s="173"/>
      <c r="L218" s="178"/>
      <c r="M218" s="179"/>
      <c r="N218" s="180"/>
      <c r="O218" s="180"/>
      <c r="P218" s="181">
        <f>P219</f>
        <v>0</v>
      </c>
      <c r="Q218" s="180"/>
      <c r="R218" s="181">
        <f>R219</f>
        <v>0</v>
      </c>
      <c r="S218" s="180"/>
      <c r="T218" s="182">
        <f>T219</f>
        <v>0</v>
      </c>
      <c r="AR218" s="183" t="s">
        <v>82</v>
      </c>
      <c r="AT218" s="184" t="s">
        <v>71</v>
      </c>
      <c r="AU218" s="184" t="s">
        <v>80</v>
      </c>
      <c r="AY218" s="183" t="s">
        <v>116</v>
      </c>
      <c r="BK218" s="185">
        <f>BK219</f>
        <v>0</v>
      </c>
    </row>
    <row r="219" spans="1:65" s="2" customFormat="1" ht="21.75" customHeight="1">
      <c r="A219" s="35"/>
      <c r="B219" s="36"/>
      <c r="C219" s="188" t="s">
        <v>467</v>
      </c>
      <c r="D219" s="188" t="s">
        <v>119</v>
      </c>
      <c r="E219" s="189" t="s">
        <v>487</v>
      </c>
      <c r="F219" s="190" t="s">
        <v>818</v>
      </c>
      <c r="G219" s="191" t="s">
        <v>122</v>
      </c>
      <c r="H219" s="192">
        <v>1</v>
      </c>
      <c r="I219" s="193"/>
      <c r="J219" s="194">
        <f>ROUND(I219*H219,2)</f>
        <v>0</v>
      </c>
      <c r="K219" s="190" t="s">
        <v>19</v>
      </c>
      <c r="L219" s="40"/>
      <c r="M219" s="202" t="s">
        <v>19</v>
      </c>
      <c r="N219" s="203" t="s">
        <v>43</v>
      </c>
      <c r="O219" s="65"/>
      <c r="P219" s="204">
        <f>O219*H219</f>
        <v>0</v>
      </c>
      <c r="Q219" s="204">
        <v>0</v>
      </c>
      <c r="R219" s="204">
        <f>Q219*H219</f>
        <v>0</v>
      </c>
      <c r="S219" s="204">
        <v>0</v>
      </c>
      <c r="T219" s="205">
        <f>S219*H219</f>
        <v>0</v>
      </c>
      <c r="U219" s="35"/>
      <c r="V219" s="35"/>
      <c r="W219" s="35"/>
      <c r="X219" s="35"/>
      <c r="Y219" s="35"/>
      <c r="Z219" s="35"/>
      <c r="AA219" s="35"/>
      <c r="AB219" s="35"/>
      <c r="AC219" s="35"/>
      <c r="AD219" s="35"/>
      <c r="AE219" s="35"/>
      <c r="AR219" s="200" t="s">
        <v>239</v>
      </c>
      <c r="AT219" s="200" t="s">
        <v>119</v>
      </c>
      <c r="AU219" s="200" t="s">
        <v>82</v>
      </c>
      <c r="AY219" s="18" t="s">
        <v>116</v>
      </c>
      <c r="BE219" s="201">
        <f>IF(N219="základní",J219,0)</f>
        <v>0</v>
      </c>
      <c r="BF219" s="201">
        <f>IF(N219="snížená",J219,0)</f>
        <v>0</v>
      </c>
      <c r="BG219" s="201">
        <f>IF(N219="zákl. přenesená",J219,0)</f>
        <v>0</v>
      </c>
      <c r="BH219" s="201">
        <f>IF(N219="sníž. přenesená",J219,0)</f>
        <v>0</v>
      </c>
      <c r="BI219" s="201">
        <f>IF(N219="nulová",J219,0)</f>
        <v>0</v>
      </c>
      <c r="BJ219" s="18" t="s">
        <v>80</v>
      </c>
      <c r="BK219" s="201">
        <f>ROUND(I219*H219,2)</f>
        <v>0</v>
      </c>
      <c r="BL219" s="18" t="s">
        <v>239</v>
      </c>
      <c r="BM219" s="200" t="s">
        <v>819</v>
      </c>
    </row>
    <row r="220" spans="1:65" s="12" customFormat="1" ht="22.9" customHeight="1">
      <c r="B220" s="172"/>
      <c r="C220" s="173"/>
      <c r="D220" s="174" t="s">
        <v>71</v>
      </c>
      <c r="E220" s="186" t="s">
        <v>499</v>
      </c>
      <c r="F220" s="186" t="s">
        <v>500</v>
      </c>
      <c r="G220" s="173"/>
      <c r="H220" s="173"/>
      <c r="I220" s="176"/>
      <c r="J220" s="187">
        <f>BK220</f>
        <v>0</v>
      </c>
      <c r="K220" s="173"/>
      <c r="L220" s="178"/>
      <c r="M220" s="179"/>
      <c r="N220" s="180"/>
      <c r="O220" s="180"/>
      <c r="P220" s="181">
        <f>SUM(P221:P245)</f>
        <v>0</v>
      </c>
      <c r="Q220" s="180"/>
      <c r="R220" s="181">
        <f>SUM(R221:R245)</f>
        <v>1.2453579999999999E-2</v>
      </c>
      <c r="S220" s="180"/>
      <c r="T220" s="182">
        <f>SUM(T221:T245)</f>
        <v>0</v>
      </c>
      <c r="AR220" s="183" t="s">
        <v>82</v>
      </c>
      <c r="AT220" s="184" t="s">
        <v>71</v>
      </c>
      <c r="AU220" s="184" t="s">
        <v>80</v>
      </c>
      <c r="AY220" s="183" t="s">
        <v>116</v>
      </c>
      <c r="BK220" s="185">
        <f>SUM(BK221:BK245)</f>
        <v>0</v>
      </c>
    </row>
    <row r="221" spans="1:65" s="2" customFormat="1" ht="16.5" customHeight="1">
      <c r="A221" s="35"/>
      <c r="B221" s="36"/>
      <c r="C221" s="188" t="s">
        <v>473</v>
      </c>
      <c r="D221" s="188" t="s">
        <v>119</v>
      </c>
      <c r="E221" s="189" t="s">
        <v>820</v>
      </c>
      <c r="F221" s="190" t="s">
        <v>821</v>
      </c>
      <c r="G221" s="191" t="s">
        <v>158</v>
      </c>
      <c r="H221" s="192">
        <v>27.073</v>
      </c>
      <c r="I221" s="193"/>
      <c r="J221" s="194">
        <f>ROUND(I221*H221,2)</f>
        <v>0</v>
      </c>
      <c r="K221" s="190" t="s">
        <v>123</v>
      </c>
      <c r="L221" s="40"/>
      <c r="M221" s="202" t="s">
        <v>19</v>
      </c>
      <c r="N221" s="203" t="s">
        <v>43</v>
      </c>
      <c r="O221" s="65"/>
      <c r="P221" s="204">
        <f>O221*H221</f>
        <v>0</v>
      </c>
      <c r="Q221" s="204">
        <v>0</v>
      </c>
      <c r="R221" s="204">
        <f>Q221*H221</f>
        <v>0</v>
      </c>
      <c r="S221" s="204">
        <v>0</v>
      </c>
      <c r="T221" s="205">
        <f>S221*H221</f>
        <v>0</v>
      </c>
      <c r="U221" s="35"/>
      <c r="V221" s="35"/>
      <c r="W221" s="35"/>
      <c r="X221" s="35"/>
      <c r="Y221" s="35"/>
      <c r="Z221" s="35"/>
      <c r="AA221" s="35"/>
      <c r="AB221" s="35"/>
      <c r="AC221" s="35"/>
      <c r="AD221" s="35"/>
      <c r="AE221" s="35"/>
      <c r="AR221" s="200" t="s">
        <v>239</v>
      </c>
      <c r="AT221" s="200" t="s">
        <v>119</v>
      </c>
      <c r="AU221" s="200" t="s">
        <v>82</v>
      </c>
      <c r="AY221" s="18" t="s">
        <v>116</v>
      </c>
      <c r="BE221" s="201">
        <f>IF(N221="základní",J221,0)</f>
        <v>0</v>
      </c>
      <c r="BF221" s="201">
        <f>IF(N221="snížená",J221,0)</f>
        <v>0</v>
      </c>
      <c r="BG221" s="201">
        <f>IF(N221="zákl. přenesená",J221,0)</f>
        <v>0</v>
      </c>
      <c r="BH221" s="201">
        <f>IF(N221="sníž. přenesená",J221,0)</f>
        <v>0</v>
      </c>
      <c r="BI221" s="201">
        <f>IF(N221="nulová",J221,0)</f>
        <v>0</v>
      </c>
      <c r="BJ221" s="18" t="s">
        <v>80</v>
      </c>
      <c r="BK221" s="201">
        <f>ROUND(I221*H221,2)</f>
        <v>0</v>
      </c>
      <c r="BL221" s="18" t="s">
        <v>239</v>
      </c>
      <c r="BM221" s="200" t="s">
        <v>822</v>
      </c>
    </row>
    <row r="222" spans="1:65" s="14" customFormat="1" ht="11.25">
      <c r="B222" s="220"/>
      <c r="C222" s="221"/>
      <c r="D222" s="206" t="s">
        <v>153</v>
      </c>
      <c r="E222" s="222" t="s">
        <v>19</v>
      </c>
      <c r="F222" s="223" t="s">
        <v>823</v>
      </c>
      <c r="G222" s="221"/>
      <c r="H222" s="224">
        <v>23.504000000000001</v>
      </c>
      <c r="I222" s="225"/>
      <c r="J222" s="221"/>
      <c r="K222" s="221"/>
      <c r="L222" s="226"/>
      <c r="M222" s="227"/>
      <c r="N222" s="228"/>
      <c r="O222" s="228"/>
      <c r="P222" s="228"/>
      <c r="Q222" s="228"/>
      <c r="R222" s="228"/>
      <c r="S222" s="228"/>
      <c r="T222" s="229"/>
      <c r="AT222" s="230" t="s">
        <v>153</v>
      </c>
      <c r="AU222" s="230" t="s">
        <v>82</v>
      </c>
      <c r="AV222" s="14" t="s">
        <v>82</v>
      </c>
      <c r="AW222" s="14" t="s">
        <v>33</v>
      </c>
      <c r="AX222" s="14" t="s">
        <v>72</v>
      </c>
      <c r="AY222" s="230" t="s">
        <v>116</v>
      </c>
    </row>
    <row r="223" spans="1:65" s="14" customFormat="1" ht="11.25">
      <c r="B223" s="220"/>
      <c r="C223" s="221"/>
      <c r="D223" s="206" t="s">
        <v>153</v>
      </c>
      <c r="E223" s="222" t="s">
        <v>19</v>
      </c>
      <c r="F223" s="223" t="s">
        <v>824</v>
      </c>
      <c r="G223" s="221"/>
      <c r="H223" s="224">
        <v>6.7510000000000003</v>
      </c>
      <c r="I223" s="225"/>
      <c r="J223" s="221"/>
      <c r="K223" s="221"/>
      <c r="L223" s="226"/>
      <c r="M223" s="227"/>
      <c r="N223" s="228"/>
      <c r="O223" s="228"/>
      <c r="P223" s="228"/>
      <c r="Q223" s="228"/>
      <c r="R223" s="228"/>
      <c r="S223" s="228"/>
      <c r="T223" s="229"/>
      <c r="AT223" s="230" t="s">
        <v>153</v>
      </c>
      <c r="AU223" s="230" t="s">
        <v>82</v>
      </c>
      <c r="AV223" s="14" t="s">
        <v>82</v>
      </c>
      <c r="AW223" s="14" t="s">
        <v>33</v>
      </c>
      <c r="AX223" s="14" t="s">
        <v>72</v>
      </c>
      <c r="AY223" s="230" t="s">
        <v>116</v>
      </c>
    </row>
    <row r="224" spans="1:65" s="14" customFormat="1" ht="11.25">
      <c r="B224" s="220"/>
      <c r="C224" s="221"/>
      <c r="D224" s="206" t="s">
        <v>153</v>
      </c>
      <c r="E224" s="222" t="s">
        <v>19</v>
      </c>
      <c r="F224" s="223" t="s">
        <v>825</v>
      </c>
      <c r="G224" s="221"/>
      <c r="H224" s="224">
        <v>3.2250000000000001</v>
      </c>
      <c r="I224" s="225"/>
      <c r="J224" s="221"/>
      <c r="K224" s="221"/>
      <c r="L224" s="226"/>
      <c r="M224" s="227"/>
      <c r="N224" s="228"/>
      <c r="O224" s="228"/>
      <c r="P224" s="228"/>
      <c r="Q224" s="228"/>
      <c r="R224" s="228"/>
      <c r="S224" s="228"/>
      <c r="T224" s="229"/>
      <c r="AT224" s="230" t="s">
        <v>153</v>
      </c>
      <c r="AU224" s="230" t="s">
        <v>82</v>
      </c>
      <c r="AV224" s="14" t="s">
        <v>82</v>
      </c>
      <c r="AW224" s="14" t="s">
        <v>33</v>
      </c>
      <c r="AX224" s="14" t="s">
        <v>72</v>
      </c>
      <c r="AY224" s="230" t="s">
        <v>116</v>
      </c>
    </row>
    <row r="225" spans="1:65" s="14" customFormat="1" ht="11.25">
      <c r="B225" s="220"/>
      <c r="C225" s="221"/>
      <c r="D225" s="206" t="s">
        <v>153</v>
      </c>
      <c r="E225" s="222" t="s">
        <v>19</v>
      </c>
      <c r="F225" s="223" t="s">
        <v>826</v>
      </c>
      <c r="G225" s="221"/>
      <c r="H225" s="224">
        <v>-3.7149999999999999</v>
      </c>
      <c r="I225" s="225"/>
      <c r="J225" s="221"/>
      <c r="K225" s="221"/>
      <c r="L225" s="226"/>
      <c r="M225" s="227"/>
      <c r="N225" s="228"/>
      <c r="O225" s="228"/>
      <c r="P225" s="228"/>
      <c r="Q225" s="228"/>
      <c r="R225" s="228"/>
      <c r="S225" s="228"/>
      <c r="T225" s="229"/>
      <c r="AT225" s="230" t="s">
        <v>153</v>
      </c>
      <c r="AU225" s="230" t="s">
        <v>82</v>
      </c>
      <c r="AV225" s="14" t="s">
        <v>82</v>
      </c>
      <c r="AW225" s="14" t="s">
        <v>33</v>
      </c>
      <c r="AX225" s="14" t="s">
        <v>72</v>
      </c>
      <c r="AY225" s="230" t="s">
        <v>116</v>
      </c>
    </row>
    <row r="226" spans="1:65" s="14" customFormat="1" ht="11.25">
      <c r="B226" s="220"/>
      <c r="C226" s="221"/>
      <c r="D226" s="206" t="s">
        <v>153</v>
      </c>
      <c r="E226" s="222" t="s">
        <v>19</v>
      </c>
      <c r="F226" s="223" t="s">
        <v>827</v>
      </c>
      <c r="G226" s="221"/>
      <c r="H226" s="224">
        <v>0.56000000000000005</v>
      </c>
      <c r="I226" s="225"/>
      <c r="J226" s="221"/>
      <c r="K226" s="221"/>
      <c r="L226" s="226"/>
      <c r="M226" s="227"/>
      <c r="N226" s="228"/>
      <c r="O226" s="228"/>
      <c r="P226" s="228"/>
      <c r="Q226" s="228"/>
      <c r="R226" s="228"/>
      <c r="S226" s="228"/>
      <c r="T226" s="229"/>
      <c r="AT226" s="230" t="s">
        <v>153</v>
      </c>
      <c r="AU226" s="230" t="s">
        <v>82</v>
      </c>
      <c r="AV226" s="14" t="s">
        <v>82</v>
      </c>
      <c r="AW226" s="14" t="s">
        <v>33</v>
      </c>
      <c r="AX226" s="14" t="s">
        <v>72</v>
      </c>
      <c r="AY226" s="230" t="s">
        <v>116</v>
      </c>
    </row>
    <row r="227" spans="1:65" s="14" customFormat="1" ht="11.25">
      <c r="B227" s="220"/>
      <c r="C227" s="221"/>
      <c r="D227" s="206" t="s">
        <v>153</v>
      </c>
      <c r="E227" s="222" t="s">
        <v>19</v>
      </c>
      <c r="F227" s="223" t="s">
        <v>828</v>
      </c>
      <c r="G227" s="221"/>
      <c r="H227" s="224">
        <v>-1.5760000000000001</v>
      </c>
      <c r="I227" s="225"/>
      <c r="J227" s="221"/>
      <c r="K227" s="221"/>
      <c r="L227" s="226"/>
      <c r="M227" s="227"/>
      <c r="N227" s="228"/>
      <c r="O227" s="228"/>
      <c r="P227" s="228"/>
      <c r="Q227" s="228"/>
      <c r="R227" s="228"/>
      <c r="S227" s="228"/>
      <c r="T227" s="229"/>
      <c r="AT227" s="230" t="s">
        <v>153</v>
      </c>
      <c r="AU227" s="230" t="s">
        <v>82</v>
      </c>
      <c r="AV227" s="14" t="s">
        <v>82</v>
      </c>
      <c r="AW227" s="14" t="s">
        <v>33</v>
      </c>
      <c r="AX227" s="14" t="s">
        <v>72</v>
      </c>
      <c r="AY227" s="230" t="s">
        <v>116</v>
      </c>
    </row>
    <row r="228" spans="1:65" s="14" customFormat="1" ht="11.25">
      <c r="B228" s="220"/>
      <c r="C228" s="221"/>
      <c r="D228" s="206" t="s">
        <v>153</v>
      </c>
      <c r="E228" s="222" t="s">
        <v>19</v>
      </c>
      <c r="F228" s="223" t="s">
        <v>829</v>
      </c>
      <c r="G228" s="221"/>
      <c r="H228" s="224">
        <v>0.47399999999999998</v>
      </c>
      <c r="I228" s="225"/>
      <c r="J228" s="221"/>
      <c r="K228" s="221"/>
      <c r="L228" s="226"/>
      <c r="M228" s="227"/>
      <c r="N228" s="228"/>
      <c r="O228" s="228"/>
      <c r="P228" s="228"/>
      <c r="Q228" s="228"/>
      <c r="R228" s="228"/>
      <c r="S228" s="228"/>
      <c r="T228" s="229"/>
      <c r="AT228" s="230" t="s">
        <v>153</v>
      </c>
      <c r="AU228" s="230" t="s">
        <v>82</v>
      </c>
      <c r="AV228" s="14" t="s">
        <v>82</v>
      </c>
      <c r="AW228" s="14" t="s">
        <v>33</v>
      </c>
      <c r="AX228" s="14" t="s">
        <v>72</v>
      </c>
      <c r="AY228" s="230" t="s">
        <v>116</v>
      </c>
    </row>
    <row r="229" spans="1:65" s="14" customFormat="1" ht="11.25">
      <c r="B229" s="220"/>
      <c r="C229" s="221"/>
      <c r="D229" s="206" t="s">
        <v>153</v>
      </c>
      <c r="E229" s="222" t="s">
        <v>19</v>
      </c>
      <c r="F229" s="223" t="s">
        <v>830</v>
      </c>
      <c r="G229" s="221"/>
      <c r="H229" s="224">
        <v>-2.15</v>
      </c>
      <c r="I229" s="225"/>
      <c r="J229" s="221"/>
      <c r="K229" s="221"/>
      <c r="L229" s="226"/>
      <c r="M229" s="227"/>
      <c r="N229" s="228"/>
      <c r="O229" s="228"/>
      <c r="P229" s="228"/>
      <c r="Q229" s="228"/>
      <c r="R229" s="228"/>
      <c r="S229" s="228"/>
      <c r="T229" s="229"/>
      <c r="AT229" s="230" t="s">
        <v>153</v>
      </c>
      <c r="AU229" s="230" t="s">
        <v>82</v>
      </c>
      <c r="AV229" s="14" t="s">
        <v>82</v>
      </c>
      <c r="AW229" s="14" t="s">
        <v>33</v>
      </c>
      <c r="AX229" s="14" t="s">
        <v>72</v>
      </c>
      <c r="AY229" s="230" t="s">
        <v>116</v>
      </c>
    </row>
    <row r="230" spans="1:65" s="15" customFormat="1" ht="11.25">
      <c r="B230" s="231"/>
      <c r="C230" s="232"/>
      <c r="D230" s="206" t="s">
        <v>153</v>
      </c>
      <c r="E230" s="233" t="s">
        <v>19</v>
      </c>
      <c r="F230" s="234" t="s">
        <v>186</v>
      </c>
      <c r="G230" s="232"/>
      <c r="H230" s="235">
        <v>27.073000000000004</v>
      </c>
      <c r="I230" s="236"/>
      <c r="J230" s="232"/>
      <c r="K230" s="232"/>
      <c r="L230" s="237"/>
      <c r="M230" s="238"/>
      <c r="N230" s="239"/>
      <c r="O230" s="239"/>
      <c r="P230" s="239"/>
      <c r="Q230" s="239"/>
      <c r="R230" s="239"/>
      <c r="S230" s="239"/>
      <c r="T230" s="240"/>
      <c r="AT230" s="241" t="s">
        <v>153</v>
      </c>
      <c r="AU230" s="241" t="s">
        <v>82</v>
      </c>
      <c r="AV230" s="15" t="s">
        <v>149</v>
      </c>
      <c r="AW230" s="15" t="s">
        <v>33</v>
      </c>
      <c r="AX230" s="15" t="s">
        <v>80</v>
      </c>
      <c r="AY230" s="241" t="s">
        <v>116</v>
      </c>
    </row>
    <row r="231" spans="1:65" s="2" customFormat="1" ht="21.75" customHeight="1">
      <c r="A231" s="35"/>
      <c r="B231" s="36"/>
      <c r="C231" s="188" t="s">
        <v>477</v>
      </c>
      <c r="D231" s="188" t="s">
        <v>119</v>
      </c>
      <c r="E231" s="189" t="s">
        <v>696</v>
      </c>
      <c r="F231" s="190" t="s">
        <v>697</v>
      </c>
      <c r="G231" s="191" t="s">
        <v>158</v>
      </c>
      <c r="H231" s="192">
        <v>24.818999999999999</v>
      </c>
      <c r="I231" s="193"/>
      <c r="J231" s="194">
        <f>ROUND(I231*H231,2)</f>
        <v>0</v>
      </c>
      <c r="K231" s="190" t="s">
        <v>123</v>
      </c>
      <c r="L231" s="40"/>
      <c r="M231" s="202" t="s">
        <v>19</v>
      </c>
      <c r="N231" s="203" t="s">
        <v>43</v>
      </c>
      <c r="O231" s="65"/>
      <c r="P231" s="204">
        <f>O231*H231</f>
        <v>0</v>
      </c>
      <c r="Q231" s="204">
        <v>0</v>
      </c>
      <c r="R231" s="204">
        <f>Q231*H231</f>
        <v>0</v>
      </c>
      <c r="S231" s="204">
        <v>0</v>
      </c>
      <c r="T231" s="205">
        <f>S231*H231</f>
        <v>0</v>
      </c>
      <c r="U231" s="35"/>
      <c r="V231" s="35"/>
      <c r="W231" s="35"/>
      <c r="X231" s="35"/>
      <c r="Y231" s="35"/>
      <c r="Z231" s="35"/>
      <c r="AA231" s="35"/>
      <c r="AB231" s="35"/>
      <c r="AC231" s="35"/>
      <c r="AD231" s="35"/>
      <c r="AE231" s="35"/>
      <c r="AR231" s="200" t="s">
        <v>239</v>
      </c>
      <c r="AT231" s="200" t="s">
        <v>119</v>
      </c>
      <c r="AU231" s="200" t="s">
        <v>82</v>
      </c>
      <c r="AY231" s="18" t="s">
        <v>116</v>
      </c>
      <c r="BE231" s="201">
        <f>IF(N231="základní",J231,0)</f>
        <v>0</v>
      </c>
      <c r="BF231" s="201">
        <f>IF(N231="snížená",J231,0)</f>
        <v>0</v>
      </c>
      <c r="BG231" s="201">
        <f>IF(N231="zákl. přenesená",J231,0)</f>
        <v>0</v>
      </c>
      <c r="BH231" s="201">
        <f>IF(N231="sníž. přenesená",J231,0)</f>
        <v>0</v>
      </c>
      <c r="BI231" s="201">
        <f>IF(N231="nulová",J231,0)</f>
        <v>0</v>
      </c>
      <c r="BJ231" s="18" t="s">
        <v>80</v>
      </c>
      <c r="BK231" s="201">
        <f>ROUND(I231*H231,2)</f>
        <v>0</v>
      </c>
      <c r="BL231" s="18" t="s">
        <v>239</v>
      </c>
      <c r="BM231" s="200" t="s">
        <v>831</v>
      </c>
    </row>
    <row r="232" spans="1:65" s="2" customFormat="1" ht="29.25">
      <c r="A232" s="35"/>
      <c r="B232" s="36"/>
      <c r="C232" s="37"/>
      <c r="D232" s="206" t="s">
        <v>151</v>
      </c>
      <c r="E232" s="37"/>
      <c r="F232" s="207" t="s">
        <v>699</v>
      </c>
      <c r="G232" s="37"/>
      <c r="H232" s="37"/>
      <c r="I232" s="109"/>
      <c r="J232" s="37"/>
      <c r="K232" s="37"/>
      <c r="L232" s="40"/>
      <c r="M232" s="208"/>
      <c r="N232" s="209"/>
      <c r="O232" s="65"/>
      <c r="P232" s="65"/>
      <c r="Q232" s="65"/>
      <c r="R232" s="65"/>
      <c r="S232" s="65"/>
      <c r="T232" s="66"/>
      <c r="U232" s="35"/>
      <c r="V232" s="35"/>
      <c r="W232" s="35"/>
      <c r="X232" s="35"/>
      <c r="Y232" s="35"/>
      <c r="Z232" s="35"/>
      <c r="AA232" s="35"/>
      <c r="AB232" s="35"/>
      <c r="AC232" s="35"/>
      <c r="AD232" s="35"/>
      <c r="AE232" s="35"/>
      <c r="AT232" s="18" t="s">
        <v>151</v>
      </c>
      <c r="AU232" s="18" t="s">
        <v>82</v>
      </c>
    </row>
    <row r="233" spans="1:65" s="13" customFormat="1" ht="11.25">
      <c r="B233" s="210"/>
      <c r="C233" s="211"/>
      <c r="D233" s="206" t="s">
        <v>153</v>
      </c>
      <c r="E233" s="212" t="s">
        <v>19</v>
      </c>
      <c r="F233" s="213" t="s">
        <v>700</v>
      </c>
      <c r="G233" s="211"/>
      <c r="H233" s="212" t="s">
        <v>19</v>
      </c>
      <c r="I233" s="214"/>
      <c r="J233" s="211"/>
      <c r="K233" s="211"/>
      <c r="L233" s="215"/>
      <c r="M233" s="216"/>
      <c r="N233" s="217"/>
      <c r="O233" s="217"/>
      <c r="P233" s="217"/>
      <c r="Q233" s="217"/>
      <c r="R233" s="217"/>
      <c r="S233" s="217"/>
      <c r="T233" s="218"/>
      <c r="AT233" s="219" t="s">
        <v>153</v>
      </c>
      <c r="AU233" s="219" t="s">
        <v>82</v>
      </c>
      <c r="AV233" s="13" t="s">
        <v>80</v>
      </c>
      <c r="AW233" s="13" t="s">
        <v>33</v>
      </c>
      <c r="AX233" s="13" t="s">
        <v>72</v>
      </c>
      <c r="AY233" s="219" t="s">
        <v>116</v>
      </c>
    </row>
    <row r="234" spans="1:65" s="14" customFormat="1" ht="11.25">
      <c r="B234" s="220"/>
      <c r="C234" s="221"/>
      <c r="D234" s="206" t="s">
        <v>153</v>
      </c>
      <c r="E234" s="222" t="s">
        <v>19</v>
      </c>
      <c r="F234" s="223" t="s">
        <v>832</v>
      </c>
      <c r="G234" s="221"/>
      <c r="H234" s="224">
        <v>3.7149999999999999</v>
      </c>
      <c r="I234" s="225"/>
      <c r="J234" s="221"/>
      <c r="K234" s="221"/>
      <c r="L234" s="226"/>
      <c r="M234" s="227"/>
      <c r="N234" s="228"/>
      <c r="O234" s="228"/>
      <c r="P234" s="228"/>
      <c r="Q234" s="228"/>
      <c r="R234" s="228"/>
      <c r="S234" s="228"/>
      <c r="T234" s="229"/>
      <c r="AT234" s="230" t="s">
        <v>153</v>
      </c>
      <c r="AU234" s="230" t="s">
        <v>82</v>
      </c>
      <c r="AV234" s="14" t="s">
        <v>82</v>
      </c>
      <c r="AW234" s="14" t="s">
        <v>33</v>
      </c>
      <c r="AX234" s="14" t="s">
        <v>72</v>
      </c>
      <c r="AY234" s="230" t="s">
        <v>116</v>
      </c>
    </row>
    <row r="235" spans="1:65" s="13" customFormat="1" ht="11.25">
      <c r="B235" s="210"/>
      <c r="C235" s="211"/>
      <c r="D235" s="206" t="s">
        <v>153</v>
      </c>
      <c r="E235" s="212" t="s">
        <v>19</v>
      </c>
      <c r="F235" s="213" t="s">
        <v>833</v>
      </c>
      <c r="G235" s="211"/>
      <c r="H235" s="212" t="s">
        <v>19</v>
      </c>
      <c r="I235" s="214"/>
      <c r="J235" s="211"/>
      <c r="K235" s="211"/>
      <c r="L235" s="215"/>
      <c r="M235" s="216"/>
      <c r="N235" s="217"/>
      <c r="O235" s="217"/>
      <c r="P235" s="217"/>
      <c r="Q235" s="217"/>
      <c r="R235" s="217"/>
      <c r="S235" s="217"/>
      <c r="T235" s="218"/>
      <c r="AT235" s="219" t="s">
        <v>153</v>
      </c>
      <c r="AU235" s="219" t="s">
        <v>82</v>
      </c>
      <c r="AV235" s="13" t="s">
        <v>80</v>
      </c>
      <c r="AW235" s="13" t="s">
        <v>33</v>
      </c>
      <c r="AX235" s="13" t="s">
        <v>72</v>
      </c>
      <c r="AY235" s="219" t="s">
        <v>116</v>
      </c>
    </row>
    <row r="236" spans="1:65" s="14" customFormat="1" ht="11.25">
      <c r="B236" s="220"/>
      <c r="C236" s="221"/>
      <c r="D236" s="206" t="s">
        <v>153</v>
      </c>
      <c r="E236" s="222" t="s">
        <v>19</v>
      </c>
      <c r="F236" s="223" t="s">
        <v>834</v>
      </c>
      <c r="G236" s="221"/>
      <c r="H236" s="224">
        <v>23.504000000000001</v>
      </c>
      <c r="I236" s="225"/>
      <c r="J236" s="221"/>
      <c r="K236" s="221"/>
      <c r="L236" s="226"/>
      <c r="M236" s="227"/>
      <c r="N236" s="228"/>
      <c r="O236" s="228"/>
      <c r="P236" s="228"/>
      <c r="Q236" s="228"/>
      <c r="R236" s="228"/>
      <c r="S236" s="228"/>
      <c r="T236" s="229"/>
      <c r="AT236" s="230" t="s">
        <v>153</v>
      </c>
      <c r="AU236" s="230" t="s">
        <v>82</v>
      </c>
      <c r="AV236" s="14" t="s">
        <v>82</v>
      </c>
      <c r="AW236" s="14" t="s">
        <v>33</v>
      </c>
      <c r="AX236" s="14" t="s">
        <v>72</v>
      </c>
      <c r="AY236" s="230" t="s">
        <v>116</v>
      </c>
    </row>
    <row r="237" spans="1:65" s="14" customFormat="1" ht="11.25">
      <c r="B237" s="220"/>
      <c r="C237" s="221"/>
      <c r="D237" s="206" t="s">
        <v>153</v>
      </c>
      <c r="E237" s="222" t="s">
        <v>19</v>
      </c>
      <c r="F237" s="223" t="s">
        <v>835</v>
      </c>
      <c r="G237" s="221"/>
      <c r="H237" s="224">
        <v>-2.4</v>
      </c>
      <c r="I237" s="225"/>
      <c r="J237" s="221"/>
      <c r="K237" s="221"/>
      <c r="L237" s="226"/>
      <c r="M237" s="227"/>
      <c r="N237" s="228"/>
      <c r="O237" s="228"/>
      <c r="P237" s="228"/>
      <c r="Q237" s="228"/>
      <c r="R237" s="228"/>
      <c r="S237" s="228"/>
      <c r="T237" s="229"/>
      <c r="AT237" s="230" t="s">
        <v>153</v>
      </c>
      <c r="AU237" s="230" t="s">
        <v>82</v>
      </c>
      <c r="AV237" s="14" t="s">
        <v>82</v>
      </c>
      <c r="AW237" s="14" t="s">
        <v>33</v>
      </c>
      <c r="AX237" s="14" t="s">
        <v>72</v>
      </c>
      <c r="AY237" s="230" t="s">
        <v>116</v>
      </c>
    </row>
    <row r="238" spans="1:65" s="15" customFormat="1" ht="11.25">
      <c r="B238" s="231"/>
      <c r="C238" s="232"/>
      <c r="D238" s="206" t="s">
        <v>153</v>
      </c>
      <c r="E238" s="233" t="s">
        <v>19</v>
      </c>
      <c r="F238" s="234" t="s">
        <v>186</v>
      </c>
      <c r="G238" s="232"/>
      <c r="H238" s="235">
        <v>24.819000000000003</v>
      </c>
      <c r="I238" s="236"/>
      <c r="J238" s="232"/>
      <c r="K238" s="232"/>
      <c r="L238" s="237"/>
      <c r="M238" s="238"/>
      <c r="N238" s="239"/>
      <c r="O238" s="239"/>
      <c r="P238" s="239"/>
      <c r="Q238" s="239"/>
      <c r="R238" s="239"/>
      <c r="S238" s="239"/>
      <c r="T238" s="240"/>
      <c r="AT238" s="241" t="s">
        <v>153</v>
      </c>
      <c r="AU238" s="241" t="s">
        <v>82</v>
      </c>
      <c r="AV238" s="15" t="s">
        <v>149</v>
      </c>
      <c r="AW238" s="15" t="s">
        <v>33</v>
      </c>
      <c r="AX238" s="15" t="s">
        <v>80</v>
      </c>
      <c r="AY238" s="241" t="s">
        <v>116</v>
      </c>
    </row>
    <row r="239" spans="1:65" s="2" customFormat="1" ht="16.5" customHeight="1">
      <c r="A239" s="35"/>
      <c r="B239" s="36"/>
      <c r="C239" s="243" t="s">
        <v>481</v>
      </c>
      <c r="D239" s="243" t="s">
        <v>341</v>
      </c>
      <c r="E239" s="244" t="s">
        <v>702</v>
      </c>
      <c r="F239" s="245" t="s">
        <v>703</v>
      </c>
      <c r="G239" s="246" t="s">
        <v>158</v>
      </c>
      <c r="H239" s="247">
        <v>28.542000000000002</v>
      </c>
      <c r="I239" s="248"/>
      <c r="J239" s="249">
        <f>ROUND(I239*H239,2)</f>
        <v>0</v>
      </c>
      <c r="K239" s="245" t="s">
        <v>123</v>
      </c>
      <c r="L239" s="250"/>
      <c r="M239" s="251" t="s">
        <v>19</v>
      </c>
      <c r="N239" s="252" t="s">
        <v>43</v>
      </c>
      <c r="O239" s="65"/>
      <c r="P239" s="204">
        <f>O239*H239</f>
        <v>0</v>
      </c>
      <c r="Q239" s="204">
        <v>0</v>
      </c>
      <c r="R239" s="204">
        <f>Q239*H239</f>
        <v>0</v>
      </c>
      <c r="S239" s="204">
        <v>0</v>
      </c>
      <c r="T239" s="205">
        <f>S239*H239</f>
        <v>0</v>
      </c>
      <c r="U239" s="35"/>
      <c r="V239" s="35"/>
      <c r="W239" s="35"/>
      <c r="X239" s="35"/>
      <c r="Y239" s="35"/>
      <c r="Z239" s="35"/>
      <c r="AA239" s="35"/>
      <c r="AB239" s="35"/>
      <c r="AC239" s="35"/>
      <c r="AD239" s="35"/>
      <c r="AE239" s="35"/>
      <c r="AR239" s="200" t="s">
        <v>321</v>
      </c>
      <c r="AT239" s="200" t="s">
        <v>341</v>
      </c>
      <c r="AU239" s="200" t="s">
        <v>82</v>
      </c>
      <c r="AY239" s="18" t="s">
        <v>116</v>
      </c>
      <c r="BE239" s="201">
        <f>IF(N239="základní",J239,0)</f>
        <v>0</v>
      </c>
      <c r="BF239" s="201">
        <f>IF(N239="snížená",J239,0)</f>
        <v>0</v>
      </c>
      <c r="BG239" s="201">
        <f>IF(N239="zákl. přenesená",J239,0)</f>
        <v>0</v>
      </c>
      <c r="BH239" s="201">
        <f>IF(N239="sníž. přenesená",J239,0)</f>
        <v>0</v>
      </c>
      <c r="BI239" s="201">
        <f>IF(N239="nulová",J239,0)</f>
        <v>0</v>
      </c>
      <c r="BJ239" s="18" t="s">
        <v>80</v>
      </c>
      <c r="BK239" s="201">
        <f>ROUND(I239*H239,2)</f>
        <v>0</v>
      </c>
      <c r="BL239" s="18" t="s">
        <v>239</v>
      </c>
      <c r="BM239" s="200" t="s">
        <v>836</v>
      </c>
    </row>
    <row r="240" spans="1:65" s="14" customFormat="1" ht="11.25">
      <c r="B240" s="220"/>
      <c r="C240" s="221"/>
      <c r="D240" s="206" t="s">
        <v>153</v>
      </c>
      <c r="E240" s="221"/>
      <c r="F240" s="223" t="s">
        <v>837</v>
      </c>
      <c r="G240" s="221"/>
      <c r="H240" s="224">
        <v>28.542000000000002</v>
      </c>
      <c r="I240" s="225"/>
      <c r="J240" s="221"/>
      <c r="K240" s="221"/>
      <c r="L240" s="226"/>
      <c r="M240" s="227"/>
      <c r="N240" s="228"/>
      <c r="O240" s="228"/>
      <c r="P240" s="228"/>
      <c r="Q240" s="228"/>
      <c r="R240" s="228"/>
      <c r="S240" s="228"/>
      <c r="T240" s="229"/>
      <c r="AT240" s="230" t="s">
        <v>153</v>
      </c>
      <c r="AU240" s="230" t="s">
        <v>82</v>
      </c>
      <c r="AV240" s="14" t="s">
        <v>82</v>
      </c>
      <c r="AW240" s="14" t="s">
        <v>4</v>
      </c>
      <c r="AX240" s="14" t="s">
        <v>80</v>
      </c>
      <c r="AY240" s="230" t="s">
        <v>116</v>
      </c>
    </row>
    <row r="241" spans="1:65" s="2" customFormat="1" ht="16.5" customHeight="1">
      <c r="A241" s="35"/>
      <c r="B241" s="36"/>
      <c r="C241" s="243" t="s">
        <v>486</v>
      </c>
      <c r="D241" s="243" t="s">
        <v>341</v>
      </c>
      <c r="E241" s="244" t="s">
        <v>838</v>
      </c>
      <c r="F241" s="245" t="s">
        <v>839</v>
      </c>
      <c r="G241" s="246" t="s">
        <v>255</v>
      </c>
      <c r="H241" s="247">
        <v>60.768000000000001</v>
      </c>
      <c r="I241" s="248"/>
      <c r="J241" s="249">
        <f>ROUND(I241*H241,2)</f>
        <v>0</v>
      </c>
      <c r="K241" s="245" t="s">
        <v>123</v>
      </c>
      <c r="L241" s="250"/>
      <c r="M241" s="251" t="s">
        <v>19</v>
      </c>
      <c r="N241" s="252" t="s">
        <v>43</v>
      </c>
      <c r="O241" s="65"/>
      <c r="P241" s="204">
        <f>O241*H241</f>
        <v>0</v>
      </c>
      <c r="Q241" s="204">
        <v>0</v>
      </c>
      <c r="R241" s="204">
        <f>Q241*H241</f>
        <v>0</v>
      </c>
      <c r="S241" s="204">
        <v>0</v>
      </c>
      <c r="T241" s="205">
        <f>S241*H241</f>
        <v>0</v>
      </c>
      <c r="U241" s="35"/>
      <c r="V241" s="35"/>
      <c r="W241" s="35"/>
      <c r="X241" s="35"/>
      <c r="Y241" s="35"/>
      <c r="Z241" s="35"/>
      <c r="AA241" s="35"/>
      <c r="AB241" s="35"/>
      <c r="AC241" s="35"/>
      <c r="AD241" s="35"/>
      <c r="AE241" s="35"/>
      <c r="AR241" s="200" t="s">
        <v>321</v>
      </c>
      <c r="AT241" s="200" t="s">
        <v>341</v>
      </c>
      <c r="AU241" s="200" t="s">
        <v>82</v>
      </c>
      <c r="AY241" s="18" t="s">
        <v>116</v>
      </c>
      <c r="BE241" s="201">
        <f>IF(N241="základní",J241,0)</f>
        <v>0</v>
      </c>
      <c r="BF241" s="201">
        <f>IF(N241="snížená",J241,0)</f>
        <v>0</v>
      </c>
      <c r="BG241" s="201">
        <f>IF(N241="zákl. přenesená",J241,0)</f>
        <v>0</v>
      </c>
      <c r="BH241" s="201">
        <f>IF(N241="sníž. přenesená",J241,0)</f>
        <v>0</v>
      </c>
      <c r="BI241" s="201">
        <f>IF(N241="nulová",J241,0)</f>
        <v>0</v>
      </c>
      <c r="BJ241" s="18" t="s">
        <v>80</v>
      </c>
      <c r="BK241" s="201">
        <f>ROUND(I241*H241,2)</f>
        <v>0</v>
      </c>
      <c r="BL241" s="18" t="s">
        <v>239</v>
      </c>
      <c r="BM241" s="200" t="s">
        <v>840</v>
      </c>
    </row>
    <row r="242" spans="1:65" s="14" customFormat="1" ht="11.25">
      <c r="B242" s="220"/>
      <c r="C242" s="221"/>
      <c r="D242" s="206" t="s">
        <v>153</v>
      </c>
      <c r="E242" s="222" t="s">
        <v>19</v>
      </c>
      <c r="F242" s="223" t="s">
        <v>841</v>
      </c>
      <c r="G242" s="221"/>
      <c r="H242" s="224">
        <v>50.64</v>
      </c>
      <c r="I242" s="225"/>
      <c r="J242" s="221"/>
      <c r="K242" s="221"/>
      <c r="L242" s="226"/>
      <c r="M242" s="227"/>
      <c r="N242" s="228"/>
      <c r="O242" s="228"/>
      <c r="P242" s="228"/>
      <c r="Q242" s="228"/>
      <c r="R242" s="228"/>
      <c r="S242" s="228"/>
      <c r="T242" s="229"/>
      <c r="AT242" s="230" t="s">
        <v>153</v>
      </c>
      <c r="AU242" s="230" t="s">
        <v>82</v>
      </c>
      <c r="AV242" s="14" t="s">
        <v>82</v>
      </c>
      <c r="AW242" s="14" t="s">
        <v>33</v>
      </c>
      <c r="AX242" s="14" t="s">
        <v>80</v>
      </c>
      <c r="AY242" s="230" t="s">
        <v>116</v>
      </c>
    </row>
    <row r="243" spans="1:65" s="14" customFormat="1" ht="11.25">
      <c r="B243" s="220"/>
      <c r="C243" s="221"/>
      <c r="D243" s="206" t="s">
        <v>153</v>
      </c>
      <c r="E243" s="221"/>
      <c r="F243" s="223" t="s">
        <v>842</v>
      </c>
      <c r="G243" s="221"/>
      <c r="H243" s="224">
        <v>60.768000000000001</v>
      </c>
      <c r="I243" s="225"/>
      <c r="J243" s="221"/>
      <c r="K243" s="221"/>
      <c r="L243" s="226"/>
      <c r="M243" s="227"/>
      <c r="N243" s="228"/>
      <c r="O243" s="228"/>
      <c r="P243" s="228"/>
      <c r="Q243" s="228"/>
      <c r="R243" s="228"/>
      <c r="S243" s="228"/>
      <c r="T243" s="229"/>
      <c r="AT243" s="230" t="s">
        <v>153</v>
      </c>
      <c r="AU243" s="230" t="s">
        <v>82</v>
      </c>
      <c r="AV243" s="14" t="s">
        <v>82</v>
      </c>
      <c r="AW243" s="14" t="s">
        <v>4</v>
      </c>
      <c r="AX243" s="14" t="s">
        <v>80</v>
      </c>
      <c r="AY243" s="230" t="s">
        <v>116</v>
      </c>
    </row>
    <row r="244" spans="1:65" s="2" customFormat="1" ht="16.5" customHeight="1">
      <c r="A244" s="35"/>
      <c r="B244" s="36"/>
      <c r="C244" s="188" t="s">
        <v>490</v>
      </c>
      <c r="D244" s="188" t="s">
        <v>119</v>
      </c>
      <c r="E244" s="189" t="s">
        <v>509</v>
      </c>
      <c r="F244" s="190" t="s">
        <v>843</v>
      </c>
      <c r="G244" s="191" t="s">
        <v>158</v>
      </c>
      <c r="H244" s="192">
        <v>27.073</v>
      </c>
      <c r="I244" s="193"/>
      <c r="J244" s="194">
        <f>ROUND(I244*H244,2)</f>
        <v>0</v>
      </c>
      <c r="K244" s="190" t="s">
        <v>123</v>
      </c>
      <c r="L244" s="40"/>
      <c r="M244" s="202" t="s">
        <v>19</v>
      </c>
      <c r="N244" s="203" t="s">
        <v>43</v>
      </c>
      <c r="O244" s="65"/>
      <c r="P244" s="204">
        <f>O244*H244</f>
        <v>0</v>
      </c>
      <c r="Q244" s="204">
        <v>2.0000000000000001E-4</v>
      </c>
      <c r="R244" s="204">
        <f>Q244*H244</f>
        <v>5.4146000000000003E-3</v>
      </c>
      <c r="S244" s="204">
        <v>0</v>
      </c>
      <c r="T244" s="205">
        <f>S244*H244</f>
        <v>0</v>
      </c>
      <c r="U244" s="35"/>
      <c r="V244" s="35"/>
      <c r="W244" s="35"/>
      <c r="X244" s="35"/>
      <c r="Y244" s="35"/>
      <c r="Z244" s="35"/>
      <c r="AA244" s="35"/>
      <c r="AB244" s="35"/>
      <c r="AC244" s="35"/>
      <c r="AD244" s="35"/>
      <c r="AE244" s="35"/>
      <c r="AR244" s="200" t="s">
        <v>239</v>
      </c>
      <c r="AT244" s="200" t="s">
        <v>119</v>
      </c>
      <c r="AU244" s="200" t="s">
        <v>82</v>
      </c>
      <c r="AY244" s="18" t="s">
        <v>116</v>
      </c>
      <c r="BE244" s="201">
        <f>IF(N244="základní",J244,0)</f>
        <v>0</v>
      </c>
      <c r="BF244" s="201">
        <f>IF(N244="snížená",J244,0)</f>
        <v>0</v>
      </c>
      <c r="BG244" s="201">
        <f>IF(N244="zákl. přenesená",J244,0)</f>
        <v>0</v>
      </c>
      <c r="BH244" s="201">
        <f>IF(N244="sníž. přenesená",J244,0)</f>
        <v>0</v>
      </c>
      <c r="BI244" s="201">
        <f>IF(N244="nulová",J244,0)</f>
        <v>0</v>
      </c>
      <c r="BJ244" s="18" t="s">
        <v>80</v>
      </c>
      <c r="BK244" s="201">
        <f>ROUND(I244*H244,2)</f>
        <v>0</v>
      </c>
      <c r="BL244" s="18" t="s">
        <v>239</v>
      </c>
      <c r="BM244" s="200" t="s">
        <v>844</v>
      </c>
    </row>
    <row r="245" spans="1:65" s="2" customFormat="1" ht="21.75" customHeight="1">
      <c r="A245" s="35"/>
      <c r="B245" s="36"/>
      <c r="C245" s="188" t="s">
        <v>495</v>
      </c>
      <c r="D245" s="188" t="s">
        <v>119</v>
      </c>
      <c r="E245" s="189" t="s">
        <v>514</v>
      </c>
      <c r="F245" s="190" t="s">
        <v>515</v>
      </c>
      <c r="G245" s="191" t="s">
        <v>158</v>
      </c>
      <c r="H245" s="192">
        <v>27.073</v>
      </c>
      <c r="I245" s="193"/>
      <c r="J245" s="194">
        <f>ROUND(I245*H245,2)</f>
        <v>0</v>
      </c>
      <c r="K245" s="190" t="s">
        <v>123</v>
      </c>
      <c r="L245" s="40"/>
      <c r="M245" s="195" t="s">
        <v>19</v>
      </c>
      <c r="N245" s="196" t="s">
        <v>43</v>
      </c>
      <c r="O245" s="197"/>
      <c r="P245" s="198">
        <f>O245*H245</f>
        <v>0</v>
      </c>
      <c r="Q245" s="198">
        <v>2.5999999999999998E-4</v>
      </c>
      <c r="R245" s="198">
        <f>Q245*H245</f>
        <v>7.0389799999999994E-3</v>
      </c>
      <c r="S245" s="198">
        <v>0</v>
      </c>
      <c r="T245" s="199">
        <f>S245*H245</f>
        <v>0</v>
      </c>
      <c r="U245" s="35"/>
      <c r="V245" s="35"/>
      <c r="W245" s="35"/>
      <c r="X245" s="35"/>
      <c r="Y245" s="35"/>
      <c r="Z245" s="35"/>
      <c r="AA245" s="35"/>
      <c r="AB245" s="35"/>
      <c r="AC245" s="35"/>
      <c r="AD245" s="35"/>
      <c r="AE245" s="35"/>
      <c r="AR245" s="200" t="s">
        <v>239</v>
      </c>
      <c r="AT245" s="200" t="s">
        <v>119</v>
      </c>
      <c r="AU245" s="200" t="s">
        <v>82</v>
      </c>
      <c r="AY245" s="18" t="s">
        <v>116</v>
      </c>
      <c r="BE245" s="201">
        <f>IF(N245="základní",J245,0)</f>
        <v>0</v>
      </c>
      <c r="BF245" s="201">
        <f>IF(N245="snížená",J245,0)</f>
        <v>0</v>
      </c>
      <c r="BG245" s="201">
        <f>IF(N245="zákl. přenesená",J245,0)</f>
        <v>0</v>
      </c>
      <c r="BH245" s="201">
        <f>IF(N245="sníž. přenesená",J245,0)</f>
        <v>0</v>
      </c>
      <c r="BI245" s="201">
        <f>IF(N245="nulová",J245,0)</f>
        <v>0</v>
      </c>
      <c r="BJ245" s="18" t="s">
        <v>80</v>
      </c>
      <c r="BK245" s="201">
        <f>ROUND(I245*H245,2)</f>
        <v>0</v>
      </c>
      <c r="BL245" s="18" t="s">
        <v>239</v>
      </c>
      <c r="BM245" s="200" t="s">
        <v>845</v>
      </c>
    </row>
    <row r="246" spans="1:65" s="2" customFormat="1" ht="6.95" customHeight="1">
      <c r="A246" s="35"/>
      <c r="B246" s="48"/>
      <c r="C246" s="49"/>
      <c r="D246" s="49"/>
      <c r="E246" s="49"/>
      <c r="F246" s="49"/>
      <c r="G246" s="49"/>
      <c r="H246" s="49"/>
      <c r="I246" s="137"/>
      <c r="J246" s="49"/>
      <c r="K246" s="49"/>
      <c r="L246" s="40"/>
      <c r="M246" s="35"/>
      <c r="O246" s="35"/>
      <c r="P246" s="35"/>
      <c r="Q246" s="35"/>
      <c r="R246" s="35"/>
      <c r="S246" s="35"/>
      <c r="T246" s="35"/>
      <c r="U246" s="35"/>
      <c r="V246" s="35"/>
      <c r="W246" s="35"/>
      <c r="X246" s="35"/>
      <c r="Y246" s="35"/>
      <c r="Z246" s="35"/>
      <c r="AA246" s="35"/>
      <c r="AB246" s="35"/>
      <c r="AC246" s="35"/>
      <c r="AD246" s="35"/>
      <c r="AE246" s="35"/>
    </row>
  </sheetData>
  <sheetProtection algorithmName="SHA-512" hashValue="qrUs3yNJUTixdOQ4Vl5PMxgcOc/HHWwXPxz/hSqmdLEmDFKsDGMuPbhulwiEN9vahsCMFUHon5a3yDpCC/hxFg==" saltValue="VeCBiNsO2IFexp0d68zvRor3L4+Z1nRaXLMRskADopvVVDNQRpUJlo/Tq/VTMsoeJpSGXS/gTj40J1BHY7tacg==" spinCount="100000" sheet="1" objects="1" scenarios="1" formatColumns="0" formatRows="0" autoFilter="0"/>
  <autoFilter ref="C91:K245" xr:uid="{00000000-0009-0000-0000-000004000000}"/>
  <mergeCells count="9">
    <mergeCell ref="E50:H50"/>
    <mergeCell ref="E82:H82"/>
    <mergeCell ref="E84:H84"/>
    <mergeCell ref="L2:V2"/>
    <mergeCell ref="E7:H7"/>
    <mergeCell ref="E9:H9"/>
    <mergeCell ref="E18:H18"/>
    <mergeCell ref="E27:H27"/>
    <mergeCell ref="E48:H48"/>
  </mergeCells>
  <pageMargins left="0.39374999999999999" right="0.39374999999999999" top="0.39374999999999999" bottom="0.39374999999999999" header="0" footer="0"/>
  <pageSetup paperSize="9" fitToHeight="100" orientation="landscape" blackAndWhite="1"/>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218"/>
  <sheetViews>
    <sheetView showGridLines="0" zoomScale="110" zoomScaleNormal="110" workbookViewId="0"/>
  </sheetViews>
  <sheetFormatPr defaultRowHeight="15"/>
  <cols>
    <col min="1" max="1" width="8.33203125" style="253" customWidth="1"/>
    <col min="2" max="2" width="1.6640625" style="253" customWidth="1"/>
    <col min="3" max="4" width="5" style="253" customWidth="1"/>
    <col min="5" max="5" width="11.6640625" style="253" customWidth="1"/>
    <col min="6" max="6" width="9.1640625" style="253" customWidth="1"/>
    <col min="7" max="7" width="5" style="253" customWidth="1"/>
    <col min="8" max="8" width="77.83203125" style="253" customWidth="1"/>
    <col min="9" max="10" width="20" style="253" customWidth="1"/>
    <col min="11" max="11" width="1.6640625" style="253" customWidth="1"/>
  </cols>
  <sheetData>
    <row r="1" spans="2:11" s="1" customFormat="1" ht="37.5" customHeight="1"/>
    <row r="2" spans="2:11" s="1" customFormat="1" ht="7.5" customHeight="1">
      <c r="B2" s="254"/>
      <c r="C2" s="255"/>
      <c r="D2" s="255"/>
      <c r="E2" s="255"/>
      <c r="F2" s="255"/>
      <c r="G2" s="255"/>
      <c r="H2" s="255"/>
      <c r="I2" s="255"/>
      <c r="J2" s="255"/>
      <c r="K2" s="256"/>
    </row>
    <row r="3" spans="2:11" s="16" customFormat="1" ht="45" customHeight="1">
      <c r="B3" s="257"/>
      <c r="C3" s="382" t="s">
        <v>846</v>
      </c>
      <c r="D3" s="382"/>
      <c r="E3" s="382"/>
      <c r="F3" s="382"/>
      <c r="G3" s="382"/>
      <c r="H3" s="382"/>
      <c r="I3" s="382"/>
      <c r="J3" s="382"/>
      <c r="K3" s="258"/>
    </row>
    <row r="4" spans="2:11" s="1" customFormat="1" ht="25.5" customHeight="1">
      <c r="B4" s="259"/>
      <c r="C4" s="387" t="s">
        <v>847</v>
      </c>
      <c r="D4" s="387"/>
      <c r="E4" s="387"/>
      <c r="F4" s="387"/>
      <c r="G4" s="387"/>
      <c r="H4" s="387"/>
      <c r="I4" s="387"/>
      <c r="J4" s="387"/>
      <c r="K4" s="260"/>
    </row>
    <row r="5" spans="2:11" s="1" customFormat="1" ht="5.25" customHeight="1">
      <c r="B5" s="259"/>
      <c r="C5" s="261"/>
      <c r="D5" s="261"/>
      <c r="E5" s="261"/>
      <c r="F5" s="261"/>
      <c r="G5" s="261"/>
      <c r="H5" s="261"/>
      <c r="I5" s="261"/>
      <c r="J5" s="261"/>
      <c r="K5" s="260"/>
    </row>
    <row r="6" spans="2:11" s="1" customFormat="1" ht="15" customHeight="1">
      <c r="B6" s="259"/>
      <c r="C6" s="386" t="s">
        <v>848</v>
      </c>
      <c r="D6" s="386"/>
      <c r="E6" s="386"/>
      <c r="F6" s="386"/>
      <c r="G6" s="386"/>
      <c r="H6" s="386"/>
      <c r="I6" s="386"/>
      <c r="J6" s="386"/>
      <c r="K6" s="260"/>
    </row>
    <row r="7" spans="2:11" s="1" customFormat="1" ht="15" customHeight="1">
      <c r="B7" s="263"/>
      <c r="C7" s="386" t="s">
        <v>849</v>
      </c>
      <c r="D7" s="386"/>
      <c r="E7" s="386"/>
      <c r="F7" s="386"/>
      <c r="G7" s="386"/>
      <c r="H7" s="386"/>
      <c r="I7" s="386"/>
      <c r="J7" s="386"/>
      <c r="K7" s="260"/>
    </row>
    <row r="8" spans="2:11" s="1" customFormat="1" ht="12.75" customHeight="1">
      <c r="B8" s="263"/>
      <c r="C8" s="262"/>
      <c r="D8" s="262"/>
      <c r="E8" s="262"/>
      <c r="F8" s="262"/>
      <c r="G8" s="262"/>
      <c r="H8" s="262"/>
      <c r="I8" s="262"/>
      <c r="J8" s="262"/>
      <c r="K8" s="260"/>
    </row>
    <row r="9" spans="2:11" s="1" customFormat="1" ht="15" customHeight="1">
      <c r="B9" s="263"/>
      <c r="C9" s="386" t="s">
        <v>850</v>
      </c>
      <c r="D9" s="386"/>
      <c r="E9" s="386"/>
      <c r="F9" s="386"/>
      <c r="G9" s="386"/>
      <c r="H9" s="386"/>
      <c r="I9" s="386"/>
      <c r="J9" s="386"/>
      <c r="K9" s="260"/>
    </row>
    <row r="10" spans="2:11" s="1" customFormat="1" ht="15" customHeight="1">
      <c r="B10" s="263"/>
      <c r="C10" s="262"/>
      <c r="D10" s="386" t="s">
        <v>851</v>
      </c>
      <c r="E10" s="386"/>
      <c r="F10" s="386"/>
      <c r="G10" s="386"/>
      <c r="H10" s="386"/>
      <c r="I10" s="386"/>
      <c r="J10" s="386"/>
      <c r="K10" s="260"/>
    </row>
    <row r="11" spans="2:11" s="1" customFormat="1" ht="15" customHeight="1">
      <c r="B11" s="263"/>
      <c r="C11" s="264"/>
      <c r="D11" s="386" t="s">
        <v>852</v>
      </c>
      <c r="E11" s="386"/>
      <c r="F11" s="386"/>
      <c r="G11" s="386"/>
      <c r="H11" s="386"/>
      <c r="I11" s="386"/>
      <c r="J11" s="386"/>
      <c r="K11" s="260"/>
    </row>
    <row r="12" spans="2:11" s="1" customFormat="1" ht="15" customHeight="1">
      <c r="B12" s="263"/>
      <c r="C12" s="264"/>
      <c r="D12" s="262"/>
      <c r="E12" s="262"/>
      <c r="F12" s="262"/>
      <c r="G12" s="262"/>
      <c r="H12" s="262"/>
      <c r="I12" s="262"/>
      <c r="J12" s="262"/>
      <c r="K12" s="260"/>
    </row>
    <row r="13" spans="2:11" s="1" customFormat="1" ht="15" customHeight="1">
      <c r="B13" s="263"/>
      <c r="C13" s="264"/>
      <c r="D13" s="265" t="s">
        <v>853</v>
      </c>
      <c r="E13" s="262"/>
      <c r="F13" s="262"/>
      <c r="G13" s="262"/>
      <c r="H13" s="262"/>
      <c r="I13" s="262"/>
      <c r="J13" s="262"/>
      <c r="K13" s="260"/>
    </row>
    <row r="14" spans="2:11" s="1" customFormat="1" ht="12.75" customHeight="1">
      <c r="B14" s="263"/>
      <c r="C14" s="264"/>
      <c r="D14" s="264"/>
      <c r="E14" s="264"/>
      <c r="F14" s="264"/>
      <c r="G14" s="264"/>
      <c r="H14" s="264"/>
      <c r="I14" s="264"/>
      <c r="J14" s="264"/>
      <c r="K14" s="260"/>
    </row>
    <row r="15" spans="2:11" s="1" customFormat="1" ht="15" customHeight="1">
      <c r="B15" s="263"/>
      <c r="C15" s="264"/>
      <c r="D15" s="386" t="s">
        <v>854</v>
      </c>
      <c r="E15" s="386"/>
      <c r="F15" s="386"/>
      <c r="G15" s="386"/>
      <c r="H15" s="386"/>
      <c r="I15" s="386"/>
      <c r="J15" s="386"/>
      <c r="K15" s="260"/>
    </row>
    <row r="16" spans="2:11" s="1" customFormat="1" ht="15" customHeight="1">
      <c r="B16" s="263"/>
      <c r="C16" s="264"/>
      <c r="D16" s="386" t="s">
        <v>855</v>
      </c>
      <c r="E16" s="386"/>
      <c r="F16" s="386"/>
      <c r="G16" s="386"/>
      <c r="H16" s="386"/>
      <c r="I16" s="386"/>
      <c r="J16" s="386"/>
      <c r="K16" s="260"/>
    </row>
    <row r="17" spans="2:11" s="1" customFormat="1" ht="15" customHeight="1">
      <c r="B17" s="263"/>
      <c r="C17" s="264"/>
      <c r="D17" s="386" t="s">
        <v>856</v>
      </c>
      <c r="E17" s="386"/>
      <c r="F17" s="386"/>
      <c r="G17" s="386"/>
      <c r="H17" s="386"/>
      <c r="I17" s="386"/>
      <c r="J17" s="386"/>
      <c r="K17" s="260"/>
    </row>
    <row r="18" spans="2:11" s="1" customFormat="1" ht="15" customHeight="1">
      <c r="B18" s="263"/>
      <c r="C18" s="264"/>
      <c r="D18" s="264"/>
      <c r="E18" s="266" t="s">
        <v>79</v>
      </c>
      <c r="F18" s="386" t="s">
        <v>857</v>
      </c>
      <c r="G18" s="386"/>
      <c r="H18" s="386"/>
      <c r="I18" s="386"/>
      <c r="J18" s="386"/>
      <c r="K18" s="260"/>
    </row>
    <row r="19" spans="2:11" s="1" customFormat="1" ht="15" customHeight="1">
      <c r="B19" s="263"/>
      <c r="C19" s="264"/>
      <c r="D19" s="264"/>
      <c r="E19" s="266" t="s">
        <v>858</v>
      </c>
      <c r="F19" s="386" t="s">
        <v>859</v>
      </c>
      <c r="G19" s="386"/>
      <c r="H19" s="386"/>
      <c r="I19" s="386"/>
      <c r="J19" s="386"/>
      <c r="K19" s="260"/>
    </row>
    <row r="20" spans="2:11" s="1" customFormat="1" ht="15" customHeight="1">
      <c r="B20" s="263"/>
      <c r="C20" s="264"/>
      <c r="D20" s="264"/>
      <c r="E20" s="266" t="s">
        <v>860</v>
      </c>
      <c r="F20" s="386" t="s">
        <v>861</v>
      </c>
      <c r="G20" s="386"/>
      <c r="H20" s="386"/>
      <c r="I20" s="386"/>
      <c r="J20" s="386"/>
      <c r="K20" s="260"/>
    </row>
    <row r="21" spans="2:11" s="1" customFormat="1" ht="15" customHeight="1">
      <c r="B21" s="263"/>
      <c r="C21" s="264"/>
      <c r="D21" s="264"/>
      <c r="E21" s="266" t="s">
        <v>862</v>
      </c>
      <c r="F21" s="386" t="s">
        <v>863</v>
      </c>
      <c r="G21" s="386"/>
      <c r="H21" s="386"/>
      <c r="I21" s="386"/>
      <c r="J21" s="386"/>
      <c r="K21" s="260"/>
    </row>
    <row r="22" spans="2:11" s="1" customFormat="1" ht="15" customHeight="1">
      <c r="B22" s="263"/>
      <c r="C22" s="264"/>
      <c r="D22" s="264"/>
      <c r="E22" s="266" t="s">
        <v>864</v>
      </c>
      <c r="F22" s="386" t="s">
        <v>865</v>
      </c>
      <c r="G22" s="386"/>
      <c r="H22" s="386"/>
      <c r="I22" s="386"/>
      <c r="J22" s="386"/>
      <c r="K22" s="260"/>
    </row>
    <row r="23" spans="2:11" s="1" customFormat="1" ht="15" customHeight="1">
      <c r="B23" s="263"/>
      <c r="C23" s="264"/>
      <c r="D23" s="264"/>
      <c r="E23" s="266" t="s">
        <v>866</v>
      </c>
      <c r="F23" s="386" t="s">
        <v>867</v>
      </c>
      <c r="G23" s="386"/>
      <c r="H23" s="386"/>
      <c r="I23" s="386"/>
      <c r="J23" s="386"/>
      <c r="K23" s="260"/>
    </row>
    <row r="24" spans="2:11" s="1" customFormat="1" ht="12.75" customHeight="1">
      <c r="B24" s="263"/>
      <c r="C24" s="264"/>
      <c r="D24" s="264"/>
      <c r="E24" s="264"/>
      <c r="F24" s="264"/>
      <c r="G24" s="264"/>
      <c r="H24" s="264"/>
      <c r="I24" s="264"/>
      <c r="J24" s="264"/>
      <c r="K24" s="260"/>
    </row>
    <row r="25" spans="2:11" s="1" customFormat="1" ht="15" customHeight="1">
      <c r="B25" s="263"/>
      <c r="C25" s="386" t="s">
        <v>868</v>
      </c>
      <c r="D25" s="386"/>
      <c r="E25" s="386"/>
      <c r="F25" s="386"/>
      <c r="G25" s="386"/>
      <c r="H25" s="386"/>
      <c r="I25" s="386"/>
      <c r="J25" s="386"/>
      <c r="K25" s="260"/>
    </row>
    <row r="26" spans="2:11" s="1" customFormat="1" ht="15" customHeight="1">
      <c r="B26" s="263"/>
      <c r="C26" s="386" t="s">
        <v>869</v>
      </c>
      <c r="D26" s="386"/>
      <c r="E26" s="386"/>
      <c r="F26" s="386"/>
      <c r="G26" s="386"/>
      <c r="H26" s="386"/>
      <c r="I26" s="386"/>
      <c r="J26" s="386"/>
      <c r="K26" s="260"/>
    </row>
    <row r="27" spans="2:11" s="1" customFormat="1" ht="15" customHeight="1">
      <c r="B27" s="263"/>
      <c r="C27" s="262"/>
      <c r="D27" s="386" t="s">
        <v>870</v>
      </c>
      <c r="E27" s="386"/>
      <c r="F27" s="386"/>
      <c r="G27" s="386"/>
      <c r="H27" s="386"/>
      <c r="I27" s="386"/>
      <c r="J27" s="386"/>
      <c r="K27" s="260"/>
    </row>
    <row r="28" spans="2:11" s="1" customFormat="1" ht="15" customHeight="1">
      <c r="B28" s="263"/>
      <c r="C28" s="264"/>
      <c r="D28" s="386" t="s">
        <v>871</v>
      </c>
      <c r="E28" s="386"/>
      <c r="F28" s="386"/>
      <c r="G28" s="386"/>
      <c r="H28" s="386"/>
      <c r="I28" s="386"/>
      <c r="J28" s="386"/>
      <c r="K28" s="260"/>
    </row>
    <row r="29" spans="2:11" s="1" customFormat="1" ht="12.75" customHeight="1">
      <c r="B29" s="263"/>
      <c r="C29" s="264"/>
      <c r="D29" s="264"/>
      <c r="E29" s="264"/>
      <c r="F29" s="264"/>
      <c r="G29" s="264"/>
      <c r="H29" s="264"/>
      <c r="I29" s="264"/>
      <c r="J29" s="264"/>
      <c r="K29" s="260"/>
    </row>
    <row r="30" spans="2:11" s="1" customFormat="1" ht="15" customHeight="1">
      <c r="B30" s="263"/>
      <c r="C30" s="264"/>
      <c r="D30" s="386" t="s">
        <v>872</v>
      </c>
      <c r="E30" s="386"/>
      <c r="F30" s="386"/>
      <c r="G30" s="386"/>
      <c r="H30" s="386"/>
      <c r="I30" s="386"/>
      <c r="J30" s="386"/>
      <c r="K30" s="260"/>
    </row>
    <row r="31" spans="2:11" s="1" customFormat="1" ht="15" customHeight="1">
      <c r="B31" s="263"/>
      <c r="C31" s="264"/>
      <c r="D31" s="386" t="s">
        <v>873</v>
      </c>
      <c r="E31" s="386"/>
      <c r="F31" s="386"/>
      <c r="G31" s="386"/>
      <c r="H31" s="386"/>
      <c r="I31" s="386"/>
      <c r="J31" s="386"/>
      <c r="K31" s="260"/>
    </row>
    <row r="32" spans="2:11" s="1" customFormat="1" ht="12.75" customHeight="1">
      <c r="B32" s="263"/>
      <c r="C32" s="264"/>
      <c r="D32" s="264"/>
      <c r="E32" s="264"/>
      <c r="F32" s="264"/>
      <c r="G32" s="264"/>
      <c r="H32" s="264"/>
      <c r="I32" s="264"/>
      <c r="J32" s="264"/>
      <c r="K32" s="260"/>
    </row>
    <row r="33" spans="2:11" s="1" customFormat="1" ht="15" customHeight="1">
      <c r="B33" s="263"/>
      <c r="C33" s="264"/>
      <c r="D33" s="386" t="s">
        <v>874</v>
      </c>
      <c r="E33" s="386"/>
      <c r="F33" s="386"/>
      <c r="G33" s="386"/>
      <c r="H33" s="386"/>
      <c r="I33" s="386"/>
      <c r="J33" s="386"/>
      <c r="K33" s="260"/>
    </row>
    <row r="34" spans="2:11" s="1" customFormat="1" ht="15" customHeight="1">
      <c r="B34" s="263"/>
      <c r="C34" s="264"/>
      <c r="D34" s="386" t="s">
        <v>875</v>
      </c>
      <c r="E34" s="386"/>
      <c r="F34" s="386"/>
      <c r="G34" s="386"/>
      <c r="H34" s="386"/>
      <c r="I34" s="386"/>
      <c r="J34" s="386"/>
      <c r="K34" s="260"/>
    </row>
    <row r="35" spans="2:11" s="1" customFormat="1" ht="15" customHeight="1">
      <c r="B35" s="263"/>
      <c r="C35" s="264"/>
      <c r="D35" s="386" t="s">
        <v>876</v>
      </c>
      <c r="E35" s="386"/>
      <c r="F35" s="386"/>
      <c r="G35" s="386"/>
      <c r="H35" s="386"/>
      <c r="I35" s="386"/>
      <c r="J35" s="386"/>
      <c r="K35" s="260"/>
    </row>
    <row r="36" spans="2:11" s="1" customFormat="1" ht="15" customHeight="1">
      <c r="B36" s="263"/>
      <c r="C36" s="264"/>
      <c r="D36" s="262"/>
      <c r="E36" s="265" t="s">
        <v>102</v>
      </c>
      <c r="F36" s="262"/>
      <c r="G36" s="386" t="s">
        <v>877</v>
      </c>
      <c r="H36" s="386"/>
      <c r="I36" s="386"/>
      <c r="J36" s="386"/>
      <c r="K36" s="260"/>
    </row>
    <row r="37" spans="2:11" s="1" customFormat="1" ht="30.75" customHeight="1">
      <c r="B37" s="263"/>
      <c r="C37" s="264"/>
      <c r="D37" s="262"/>
      <c r="E37" s="265" t="s">
        <v>878</v>
      </c>
      <c r="F37" s="262"/>
      <c r="G37" s="386" t="s">
        <v>879</v>
      </c>
      <c r="H37" s="386"/>
      <c r="I37" s="386"/>
      <c r="J37" s="386"/>
      <c r="K37" s="260"/>
    </row>
    <row r="38" spans="2:11" s="1" customFormat="1" ht="15" customHeight="1">
      <c r="B38" s="263"/>
      <c r="C38" s="264"/>
      <c r="D38" s="262"/>
      <c r="E38" s="265" t="s">
        <v>53</v>
      </c>
      <c r="F38" s="262"/>
      <c r="G38" s="386" t="s">
        <v>880</v>
      </c>
      <c r="H38" s="386"/>
      <c r="I38" s="386"/>
      <c r="J38" s="386"/>
      <c r="K38" s="260"/>
    </row>
    <row r="39" spans="2:11" s="1" customFormat="1" ht="15" customHeight="1">
      <c r="B39" s="263"/>
      <c r="C39" s="264"/>
      <c r="D39" s="262"/>
      <c r="E39" s="265" t="s">
        <v>54</v>
      </c>
      <c r="F39" s="262"/>
      <c r="G39" s="386" t="s">
        <v>881</v>
      </c>
      <c r="H39" s="386"/>
      <c r="I39" s="386"/>
      <c r="J39" s="386"/>
      <c r="K39" s="260"/>
    </row>
    <row r="40" spans="2:11" s="1" customFormat="1" ht="15" customHeight="1">
      <c r="B40" s="263"/>
      <c r="C40" s="264"/>
      <c r="D40" s="262"/>
      <c r="E40" s="265" t="s">
        <v>103</v>
      </c>
      <c r="F40" s="262"/>
      <c r="G40" s="386" t="s">
        <v>882</v>
      </c>
      <c r="H40" s="386"/>
      <c r="I40" s="386"/>
      <c r="J40" s="386"/>
      <c r="K40" s="260"/>
    </row>
    <row r="41" spans="2:11" s="1" customFormat="1" ht="15" customHeight="1">
      <c r="B41" s="263"/>
      <c r="C41" s="264"/>
      <c r="D41" s="262"/>
      <c r="E41" s="265" t="s">
        <v>104</v>
      </c>
      <c r="F41" s="262"/>
      <c r="G41" s="386" t="s">
        <v>883</v>
      </c>
      <c r="H41" s="386"/>
      <c r="I41" s="386"/>
      <c r="J41" s="386"/>
      <c r="K41" s="260"/>
    </row>
    <row r="42" spans="2:11" s="1" customFormat="1" ht="15" customHeight="1">
      <c r="B42" s="263"/>
      <c r="C42" s="264"/>
      <c r="D42" s="262"/>
      <c r="E42" s="265" t="s">
        <v>884</v>
      </c>
      <c r="F42" s="262"/>
      <c r="G42" s="386" t="s">
        <v>885</v>
      </c>
      <c r="H42" s="386"/>
      <c r="I42" s="386"/>
      <c r="J42" s="386"/>
      <c r="K42" s="260"/>
    </row>
    <row r="43" spans="2:11" s="1" customFormat="1" ht="15" customHeight="1">
      <c r="B43" s="263"/>
      <c r="C43" s="264"/>
      <c r="D43" s="262"/>
      <c r="E43" s="265"/>
      <c r="F43" s="262"/>
      <c r="G43" s="386" t="s">
        <v>886</v>
      </c>
      <c r="H43" s="386"/>
      <c r="I43" s="386"/>
      <c r="J43" s="386"/>
      <c r="K43" s="260"/>
    </row>
    <row r="44" spans="2:11" s="1" customFormat="1" ht="15" customHeight="1">
      <c r="B44" s="263"/>
      <c r="C44" s="264"/>
      <c r="D44" s="262"/>
      <c r="E44" s="265" t="s">
        <v>887</v>
      </c>
      <c r="F44" s="262"/>
      <c r="G44" s="386" t="s">
        <v>888</v>
      </c>
      <c r="H44" s="386"/>
      <c r="I44" s="386"/>
      <c r="J44" s="386"/>
      <c r="K44" s="260"/>
    </row>
    <row r="45" spans="2:11" s="1" customFormat="1" ht="15" customHeight="1">
      <c r="B45" s="263"/>
      <c r="C45" s="264"/>
      <c r="D45" s="262"/>
      <c r="E45" s="265" t="s">
        <v>106</v>
      </c>
      <c r="F45" s="262"/>
      <c r="G45" s="386" t="s">
        <v>889</v>
      </c>
      <c r="H45" s="386"/>
      <c r="I45" s="386"/>
      <c r="J45" s="386"/>
      <c r="K45" s="260"/>
    </row>
    <row r="46" spans="2:11" s="1" customFormat="1" ht="12.75" customHeight="1">
      <c r="B46" s="263"/>
      <c r="C46" s="264"/>
      <c r="D46" s="262"/>
      <c r="E46" s="262"/>
      <c r="F46" s="262"/>
      <c r="G46" s="262"/>
      <c r="H46" s="262"/>
      <c r="I46" s="262"/>
      <c r="J46" s="262"/>
      <c r="K46" s="260"/>
    </row>
    <row r="47" spans="2:11" s="1" customFormat="1" ht="15" customHeight="1">
      <c r="B47" s="263"/>
      <c r="C47" s="264"/>
      <c r="D47" s="386" t="s">
        <v>890</v>
      </c>
      <c r="E47" s="386"/>
      <c r="F47" s="386"/>
      <c r="G47" s="386"/>
      <c r="H47" s="386"/>
      <c r="I47" s="386"/>
      <c r="J47" s="386"/>
      <c r="K47" s="260"/>
    </row>
    <row r="48" spans="2:11" s="1" customFormat="1" ht="15" customHeight="1">
      <c r="B48" s="263"/>
      <c r="C48" s="264"/>
      <c r="D48" s="264"/>
      <c r="E48" s="386" t="s">
        <v>891</v>
      </c>
      <c r="F48" s="386"/>
      <c r="G48" s="386"/>
      <c r="H48" s="386"/>
      <c r="I48" s="386"/>
      <c r="J48" s="386"/>
      <c r="K48" s="260"/>
    </row>
    <row r="49" spans="2:11" s="1" customFormat="1" ht="15" customHeight="1">
      <c r="B49" s="263"/>
      <c r="C49" s="264"/>
      <c r="D49" s="264"/>
      <c r="E49" s="386" t="s">
        <v>892</v>
      </c>
      <c r="F49" s="386"/>
      <c r="G49" s="386"/>
      <c r="H49" s="386"/>
      <c r="I49" s="386"/>
      <c r="J49" s="386"/>
      <c r="K49" s="260"/>
    </row>
    <row r="50" spans="2:11" s="1" customFormat="1" ht="15" customHeight="1">
      <c r="B50" s="263"/>
      <c r="C50" s="264"/>
      <c r="D50" s="264"/>
      <c r="E50" s="386" t="s">
        <v>893</v>
      </c>
      <c r="F50" s="386"/>
      <c r="G50" s="386"/>
      <c r="H50" s="386"/>
      <c r="I50" s="386"/>
      <c r="J50" s="386"/>
      <c r="K50" s="260"/>
    </row>
    <row r="51" spans="2:11" s="1" customFormat="1" ht="15" customHeight="1">
      <c r="B51" s="263"/>
      <c r="C51" s="264"/>
      <c r="D51" s="386" t="s">
        <v>894</v>
      </c>
      <c r="E51" s="386"/>
      <c r="F51" s="386"/>
      <c r="G51" s="386"/>
      <c r="H51" s="386"/>
      <c r="I51" s="386"/>
      <c r="J51" s="386"/>
      <c r="K51" s="260"/>
    </row>
    <row r="52" spans="2:11" s="1" customFormat="1" ht="25.5" customHeight="1">
      <c r="B52" s="259"/>
      <c r="C52" s="387" t="s">
        <v>895</v>
      </c>
      <c r="D52" s="387"/>
      <c r="E52" s="387"/>
      <c r="F52" s="387"/>
      <c r="G52" s="387"/>
      <c r="H52" s="387"/>
      <c r="I52" s="387"/>
      <c r="J52" s="387"/>
      <c r="K52" s="260"/>
    </row>
    <row r="53" spans="2:11" s="1" customFormat="1" ht="5.25" customHeight="1">
      <c r="B53" s="259"/>
      <c r="C53" s="261"/>
      <c r="D53" s="261"/>
      <c r="E53" s="261"/>
      <c r="F53" s="261"/>
      <c r="G53" s="261"/>
      <c r="H53" s="261"/>
      <c r="I53" s="261"/>
      <c r="J53" s="261"/>
      <c r="K53" s="260"/>
    </row>
    <row r="54" spans="2:11" s="1" customFormat="1" ht="15" customHeight="1">
      <c r="B54" s="259"/>
      <c r="C54" s="386" t="s">
        <v>896</v>
      </c>
      <c r="D54" s="386"/>
      <c r="E54" s="386"/>
      <c r="F54" s="386"/>
      <c r="G54" s="386"/>
      <c r="H54" s="386"/>
      <c r="I54" s="386"/>
      <c r="J54" s="386"/>
      <c r="K54" s="260"/>
    </row>
    <row r="55" spans="2:11" s="1" customFormat="1" ht="15" customHeight="1">
      <c r="B55" s="259"/>
      <c r="C55" s="386" t="s">
        <v>897</v>
      </c>
      <c r="D55" s="386"/>
      <c r="E55" s="386"/>
      <c r="F55" s="386"/>
      <c r="G55" s="386"/>
      <c r="H55" s="386"/>
      <c r="I55" s="386"/>
      <c r="J55" s="386"/>
      <c r="K55" s="260"/>
    </row>
    <row r="56" spans="2:11" s="1" customFormat="1" ht="12.75" customHeight="1">
      <c r="B56" s="259"/>
      <c r="C56" s="262"/>
      <c r="D56" s="262"/>
      <c r="E56" s="262"/>
      <c r="F56" s="262"/>
      <c r="G56" s="262"/>
      <c r="H56" s="262"/>
      <c r="I56" s="262"/>
      <c r="J56" s="262"/>
      <c r="K56" s="260"/>
    </row>
    <row r="57" spans="2:11" s="1" customFormat="1" ht="15" customHeight="1">
      <c r="B57" s="259"/>
      <c r="C57" s="386" t="s">
        <v>898</v>
      </c>
      <c r="D57" s="386"/>
      <c r="E57" s="386"/>
      <c r="F57" s="386"/>
      <c r="G57" s="386"/>
      <c r="H57" s="386"/>
      <c r="I57" s="386"/>
      <c r="J57" s="386"/>
      <c r="K57" s="260"/>
    </row>
    <row r="58" spans="2:11" s="1" customFormat="1" ht="15" customHeight="1">
      <c r="B58" s="259"/>
      <c r="C58" s="264"/>
      <c r="D58" s="386" t="s">
        <v>899</v>
      </c>
      <c r="E58" s="386"/>
      <c r="F58" s="386"/>
      <c r="G58" s="386"/>
      <c r="H58" s="386"/>
      <c r="I58" s="386"/>
      <c r="J58" s="386"/>
      <c r="K58" s="260"/>
    </row>
    <row r="59" spans="2:11" s="1" customFormat="1" ht="15" customHeight="1">
      <c r="B59" s="259"/>
      <c r="C59" s="264"/>
      <c r="D59" s="386" t="s">
        <v>900</v>
      </c>
      <c r="E59" s="386"/>
      <c r="F59" s="386"/>
      <c r="G59" s="386"/>
      <c r="H59" s="386"/>
      <c r="I59" s="386"/>
      <c r="J59" s="386"/>
      <c r="K59" s="260"/>
    </row>
    <row r="60" spans="2:11" s="1" customFormat="1" ht="15" customHeight="1">
      <c r="B60" s="259"/>
      <c r="C60" s="264"/>
      <c r="D60" s="386" t="s">
        <v>901</v>
      </c>
      <c r="E60" s="386"/>
      <c r="F60" s="386"/>
      <c r="G60" s="386"/>
      <c r="H60" s="386"/>
      <c r="I60" s="386"/>
      <c r="J60" s="386"/>
      <c r="K60" s="260"/>
    </row>
    <row r="61" spans="2:11" s="1" customFormat="1" ht="15" customHeight="1">
      <c r="B61" s="259"/>
      <c r="C61" s="264"/>
      <c r="D61" s="386" t="s">
        <v>902</v>
      </c>
      <c r="E61" s="386"/>
      <c r="F61" s="386"/>
      <c r="G61" s="386"/>
      <c r="H61" s="386"/>
      <c r="I61" s="386"/>
      <c r="J61" s="386"/>
      <c r="K61" s="260"/>
    </row>
    <row r="62" spans="2:11" s="1" customFormat="1" ht="15" customHeight="1">
      <c r="B62" s="259"/>
      <c r="C62" s="264"/>
      <c r="D62" s="388" t="s">
        <v>903</v>
      </c>
      <c r="E62" s="388"/>
      <c r="F62" s="388"/>
      <c r="G62" s="388"/>
      <c r="H62" s="388"/>
      <c r="I62" s="388"/>
      <c r="J62" s="388"/>
      <c r="K62" s="260"/>
    </row>
    <row r="63" spans="2:11" s="1" customFormat="1" ht="15" customHeight="1">
      <c r="B63" s="259"/>
      <c r="C63" s="264"/>
      <c r="D63" s="386" t="s">
        <v>904</v>
      </c>
      <c r="E63" s="386"/>
      <c r="F63" s="386"/>
      <c r="G63" s="386"/>
      <c r="H63" s="386"/>
      <c r="I63" s="386"/>
      <c r="J63" s="386"/>
      <c r="K63" s="260"/>
    </row>
    <row r="64" spans="2:11" s="1" customFormat="1" ht="12.75" customHeight="1">
      <c r="B64" s="259"/>
      <c r="C64" s="264"/>
      <c r="D64" s="264"/>
      <c r="E64" s="267"/>
      <c r="F64" s="264"/>
      <c r="G64" s="264"/>
      <c r="H64" s="264"/>
      <c r="I64" s="264"/>
      <c r="J64" s="264"/>
      <c r="K64" s="260"/>
    </row>
    <row r="65" spans="2:11" s="1" customFormat="1" ht="15" customHeight="1">
      <c r="B65" s="259"/>
      <c r="C65" s="264"/>
      <c r="D65" s="386" t="s">
        <v>905</v>
      </c>
      <c r="E65" s="386"/>
      <c r="F65" s="386"/>
      <c r="G65" s="386"/>
      <c r="H65" s="386"/>
      <c r="I65" s="386"/>
      <c r="J65" s="386"/>
      <c r="K65" s="260"/>
    </row>
    <row r="66" spans="2:11" s="1" customFormat="1" ht="15" customHeight="1">
      <c r="B66" s="259"/>
      <c r="C66" s="264"/>
      <c r="D66" s="388" t="s">
        <v>906</v>
      </c>
      <c r="E66" s="388"/>
      <c r="F66" s="388"/>
      <c r="G66" s="388"/>
      <c r="H66" s="388"/>
      <c r="I66" s="388"/>
      <c r="J66" s="388"/>
      <c r="K66" s="260"/>
    </row>
    <row r="67" spans="2:11" s="1" customFormat="1" ht="15" customHeight="1">
      <c r="B67" s="259"/>
      <c r="C67" s="264"/>
      <c r="D67" s="386" t="s">
        <v>907</v>
      </c>
      <c r="E67" s="386"/>
      <c r="F67" s="386"/>
      <c r="G67" s="386"/>
      <c r="H67" s="386"/>
      <c r="I67" s="386"/>
      <c r="J67" s="386"/>
      <c r="K67" s="260"/>
    </row>
    <row r="68" spans="2:11" s="1" customFormat="1" ht="15" customHeight="1">
      <c r="B68" s="259"/>
      <c r="C68" s="264"/>
      <c r="D68" s="386" t="s">
        <v>908</v>
      </c>
      <c r="E68" s="386"/>
      <c r="F68" s="386"/>
      <c r="G68" s="386"/>
      <c r="H68" s="386"/>
      <c r="I68" s="386"/>
      <c r="J68" s="386"/>
      <c r="K68" s="260"/>
    </row>
    <row r="69" spans="2:11" s="1" customFormat="1" ht="15" customHeight="1">
      <c r="B69" s="259"/>
      <c r="C69" s="264"/>
      <c r="D69" s="386" t="s">
        <v>909</v>
      </c>
      <c r="E69" s="386"/>
      <c r="F69" s="386"/>
      <c r="G69" s="386"/>
      <c r="H69" s="386"/>
      <c r="I69" s="386"/>
      <c r="J69" s="386"/>
      <c r="K69" s="260"/>
    </row>
    <row r="70" spans="2:11" s="1" customFormat="1" ht="15" customHeight="1">
      <c r="B70" s="259"/>
      <c r="C70" s="264"/>
      <c r="D70" s="386" t="s">
        <v>910</v>
      </c>
      <c r="E70" s="386"/>
      <c r="F70" s="386"/>
      <c r="G70" s="386"/>
      <c r="H70" s="386"/>
      <c r="I70" s="386"/>
      <c r="J70" s="386"/>
      <c r="K70" s="260"/>
    </row>
    <row r="71" spans="2:11" s="1" customFormat="1" ht="12.75" customHeight="1">
      <c r="B71" s="268"/>
      <c r="C71" s="269"/>
      <c r="D71" s="269"/>
      <c r="E71" s="269"/>
      <c r="F71" s="269"/>
      <c r="G71" s="269"/>
      <c r="H71" s="269"/>
      <c r="I71" s="269"/>
      <c r="J71" s="269"/>
      <c r="K71" s="270"/>
    </row>
    <row r="72" spans="2:11" s="1" customFormat="1" ht="18.75" customHeight="1">
      <c r="B72" s="271"/>
      <c r="C72" s="271"/>
      <c r="D72" s="271"/>
      <c r="E72" s="271"/>
      <c r="F72" s="271"/>
      <c r="G72" s="271"/>
      <c r="H72" s="271"/>
      <c r="I72" s="271"/>
      <c r="J72" s="271"/>
      <c r="K72" s="272"/>
    </row>
    <row r="73" spans="2:11" s="1" customFormat="1" ht="18.75" customHeight="1">
      <c r="B73" s="272"/>
      <c r="C73" s="272"/>
      <c r="D73" s="272"/>
      <c r="E73" s="272"/>
      <c r="F73" s="272"/>
      <c r="G73" s="272"/>
      <c r="H73" s="272"/>
      <c r="I73" s="272"/>
      <c r="J73" s="272"/>
      <c r="K73" s="272"/>
    </row>
    <row r="74" spans="2:11" s="1" customFormat="1" ht="7.5" customHeight="1">
      <c r="B74" s="273"/>
      <c r="C74" s="274"/>
      <c r="D74" s="274"/>
      <c r="E74" s="274"/>
      <c r="F74" s="274"/>
      <c r="G74" s="274"/>
      <c r="H74" s="274"/>
      <c r="I74" s="274"/>
      <c r="J74" s="274"/>
      <c r="K74" s="275"/>
    </row>
    <row r="75" spans="2:11" s="1" customFormat="1" ht="45" customHeight="1">
      <c r="B75" s="276"/>
      <c r="C75" s="381" t="s">
        <v>911</v>
      </c>
      <c r="D75" s="381"/>
      <c r="E75" s="381"/>
      <c r="F75" s="381"/>
      <c r="G75" s="381"/>
      <c r="H75" s="381"/>
      <c r="I75" s="381"/>
      <c r="J75" s="381"/>
      <c r="K75" s="277"/>
    </row>
    <row r="76" spans="2:11" s="1" customFormat="1" ht="17.25" customHeight="1">
      <c r="B76" s="276"/>
      <c r="C76" s="278" t="s">
        <v>912</v>
      </c>
      <c r="D76" s="278"/>
      <c r="E76" s="278"/>
      <c r="F76" s="278" t="s">
        <v>913</v>
      </c>
      <c r="G76" s="279"/>
      <c r="H76" s="278" t="s">
        <v>54</v>
      </c>
      <c r="I76" s="278" t="s">
        <v>57</v>
      </c>
      <c r="J76" s="278" t="s">
        <v>914</v>
      </c>
      <c r="K76" s="277"/>
    </row>
    <row r="77" spans="2:11" s="1" customFormat="1" ht="17.25" customHeight="1">
      <c r="B77" s="276"/>
      <c r="C77" s="280" t="s">
        <v>915</v>
      </c>
      <c r="D77" s="280"/>
      <c r="E77" s="280"/>
      <c r="F77" s="281" t="s">
        <v>916</v>
      </c>
      <c r="G77" s="282"/>
      <c r="H77" s="280"/>
      <c r="I77" s="280"/>
      <c r="J77" s="280" t="s">
        <v>917</v>
      </c>
      <c r="K77" s="277"/>
    </row>
    <row r="78" spans="2:11" s="1" customFormat="1" ht="5.25" customHeight="1">
      <c r="B78" s="276"/>
      <c r="C78" s="283"/>
      <c r="D78" s="283"/>
      <c r="E78" s="283"/>
      <c r="F78" s="283"/>
      <c r="G78" s="284"/>
      <c r="H78" s="283"/>
      <c r="I78" s="283"/>
      <c r="J78" s="283"/>
      <c r="K78" s="277"/>
    </row>
    <row r="79" spans="2:11" s="1" customFormat="1" ht="15" customHeight="1">
      <c r="B79" s="276"/>
      <c r="C79" s="265" t="s">
        <v>53</v>
      </c>
      <c r="D79" s="283"/>
      <c r="E79" s="283"/>
      <c r="F79" s="285" t="s">
        <v>918</v>
      </c>
      <c r="G79" s="284"/>
      <c r="H79" s="265" t="s">
        <v>919</v>
      </c>
      <c r="I79" s="265" t="s">
        <v>920</v>
      </c>
      <c r="J79" s="265">
        <v>20</v>
      </c>
      <c r="K79" s="277"/>
    </row>
    <row r="80" spans="2:11" s="1" customFormat="1" ht="15" customHeight="1">
      <c r="B80" s="276"/>
      <c r="C80" s="265" t="s">
        <v>921</v>
      </c>
      <c r="D80" s="265"/>
      <c r="E80" s="265"/>
      <c r="F80" s="285" t="s">
        <v>918</v>
      </c>
      <c r="G80" s="284"/>
      <c r="H80" s="265" t="s">
        <v>922</v>
      </c>
      <c r="I80" s="265" t="s">
        <v>920</v>
      </c>
      <c r="J80" s="265">
        <v>120</v>
      </c>
      <c r="K80" s="277"/>
    </row>
    <row r="81" spans="2:11" s="1" customFormat="1" ht="15" customHeight="1">
      <c r="B81" s="286"/>
      <c r="C81" s="265" t="s">
        <v>923</v>
      </c>
      <c r="D81" s="265"/>
      <c r="E81" s="265"/>
      <c r="F81" s="285" t="s">
        <v>924</v>
      </c>
      <c r="G81" s="284"/>
      <c r="H81" s="265" t="s">
        <v>925</v>
      </c>
      <c r="I81" s="265" t="s">
        <v>920</v>
      </c>
      <c r="J81" s="265">
        <v>50</v>
      </c>
      <c r="K81" s="277"/>
    </row>
    <row r="82" spans="2:11" s="1" customFormat="1" ht="15" customHeight="1">
      <c r="B82" s="286"/>
      <c r="C82" s="265" t="s">
        <v>926</v>
      </c>
      <c r="D82" s="265"/>
      <c r="E82" s="265"/>
      <c r="F82" s="285" t="s">
        <v>918</v>
      </c>
      <c r="G82" s="284"/>
      <c r="H82" s="265" t="s">
        <v>927</v>
      </c>
      <c r="I82" s="265" t="s">
        <v>928</v>
      </c>
      <c r="J82" s="265"/>
      <c r="K82" s="277"/>
    </row>
    <row r="83" spans="2:11" s="1" customFormat="1" ht="15" customHeight="1">
      <c r="B83" s="286"/>
      <c r="C83" s="287" t="s">
        <v>929</v>
      </c>
      <c r="D83" s="287"/>
      <c r="E83" s="287"/>
      <c r="F83" s="288" t="s">
        <v>924</v>
      </c>
      <c r="G83" s="287"/>
      <c r="H83" s="287" t="s">
        <v>930</v>
      </c>
      <c r="I83" s="287" t="s">
        <v>920</v>
      </c>
      <c r="J83" s="287">
        <v>15</v>
      </c>
      <c r="K83" s="277"/>
    </row>
    <row r="84" spans="2:11" s="1" customFormat="1" ht="15" customHeight="1">
      <c r="B84" s="286"/>
      <c r="C84" s="287" t="s">
        <v>931</v>
      </c>
      <c r="D84" s="287"/>
      <c r="E84" s="287"/>
      <c r="F84" s="288" t="s">
        <v>924</v>
      </c>
      <c r="G84" s="287"/>
      <c r="H84" s="287" t="s">
        <v>932</v>
      </c>
      <c r="I84" s="287" t="s">
        <v>920</v>
      </c>
      <c r="J84" s="287">
        <v>15</v>
      </c>
      <c r="K84" s="277"/>
    </row>
    <row r="85" spans="2:11" s="1" customFormat="1" ht="15" customHeight="1">
      <c r="B85" s="286"/>
      <c r="C85" s="287" t="s">
        <v>933</v>
      </c>
      <c r="D85" s="287"/>
      <c r="E85" s="287"/>
      <c r="F85" s="288" t="s">
        <v>924</v>
      </c>
      <c r="G85" s="287"/>
      <c r="H85" s="287" t="s">
        <v>934</v>
      </c>
      <c r="I85" s="287" t="s">
        <v>920</v>
      </c>
      <c r="J85" s="287">
        <v>20</v>
      </c>
      <c r="K85" s="277"/>
    </row>
    <row r="86" spans="2:11" s="1" customFormat="1" ht="15" customHeight="1">
      <c r="B86" s="286"/>
      <c r="C86" s="287" t="s">
        <v>935</v>
      </c>
      <c r="D86" s="287"/>
      <c r="E86" s="287"/>
      <c r="F86" s="288" t="s">
        <v>924</v>
      </c>
      <c r="G86" s="287"/>
      <c r="H86" s="287" t="s">
        <v>936</v>
      </c>
      <c r="I86" s="287" t="s">
        <v>920</v>
      </c>
      <c r="J86" s="287">
        <v>20</v>
      </c>
      <c r="K86" s="277"/>
    </row>
    <row r="87" spans="2:11" s="1" customFormat="1" ht="15" customHeight="1">
      <c r="B87" s="286"/>
      <c r="C87" s="265" t="s">
        <v>937</v>
      </c>
      <c r="D87" s="265"/>
      <c r="E87" s="265"/>
      <c r="F87" s="285" t="s">
        <v>924</v>
      </c>
      <c r="G87" s="284"/>
      <c r="H87" s="265" t="s">
        <v>938</v>
      </c>
      <c r="I87" s="265" t="s">
        <v>920</v>
      </c>
      <c r="J87" s="265">
        <v>50</v>
      </c>
      <c r="K87" s="277"/>
    </row>
    <row r="88" spans="2:11" s="1" customFormat="1" ht="15" customHeight="1">
      <c r="B88" s="286"/>
      <c r="C88" s="265" t="s">
        <v>939</v>
      </c>
      <c r="D88" s="265"/>
      <c r="E88" s="265"/>
      <c r="F88" s="285" t="s">
        <v>924</v>
      </c>
      <c r="G88" s="284"/>
      <c r="H88" s="265" t="s">
        <v>940</v>
      </c>
      <c r="I88" s="265" t="s">
        <v>920</v>
      </c>
      <c r="J88" s="265">
        <v>20</v>
      </c>
      <c r="K88" s="277"/>
    </row>
    <row r="89" spans="2:11" s="1" customFormat="1" ht="15" customHeight="1">
      <c r="B89" s="286"/>
      <c r="C89" s="265" t="s">
        <v>941</v>
      </c>
      <c r="D89" s="265"/>
      <c r="E89" s="265"/>
      <c r="F89" s="285" t="s">
        <v>924</v>
      </c>
      <c r="G89" s="284"/>
      <c r="H89" s="265" t="s">
        <v>942</v>
      </c>
      <c r="I89" s="265" t="s">
        <v>920</v>
      </c>
      <c r="J89" s="265">
        <v>20</v>
      </c>
      <c r="K89" s="277"/>
    </row>
    <row r="90" spans="2:11" s="1" customFormat="1" ht="15" customHeight="1">
      <c r="B90" s="286"/>
      <c r="C90" s="265" t="s">
        <v>943</v>
      </c>
      <c r="D90" s="265"/>
      <c r="E90" s="265"/>
      <c r="F90" s="285" t="s">
        <v>924</v>
      </c>
      <c r="G90" s="284"/>
      <c r="H90" s="265" t="s">
        <v>944</v>
      </c>
      <c r="I90" s="265" t="s">
        <v>920</v>
      </c>
      <c r="J90" s="265">
        <v>50</v>
      </c>
      <c r="K90" s="277"/>
    </row>
    <row r="91" spans="2:11" s="1" customFormat="1" ht="15" customHeight="1">
      <c r="B91" s="286"/>
      <c r="C91" s="265" t="s">
        <v>945</v>
      </c>
      <c r="D91" s="265"/>
      <c r="E91" s="265"/>
      <c r="F91" s="285" t="s">
        <v>924</v>
      </c>
      <c r="G91" s="284"/>
      <c r="H91" s="265" t="s">
        <v>945</v>
      </c>
      <c r="I91" s="265" t="s">
        <v>920</v>
      </c>
      <c r="J91" s="265">
        <v>50</v>
      </c>
      <c r="K91" s="277"/>
    </row>
    <row r="92" spans="2:11" s="1" customFormat="1" ht="15" customHeight="1">
      <c r="B92" s="286"/>
      <c r="C92" s="265" t="s">
        <v>946</v>
      </c>
      <c r="D92" s="265"/>
      <c r="E92" s="265"/>
      <c r="F92" s="285" t="s">
        <v>924</v>
      </c>
      <c r="G92" s="284"/>
      <c r="H92" s="265" t="s">
        <v>947</v>
      </c>
      <c r="I92" s="265" t="s">
        <v>920</v>
      </c>
      <c r="J92" s="265">
        <v>255</v>
      </c>
      <c r="K92" s="277"/>
    </row>
    <row r="93" spans="2:11" s="1" customFormat="1" ht="15" customHeight="1">
      <c r="B93" s="286"/>
      <c r="C93" s="265" t="s">
        <v>948</v>
      </c>
      <c r="D93" s="265"/>
      <c r="E93" s="265"/>
      <c r="F93" s="285" t="s">
        <v>918</v>
      </c>
      <c r="G93" s="284"/>
      <c r="H93" s="265" t="s">
        <v>949</v>
      </c>
      <c r="I93" s="265" t="s">
        <v>950</v>
      </c>
      <c r="J93" s="265"/>
      <c r="K93" s="277"/>
    </row>
    <row r="94" spans="2:11" s="1" customFormat="1" ht="15" customHeight="1">
      <c r="B94" s="286"/>
      <c r="C94" s="265" t="s">
        <v>951</v>
      </c>
      <c r="D94" s="265"/>
      <c r="E94" s="265"/>
      <c r="F94" s="285" t="s">
        <v>918</v>
      </c>
      <c r="G94" s="284"/>
      <c r="H94" s="265" t="s">
        <v>952</v>
      </c>
      <c r="I94" s="265" t="s">
        <v>953</v>
      </c>
      <c r="J94" s="265"/>
      <c r="K94" s="277"/>
    </row>
    <row r="95" spans="2:11" s="1" customFormat="1" ht="15" customHeight="1">
      <c r="B95" s="286"/>
      <c r="C95" s="265" t="s">
        <v>954</v>
      </c>
      <c r="D95" s="265"/>
      <c r="E95" s="265"/>
      <c r="F95" s="285" t="s">
        <v>918</v>
      </c>
      <c r="G95" s="284"/>
      <c r="H95" s="265" t="s">
        <v>954</v>
      </c>
      <c r="I95" s="265" t="s">
        <v>953</v>
      </c>
      <c r="J95" s="265"/>
      <c r="K95" s="277"/>
    </row>
    <row r="96" spans="2:11" s="1" customFormat="1" ht="15" customHeight="1">
      <c r="B96" s="286"/>
      <c r="C96" s="265" t="s">
        <v>38</v>
      </c>
      <c r="D96" s="265"/>
      <c r="E96" s="265"/>
      <c r="F96" s="285" t="s">
        <v>918</v>
      </c>
      <c r="G96" s="284"/>
      <c r="H96" s="265" t="s">
        <v>955</v>
      </c>
      <c r="I96" s="265" t="s">
        <v>953</v>
      </c>
      <c r="J96" s="265"/>
      <c r="K96" s="277"/>
    </row>
    <row r="97" spans="2:11" s="1" customFormat="1" ht="15" customHeight="1">
      <c r="B97" s="286"/>
      <c r="C97" s="265" t="s">
        <v>48</v>
      </c>
      <c r="D97" s="265"/>
      <c r="E97" s="265"/>
      <c r="F97" s="285" t="s">
        <v>918</v>
      </c>
      <c r="G97" s="284"/>
      <c r="H97" s="265" t="s">
        <v>956</v>
      </c>
      <c r="I97" s="265" t="s">
        <v>953</v>
      </c>
      <c r="J97" s="265"/>
      <c r="K97" s="277"/>
    </row>
    <row r="98" spans="2:11" s="1" customFormat="1" ht="15" customHeight="1">
      <c r="B98" s="289"/>
      <c r="C98" s="290"/>
      <c r="D98" s="290"/>
      <c r="E98" s="290"/>
      <c r="F98" s="290"/>
      <c r="G98" s="290"/>
      <c r="H98" s="290"/>
      <c r="I98" s="290"/>
      <c r="J98" s="290"/>
      <c r="K98" s="291"/>
    </row>
    <row r="99" spans="2:11" s="1" customFormat="1" ht="18.75" customHeight="1">
      <c r="B99" s="292"/>
      <c r="C99" s="293"/>
      <c r="D99" s="293"/>
      <c r="E99" s="293"/>
      <c r="F99" s="293"/>
      <c r="G99" s="293"/>
      <c r="H99" s="293"/>
      <c r="I99" s="293"/>
      <c r="J99" s="293"/>
      <c r="K99" s="292"/>
    </row>
    <row r="100" spans="2:11" s="1" customFormat="1" ht="18.75" customHeight="1">
      <c r="B100" s="272"/>
      <c r="C100" s="272"/>
      <c r="D100" s="272"/>
      <c r="E100" s="272"/>
      <c r="F100" s="272"/>
      <c r="G100" s="272"/>
      <c r="H100" s="272"/>
      <c r="I100" s="272"/>
      <c r="J100" s="272"/>
      <c r="K100" s="272"/>
    </row>
    <row r="101" spans="2:11" s="1" customFormat="1" ht="7.5" customHeight="1">
      <c r="B101" s="273"/>
      <c r="C101" s="274"/>
      <c r="D101" s="274"/>
      <c r="E101" s="274"/>
      <c r="F101" s="274"/>
      <c r="G101" s="274"/>
      <c r="H101" s="274"/>
      <c r="I101" s="274"/>
      <c r="J101" s="274"/>
      <c r="K101" s="275"/>
    </row>
    <row r="102" spans="2:11" s="1" customFormat="1" ht="45" customHeight="1">
      <c r="B102" s="276"/>
      <c r="C102" s="381" t="s">
        <v>957</v>
      </c>
      <c r="D102" s="381"/>
      <c r="E102" s="381"/>
      <c r="F102" s="381"/>
      <c r="G102" s="381"/>
      <c r="H102" s="381"/>
      <c r="I102" s="381"/>
      <c r="J102" s="381"/>
      <c r="K102" s="277"/>
    </row>
    <row r="103" spans="2:11" s="1" customFormat="1" ht="17.25" customHeight="1">
      <c r="B103" s="276"/>
      <c r="C103" s="278" t="s">
        <v>912</v>
      </c>
      <c r="D103" s="278"/>
      <c r="E103" s="278"/>
      <c r="F103" s="278" t="s">
        <v>913</v>
      </c>
      <c r="G103" s="279"/>
      <c r="H103" s="278" t="s">
        <v>54</v>
      </c>
      <c r="I103" s="278" t="s">
        <v>57</v>
      </c>
      <c r="J103" s="278" t="s">
        <v>914</v>
      </c>
      <c r="K103" s="277"/>
    </row>
    <row r="104" spans="2:11" s="1" customFormat="1" ht="17.25" customHeight="1">
      <c r="B104" s="276"/>
      <c r="C104" s="280" t="s">
        <v>915</v>
      </c>
      <c r="D104" s="280"/>
      <c r="E104" s="280"/>
      <c r="F104" s="281" t="s">
        <v>916</v>
      </c>
      <c r="G104" s="282"/>
      <c r="H104" s="280"/>
      <c r="I104" s="280"/>
      <c r="J104" s="280" t="s">
        <v>917</v>
      </c>
      <c r="K104" s="277"/>
    </row>
    <row r="105" spans="2:11" s="1" customFormat="1" ht="5.25" customHeight="1">
      <c r="B105" s="276"/>
      <c r="C105" s="278"/>
      <c r="D105" s="278"/>
      <c r="E105" s="278"/>
      <c r="F105" s="278"/>
      <c r="G105" s="294"/>
      <c r="H105" s="278"/>
      <c r="I105" s="278"/>
      <c r="J105" s="278"/>
      <c r="K105" s="277"/>
    </row>
    <row r="106" spans="2:11" s="1" customFormat="1" ht="15" customHeight="1">
      <c r="B106" s="276"/>
      <c r="C106" s="265" t="s">
        <v>53</v>
      </c>
      <c r="D106" s="283"/>
      <c r="E106" s="283"/>
      <c r="F106" s="285" t="s">
        <v>918</v>
      </c>
      <c r="G106" s="294"/>
      <c r="H106" s="265" t="s">
        <v>958</v>
      </c>
      <c r="I106" s="265" t="s">
        <v>920</v>
      </c>
      <c r="J106" s="265">
        <v>20</v>
      </c>
      <c r="K106" s="277"/>
    </row>
    <row r="107" spans="2:11" s="1" customFormat="1" ht="15" customHeight="1">
      <c r="B107" s="276"/>
      <c r="C107" s="265" t="s">
        <v>921</v>
      </c>
      <c r="D107" s="265"/>
      <c r="E107" s="265"/>
      <c r="F107" s="285" t="s">
        <v>918</v>
      </c>
      <c r="G107" s="265"/>
      <c r="H107" s="265" t="s">
        <v>958</v>
      </c>
      <c r="I107" s="265" t="s">
        <v>920</v>
      </c>
      <c r="J107" s="265">
        <v>120</v>
      </c>
      <c r="K107" s="277"/>
    </row>
    <row r="108" spans="2:11" s="1" customFormat="1" ht="15" customHeight="1">
      <c r="B108" s="286"/>
      <c r="C108" s="265" t="s">
        <v>923</v>
      </c>
      <c r="D108" s="265"/>
      <c r="E108" s="265"/>
      <c r="F108" s="285" t="s">
        <v>924</v>
      </c>
      <c r="G108" s="265"/>
      <c r="H108" s="265" t="s">
        <v>958</v>
      </c>
      <c r="I108" s="265" t="s">
        <v>920</v>
      </c>
      <c r="J108" s="265">
        <v>50</v>
      </c>
      <c r="K108" s="277"/>
    </row>
    <row r="109" spans="2:11" s="1" customFormat="1" ht="15" customHeight="1">
      <c r="B109" s="286"/>
      <c r="C109" s="265" t="s">
        <v>926</v>
      </c>
      <c r="D109" s="265"/>
      <c r="E109" s="265"/>
      <c r="F109" s="285" t="s">
        <v>918</v>
      </c>
      <c r="G109" s="265"/>
      <c r="H109" s="265" t="s">
        <v>958</v>
      </c>
      <c r="I109" s="265" t="s">
        <v>928</v>
      </c>
      <c r="J109" s="265"/>
      <c r="K109" s="277"/>
    </row>
    <row r="110" spans="2:11" s="1" customFormat="1" ht="15" customHeight="1">
      <c r="B110" s="286"/>
      <c r="C110" s="265" t="s">
        <v>937</v>
      </c>
      <c r="D110" s="265"/>
      <c r="E110" s="265"/>
      <c r="F110" s="285" t="s">
        <v>924</v>
      </c>
      <c r="G110" s="265"/>
      <c r="H110" s="265" t="s">
        <v>958</v>
      </c>
      <c r="I110" s="265" t="s">
        <v>920</v>
      </c>
      <c r="J110" s="265">
        <v>50</v>
      </c>
      <c r="K110" s="277"/>
    </row>
    <row r="111" spans="2:11" s="1" customFormat="1" ht="15" customHeight="1">
      <c r="B111" s="286"/>
      <c r="C111" s="265" t="s">
        <v>945</v>
      </c>
      <c r="D111" s="265"/>
      <c r="E111" s="265"/>
      <c r="F111" s="285" t="s">
        <v>924</v>
      </c>
      <c r="G111" s="265"/>
      <c r="H111" s="265" t="s">
        <v>958</v>
      </c>
      <c r="I111" s="265" t="s">
        <v>920</v>
      </c>
      <c r="J111" s="265">
        <v>50</v>
      </c>
      <c r="K111" s="277"/>
    </row>
    <row r="112" spans="2:11" s="1" customFormat="1" ht="15" customHeight="1">
      <c r="B112" s="286"/>
      <c r="C112" s="265" t="s">
        <v>943</v>
      </c>
      <c r="D112" s="265"/>
      <c r="E112" s="265"/>
      <c r="F112" s="285" t="s">
        <v>924</v>
      </c>
      <c r="G112" s="265"/>
      <c r="H112" s="265" t="s">
        <v>958</v>
      </c>
      <c r="I112" s="265" t="s">
        <v>920</v>
      </c>
      <c r="J112" s="265">
        <v>50</v>
      </c>
      <c r="K112" s="277"/>
    </row>
    <row r="113" spans="2:11" s="1" customFormat="1" ht="15" customHeight="1">
      <c r="B113" s="286"/>
      <c r="C113" s="265" t="s">
        <v>53</v>
      </c>
      <c r="D113" s="265"/>
      <c r="E113" s="265"/>
      <c r="F113" s="285" t="s">
        <v>918</v>
      </c>
      <c r="G113" s="265"/>
      <c r="H113" s="265" t="s">
        <v>959</v>
      </c>
      <c r="I113" s="265" t="s">
        <v>920</v>
      </c>
      <c r="J113" s="265">
        <v>20</v>
      </c>
      <c r="K113" s="277"/>
    </row>
    <row r="114" spans="2:11" s="1" customFormat="1" ht="15" customHeight="1">
      <c r="B114" s="286"/>
      <c r="C114" s="265" t="s">
        <v>960</v>
      </c>
      <c r="D114" s="265"/>
      <c r="E114" s="265"/>
      <c r="F114" s="285" t="s">
        <v>918</v>
      </c>
      <c r="G114" s="265"/>
      <c r="H114" s="265" t="s">
        <v>961</v>
      </c>
      <c r="I114" s="265" t="s">
        <v>920</v>
      </c>
      <c r="J114" s="265">
        <v>120</v>
      </c>
      <c r="K114" s="277"/>
    </row>
    <row r="115" spans="2:11" s="1" customFormat="1" ht="15" customHeight="1">
      <c r="B115" s="286"/>
      <c r="C115" s="265" t="s">
        <v>38</v>
      </c>
      <c r="D115" s="265"/>
      <c r="E115" s="265"/>
      <c r="F115" s="285" t="s">
        <v>918</v>
      </c>
      <c r="G115" s="265"/>
      <c r="H115" s="265" t="s">
        <v>962</v>
      </c>
      <c r="I115" s="265" t="s">
        <v>953</v>
      </c>
      <c r="J115" s="265"/>
      <c r="K115" s="277"/>
    </row>
    <row r="116" spans="2:11" s="1" customFormat="1" ht="15" customHeight="1">
      <c r="B116" s="286"/>
      <c r="C116" s="265" t="s">
        <v>48</v>
      </c>
      <c r="D116" s="265"/>
      <c r="E116" s="265"/>
      <c r="F116" s="285" t="s">
        <v>918</v>
      </c>
      <c r="G116" s="265"/>
      <c r="H116" s="265" t="s">
        <v>963</v>
      </c>
      <c r="I116" s="265" t="s">
        <v>953</v>
      </c>
      <c r="J116" s="265"/>
      <c r="K116" s="277"/>
    </row>
    <row r="117" spans="2:11" s="1" customFormat="1" ht="15" customHeight="1">
      <c r="B117" s="286"/>
      <c r="C117" s="265" t="s">
        <v>57</v>
      </c>
      <c r="D117" s="265"/>
      <c r="E117" s="265"/>
      <c r="F117" s="285" t="s">
        <v>918</v>
      </c>
      <c r="G117" s="265"/>
      <c r="H117" s="265" t="s">
        <v>964</v>
      </c>
      <c r="I117" s="265" t="s">
        <v>965</v>
      </c>
      <c r="J117" s="265"/>
      <c r="K117" s="277"/>
    </row>
    <row r="118" spans="2:11" s="1" customFormat="1" ht="15" customHeight="1">
      <c r="B118" s="289"/>
      <c r="C118" s="295"/>
      <c r="D118" s="295"/>
      <c r="E118" s="295"/>
      <c r="F118" s="295"/>
      <c r="G118" s="295"/>
      <c r="H118" s="295"/>
      <c r="I118" s="295"/>
      <c r="J118" s="295"/>
      <c r="K118" s="291"/>
    </row>
    <row r="119" spans="2:11" s="1" customFormat="1" ht="18.75" customHeight="1">
      <c r="B119" s="296"/>
      <c r="C119" s="262"/>
      <c r="D119" s="262"/>
      <c r="E119" s="262"/>
      <c r="F119" s="297"/>
      <c r="G119" s="262"/>
      <c r="H119" s="262"/>
      <c r="I119" s="262"/>
      <c r="J119" s="262"/>
      <c r="K119" s="296"/>
    </row>
    <row r="120" spans="2:11" s="1" customFormat="1" ht="18.75" customHeight="1">
      <c r="B120" s="272"/>
      <c r="C120" s="272"/>
      <c r="D120" s="272"/>
      <c r="E120" s="272"/>
      <c r="F120" s="272"/>
      <c r="G120" s="272"/>
      <c r="H120" s="272"/>
      <c r="I120" s="272"/>
      <c r="J120" s="272"/>
      <c r="K120" s="272"/>
    </row>
    <row r="121" spans="2:11" s="1" customFormat="1" ht="7.5" customHeight="1">
      <c r="B121" s="298"/>
      <c r="C121" s="299"/>
      <c r="D121" s="299"/>
      <c r="E121" s="299"/>
      <c r="F121" s="299"/>
      <c r="G121" s="299"/>
      <c r="H121" s="299"/>
      <c r="I121" s="299"/>
      <c r="J121" s="299"/>
      <c r="K121" s="300"/>
    </row>
    <row r="122" spans="2:11" s="1" customFormat="1" ht="45" customHeight="1">
      <c r="B122" s="301"/>
      <c r="C122" s="382" t="s">
        <v>966</v>
      </c>
      <c r="D122" s="382"/>
      <c r="E122" s="382"/>
      <c r="F122" s="382"/>
      <c r="G122" s="382"/>
      <c r="H122" s="382"/>
      <c r="I122" s="382"/>
      <c r="J122" s="382"/>
      <c r="K122" s="302"/>
    </row>
    <row r="123" spans="2:11" s="1" customFormat="1" ht="17.25" customHeight="1">
      <c r="B123" s="303"/>
      <c r="C123" s="278" t="s">
        <v>912</v>
      </c>
      <c r="D123" s="278"/>
      <c r="E123" s="278"/>
      <c r="F123" s="278" t="s">
        <v>913</v>
      </c>
      <c r="G123" s="279"/>
      <c r="H123" s="278" t="s">
        <v>54</v>
      </c>
      <c r="I123" s="278" t="s">
        <v>57</v>
      </c>
      <c r="J123" s="278" t="s">
        <v>914</v>
      </c>
      <c r="K123" s="304"/>
    </row>
    <row r="124" spans="2:11" s="1" customFormat="1" ht="17.25" customHeight="1">
      <c r="B124" s="303"/>
      <c r="C124" s="280" t="s">
        <v>915</v>
      </c>
      <c r="D124" s="280"/>
      <c r="E124" s="280"/>
      <c r="F124" s="281" t="s">
        <v>916</v>
      </c>
      <c r="G124" s="282"/>
      <c r="H124" s="280"/>
      <c r="I124" s="280"/>
      <c r="J124" s="280" t="s">
        <v>917</v>
      </c>
      <c r="K124" s="304"/>
    </row>
    <row r="125" spans="2:11" s="1" customFormat="1" ht="5.25" customHeight="1">
      <c r="B125" s="305"/>
      <c r="C125" s="283"/>
      <c r="D125" s="283"/>
      <c r="E125" s="283"/>
      <c r="F125" s="283"/>
      <c r="G125" s="265"/>
      <c r="H125" s="283"/>
      <c r="I125" s="283"/>
      <c r="J125" s="283"/>
      <c r="K125" s="306"/>
    </row>
    <row r="126" spans="2:11" s="1" customFormat="1" ht="15" customHeight="1">
      <c r="B126" s="305"/>
      <c r="C126" s="265" t="s">
        <v>921</v>
      </c>
      <c r="D126" s="283"/>
      <c r="E126" s="283"/>
      <c r="F126" s="285" t="s">
        <v>918</v>
      </c>
      <c r="G126" s="265"/>
      <c r="H126" s="265" t="s">
        <v>958</v>
      </c>
      <c r="I126" s="265" t="s">
        <v>920</v>
      </c>
      <c r="J126" s="265">
        <v>120</v>
      </c>
      <c r="K126" s="307"/>
    </row>
    <row r="127" spans="2:11" s="1" customFormat="1" ht="15" customHeight="1">
      <c r="B127" s="305"/>
      <c r="C127" s="265" t="s">
        <v>967</v>
      </c>
      <c r="D127" s="265"/>
      <c r="E127" s="265"/>
      <c r="F127" s="285" t="s">
        <v>918</v>
      </c>
      <c r="G127" s="265"/>
      <c r="H127" s="265" t="s">
        <v>968</v>
      </c>
      <c r="I127" s="265" t="s">
        <v>920</v>
      </c>
      <c r="J127" s="265" t="s">
        <v>969</v>
      </c>
      <c r="K127" s="307"/>
    </row>
    <row r="128" spans="2:11" s="1" customFormat="1" ht="15" customHeight="1">
      <c r="B128" s="305"/>
      <c r="C128" s="265" t="s">
        <v>866</v>
      </c>
      <c r="D128" s="265"/>
      <c r="E128" s="265"/>
      <c r="F128" s="285" t="s">
        <v>918</v>
      </c>
      <c r="G128" s="265"/>
      <c r="H128" s="265" t="s">
        <v>970</v>
      </c>
      <c r="I128" s="265" t="s">
        <v>920</v>
      </c>
      <c r="J128" s="265" t="s">
        <v>969</v>
      </c>
      <c r="K128" s="307"/>
    </row>
    <row r="129" spans="2:11" s="1" customFormat="1" ht="15" customHeight="1">
      <c r="B129" s="305"/>
      <c r="C129" s="265" t="s">
        <v>929</v>
      </c>
      <c r="D129" s="265"/>
      <c r="E129" s="265"/>
      <c r="F129" s="285" t="s">
        <v>924</v>
      </c>
      <c r="G129" s="265"/>
      <c r="H129" s="265" t="s">
        <v>930</v>
      </c>
      <c r="I129" s="265" t="s">
        <v>920</v>
      </c>
      <c r="J129" s="265">
        <v>15</v>
      </c>
      <c r="K129" s="307"/>
    </row>
    <row r="130" spans="2:11" s="1" customFormat="1" ht="15" customHeight="1">
      <c r="B130" s="305"/>
      <c r="C130" s="287" t="s">
        <v>931</v>
      </c>
      <c r="D130" s="287"/>
      <c r="E130" s="287"/>
      <c r="F130" s="288" t="s">
        <v>924</v>
      </c>
      <c r="G130" s="287"/>
      <c r="H130" s="287" t="s">
        <v>932</v>
      </c>
      <c r="I130" s="287" t="s">
        <v>920</v>
      </c>
      <c r="J130" s="287">
        <v>15</v>
      </c>
      <c r="K130" s="307"/>
    </row>
    <row r="131" spans="2:11" s="1" customFormat="1" ht="15" customHeight="1">
      <c r="B131" s="305"/>
      <c r="C131" s="287" t="s">
        <v>933</v>
      </c>
      <c r="D131" s="287"/>
      <c r="E131" s="287"/>
      <c r="F131" s="288" t="s">
        <v>924</v>
      </c>
      <c r="G131" s="287"/>
      <c r="H131" s="287" t="s">
        <v>934</v>
      </c>
      <c r="I131" s="287" t="s">
        <v>920</v>
      </c>
      <c r="J131" s="287">
        <v>20</v>
      </c>
      <c r="K131" s="307"/>
    </row>
    <row r="132" spans="2:11" s="1" customFormat="1" ht="15" customHeight="1">
      <c r="B132" s="305"/>
      <c r="C132" s="287" t="s">
        <v>935</v>
      </c>
      <c r="D132" s="287"/>
      <c r="E132" s="287"/>
      <c r="F132" s="288" t="s">
        <v>924</v>
      </c>
      <c r="G132" s="287"/>
      <c r="H132" s="287" t="s">
        <v>936</v>
      </c>
      <c r="I132" s="287" t="s">
        <v>920</v>
      </c>
      <c r="J132" s="287">
        <v>20</v>
      </c>
      <c r="K132" s="307"/>
    </row>
    <row r="133" spans="2:11" s="1" customFormat="1" ht="15" customHeight="1">
      <c r="B133" s="305"/>
      <c r="C133" s="265" t="s">
        <v>923</v>
      </c>
      <c r="D133" s="265"/>
      <c r="E133" s="265"/>
      <c r="F133" s="285" t="s">
        <v>924</v>
      </c>
      <c r="G133" s="265"/>
      <c r="H133" s="265" t="s">
        <v>958</v>
      </c>
      <c r="I133" s="265" t="s">
        <v>920</v>
      </c>
      <c r="J133" s="265">
        <v>50</v>
      </c>
      <c r="K133" s="307"/>
    </row>
    <row r="134" spans="2:11" s="1" customFormat="1" ht="15" customHeight="1">
      <c r="B134" s="305"/>
      <c r="C134" s="265" t="s">
        <v>937</v>
      </c>
      <c r="D134" s="265"/>
      <c r="E134" s="265"/>
      <c r="F134" s="285" t="s">
        <v>924</v>
      </c>
      <c r="G134" s="265"/>
      <c r="H134" s="265" t="s">
        <v>958</v>
      </c>
      <c r="I134" s="265" t="s">
        <v>920</v>
      </c>
      <c r="J134" s="265">
        <v>50</v>
      </c>
      <c r="K134" s="307"/>
    </row>
    <row r="135" spans="2:11" s="1" customFormat="1" ht="15" customHeight="1">
      <c r="B135" s="305"/>
      <c r="C135" s="265" t="s">
        <v>943</v>
      </c>
      <c r="D135" s="265"/>
      <c r="E135" s="265"/>
      <c r="F135" s="285" t="s">
        <v>924</v>
      </c>
      <c r="G135" s="265"/>
      <c r="H135" s="265" t="s">
        <v>958</v>
      </c>
      <c r="I135" s="265" t="s">
        <v>920</v>
      </c>
      <c r="J135" s="265">
        <v>50</v>
      </c>
      <c r="K135" s="307"/>
    </row>
    <row r="136" spans="2:11" s="1" customFormat="1" ht="15" customHeight="1">
      <c r="B136" s="305"/>
      <c r="C136" s="265" t="s">
        <v>945</v>
      </c>
      <c r="D136" s="265"/>
      <c r="E136" s="265"/>
      <c r="F136" s="285" t="s">
        <v>924</v>
      </c>
      <c r="G136" s="265"/>
      <c r="H136" s="265" t="s">
        <v>958</v>
      </c>
      <c r="I136" s="265" t="s">
        <v>920</v>
      </c>
      <c r="J136" s="265">
        <v>50</v>
      </c>
      <c r="K136" s="307"/>
    </row>
    <row r="137" spans="2:11" s="1" customFormat="1" ht="15" customHeight="1">
      <c r="B137" s="305"/>
      <c r="C137" s="265" t="s">
        <v>946</v>
      </c>
      <c r="D137" s="265"/>
      <c r="E137" s="265"/>
      <c r="F137" s="285" t="s">
        <v>924</v>
      </c>
      <c r="G137" s="265"/>
      <c r="H137" s="265" t="s">
        <v>971</v>
      </c>
      <c r="I137" s="265" t="s">
        <v>920</v>
      </c>
      <c r="J137" s="265">
        <v>255</v>
      </c>
      <c r="K137" s="307"/>
    </row>
    <row r="138" spans="2:11" s="1" customFormat="1" ht="15" customHeight="1">
      <c r="B138" s="305"/>
      <c r="C138" s="265" t="s">
        <v>948</v>
      </c>
      <c r="D138" s="265"/>
      <c r="E138" s="265"/>
      <c r="F138" s="285" t="s">
        <v>918</v>
      </c>
      <c r="G138" s="265"/>
      <c r="H138" s="265" t="s">
        <v>972</v>
      </c>
      <c r="I138" s="265" t="s">
        <v>950</v>
      </c>
      <c r="J138" s="265"/>
      <c r="K138" s="307"/>
    </row>
    <row r="139" spans="2:11" s="1" customFormat="1" ht="15" customHeight="1">
      <c r="B139" s="305"/>
      <c r="C139" s="265" t="s">
        <v>951</v>
      </c>
      <c r="D139" s="265"/>
      <c r="E139" s="265"/>
      <c r="F139" s="285" t="s">
        <v>918</v>
      </c>
      <c r="G139" s="265"/>
      <c r="H139" s="265" t="s">
        <v>973</v>
      </c>
      <c r="I139" s="265" t="s">
        <v>953</v>
      </c>
      <c r="J139" s="265"/>
      <c r="K139" s="307"/>
    </row>
    <row r="140" spans="2:11" s="1" customFormat="1" ht="15" customHeight="1">
      <c r="B140" s="305"/>
      <c r="C140" s="265" t="s">
        <v>954</v>
      </c>
      <c r="D140" s="265"/>
      <c r="E140" s="265"/>
      <c r="F140" s="285" t="s">
        <v>918</v>
      </c>
      <c r="G140" s="265"/>
      <c r="H140" s="265" t="s">
        <v>954</v>
      </c>
      <c r="I140" s="265" t="s">
        <v>953</v>
      </c>
      <c r="J140" s="265"/>
      <c r="K140" s="307"/>
    </row>
    <row r="141" spans="2:11" s="1" customFormat="1" ht="15" customHeight="1">
      <c r="B141" s="305"/>
      <c r="C141" s="265" t="s">
        <v>38</v>
      </c>
      <c r="D141" s="265"/>
      <c r="E141" s="265"/>
      <c r="F141" s="285" t="s">
        <v>918</v>
      </c>
      <c r="G141" s="265"/>
      <c r="H141" s="265" t="s">
        <v>974</v>
      </c>
      <c r="I141" s="265" t="s">
        <v>953</v>
      </c>
      <c r="J141" s="265"/>
      <c r="K141" s="307"/>
    </row>
    <row r="142" spans="2:11" s="1" customFormat="1" ht="15" customHeight="1">
      <c r="B142" s="305"/>
      <c r="C142" s="265" t="s">
        <v>975</v>
      </c>
      <c r="D142" s="265"/>
      <c r="E142" s="265"/>
      <c r="F142" s="285" t="s">
        <v>918</v>
      </c>
      <c r="G142" s="265"/>
      <c r="H142" s="265" t="s">
        <v>976</v>
      </c>
      <c r="I142" s="265" t="s">
        <v>953</v>
      </c>
      <c r="J142" s="265"/>
      <c r="K142" s="307"/>
    </row>
    <row r="143" spans="2:11" s="1" customFormat="1" ht="15" customHeight="1">
      <c r="B143" s="308"/>
      <c r="C143" s="309"/>
      <c r="D143" s="309"/>
      <c r="E143" s="309"/>
      <c r="F143" s="309"/>
      <c r="G143" s="309"/>
      <c r="H143" s="309"/>
      <c r="I143" s="309"/>
      <c r="J143" s="309"/>
      <c r="K143" s="310"/>
    </row>
    <row r="144" spans="2:11" s="1" customFormat="1" ht="18.75" customHeight="1">
      <c r="B144" s="262"/>
      <c r="C144" s="262"/>
      <c r="D144" s="262"/>
      <c r="E144" s="262"/>
      <c r="F144" s="297"/>
      <c r="G144" s="262"/>
      <c r="H144" s="262"/>
      <c r="I144" s="262"/>
      <c r="J144" s="262"/>
      <c r="K144" s="262"/>
    </row>
    <row r="145" spans="2:11" s="1" customFormat="1" ht="18.75" customHeight="1">
      <c r="B145" s="272"/>
      <c r="C145" s="272"/>
      <c r="D145" s="272"/>
      <c r="E145" s="272"/>
      <c r="F145" s="272"/>
      <c r="G145" s="272"/>
      <c r="H145" s="272"/>
      <c r="I145" s="272"/>
      <c r="J145" s="272"/>
      <c r="K145" s="272"/>
    </row>
    <row r="146" spans="2:11" s="1" customFormat="1" ht="7.5" customHeight="1">
      <c r="B146" s="273"/>
      <c r="C146" s="274"/>
      <c r="D146" s="274"/>
      <c r="E146" s="274"/>
      <c r="F146" s="274"/>
      <c r="G146" s="274"/>
      <c r="H146" s="274"/>
      <c r="I146" s="274"/>
      <c r="J146" s="274"/>
      <c r="K146" s="275"/>
    </row>
    <row r="147" spans="2:11" s="1" customFormat="1" ht="45" customHeight="1">
      <c r="B147" s="276"/>
      <c r="C147" s="381" t="s">
        <v>977</v>
      </c>
      <c r="D147" s="381"/>
      <c r="E147" s="381"/>
      <c r="F147" s="381"/>
      <c r="G147" s="381"/>
      <c r="H147" s="381"/>
      <c r="I147" s="381"/>
      <c r="J147" s="381"/>
      <c r="K147" s="277"/>
    </row>
    <row r="148" spans="2:11" s="1" customFormat="1" ht="17.25" customHeight="1">
      <c r="B148" s="276"/>
      <c r="C148" s="278" t="s">
        <v>912</v>
      </c>
      <c r="D148" s="278"/>
      <c r="E148" s="278"/>
      <c r="F148" s="278" t="s">
        <v>913</v>
      </c>
      <c r="G148" s="279"/>
      <c r="H148" s="278" t="s">
        <v>54</v>
      </c>
      <c r="I148" s="278" t="s">
        <v>57</v>
      </c>
      <c r="J148" s="278" t="s">
        <v>914</v>
      </c>
      <c r="K148" s="277"/>
    </row>
    <row r="149" spans="2:11" s="1" customFormat="1" ht="17.25" customHeight="1">
      <c r="B149" s="276"/>
      <c r="C149" s="280" t="s">
        <v>915</v>
      </c>
      <c r="D149" s="280"/>
      <c r="E149" s="280"/>
      <c r="F149" s="281" t="s">
        <v>916</v>
      </c>
      <c r="G149" s="282"/>
      <c r="H149" s="280"/>
      <c r="I149" s="280"/>
      <c r="J149" s="280" t="s">
        <v>917</v>
      </c>
      <c r="K149" s="277"/>
    </row>
    <row r="150" spans="2:11" s="1" customFormat="1" ht="5.25" customHeight="1">
      <c r="B150" s="286"/>
      <c r="C150" s="283"/>
      <c r="D150" s="283"/>
      <c r="E150" s="283"/>
      <c r="F150" s="283"/>
      <c r="G150" s="284"/>
      <c r="H150" s="283"/>
      <c r="I150" s="283"/>
      <c r="J150" s="283"/>
      <c r="K150" s="307"/>
    </row>
    <row r="151" spans="2:11" s="1" customFormat="1" ht="15" customHeight="1">
      <c r="B151" s="286"/>
      <c r="C151" s="311" t="s">
        <v>921</v>
      </c>
      <c r="D151" s="265"/>
      <c r="E151" s="265"/>
      <c r="F151" s="312" t="s">
        <v>918</v>
      </c>
      <c r="G151" s="265"/>
      <c r="H151" s="311" t="s">
        <v>958</v>
      </c>
      <c r="I151" s="311" t="s">
        <v>920</v>
      </c>
      <c r="J151" s="311">
        <v>120</v>
      </c>
      <c r="K151" s="307"/>
    </row>
    <row r="152" spans="2:11" s="1" customFormat="1" ht="15" customHeight="1">
      <c r="B152" s="286"/>
      <c r="C152" s="311" t="s">
        <v>967</v>
      </c>
      <c r="D152" s="265"/>
      <c r="E152" s="265"/>
      <c r="F152" s="312" t="s">
        <v>918</v>
      </c>
      <c r="G152" s="265"/>
      <c r="H152" s="311" t="s">
        <v>978</v>
      </c>
      <c r="I152" s="311" t="s">
        <v>920</v>
      </c>
      <c r="J152" s="311" t="s">
        <v>969</v>
      </c>
      <c r="K152" s="307"/>
    </row>
    <row r="153" spans="2:11" s="1" customFormat="1" ht="15" customHeight="1">
      <c r="B153" s="286"/>
      <c r="C153" s="311" t="s">
        <v>866</v>
      </c>
      <c r="D153" s="265"/>
      <c r="E153" s="265"/>
      <c r="F153" s="312" t="s">
        <v>918</v>
      </c>
      <c r="G153" s="265"/>
      <c r="H153" s="311" t="s">
        <v>979</v>
      </c>
      <c r="I153" s="311" t="s">
        <v>920</v>
      </c>
      <c r="J153" s="311" t="s">
        <v>969</v>
      </c>
      <c r="K153" s="307"/>
    </row>
    <row r="154" spans="2:11" s="1" customFormat="1" ht="15" customHeight="1">
      <c r="B154" s="286"/>
      <c r="C154" s="311" t="s">
        <v>923</v>
      </c>
      <c r="D154" s="265"/>
      <c r="E154" s="265"/>
      <c r="F154" s="312" t="s">
        <v>924</v>
      </c>
      <c r="G154" s="265"/>
      <c r="H154" s="311" t="s">
        <v>958</v>
      </c>
      <c r="I154" s="311" t="s">
        <v>920</v>
      </c>
      <c r="J154" s="311">
        <v>50</v>
      </c>
      <c r="K154" s="307"/>
    </row>
    <row r="155" spans="2:11" s="1" customFormat="1" ht="15" customHeight="1">
      <c r="B155" s="286"/>
      <c r="C155" s="311" t="s">
        <v>926</v>
      </c>
      <c r="D155" s="265"/>
      <c r="E155" s="265"/>
      <c r="F155" s="312" t="s">
        <v>918</v>
      </c>
      <c r="G155" s="265"/>
      <c r="H155" s="311" t="s">
        <v>958</v>
      </c>
      <c r="I155" s="311" t="s">
        <v>928</v>
      </c>
      <c r="J155" s="311"/>
      <c r="K155" s="307"/>
    </row>
    <row r="156" spans="2:11" s="1" customFormat="1" ht="15" customHeight="1">
      <c r="B156" s="286"/>
      <c r="C156" s="311" t="s">
        <v>937</v>
      </c>
      <c r="D156" s="265"/>
      <c r="E156" s="265"/>
      <c r="F156" s="312" t="s">
        <v>924</v>
      </c>
      <c r="G156" s="265"/>
      <c r="H156" s="311" t="s">
        <v>958</v>
      </c>
      <c r="I156" s="311" t="s">
        <v>920</v>
      </c>
      <c r="J156" s="311">
        <v>50</v>
      </c>
      <c r="K156" s="307"/>
    </row>
    <row r="157" spans="2:11" s="1" customFormat="1" ht="15" customHeight="1">
      <c r="B157" s="286"/>
      <c r="C157" s="311" t="s">
        <v>945</v>
      </c>
      <c r="D157" s="265"/>
      <c r="E157" s="265"/>
      <c r="F157" s="312" t="s">
        <v>924</v>
      </c>
      <c r="G157" s="265"/>
      <c r="H157" s="311" t="s">
        <v>958</v>
      </c>
      <c r="I157" s="311" t="s">
        <v>920</v>
      </c>
      <c r="J157" s="311">
        <v>50</v>
      </c>
      <c r="K157" s="307"/>
    </row>
    <row r="158" spans="2:11" s="1" customFormat="1" ht="15" customHeight="1">
      <c r="B158" s="286"/>
      <c r="C158" s="311" t="s">
        <v>943</v>
      </c>
      <c r="D158" s="265"/>
      <c r="E158" s="265"/>
      <c r="F158" s="312" t="s">
        <v>924</v>
      </c>
      <c r="G158" s="265"/>
      <c r="H158" s="311" t="s">
        <v>958</v>
      </c>
      <c r="I158" s="311" t="s">
        <v>920</v>
      </c>
      <c r="J158" s="311">
        <v>50</v>
      </c>
      <c r="K158" s="307"/>
    </row>
    <row r="159" spans="2:11" s="1" customFormat="1" ht="15" customHeight="1">
      <c r="B159" s="286"/>
      <c r="C159" s="311" t="s">
        <v>96</v>
      </c>
      <c r="D159" s="265"/>
      <c r="E159" s="265"/>
      <c r="F159" s="312" t="s">
        <v>918</v>
      </c>
      <c r="G159" s="265"/>
      <c r="H159" s="311" t="s">
        <v>980</v>
      </c>
      <c r="I159" s="311" t="s">
        <v>920</v>
      </c>
      <c r="J159" s="311" t="s">
        <v>981</v>
      </c>
      <c r="K159" s="307"/>
    </row>
    <row r="160" spans="2:11" s="1" customFormat="1" ht="15" customHeight="1">
      <c r="B160" s="286"/>
      <c r="C160" s="311" t="s">
        <v>982</v>
      </c>
      <c r="D160" s="265"/>
      <c r="E160" s="265"/>
      <c r="F160" s="312" t="s">
        <v>918</v>
      </c>
      <c r="G160" s="265"/>
      <c r="H160" s="311" t="s">
        <v>983</v>
      </c>
      <c r="I160" s="311" t="s">
        <v>953</v>
      </c>
      <c r="J160" s="311"/>
      <c r="K160" s="307"/>
    </row>
    <row r="161" spans="2:11" s="1" customFormat="1" ht="15" customHeight="1">
      <c r="B161" s="313"/>
      <c r="C161" s="295"/>
      <c r="D161" s="295"/>
      <c r="E161" s="295"/>
      <c r="F161" s="295"/>
      <c r="G161" s="295"/>
      <c r="H161" s="295"/>
      <c r="I161" s="295"/>
      <c r="J161" s="295"/>
      <c r="K161" s="314"/>
    </row>
    <row r="162" spans="2:11" s="1" customFormat="1" ht="18.75" customHeight="1">
      <c r="B162" s="262"/>
      <c r="C162" s="265"/>
      <c r="D162" s="265"/>
      <c r="E162" s="265"/>
      <c r="F162" s="285"/>
      <c r="G162" s="265"/>
      <c r="H162" s="265"/>
      <c r="I162" s="265"/>
      <c r="J162" s="265"/>
      <c r="K162" s="262"/>
    </row>
    <row r="163" spans="2:11" s="1" customFormat="1" ht="18.75" customHeight="1">
      <c r="B163" s="272"/>
      <c r="C163" s="272"/>
      <c r="D163" s="272"/>
      <c r="E163" s="272"/>
      <c r="F163" s="272"/>
      <c r="G163" s="272"/>
      <c r="H163" s="272"/>
      <c r="I163" s="272"/>
      <c r="J163" s="272"/>
      <c r="K163" s="272"/>
    </row>
    <row r="164" spans="2:11" s="1" customFormat="1" ht="7.5" customHeight="1">
      <c r="B164" s="254"/>
      <c r="C164" s="255"/>
      <c r="D164" s="255"/>
      <c r="E164" s="255"/>
      <c r="F164" s="255"/>
      <c r="G164" s="255"/>
      <c r="H164" s="255"/>
      <c r="I164" s="255"/>
      <c r="J164" s="255"/>
      <c r="K164" s="256"/>
    </row>
    <row r="165" spans="2:11" s="1" customFormat="1" ht="45" customHeight="1">
      <c r="B165" s="257"/>
      <c r="C165" s="382" t="s">
        <v>984</v>
      </c>
      <c r="D165" s="382"/>
      <c r="E165" s="382"/>
      <c r="F165" s="382"/>
      <c r="G165" s="382"/>
      <c r="H165" s="382"/>
      <c r="I165" s="382"/>
      <c r="J165" s="382"/>
      <c r="K165" s="258"/>
    </row>
    <row r="166" spans="2:11" s="1" customFormat="1" ht="17.25" customHeight="1">
      <c r="B166" s="257"/>
      <c r="C166" s="278" t="s">
        <v>912</v>
      </c>
      <c r="D166" s="278"/>
      <c r="E166" s="278"/>
      <c r="F166" s="278" t="s">
        <v>913</v>
      </c>
      <c r="G166" s="315"/>
      <c r="H166" s="316" t="s">
        <v>54</v>
      </c>
      <c r="I166" s="316" t="s">
        <v>57</v>
      </c>
      <c r="J166" s="278" t="s">
        <v>914</v>
      </c>
      <c r="K166" s="258"/>
    </row>
    <row r="167" spans="2:11" s="1" customFormat="1" ht="17.25" customHeight="1">
      <c r="B167" s="259"/>
      <c r="C167" s="280" t="s">
        <v>915</v>
      </c>
      <c r="D167" s="280"/>
      <c r="E167" s="280"/>
      <c r="F167" s="281" t="s">
        <v>916</v>
      </c>
      <c r="G167" s="317"/>
      <c r="H167" s="318"/>
      <c r="I167" s="318"/>
      <c r="J167" s="280" t="s">
        <v>917</v>
      </c>
      <c r="K167" s="260"/>
    </row>
    <row r="168" spans="2:11" s="1" customFormat="1" ht="5.25" customHeight="1">
      <c r="B168" s="286"/>
      <c r="C168" s="283"/>
      <c r="D168" s="283"/>
      <c r="E168" s="283"/>
      <c r="F168" s="283"/>
      <c r="G168" s="284"/>
      <c r="H168" s="283"/>
      <c r="I168" s="283"/>
      <c r="J168" s="283"/>
      <c r="K168" s="307"/>
    </row>
    <row r="169" spans="2:11" s="1" customFormat="1" ht="15" customHeight="1">
      <c r="B169" s="286"/>
      <c r="C169" s="265" t="s">
        <v>921</v>
      </c>
      <c r="D169" s="265"/>
      <c r="E169" s="265"/>
      <c r="F169" s="285" t="s">
        <v>918</v>
      </c>
      <c r="G169" s="265"/>
      <c r="H169" s="265" t="s">
        <v>958</v>
      </c>
      <c r="I169" s="265" t="s">
        <v>920</v>
      </c>
      <c r="J169" s="265">
        <v>120</v>
      </c>
      <c r="K169" s="307"/>
    </row>
    <row r="170" spans="2:11" s="1" customFormat="1" ht="15" customHeight="1">
      <c r="B170" s="286"/>
      <c r="C170" s="265" t="s">
        <v>967</v>
      </c>
      <c r="D170" s="265"/>
      <c r="E170" s="265"/>
      <c r="F170" s="285" t="s">
        <v>918</v>
      </c>
      <c r="G170" s="265"/>
      <c r="H170" s="265" t="s">
        <v>968</v>
      </c>
      <c r="I170" s="265" t="s">
        <v>920</v>
      </c>
      <c r="J170" s="265" t="s">
        <v>969</v>
      </c>
      <c r="K170" s="307"/>
    </row>
    <row r="171" spans="2:11" s="1" customFormat="1" ht="15" customHeight="1">
      <c r="B171" s="286"/>
      <c r="C171" s="265" t="s">
        <v>866</v>
      </c>
      <c r="D171" s="265"/>
      <c r="E171" s="265"/>
      <c r="F171" s="285" t="s">
        <v>918</v>
      </c>
      <c r="G171" s="265"/>
      <c r="H171" s="265" t="s">
        <v>985</v>
      </c>
      <c r="I171" s="265" t="s">
        <v>920</v>
      </c>
      <c r="J171" s="265" t="s">
        <v>969</v>
      </c>
      <c r="K171" s="307"/>
    </row>
    <row r="172" spans="2:11" s="1" customFormat="1" ht="15" customHeight="1">
      <c r="B172" s="286"/>
      <c r="C172" s="265" t="s">
        <v>923</v>
      </c>
      <c r="D172" s="265"/>
      <c r="E172" s="265"/>
      <c r="F172" s="285" t="s">
        <v>924</v>
      </c>
      <c r="G172" s="265"/>
      <c r="H172" s="265" t="s">
        <v>985</v>
      </c>
      <c r="I172" s="265" t="s">
        <v>920</v>
      </c>
      <c r="J172" s="265">
        <v>50</v>
      </c>
      <c r="K172" s="307"/>
    </row>
    <row r="173" spans="2:11" s="1" customFormat="1" ht="15" customHeight="1">
      <c r="B173" s="286"/>
      <c r="C173" s="265" t="s">
        <v>926</v>
      </c>
      <c r="D173" s="265"/>
      <c r="E173" s="265"/>
      <c r="F173" s="285" t="s">
        <v>918</v>
      </c>
      <c r="G173" s="265"/>
      <c r="H173" s="265" t="s">
        <v>985</v>
      </c>
      <c r="I173" s="265" t="s">
        <v>928</v>
      </c>
      <c r="J173" s="265"/>
      <c r="K173" s="307"/>
    </row>
    <row r="174" spans="2:11" s="1" customFormat="1" ht="15" customHeight="1">
      <c r="B174" s="286"/>
      <c r="C174" s="265" t="s">
        <v>937</v>
      </c>
      <c r="D174" s="265"/>
      <c r="E174" s="265"/>
      <c r="F174" s="285" t="s">
        <v>924</v>
      </c>
      <c r="G174" s="265"/>
      <c r="H174" s="265" t="s">
        <v>985</v>
      </c>
      <c r="I174" s="265" t="s">
        <v>920</v>
      </c>
      <c r="J174" s="265">
        <v>50</v>
      </c>
      <c r="K174" s="307"/>
    </row>
    <row r="175" spans="2:11" s="1" customFormat="1" ht="15" customHeight="1">
      <c r="B175" s="286"/>
      <c r="C175" s="265" t="s">
        <v>945</v>
      </c>
      <c r="D175" s="265"/>
      <c r="E175" s="265"/>
      <c r="F175" s="285" t="s">
        <v>924</v>
      </c>
      <c r="G175" s="265"/>
      <c r="H175" s="265" t="s">
        <v>985</v>
      </c>
      <c r="I175" s="265" t="s">
        <v>920</v>
      </c>
      <c r="J175" s="265">
        <v>50</v>
      </c>
      <c r="K175" s="307"/>
    </row>
    <row r="176" spans="2:11" s="1" customFormat="1" ht="15" customHeight="1">
      <c r="B176" s="286"/>
      <c r="C176" s="265" t="s">
        <v>943</v>
      </c>
      <c r="D176" s="265"/>
      <c r="E176" s="265"/>
      <c r="F176" s="285" t="s">
        <v>924</v>
      </c>
      <c r="G176" s="265"/>
      <c r="H176" s="265" t="s">
        <v>985</v>
      </c>
      <c r="I176" s="265" t="s">
        <v>920</v>
      </c>
      <c r="J176" s="265">
        <v>50</v>
      </c>
      <c r="K176" s="307"/>
    </row>
    <row r="177" spans="2:11" s="1" customFormat="1" ht="15" customHeight="1">
      <c r="B177" s="286"/>
      <c r="C177" s="265" t="s">
        <v>102</v>
      </c>
      <c r="D177" s="265"/>
      <c r="E177" s="265"/>
      <c r="F177" s="285" t="s">
        <v>918</v>
      </c>
      <c r="G177" s="265"/>
      <c r="H177" s="265" t="s">
        <v>986</v>
      </c>
      <c r="I177" s="265" t="s">
        <v>987</v>
      </c>
      <c r="J177" s="265"/>
      <c r="K177" s="307"/>
    </row>
    <row r="178" spans="2:11" s="1" customFormat="1" ht="15" customHeight="1">
      <c r="B178" s="286"/>
      <c r="C178" s="265" t="s">
        <v>57</v>
      </c>
      <c r="D178" s="265"/>
      <c r="E178" s="265"/>
      <c r="F178" s="285" t="s">
        <v>918</v>
      </c>
      <c r="G178" s="265"/>
      <c r="H178" s="265" t="s">
        <v>988</v>
      </c>
      <c r="I178" s="265" t="s">
        <v>989</v>
      </c>
      <c r="J178" s="265">
        <v>1</v>
      </c>
      <c r="K178" s="307"/>
    </row>
    <row r="179" spans="2:11" s="1" customFormat="1" ht="15" customHeight="1">
      <c r="B179" s="286"/>
      <c r="C179" s="265" t="s">
        <v>53</v>
      </c>
      <c r="D179" s="265"/>
      <c r="E179" s="265"/>
      <c r="F179" s="285" t="s">
        <v>918</v>
      </c>
      <c r="G179" s="265"/>
      <c r="H179" s="265" t="s">
        <v>990</v>
      </c>
      <c r="I179" s="265" t="s">
        <v>920</v>
      </c>
      <c r="J179" s="265">
        <v>20</v>
      </c>
      <c r="K179" s="307"/>
    </row>
    <row r="180" spans="2:11" s="1" customFormat="1" ht="15" customHeight="1">
      <c r="B180" s="286"/>
      <c r="C180" s="265" t="s">
        <v>54</v>
      </c>
      <c r="D180" s="265"/>
      <c r="E180" s="265"/>
      <c r="F180" s="285" t="s">
        <v>918</v>
      </c>
      <c r="G180" s="265"/>
      <c r="H180" s="265" t="s">
        <v>991</v>
      </c>
      <c r="I180" s="265" t="s">
        <v>920</v>
      </c>
      <c r="J180" s="265">
        <v>255</v>
      </c>
      <c r="K180" s="307"/>
    </row>
    <row r="181" spans="2:11" s="1" customFormat="1" ht="15" customHeight="1">
      <c r="B181" s="286"/>
      <c r="C181" s="265" t="s">
        <v>103</v>
      </c>
      <c r="D181" s="265"/>
      <c r="E181" s="265"/>
      <c r="F181" s="285" t="s">
        <v>918</v>
      </c>
      <c r="G181" s="265"/>
      <c r="H181" s="265" t="s">
        <v>882</v>
      </c>
      <c r="I181" s="265" t="s">
        <v>920</v>
      </c>
      <c r="J181" s="265">
        <v>10</v>
      </c>
      <c r="K181" s="307"/>
    </row>
    <row r="182" spans="2:11" s="1" customFormat="1" ht="15" customHeight="1">
      <c r="B182" s="286"/>
      <c r="C182" s="265" t="s">
        <v>104</v>
      </c>
      <c r="D182" s="265"/>
      <c r="E182" s="265"/>
      <c r="F182" s="285" t="s">
        <v>918</v>
      </c>
      <c r="G182" s="265"/>
      <c r="H182" s="265" t="s">
        <v>992</v>
      </c>
      <c r="I182" s="265" t="s">
        <v>953</v>
      </c>
      <c r="J182" s="265"/>
      <c r="K182" s="307"/>
    </row>
    <row r="183" spans="2:11" s="1" customFormat="1" ht="15" customHeight="1">
      <c r="B183" s="286"/>
      <c r="C183" s="265" t="s">
        <v>993</v>
      </c>
      <c r="D183" s="265"/>
      <c r="E183" s="265"/>
      <c r="F183" s="285" t="s">
        <v>918</v>
      </c>
      <c r="G183" s="265"/>
      <c r="H183" s="265" t="s">
        <v>994</v>
      </c>
      <c r="I183" s="265" t="s">
        <v>953</v>
      </c>
      <c r="J183" s="265"/>
      <c r="K183" s="307"/>
    </row>
    <row r="184" spans="2:11" s="1" customFormat="1" ht="15" customHeight="1">
      <c r="B184" s="286"/>
      <c r="C184" s="265" t="s">
        <v>982</v>
      </c>
      <c r="D184" s="265"/>
      <c r="E184" s="265"/>
      <c r="F184" s="285" t="s">
        <v>918</v>
      </c>
      <c r="G184" s="265"/>
      <c r="H184" s="265" t="s">
        <v>995</v>
      </c>
      <c r="I184" s="265" t="s">
        <v>953</v>
      </c>
      <c r="J184" s="265"/>
      <c r="K184" s="307"/>
    </row>
    <row r="185" spans="2:11" s="1" customFormat="1" ht="15" customHeight="1">
      <c r="B185" s="286"/>
      <c r="C185" s="265" t="s">
        <v>106</v>
      </c>
      <c r="D185" s="265"/>
      <c r="E185" s="265"/>
      <c r="F185" s="285" t="s">
        <v>924</v>
      </c>
      <c r="G185" s="265"/>
      <c r="H185" s="265" t="s">
        <v>996</v>
      </c>
      <c r="I185" s="265" t="s">
        <v>920</v>
      </c>
      <c r="J185" s="265">
        <v>50</v>
      </c>
      <c r="K185" s="307"/>
    </row>
    <row r="186" spans="2:11" s="1" customFormat="1" ht="15" customHeight="1">
      <c r="B186" s="286"/>
      <c r="C186" s="265" t="s">
        <v>997</v>
      </c>
      <c r="D186" s="265"/>
      <c r="E186" s="265"/>
      <c r="F186" s="285" t="s">
        <v>924</v>
      </c>
      <c r="G186" s="265"/>
      <c r="H186" s="265" t="s">
        <v>998</v>
      </c>
      <c r="I186" s="265" t="s">
        <v>999</v>
      </c>
      <c r="J186" s="265"/>
      <c r="K186" s="307"/>
    </row>
    <row r="187" spans="2:11" s="1" customFormat="1" ht="15" customHeight="1">
      <c r="B187" s="286"/>
      <c r="C187" s="265" t="s">
        <v>1000</v>
      </c>
      <c r="D187" s="265"/>
      <c r="E187" s="265"/>
      <c r="F187" s="285" t="s">
        <v>924</v>
      </c>
      <c r="G187" s="265"/>
      <c r="H187" s="265" t="s">
        <v>1001</v>
      </c>
      <c r="I187" s="265" t="s">
        <v>999</v>
      </c>
      <c r="J187" s="265"/>
      <c r="K187" s="307"/>
    </row>
    <row r="188" spans="2:11" s="1" customFormat="1" ht="15" customHeight="1">
      <c r="B188" s="286"/>
      <c r="C188" s="265" t="s">
        <v>1002</v>
      </c>
      <c r="D188" s="265"/>
      <c r="E188" s="265"/>
      <c r="F188" s="285" t="s">
        <v>924</v>
      </c>
      <c r="G188" s="265"/>
      <c r="H188" s="265" t="s">
        <v>1003</v>
      </c>
      <c r="I188" s="265" t="s">
        <v>999</v>
      </c>
      <c r="J188" s="265"/>
      <c r="K188" s="307"/>
    </row>
    <row r="189" spans="2:11" s="1" customFormat="1" ht="15" customHeight="1">
      <c r="B189" s="286"/>
      <c r="C189" s="319" t="s">
        <v>1004</v>
      </c>
      <c r="D189" s="265"/>
      <c r="E189" s="265"/>
      <c r="F189" s="285" t="s">
        <v>924</v>
      </c>
      <c r="G189" s="265"/>
      <c r="H189" s="265" t="s">
        <v>1005</v>
      </c>
      <c r="I189" s="265" t="s">
        <v>1006</v>
      </c>
      <c r="J189" s="320" t="s">
        <v>1007</v>
      </c>
      <c r="K189" s="307"/>
    </row>
    <row r="190" spans="2:11" s="1" customFormat="1" ht="15" customHeight="1">
      <c r="B190" s="286"/>
      <c r="C190" s="271" t="s">
        <v>42</v>
      </c>
      <c r="D190" s="265"/>
      <c r="E190" s="265"/>
      <c r="F190" s="285" t="s">
        <v>918</v>
      </c>
      <c r="G190" s="265"/>
      <c r="H190" s="262" t="s">
        <v>1008</v>
      </c>
      <c r="I190" s="265" t="s">
        <v>1009</v>
      </c>
      <c r="J190" s="265"/>
      <c r="K190" s="307"/>
    </row>
    <row r="191" spans="2:11" s="1" customFormat="1" ht="15" customHeight="1">
      <c r="B191" s="286"/>
      <c r="C191" s="271" t="s">
        <v>1010</v>
      </c>
      <c r="D191" s="265"/>
      <c r="E191" s="265"/>
      <c r="F191" s="285" t="s">
        <v>918</v>
      </c>
      <c r="G191" s="265"/>
      <c r="H191" s="265" t="s">
        <v>1011</v>
      </c>
      <c r="I191" s="265" t="s">
        <v>953</v>
      </c>
      <c r="J191" s="265"/>
      <c r="K191" s="307"/>
    </row>
    <row r="192" spans="2:11" s="1" customFormat="1" ht="15" customHeight="1">
      <c r="B192" s="286"/>
      <c r="C192" s="271" t="s">
        <v>1012</v>
      </c>
      <c r="D192" s="265"/>
      <c r="E192" s="265"/>
      <c r="F192" s="285" t="s">
        <v>918</v>
      </c>
      <c r="G192" s="265"/>
      <c r="H192" s="265" t="s">
        <v>1013</v>
      </c>
      <c r="I192" s="265" t="s">
        <v>953</v>
      </c>
      <c r="J192" s="265"/>
      <c r="K192" s="307"/>
    </row>
    <row r="193" spans="2:11" s="1" customFormat="1" ht="15" customHeight="1">
      <c r="B193" s="286"/>
      <c r="C193" s="271" t="s">
        <v>1014</v>
      </c>
      <c r="D193" s="265"/>
      <c r="E193" s="265"/>
      <c r="F193" s="285" t="s">
        <v>924</v>
      </c>
      <c r="G193" s="265"/>
      <c r="H193" s="265" t="s">
        <v>1015</v>
      </c>
      <c r="I193" s="265" t="s">
        <v>953</v>
      </c>
      <c r="J193" s="265"/>
      <c r="K193" s="307"/>
    </row>
    <row r="194" spans="2:11" s="1" customFormat="1" ht="15" customHeight="1">
      <c r="B194" s="313"/>
      <c r="C194" s="321"/>
      <c r="D194" s="295"/>
      <c r="E194" s="295"/>
      <c r="F194" s="295"/>
      <c r="G194" s="295"/>
      <c r="H194" s="295"/>
      <c r="I194" s="295"/>
      <c r="J194" s="295"/>
      <c r="K194" s="314"/>
    </row>
    <row r="195" spans="2:11" s="1" customFormat="1" ht="18.75" customHeight="1">
      <c r="B195" s="262"/>
      <c r="C195" s="265"/>
      <c r="D195" s="265"/>
      <c r="E195" s="265"/>
      <c r="F195" s="285"/>
      <c r="G195" s="265"/>
      <c r="H195" s="265"/>
      <c r="I195" s="265"/>
      <c r="J195" s="265"/>
      <c r="K195" s="262"/>
    </row>
    <row r="196" spans="2:11" s="1" customFormat="1" ht="18.75" customHeight="1">
      <c r="B196" s="262"/>
      <c r="C196" s="265"/>
      <c r="D196" s="265"/>
      <c r="E196" s="265"/>
      <c r="F196" s="285"/>
      <c r="G196" s="265"/>
      <c r="H196" s="265"/>
      <c r="I196" s="265"/>
      <c r="J196" s="265"/>
      <c r="K196" s="262"/>
    </row>
    <row r="197" spans="2:11" s="1" customFormat="1" ht="18.75" customHeight="1">
      <c r="B197" s="272"/>
      <c r="C197" s="272"/>
      <c r="D197" s="272"/>
      <c r="E197" s="272"/>
      <c r="F197" s="272"/>
      <c r="G197" s="272"/>
      <c r="H197" s="272"/>
      <c r="I197" s="272"/>
      <c r="J197" s="272"/>
      <c r="K197" s="272"/>
    </row>
    <row r="198" spans="2:11" s="1" customFormat="1" ht="13.5">
      <c r="B198" s="254"/>
      <c r="C198" s="255"/>
      <c r="D198" s="255"/>
      <c r="E198" s="255"/>
      <c r="F198" s="255"/>
      <c r="G198" s="255"/>
      <c r="H198" s="255"/>
      <c r="I198" s="255"/>
      <c r="J198" s="255"/>
      <c r="K198" s="256"/>
    </row>
    <row r="199" spans="2:11" s="1" customFormat="1" ht="21">
      <c r="B199" s="257"/>
      <c r="C199" s="382" t="s">
        <v>1016</v>
      </c>
      <c r="D199" s="382"/>
      <c r="E199" s="382"/>
      <c r="F199" s="382"/>
      <c r="G199" s="382"/>
      <c r="H199" s="382"/>
      <c r="I199" s="382"/>
      <c r="J199" s="382"/>
      <c r="K199" s="258"/>
    </row>
    <row r="200" spans="2:11" s="1" customFormat="1" ht="25.5" customHeight="1">
      <c r="B200" s="257"/>
      <c r="C200" s="322" t="s">
        <v>1017</v>
      </c>
      <c r="D200" s="322"/>
      <c r="E200" s="322"/>
      <c r="F200" s="322" t="s">
        <v>1018</v>
      </c>
      <c r="G200" s="323"/>
      <c r="H200" s="383" t="s">
        <v>1019</v>
      </c>
      <c r="I200" s="383"/>
      <c r="J200" s="383"/>
      <c r="K200" s="258"/>
    </row>
    <row r="201" spans="2:11" s="1" customFormat="1" ht="5.25" customHeight="1">
      <c r="B201" s="286"/>
      <c r="C201" s="283"/>
      <c r="D201" s="283"/>
      <c r="E201" s="283"/>
      <c r="F201" s="283"/>
      <c r="G201" s="265"/>
      <c r="H201" s="283"/>
      <c r="I201" s="283"/>
      <c r="J201" s="283"/>
      <c r="K201" s="307"/>
    </row>
    <row r="202" spans="2:11" s="1" customFormat="1" ht="15" customHeight="1">
      <c r="B202" s="286"/>
      <c r="C202" s="265" t="s">
        <v>1009</v>
      </c>
      <c r="D202" s="265"/>
      <c r="E202" s="265"/>
      <c r="F202" s="285" t="s">
        <v>43</v>
      </c>
      <c r="G202" s="265"/>
      <c r="H202" s="384" t="s">
        <v>1020</v>
      </c>
      <c r="I202" s="384"/>
      <c r="J202" s="384"/>
      <c r="K202" s="307"/>
    </row>
    <row r="203" spans="2:11" s="1" customFormat="1" ht="15" customHeight="1">
      <c r="B203" s="286"/>
      <c r="C203" s="292"/>
      <c r="D203" s="265"/>
      <c r="E203" s="265"/>
      <c r="F203" s="285" t="s">
        <v>44</v>
      </c>
      <c r="G203" s="265"/>
      <c r="H203" s="384" t="s">
        <v>1021</v>
      </c>
      <c r="I203" s="384"/>
      <c r="J203" s="384"/>
      <c r="K203" s="307"/>
    </row>
    <row r="204" spans="2:11" s="1" customFormat="1" ht="15" customHeight="1">
      <c r="B204" s="286"/>
      <c r="C204" s="292"/>
      <c r="D204" s="265"/>
      <c r="E204" s="265"/>
      <c r="F204" s="285" t="s">
        <v>47</v>
      </c>
      <c r="G204" s="265"/>
      <c r="H204" s="384" t="s">
        <v>1022</v>
      </c>
      <c r="I204" s="384"/>
      <c r="J204" s="384"/>
      <c r="K204" s="307"/>
    </row>
    <row r="205" spans="2:11" s="1" customFormat="1" ht="15" customHeight="1">
      <c r="B205" s="286"/>
      <c r="C205" s="265"/>
      <c r="D205" s="265"/>
      <c r="E205" s="265"/>
      <c r="F205" s="285" t="s">
        <v>45</v>
      </c>
      <c r="G205" s="265"/>
      <c r="H205" s="384" t="s">
        <v>1023</v>
      </c>
      <c r="I205" s="384"/>
      <c r="J205" s="384"/>
      <c r="K205" s="307"/>
    </row>
    <row r="206" spans="2:11" s="1" customFormat="1" ht="15" customHeight="1">
      <c r="B206" s="286"/>
      <c r="C206" s="265"/>
      <c r="D206" s="265"/>
      <c r="E206" s="265"/>
      <c r="F206" s="285" t="s">
        <v>46</v>
      </c>
      <c r="G206" s="265"/>
      <c r="H206" s="384" t="s">
        <v>1024</v>
      </c>
      <c r="I206" s="384"/>
      <c r="J206" s="384"/>
      <c r="K206" s="307"/>
    </row>
    <row r="207" spans="2:11" s="1" customFormat="1" ht="15" customHeight="1">
      <c r="B207" s="286"/>
      <c r="C207" s="265"/>
      <c r="D207" s="265"/>
      <c r="E207" s="265"/>
      <c r="F207" s="285"/>
      <c r="G207" s="265"/>
      <c r="H207" s="265"/>
      <c r="I207" s="265"/>
      <c r="J207" s="265"/>
      <c r="K207" s="307"/>
    </row>
    <row r="208" spans="2:11" s="1" customFormat="1" ht="15" customHeight="1">
      <c r="B208" s="286"/>
      <c r="C208" s="265" t="s">
        <v>965</v>
      </c>
      <c r="D208" s="265"/>
      <c r="E208" s="265"/>
      <c r="F208" s="285" t="s">
        <v>79</v>
      </c>
      <c r="G208" s="265"/>
      <c r="H208" s="384" t="s">
        <v>1025</v>
      </c>
      <c r="I208" s="384"/>
      <c r="J208" s="384"/>
      <c r="K208" s="307"/>
    </row>
    <row r="209" spans="2:11" s="1" customFormat="1" ht="15" customHeight="1">
      <c r="B209" s="286"/>
      <c r="C209" s="292"/>
      <c r="D209" s="265"/>
      <c r="E209" s="265"/>
      <c r="F209" s="285" t="s">
        <v>860</v>
      </c>
      <c r="G209" s="265"/>
      <c r="H209" s="384" t="s">
        <v>861</v>
      </c>
      <c r="I209" s="384"/>
      <c r="J209" s="384"/>
      <c r="K209" s="307"/>
    </row>
    <row r="210" spans="2:11" s="1" customFormat="1" ht="15" customHeight="1">
      <c r="B210" s="286"/>
      <c r="C210" s="265"/>
      <c r="D210" s="265"/>
      <c r="E210" s="265"/>
      <c r="F210" s="285" t="s">
        <v>858</v>
      </c>
      <c r="G210" s="265"/>
      <c r="H210" s="384" t="s">
        <v>1026</v>
      </c>
      <c r="I210" s="384"/>
      <c r="J210" s="384"/>
      <c r="K210" s="307"/>
    </row>
    <row r="211" spans="2:11" s="1" customFormat="1" ht="15" customHeight="1">
      <c r="B211" s="324"/>
      <c r="C211" s="292"/>
      <c r="D211" s="292"/>
      <c r="E211" s="292"/>
      <c r="F211" s="285" t="s">
        <v>862</v>
      </c>
      <c r="G211" s="271"/>
      <c r="H211" s="385" t="s">
        <v>863</v>
      </c>
      <c r="I211" s="385"/>
      <c r="J211" s="385"/>
      <c r="K211" s="325"/>
    </row>
    <row r="212" spans="2:11" s="1" customFormat="1" ht="15" customHeight="1">
      <c r="B212" s="324"/>
      <c r="C212" s="292"/>
      <c r="D212" s="292"/>
      <c r="E212" s="292"/>
      <c r="F212" s="285" t="s">
        <v>864</v>
      </c>
      <c r="G212" s="271"/>
      <c r="H212" s="385" t="s">
        <v>118</v>
      </c>
      <c r="I212" s="385"/>
      <c r="J212" s="385"/>
      <c r="K212" s="325"/>
    </row>
    <row r="213" spans="2:11" s="1" customFormat="1" ht="15" customHeight="1">
      <c r="B213" s="324"/>
      <c r="C213" s="292"/>
      <c r="D213" s="292"/>
      <c r="E213" s="292"/>
      <c r="F213" s="326"/>
      <c r="G213" s="271"/>
      <c r="H213" s="327"/>
      <c r="I213" s="327"/>
      <c r="J213" s="327"/>
      <c r="K213" s="325"/>
    </row>
    <row r="214" spans="2:11" s="1" customFormat="1" ht="15" customHeight="1">
      <c r="B214" s="324"/>
      <c r="C214" s="265" t="s">
        <v>989</v>
      </c>
      <c r="D214" s="292"/>
      <c r="E214" s="292"/>
      <c r="F214" s="285">
        <v>1</v>
      </c>
      <c r="G214" s="271"/>
      <c r="H214" s="385" t="s">
        <v>1027</v>
      </c>
      <c r="I214" s="385"/>
      <c r="J214" s="385"/>
      <c r="K214" s="325"/>
    </row>
    <row r="215" spans="2:11" s="1" customFormat="1" ht="15" customHeight="1">
      <c r="B215" s="324"/>
      <c r="C215" s="292"/>
      <c r="D215" s="292"/>
      <c r="E215" s="292"/>
      <c r="F215" s="285">
        <v>2</v>
      </c>
      <c r="G215" s="271"/>
      <c r="H215" s="385" t="s">
        <v>1028</v>
      </c>
      <c r="I215" s="385"/>
      <c r="J215" s="385"/>
      <c r="K215" s="325"/>
    </row>
    <row r="216" spans="2:11" s="1" customFormat="1" ht="15" customHeight="1">
      <c r="B216" s="324"/>
      <c r="C216" s="292"/>
      <c r="D216" s="292"/>
      <c r="E216" s="292"/>
      <c r="F216" s="285">
        <v>3</v>
      </c>
      <c r="G216" s="271"/>
      <c r="H216" s="385" t="s">
        <v>1029</v>
      </c>
      <c r="I216" s="385"/>
      <c r="J216" s="385"/>
      <c r="K216" s="325"/>
    </row>
    <row r="217" spans="2:11" s="1" customFormat="1" ht="15" customHeight="1">
      <c r="B217" s="324"/>
      <c r="C217" s="292"/>
      <c r="D217" s="292"/>
      <c r="E217" s="292"/>
      <c r="F217" s="285">
        <v>4</v>
      </c>
      <c r="G217" s="271"/>
      <c r="H217" s="385" t="s">
        <v>1030</v>
      </c>
      <c r="I217" s="385"/>
      <c r="J217" s="385"/>
      <c r="K217" s="325"/>
    </row>
    <row r="218" spans="2:11" s="1" customFormat="1" ht="12.75" customHeight="1">
      <c r="B218" s="328"/>
      <c r="C218" s="329"/>
      <c r="D218" s="329"/>
      <c r="E218" s="329"/>
      <c r="F218" s="329"/>
      <c r="G218" s="329"/>
      <c r="H218" s="329"/>
      <c r="I218" s="329"/>
      <c r="J218" s="329"/>
      <c r="K218" s="330"/>
    </row>
  </sheetData>
  <sheetProtection formatCells="0" formatColumns="0" formatRows="0" insertColumns="0" insertRows="0" insertHyperlinks="0" deleteColumns="0" deleteRows="0" sort="0" autoFilter="0" pivotTables="0"/>
  <mergeCells count="77">
    <mergeCell ref="G44:J44"/>
    <mergeCell ref="G45:J45"/>
    <mergeCell ref="C3:J3"/>
    <mergeCell ref="C4:J4"/>
    <mergeCell ref="C6:J6"/>
    <mergeCell ref="C7:J7"/>
    <mergeCell ref="G39:J39"/>
    <mergeCell ref="G40:J40"/>
    <mergeCell ref="G41:J41"/>
    <mergeCell ref="G42:J42"/>
    <mergeCell ref="G43:J43"/>
    <mergeCell ref="D34:J34"/>
    <mergeCell ref="D35:J35"/>
    <mergeCell ref="G36:J36"/>
    <mergeCell ref="G37:J37"/>
    <mergeCell ref="G38:J38"/>
    <mergeCell ref="D27:J27"/>
    <mergeCell ref="D28:J28"/>
    <mergeCell ref="D30:J30"/>
    <mergeCell ref="D31:J31"/>
    <mergeCell ref="D33:J33"/>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65:J65"/>
    <mergeCell ref="D66:J66"/>
    <mergeCell ref="D67:J67"/>
    <mergeCell ref="D68:J68"/>
    <mergeCell ref="D69:J69"/>
    <mergeCell ref="D59:J59"/>
    <mergeCell ref="D60:J60"/>
    <mergeCell ref="D61:J61"/>
    <mergeCell ref="D62:J62"/>
    <mergeCell ref="D63:J63"/>
    <mergeCell ref="C52:J52"/>
    <mergeCell ref="C54:J54"/>
    <mergeCell ref="C55:J55"/>
    <mergeCell ref="C57:J57"/>
    <mergeCell ref="D58:J58"/>
    <mergeCell ref="D47:J47"/>
    <mergeCell ref="E48:J48"/>
    <mergeCell ref="E49:J49"/>
    <mergeCell ref="E50:J50"/>
    <mergeCell ref="D51:J51"/>
    <mergeCell ref="H212:J212"/>
    <mergeCell ref="H214:J214"/>
    <mergeCell ref="H215:J215"/>
    <mergeCell ref="H216:J216"/>
    <mergeCell ref="H217:J217"/>
    <mergeCell ref="H206:J206"/>
    <mergeCell ref="H208:J208"/>
    <mergeCell ref="H209:J209"/>
    <mergeCell ref="H210:J210"/>
    <mergeCell ref="H211:J211"/>
    <mergeCell ref="H200:J200"/>
    <mergeCell ref="H202:J202"/>
    <mergeCell ref="H203:J203"/>
    <mergeCell ref="H204:J204"/>
    <mergeCell ref="H205:J205"/>
    <mergeCell ref="C102:J102"/>
    <mergeCell ref="C122:J122"/>
    <mergeCell ref="C147:J147"/>
    <mergeCell ref="C165:J165"/>
    <mergeCell ref="C199:J199"/>
  </mergeCells>
  <pageMargins left="0.59027779999999996" right="0.59027779999999996" top="0.59027779999999996" bottom="0.59027779999999996" header="0" footer="0"/>
  <pageSetup paperSize="9" scale="7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11</vt:i4>
      </vt:variant>
    </vt:vector>
  </HeadingPairs>
  <TitlesOfParts>
    <vt:vector size="17" baseType="lpstr">
      <vt:lpstr>Rekapitulace stavby</vt:lpstr>
      <vt:lpstr>00 - VRN</vt:lpstr>
      <vt:lpstr>01 - Prádelna</vt:lpstr>
      <vt:lpstr>02 - Sborovna</vt:lpstr>
      <vt:lpstr>03 - Zahradní místnost</vt:lpstr>
      <vt:lpstr>Pokyny pro vyplnění</vt:lpstr>
      <vt:lpstr>'00 - VRN'!Názvy_tisku</vt:lpstr>
      <vt:lpstr>'01 - Prádelna'!Názvy_tisku</vt:lpstr>
      <vt:lpstr>'02 - Sborovna'!Názvy_tisku</vt:lpstr>
      <vt:lpstr>'03 - Zahradní místnost'!Názvy_tisku</vt:lpstr>
      <vt:lpstr>'Rekapitulace stavby'!Názvy_tisku</vt:lpstr>
      <vt:lpstr>'00 - VRN'!Oblast_tisku</vt:lpstr>
      <vt:lpstr>'01 - Prádelna'!Oblast_tisku</vt:lpstr>
      <vt:lpstr>'02 - Sborovna'!Oblast_tisku</vt:lpstr>
      <vt:lpstr>'03 - Zahradní místnost'!Oblast_tisku</vt:lpstr>
      <vt:lpstr>'Pokyny pro vyplnění'!Oblast_tisku</vt:lpstr>
      <vt:lpstr>'Rekapitulace stavby'!Oblast_tisku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DESKTOP-473U3HR\Michal</dc:creator>
  <cp:lastModifiedBy>Michal</cp:lastModifiedBy>
  <dcterms:created xsi:type="dcterms:W3CDTF">2020-02-26T12:36:31Z</dcterms:created>
  <dcterms:modified xsi:type="dcterms:W3CDTF">2020-02-26T12:37:25Z</dcterms:modified>
</cp:coreProperties>
</file>