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16" windowWidth="22716" windowHeight="8940" activeTab="1"/>
  </bookViews>
  <sheets>
    <sheet name="Rekapitulace stavby" sheetId="1" r:id="rId1"/>
    <sheet name="00 - Oplocení hrobky rodi..." sheetId="2" r:id="rId2"/>
  </sheets>
  <definedNames>
    <definedName name="_xlnm._FilterDatabase" localSheetId="1" hidden="1">'00 - Oplocení hrobky rodi...'!$C$123:$K$266</definedName>
    <definedName name="_xlnm.Print_Area" localSheetId="1">'00 - Oplocení hrobky rodi...'!$C$4:$J$76,'00 - Oplocení hrobky rodi...'!$C$82:$J$107,'00 - Oplocení hrobky rodi...'!$C$113:$K$266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'00 - Oplocení hrobky rodi...'!$123:$123</definedName>
  </definedNames>
  <calcPr calcId="145621"/>
</workbook>
</file>

<file path=xl/sharedStrings.xml><?xml version="1.0" encoding="utf-8"?>
<sst xmlns="http://schemas.openxmlformats.org/spreadsheetml/2006/main" count="1555" uniqueCount="336">
  <si>
    <t>Export Komplet</t>
  </si>
  <si>
    <t/>
  </si>
  <si>
    <t>2.0</t>
  </si>
  <si>
    <t>ZAMOK</t>
  </si>
  <si>
    <t>False</t>
  </si>
  <si>
    <t>{96a22d3e-41f6-4d08-b988-ee57b57270d0}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</si>
  <si>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</si>
  <si>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</si>
  <si>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</si>
  <si>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</si>
  <si>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</si>
  <si>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</si>
  <si>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</si>
  <si>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</si>
  <si>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</si>
  <si>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</si>
  <si>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</si>
  <si>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Oplocení hrobky rodiny Schuster Sokolov</t>
  </si>
  <si>
    <t>KSO:</t>
  </si>
  <si>
    <t>CC-CZ:</t>
  </si>
  <si>
    <t>Místo:</t>
  </si>
  <si>
    <t>p. č. 2010/2 – po p. č. 2012/1, 2010/1 a 2011</t>
  </si>
  <si>
    <t>Datum:</t>
  </si>
  <si>
    <t>12. 8. 2019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</si>
  <si>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</si>
  <si>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</si>
  <si>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</si>
  <si>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</si>
  <si>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</si>
  <si>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</si>
  <si>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</si>
  <si>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Jan Schrader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</si>
  <si>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</si>
  <si>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</si>
  <si>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</si>
  <si>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</si>
  <si>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</si>
  <si>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</si>
  <si>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</si>
  <si>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</si>
  <si>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</si>
  <si>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</si>
  <si>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</si>
  <si>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</si>
  <si>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</si>
  <si>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</si>
  <si>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</si>
  <si>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</si>
  <si>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</si>
  <si>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</si>
  <si>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</si>
  <si>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</si>
  <si>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</si>
  <si>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</si>
  <si>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</si>
  <si>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</si>
  <si>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</si>
  <si>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</si>
  <si>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</si>
  <si>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</si>
  <si>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</si>
  <si>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</si>
  <si>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</si>
  <si>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</si>
  <si>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</si>
  <si>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</si>
  <si>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</si>
  <si>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</si>
  <si>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</si>
  <si>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</si>
  <si>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</si>
  <si>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</si>
  <si>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</si>
  <si>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</si>
  <si>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</si>
  <si>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</si>
  <si>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</si>
  <si>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</si>
  <si>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</si>
  <si>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</si>
  <si>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</si>
  <si>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</si>
  <si>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</si>
  <si>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</si>
  <si>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</si>
  <si>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</si>
  <si>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</si>
  <si>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</si>
  <si>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</si>
  <si>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</si>
  <si>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</si>
  <si>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</si>
  <si>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</si>
  <si>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</si>
  <si>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</si>
  <si>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</si>
  <si>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</si>
  <si>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</si>
  <si>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</si>
  <si>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</si>
  <si>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</si>
  <si>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</si>
  <si>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</si>
  <si>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</si>
  <si>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</si>
  <si>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</si>
  <si>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</si>
  <si>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</si>
  <si>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</si>
  <si>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</si>
  <si>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</si>
  <si>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</si>
  <si>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</si>
  <si>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</si>
  <si>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</si>
  <si>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</si>
  <si>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</si>
  <si>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</si>
  <si>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</si>
  <si>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</si>
  <si>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001-x1</t>
  </si>
  <si>
    <t>Očištění zájmového území od náletových dřevin, pařezů a jiné zeleně a hlíny vč. likvidace</t>
  </si>
  <si>
    <t>m2</t>
  </si>
  <si>
    <t>4</t>
  </si>
  <si>
    <t>8588738</t>
  </si>
  <si>
    <t>PP</t>
  </si>
  <si>
    <t>001-x2</t>
  </si>
  <si>
    <t>Urovnání terénu pro potřeby oplocení s případným zatravněním, odvozem výkopku apod...</t>
  </si>
  <si>
    <t>soubor</t>
  </si>
  <si>
    <t>477913312</t>
  </si>
  <si>
    <t>Zakládání</t>
  </si>
  <si>
    <t>3</t>
  </si>
  <si>
    <t>233211114/R</t>
  </si>
  <si>
    <t>Zemní vrut pro ploty a dopravní značky D 66 mm dl 900 mm</t>
  </si>
  <si>
    <t>kus</t>
  </si>
  <si>
    <t>-778077386</t>
  </si>
  <si>
    <t>Zemní ocelové vruty pro ploty a dopravní značky průměru 66 mm, délky 700 mm</t>
  </si>
  <si>
    <t>5</t>
  </si>
  <si>
    <t>Komunikace pozemní</t>
  </si>
  <si>
    <t>005-x1</t>
  </si>
  <si>
    <t>Předláždění kamenné dlažby - vybourání, očištění, úprava podkladu, nová podkládka s případným doplněním kamene vč. přesunu hmot a likvidace případné suti</t>
  </si>
  <si>
    <t>-1819584169</t>
  </si>
  <si>
    <t>Předláždění kamenné dlažby - vybourání, očištění, úprava podkladu, nová podkládka s případným doplněním kamene</t>
  </si>
  <si>
    <t>6</t>
  </si>
  <si>
    <t>Úpravy povrchů, podlahy a osazování výplní</t>
  </si>
  <si>
    <t>622125111</t>
  </si>
  <si>
    <t>Vyplnění spár cementovou maltou vnějších stěn z tvárnic nebo kamene</t>
  </si>
  <si>
    <t>798385121</t>
  </si>
  <si>
    <t>Vyplnění spár vnějších povrchů  cementovou maltou, ploch z tvárnic nebo kamene stěn</t>
  </si>
  <si>
    <t>VV</t>
  </si>
  <si>
    <t>Hrobka</t>
  </si>
  <si>
    <t>161,956</t>
  </si>
  <si>
    <t>006-x1</t>
  </si>
  <si>
    <t>Oprava či doplnění hrany a stěny zpevněné plochy vč. přesunu hmot a likvidace případné suti</t>
  </si>
  <si>
    <t>m</t>
  </si>
  <si>
    <t>-1163393605</t>
  </si>
  <si>
    <t>Oprava hrany a stěny zpevněné plochy</t>
  </si>
  <si>
    <t>7,394+4,223</t>
  </si>
  <si>
    <t>7</t>
  </si>
  <si>
    <t>006-x2</t>
  </si>
  <si>
    <t>Oprava opěrných stěn - obnovení spárování, přeskládání u ukončení za hrobkou vč. přesunu hmot a likvidace případné suti... - spec. dle PD</t>
  </si>
  <si>
    <t>-1674455379</t>
  </si>
  <si>
    <t>Oprava opěrných stěn - obnovení spárování, přeskládání u ukončení za hrobkou vč. likvidace suti apod... - spec. dle PD</t>
  </si>
  <si>
    <t>9</t>
  </si>
  <si>
    <t>Ostatní konstrukce a práce, bourání</t>
  </si>
  <si>
    <t>8</t>
  </si>
  <si>
    <t>978023261</t>
  </si>
  <si>
    <t>Vyškrabání spár zdiva kamenného kyklopského a ostatního</t>
  </si>
  <si>
    <t>-298435278</t>
  </si>
  <si>
    <t>Vyškrabání cementové malty ze spár zdiva kamenného kyklopského a ostatního</t>
  </si>
  <si>
    <t>((5,14+0,05+5,005)*4,98)*1,2</t>
  </si>
  <si>
    <t>((3,76+0,05+0,05+0,05+0,05)*4,22)*1,2</t>
  </si>
  <si>
    <t>Součet</t>
  </si>
  <si>
    <t>949101112</t>
  </si>
  <si>
    <t>Lešení pomocné pro objekty pozemních staveb s lešeňovou podlahou v do 3,5 m zatížení do 150 kg/m2</t>
  </si>
  <si>
    <t>587552666</t>
  </si>
  <si>
    <t>Lešení pomocné pracovní pro objekty pozemních staveb  pro zatížení do 150 kg/m2, o výšce lešeňové podlahy přes 1,9 do 3,5 m</t>
  </si>
  <si>
    <t>997</t>
  </si>
  <si>
    <t>Přesun sutě</t>
  </si>
  <si>
    <t>10</t>
  </si>
  <si>
    <t>997013211</t>
  </si>
  <si>
    <t>Vnitrostaveništní doprava suti a vybouraných hmot pro budovy v do 6 m ručně</t>
  </si>
  <si>
    <t>t</t>
  </si>
  <si>
    <t>628353309</t>
  </si>
  <si>
    <t>Vnitrostaveništní doprava suti a vybouraných hmot  vodorovně do 50 m svisle ručně pro budovy a haly výšky do 6 m</t>
  </si>
  <si>
    <t>11</t>
  </si>
  <si>
    <t>997002611</t>
  </si>
  <si>
    <t>Nakládání suti a vybouraných hmot</t>
  </si>
  <si>
    <t>-1992628174</t>
  </si>
  <si>
    <t>Nakládání suti a vybouraných hmot na dopravní prostředek  pro vodorovné přemístění</t>
  </si>
  <si>
    <t>12</t>
  </si>
  <si>
    <t>997013501</t>
  </si>
  <si>
    <t>Odvoz suti a vybouraných hmot na skládku nebo meziskládku do 1 km se složením</t>
  </si>
  <si>
    <t>338666367</t>
  </si>
  <si>
    <t>Odvoz suti a vybouraných hmot na skládku nebo meziskládku  se složením, na vzdálenost do 1 km</t>
  </si>
  <si>
    <t>13</t>
  </si>
  <si>
    <t>997013509</t>
  </si>
  <si>
    <t>Příplatek k odvozu suti a vybouraných hmot na skládku ZKD 1 km přes 1 km</t>
  </si>
  <si>
    <t>1154768227</t>
  </si>
  <si>
    <t>Odvoz suti a vybouraných hmot na skládku nebo meziskládku  se složením, na vzdálenost Příplatek k ceně za každý další i započatý 1 km přes 1 km</t>
  </si>
  <si>
    <t>2,591*10</t>
  </si>
  <si>
    <t>14</t>
  </si>
  <si>
    <t>997013803</t>
  </si>
  <si>
    <t>Poplatek za uložení na skládce (skládkovné) stavebního odpadu cihelného kód odpadu 170 102</t>
  </si>
  <si>
    <t>-1291723740</t>
  </si>
  <si>
    <t>Poplatek za uložení stavebního odpadu na skládce (skládkovné) cihelného zatříděného do Katalogu odpadů pod kódem 170 102</t>
  </si>
  <si>
    <t>998</t>
  </si>
  <si>
    <t>Přesun hmot</t>
  </si>
  <si>
    <t>998232110</t>
  </si>
  <si>
    <t>Přesun hmot pro oplocení zděné z cihel nebo tvárnic v do 3 m</t>
  </si>
  <si>
    <t>-390812092</t>
  </si>
  <si>
    <t>Přesun hmot pro oplocení  se svislou nosnou konstrukcí zděnou z cihel, tvárnic, bloků, popř. kovovou nebo dřevěnou vodorovná dopravní vzdálenost do 50 m, pro oplocení výšky do 3 m</t>
  </si>
  <si>
    <t>PSV</t>
  </si>
  <si>
    <t>Práce a dodávky PSV</t>
  </si>
  <si>
    <t>767</t>
  </si>
  <si>
    <t>Konstrukce zámečnické</t>
  </si>
  <si>
    <t>16</t>
  </si>
  <si>
    <t>767995111</t>
  </si>
  <si>
    <t>Montáž atypických zámečnických konstrukcí hmotnosti do 5 kg</t>
  </si>
  <si>
    <t>kg</t>
  </si>
  <si>
    <t>-135769920</t>
  </si>
  <si>
    <t>Montáž ostatních atypických zámečnických konstrukcí  hmotnosti do 5 kg</t>
  </si>
  <si>
    <t>Patní plech pro sloupky 300x300x6mm</t>
  </si>
  <si>
    <t>((0,3*0,3)*11)*48</t>
  </si>
  <si>
    <t>Uzavírací deska pro sloupky 60x60x6mm</t>
  </si>
  <si>
    <t>((0,06*0,06)*24)*48</t>
  </si>
  <si>
    <t>Mezisoučet</t>
  </si>
  <si>
    <t>Výplňový drát průměru 16mm</t>
  </si>
  <si>
    <t>((1,15*268)+2,286+2,24+2,193+2,147+2,101+2,055+2,009+1,962+1,916+1,87+1,824+1,777+1,763+1,778+1,792+1,807+1,822+1,815)*1,58</t>
  </si>
  <si>
    <t>(1,732+1,649+1,611+1,58+1,548+1,517+1,486+1,455+1,424+1,392+1,361+1,33+1,299+1,268+1,268+1,236+1,205+1,174+(1,75*237)+(1,692*8))*1,58</t>
  </si>
  <si>
    <t>Paždík 40x40x4mm</t>
  </si>
  <si>
    <t>0,927*4,072</t>
  </si>
  <si>
    <t>Uzavírací deska pro rám vrátek 60x60x6mm</t>
  </si>
  <si>
    <t>((0,06*0,06)*4)*48</t>
  </si>
  <si>
    <t>17</t>
  </si>
  <si>
    <t>M</t>
  </si>
  <si>
    <t>13611220</t>
  </si>
  <si>
    <t>plech ocelový hladký jakost S 235 JR tl 6mm tabule</t>
  </si>
  <si>
    <t>32</t>
  </si>
  <si>
    <t>-1278697553</t>
  </si>
  <si>
    <t>0,052*1,15 "Přepočtené koeficientem množství</t>
  </si>
  <si>
    <t>18</t>
  </si>
  <si>
    <t>13010014</t>
  </si>
  <si>
    <t>tyč ocelová kruhová jakost 11 375 D 16mm</t>
  </si>
  <si>
    <t>1061364786</t>
  </si>
  <si>
    <t>1,26*1,15 "Přepočtené koeficientem množství</t>
  </si>
  <si>
    <t>19</t>
  </si>
  <si>
    <t>14550238</t>
  </si>
  <si>
    <t>profil ocelový čtvercový svařovaný 40x40x4mm</t>
  </si>
  <si>
    <t>865209808</t>
  </si>
  <si>
    <t>0,004*1,15 "Přepočtené koeficientem množství</t>
  </si>
  <si>
    <t>20</t>
  </si>
  <si>
    <t>767995112</t>
  </si>
  <si>
    <t>Montáž atypických zámečnických konstrukcí hmotnosti do 10 kg</t>
  </si>
  <si>
    <t>344275705</t>
  </si>
  <si>
    <t>Montáž ostatních atypických zámečnických konstrukcí  hmotnosti přes 5 do 10 kg</t>
  </si>
  <si>
    <t>(2,122*4)*4,072</t>
  </si>
  <si>
    <t>(2,27*6)*4,072</t>
  </si>
  <si>
    <t>1,399*4,072</t>
  </si>
  <si>
    <t>(1,318*2)*4,072</t>
  </si>
  <si>
    <t>(2,417*2)*4,072</t>
  </si>
  <si>
    <t>(2,005*6)*4,072</t>
  </si>
  <si>
    <t>Rám vrtátek 60x60x6mm</t>
  </si>
  <si>
    <t>0,927*9,162</t>
  </si>
  <si>
    <t>-32515245</t>
  </si>
  <si>
    <t>0,175*1,15 "Přepočtené koeficientem množství</t>
  </si>
  <si>
    <t>22</t>
  </si>
  <si>
    <t>14550314</t>
  </si>
  <si>
    <t>profil ocelový čtvercový svařovaný 60x60x6mm</t>
  </si>
  <si>
    <t>583320870</t>
  </si>
  <si>
    <t>0,009*1,15 "Přepočtené koeficientem množství</t>
  </si>
  <si>
    <t>23</t>
  </si>
  <si>
    <t>767995113</t>
  </si>
  <si>
    <t>Montáž atypických zámečnických konstrukcí hmotnosti do 20 kg</t>
  </si>
  <si>
    <t>1721175916</t>
  </si>
  <si>
    <t>Montáž ostatních atypických zámečnických konstrukcí  hmotnosti přes 10 do 20 kg</t>
  </si>
  <si>
    <t>Sloupek A - 60x6mm</t>
  </si>
  <si>
    <t>(1,25*10)*9,162</t>
  </si>
  <si>
    <t>Sloupek B - 60x6mm</t>
  </si>
  <si>
    <t>1,64*9,162</t>
  </si>
  <si>
    <t>Sloupek D - 60x6mm</t>
  </si>
  <si>
    <t>(1,85*12)*9,162</t>
  </si>
  <si>
    <t>(2,629*6)*4,072</t>
  </si>
  <si>
    <t>(2,534*6)*4,072</t>
  </si>
  <si>
    <t>(2,487*2)*4,072</t>
  </si>
  <si>
    <t>(2,459*2)*4,072</t>
  </si>
  <si>
    <t>(2,518*8)*4,072</t>
  </si>
  <si>
    <t>2,625*4,072</t>
  </si>
  <si>
    <t>2,516*4,072</t>
  </si>
  <si>
    <t>(2,473*4)*4,072</t>
  </si>
  <si>
    <t>Rám vrátek 60x60x6mm</t>
  </si>
  <si>
    <t>(1,72*2)*9,162</t>
  </si>
  <si>
    <t>24</t>
  </si>
  <si>
    <t>151119316</t>
  </si>
  <si>
    <t>0,365*1,15 "Přepočtené koeficientem množství</t>
  </si>
  <si>
    <t>25</t>
  </si>
  <si>
    <t>2007527082</t>
  </si>
  <si>
    <t>0,31*1,15 "Přepočtené koeficientem množství</t>
  </si>
  <si>
    <t>26</t>
  </si>
  <si>
    <t>767995114</t>
  </si>
  <si>
    <t>Montáž atypických zámečnických konstrukcí hmotnosti do 50 kg</t>
  </si>
  <si>
    <t>142160168</t>
  </si>
  <si>
    <t>Montáž ostatních atypických zámečnických konstrukcí  hmotnosti přes 20 do 50 kg</t>
  </si>
  <si>
    <t>Sloupek C - 60x6mm</t>
  </si>
  <si>
    <t>2,465*9,162</t>
  </si>
  <si>
    <t>27</t>
  </si>
  <si>
    <t>1365620702</t>
  </si>
  <si>
    <t>0,023*1,15 "Přepočtené koeficientem množství</t>
  </si>
  <si>
    <t>28</t>
  </si>
  <si>
    <t>767-x1</t>
  </si>
  <si>
    <t>Vybroušení špičky na výplňovém drátu</t>
  </si>
  <si>
    <t>2131266718</t>
  </si>
  <si>
    <t>268+1+1+1+1+1+1+1+1+1+1+1+1+1+1+1+1+1+1+1+1+1+1+1+1+1+1+1+1+1+1+1+1+1+1+1+1+237+8</t>
  </si>
  <si>
    <t>29</t>
  </si>
  <si>
    <t>767-x2</t>
  </si>
  <si>
    <t>Povrchová úprava plotových dílců - tryskání, základní lak, vrchní lak - RAL 9005 polomat</t>
  </si>
  <si>
    <t>-371936920</t>
  </si>
  <si>
    <t>30</t>
  </si>
  <si>
    <t>767-x3</t>
  </si>
  <si>
    <t>Spojovací a kotevní materiál</t>
  </si>
  <si>
    <t>1585976532</t>
  </si>
  <si>
    <t>31</t>
  </si>
  <si>
    <t>998767201</t>
  </si>
  <si>
    <t>Přesun hmot procentní pro zámečnické konstrukce v objektech v do 6 m</t>
  </si>
  <si>
    <t>%</t>
  </si>
  <si>
    <t>1459713762</t>
  </si>
  <si>
    <t>Přesun hmot pro zámečnické konstrukce  stanovený procentní sazbou (%) z ceny vodorovná dopravní vzdálenost do 50 m v objektech výšky do 6 m</t>
  </si>
  <si>
    <t>VRN</t>
  </si>
  <si>
    <t>Vedlejší rozpočtové náklady</t>
  </si>
  <si>
    <t>VRN9</t>
  </si>
  <si>
    <t>Ostatní náklady</t>
  </si>
  <si>
    <t>094002000</t>
  </si>
  <si>
    <t>Ostatní náklady související s výstavbou</t>
  </si>
  <si>
    <t>1024</t>
  </si>
  <si>
    <t>515315252</t>
  </si>
  <si>
    <t>Ostatní náklady související s výstavbou jako např. zařízení staveniště, geodetické práce a další práce nezbytné k realizaci díla...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</si>
</sst>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3"/>
      <c r="AQ5" s="23"/>
      <c r="AR5" s="21"/>
      <c r="BE5" s="274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3"/>
      <c r="AQ6" s="23"/>
      <c r="AR6" s="21"/>
      <c r="BE6" s="27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5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5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5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5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75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5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75"/>
      <c r="BS13" s="18" t="s">
        <v>6</v>
      </c>
    </row>
    <row r="14" spans="2:71" ht="13.2">
      <c r="B14" s="22"/>
      <c r="C14" s="23"/>
      <c r="D14" s="23"/>
      <c r="E14" s="280" t="s">
        <v>29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75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5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5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75"/>
      <c r="BS17" s="18" t="s">
        <v>32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5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5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75"/>
      <c r="BS20" s="18" t="s">
        <v>32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5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5"/>
    </row>
    <row r="23" spans="2:57" s="1" customFormat="1" ht="16.5" customHeight="1">
      <c r="B23" s="22"/>
      <c r="C23" s="23"/>
      <c r="D23" s="23"/>
      <c r="E23" s="282" t="s">
        <v>1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3"/>
      <c r="AP23" s="23"/>
      <c r="AQ23" s="23"/>
      <c r="AR23" s="21"/>
      <c r="BE23" s="275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5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5"/>
    </row>
    <row r="26" spans="1:57" s="2" customFormat="1" ht="25.95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3">
        <f>ROUND(AG94,2)</f>
        <v>0</v>
      </c>
      <c r="AL26" s="284"/>
      <c r="AM26" s="284"/>
      <c r="AN26" s="284"/>
      <c r="AO26" s="284"/>
      <c r="AP26" s="37"/>
      <c r="AQ26" s="37"/>
      <c r="AR26" s="40"/>
      <c r="BE26" s="275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5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5" t="s">
        <v>37</v>
      </c>
      <c r="M28" s="285"/>
      <c r="N28" s="285"/>
      <c r="O28" s="285"/>
      <c r="P28" s="285"/>
      <c r="Q28" s="37"/>
      <c r="R28" s="37"/>
      <c r="S28" s="37"/>
      <c r="T28" s="37"/>
      <c r="U28" s="37"/>
      <c r="V28" s="37"/>
      <c r="W28" s="285" t="s">
        <v>38</v>
      </c>
      <c r="X28" s="285"/>
      <c r="Y28" s="285"/>
      <c r="Z28" s="285"/>
      <c r="AA28" s="285"/>
      <c r="AB28" s="285"/>
      <c r="AC28" s="285"/>
      <c r="AD28" s="285"/>
      <c r="AE28" s="285"/>
      <c r="AF28" s="37"/>
      <c r="AG28" s="37"/>
      <c r="AH28" s="37"/>
      <c r="AI28" s="37"/>
      <c r="AJ28" s="37"/>
      <c r="AK28" s="285" t="s">
        <v>39</v>
      </c>
      <c r="AL28" s="285"/>
      <c r="AM28" s="285"/>
      <c r="AN28" s="285"/>
      <c r="AO28" s="285"/>
      <c r="AP28" s="37"/>
      <c r="AQ28" s="37"/>
      <c r="AR28" s="40"/>
      <c r="BE28" s="275"/>
    </row>
    <row r="29" spans="2:57" s="3" customFormat="1" ht="14.4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88">
        <v>0.21</v>
      </c>
      <c r="M29" s="287"/>
      <c r="N29" s="287"/>
      <c r="O29" s="287"/>
      <c r="P29" s="287"/>
      <c r="Q29" s="42"/>
      <c r="R29" s="42"/>
      <c r="S29" s="42"/>
      <c r="T29" s="42"/>
      <c r="U29" s="42"/>
      <c r="V29" s="42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2"/>
      <c r="AG29" s="42"/>
      <c r="AH29" s="42"/>
      <c r="AI29" s="42"/>
      <c r="AJ29" s="42"/>
      <c r="AK29" s="286">
        <f>ROUND(AV94,2)</f>
        <v>0</v>
      </c>
      <c r="AL29" s="287"/>
      <c r="AM29" s="287"/>
      <c r="AN29" s="287"/>
      <c r="AO29" s="287"/>
      <c r="AP29" s="42"/>
      <c r="AQ29" s="42"/>
      <c r="AR29" s="43"/>
      <c r="BE29" s="276"/>
    </row>
    <row r="30" spans="2:57" s="3" customFormat="1" ht="14.4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88">
        <v>0.15</v>
      </c>
      <c r="M30" s="287"/>
      <c r="N30" s="287"/>
      <c r="O30" s="287"/>
      <c r="P30" s="287"/>
      <c r="Q30" s="42"/>
      <c r="R30" s="42"/>
      <c r="S30" s="42"/>
      <c r="T30" s="42"/>
      <c r="U30" s="42"/>
      <c r="V30" s="42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2"/>
      <c r="AG30" s="42"/>
      <c r="AH30" s="42"/>
      <c r="AI30" s="42"/>
      <c r="AJ30" s="42"/>
      <c r="AK30" s="286">
        <f>ROUND(AW94,2)</f>
        <v>0</v>
      </c>
      <c r="AL30" s="287"/>
      <c r="AM30" s="287"/>
      <c r="AN30" s="287"/>
      <c r="AO30" s="287"/>
      <c r="AP30" s="42"/>
      <c r="AQ30" s="42"/>
      <c r="AR30" s="43"/>
      <c r="BE30" s="276"/>
    </row>
    <row r="31" spans="2:57" s="3" customFormat="1" ht="14.4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88">
        <v>0.21</v>
      </c>
      <c r="M31" s="287"/>
      <c r="N31" s="287"/>
      <c r="O31" s="287"/>
      <c r="P31" s="287"/>
      <c r="Q31" s="42"/>
      <c r="R31" s="42"/>
      <c r="S31" s="42"/>
      <c r="T31" s="42"/>
      <c r="U31" s="42"/>
      <c r="V31" s="42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2"/>
      <c r="AG31" s="42"/>
      <c r="AH31" s="42"/>
      <c r="AI31" s="42"/>
      <c r="AJ31" s="42"/>
      <c r="AK31" s="286">
        <v>0</v>
      </c>
      <c r="AL31" s="287"/>
      <c r="AM31" s="287"/>
      <c r="AN31" s="287"/>
      <c r="AO31" s="287"/>
      <c r="AP31" s="42"/>
      <c r="AQ31" s="42"/>
      <c r="AR31" s="43"/>
      <c r="BE31" s="276"/>
    </row>
    <row r="32" spans="2:57" s="3" customFormat="1" ht="14.4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88">
        <v>0.15</v>
      </c>
      <c r="M32" s="287"/>
      <c r="N32" s="287"/>
      <c r="O32" s="287"/>
      <c r="P32" s="287"/>
      <c r="Q32" s="42"/>
      <c r="R32" s="42"/>
      <c r="S32" s="42"/>
      <c r="T32" s="42"/>
      <c r="U32" s="42"/>
      <c r="V32" s="42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2"/>
      <c r="AG32" s="42"/>
      <c r="AH32" s="42"/>
      <c r="AI32" s="42"/>
      <c r="AJ32" s="42"/>
      <c r="AK32" s="286">
        <v>0</v>
      </c>
      <c r="AL32" s="287"/>
      <c r="AM32" s="287"/>
      <c r="AN32" s="287"/>
      <c r="AO32" s="287"/>
      <c r="AP32" s="42"/>
      <c r="AQ32" s="42"/>
      <c r="AR32" s="43"/>
      <c r="BE32" s="276"/>
    </row>
    <row r="33" spans="2:57" s="3" customFormat="1" ht="14.4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88">
        <v>0</v>
      </c>
      <c r="M33" s="287"/>
      <c r="N33" s="287"/>
      <c r="O33" s="287"/>
      <c r="P33" s="287"/>
      <c r="Q33" s="42"/>
      <c r="R33" s="42"/>
      <c r="S33" s="42"/>
      <c r="T33" s="42"/>
      <c r="U33" s="42"/>
      <c r="V33" s="42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2"/>
      <c r="AG33" s="42"/>
      <c r="AH33" s="42"/>
      <c r="AI33" s="42"/>
      <c r="AJ33" s="42"/>
      <c r="AK33" s="286">
        <v>0</v>
      </c>
      <c r="AL33" s="287"/>
      <c r="AM33" s="287"/>
      <c r="AN33" s="287"/>
      <c r="AO33" s="287"/>
      <c r="AP33" s="42"/>
      <c r="AQ33" s="42"/>
      <c r="AR33" s="43"/>
      <c r="BE33" s="276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5"/>
    </row>
    <row r="35" spans="1:57" s="2" customFormat="1" ht="25.95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9" t="s">
        <v>48</v>
      </c>
      <c r="Y35" s="290"/>
      <c r="Z35" s="290"/>
      <c r="AA35" s="290"/>
      <c r="AB35" s="290"/>
      <c r="AC35" s="46"/>
      <c r="AD35" s="46"/>
      <c r="AE35" s="46"/>
      <c r="AF35" s="46"/>
      <c r="AG35" s="46"/>
      <c r="AH35" s="46"/>
      <c r="AI35" s="46"/>
      <c r="AJ35" s="46"/>
      <c r="AK35" s="291">
        <f>SUM(AK26:AK33)</f>
        <v>0</v>
      </c>
      <c r="AL35" s="290"/>
      <c r="AM35" s="290"/>
      <c r="AN35" s="290"/>
      <c r="AO35" s="292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3" t="str">
        <f>K6</f>
        <v>Oplocení hrobky rodiny Schuster Sokolov</v>
      </c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p. č. 2010/2 – po p. č. 2012/1, 2010/1 a 2011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5" t="str">
        <f>IF(AN8="","",AN8)</f>
        <v>12. 8. 2019</v>
      </c>
      <c r="AN87" s="295"/>
      <c r="AO87" s="37"/>
      <c r="AP87" s="37"/>
      <c r="AQ87" s="37"/>
      <c r="AR87" s="40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Sokolov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96" t="str">
        <f>IF(E17="","",E17)</f>
        <v>Ing. Jan Schrader</v>
      </c>
      <c r="AN89" s="297"/>
      <c r="AO89" s="297"/>
      <c r="AP89" s="297"/>
      <c r="AQ89" s="37"/>
      <c r="AR89" s="40"/>
      <c r="AS89" s="298" t="s">
        <v>56</v>
      </c>
      <c r="AT89" s="29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96" t="str">
        <f>IF(E20="","",E20)</f>
        <v xml:space="preserve"> </v>
      </c>
      <c r="AN90" s="297"/>
      <c r="AO90" s="297"/>
      <c r="AP90" s="297"/>
      <c r="AQ90" s="37"/>
      <c r="AR90" s="40"/>
      <c r="AS90" s="300"/>
      <c r="AT90" s="30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2"/>
      <c r="AT91" s="30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4" t="s">
        <v>57</v>
      </c>
      <c r="D92" s="305"/>
      <c r="E92" s="305"/>
      <c r="F92" s="305"/>
      <c r="G92" s="305"/>
      <c r="H92" s="74"/>
      <c r="I92" s="306" t="s">
        <v>58</v>
      </c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7" t="s">
        <v>59</v>
      </c>
      <c r="AH92" s="305"/>
      <c r="AI92" s="305"/>
      <c r="AJ92" s="305"/>
      <c r="AK92" s="305"/>
      <c r="AL92" s="305"/>
      <c r="AM92" s="305"/>
      <c r="AN92" s="306" t="s">
        <v>60</v>
      </c>
      <c r="AO92" s="305"/>
      <c r="AP92" s="308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2">
        <f>ROUND(AG95,2)</f>
        <v>0</v>
      </c>
      <c r="AH94" s="312"/>
      <c r="AI94" s="312"/>
      <c r="AJ94" s="312"/>
      <c r="AK94" s="312"/>
      <c r="AL94" s="312"/>
      <c r="AM94" s="312"/>
      <c r="AN94" s="313">
        <f>SUM(AG94,AT94)</f>
        <v>0</v>
      </c>
      <c r="AO94" s="313"/>
      <c r="AP94" s="313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0" s="7" customFormat="1" ht="16.5" customHeight="1">
      <c r="A95" s="93" t="s">
        <v>79</v>
      </c>
      <c r="B95" s="94"/>
      <c r="C95" s="95"/>
      <c r="D95" s="311" t="s">
        <v>14</v>
      </c>
      <c r="E95" s="311"/>
      <c r="F95" s="311"/>
      <c r="G95" s="311"/>
      <c r="H95" s="311"/>
      <c r="I95" s="96"/>
      <c r="J95" s="311" t="s">
        <v>17</v>
      </c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09">
        <f>'00 - Oplocení hrobky rodi...'!J28</f>
        <v>0</v>
      </c>
      <c r="AH95" s="310"/>
      <c r="AI95" s="310"/>
      <c r="AJ95" s="310"/>
      <c r="AK95" s="310"/>
      <c r="AL95" s="310"/>
      <c r="AM95" s="310"/>
      <c r="AN95" s="309">
        <f>SUM(AG95,AT95)</f>
        <v>0</v>
      </c>
      <c r="AO95" s="310"/>
      <c r="AP95" s="310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'00 - Oplocení hrobky rodi...'!P124</f>
        <v>0</v>
      </c>
      <c r="AV95" s="100">
        <f>'00 - Oplocení hrobky rodi...'!J31</f>
        <v>0</v>
      </c>
      <c r="AW95" s="100">
        <f>'00 - Oplocení hrobky rodi...'!J32</f>
        <v>0</v>
      </c>
      <c r="AX95" s="100">
        <f>'00 - Oplocení hrobky rodi...'!J33</f>
        <v>0</v>
      </c>
      <c r="AY95" s="100">
        <f>'00 - Oplocení hrobky rodi...'!J34</f>
        <v>0</v>
      </c>
      <c r="AZ95" s="100">
        <f>'00 - Oplocení hrobky rodi...'!F31</f>
        <v>0</v>
      </c>
      <c r="BA95" s="100">
        <f>'00 - Oplocení hrobky rodi...'!F32</f>
        <v>0</v>
      </c>
      <c r="BB95" s="100">
        <f>'00 - Oplocení hrobky rodi...'!F33</f>
        <v>0</v>
      </c>
      <c r="BC95" s="100">
        <f>'00 - Oplocení hrobky rodi...'!F34</f>
        <v>0</v>
      </c>
      <c r="BD95" s="102">
        <f>'00 - Oplocení hrobky rodi...'!F35</f>
        <v>0</v>
      </c>
      <c r="BT95" s="103" t="s">
        <v>81</v>
      </c>
      <c r="BU95" s="103" t="s">
        <v>82</v>
      </c>
      <c r="BV95" s="103" t="s">
        <v>77</v>
      </c>
      <c r="BW95" s="103" t="s">
        <v>5</v>
      </c>
      <c r="BX95" s="103" t="s">
        <v>78</v>
      </c>
      <c r="CL95" s="103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N6o/uUnXyCc508eVoB9MSHztz2Y12ejrE4tbWnSW7Np02DX5oFTCgr0oRUm2PgBOuOFEoh5cVOnHVf31vAM2mQ==" saltValue="SKLXhla7TLmh0+8LYXz2PcOrNBkfr334fGOA0v80ZHwyAfyPQxe51a2cQtooNAr3y+POg65Q6Fxr6FHgUJz9p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 - Oplocení hrobky rod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5</v>
      </c>
    </row>
    <row r="3" spans="2:46" s="1" customFormat="1" ht="6.9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1"/>
      <c r="AT3" s="18" t="s">
        <v>83</v>
      </c>
    </row>
    <row r="4" spans="2:46" s="1" customFormat="1" ht="24.9" customHeight="1">
      <c r="B4" s="21"/>
      <c r="D4" s="108" t="s">
        <v>84</v>
      </c>
      <c r="I4" s="104"/>
      <c r="L4" s="21"/>
      <c r="M4" s="109" t="s">
        <v>10</v>
      </c>
      <c r="AT4" s="18" t="s">
        <v>4</v>
      </c>
    </row>
    <row r="5" spans="2:12" s="1" customFormat="1" ht="6.9" customHeight="1">
      <c r="B5" s="21"/>
      <c r="I5" s="104"/>
      <c r="L5" s="21"/>
    </row>
    <row r="6" spans="1:31" s="2" customFormat="1" ht="12" customHeight="1">
      <c r="A6" s="35"/>
      <c r="B6" s="40"/>
      <c r="C6" s="35"/>
      <c r="D6" s="110" t="s">
        <v>16</v>
      </c>
      <c r="E6" s="35"/>
      <c r="F6" s="35"/>
      <c r="G6" s="35"/>
      <c r="H6" s="35"/>
      <c r="I6" s="111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15" t="s">
        <v>17</v>
      </c>
      <c r="F7" s="316"/>
      <c r="G7" s="316"/>
      <c r="H7" s="316"/>
      <c r="I7" s="111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0.2">
      <c r="A8" s="35"/>
      <c r="B8" s="40"/>
      <c r="C8" s="35"/>
      <c r="D8" s="35"/>
      <c r="E8" s="35"/>
      <c r="F8" s="35"/>
      <c r="G8" s="35"/>
      <c r="H8" s="35"/>
      <c r="I8" s="111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10" t="s">
        <v>18</v>
      </c>
      <c r="E9" s="35"/>
      <c r="F9" s="112" t="s">
        <v>1</v>
      </c>
      <c r="G9" s="35"/>
      <c r="H9" s="35"/>
      <c r="I9" s="113" t="s">
        <v>19</v>
      </c>
      <c r="J9" s="112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0" t="s">
        <v>20</v>
      </c>
      <c r="E10" s="35"/>
      <c r="F10" s="112" t="s">
        <v>21</v>
      </c>
      <c r="G10" s="35"/>
      <c r="H10" s="35"/>
      <c r="I10" s="113" t="s">
        <v>22</v>
      </c>
      <c r="J10" s="114" t="str">
        <f>'Rekapitulace stavby'!AN8</f>
        <v>12. 8. 2019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0"/>
      <c r="C11" s="35"/>
      <c r="D11" s="35"/>
      <c r="E11" s="35"/>
      <c r="F11" s="35"/>
      <c r="G11" s="35"/>
      <c r="H11" s="35"/>
      <c r="I11" s="111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0" t="s">
        <v>24</v>
      </c>
      <c r="E12" s="35"/>
      <c r="F12" s="35"/>
      <c r="G12" s="35"/>
      <c r="H12" s="35"/>
      <c r="I12" s="113" t="s">
        <v>25</v>
      </c>
      <c r="J12" s="112" t="s">
        <v>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12" t="s">
        <v>26</v>
      </c>
      <c r="F13" s="35"/>
      <c r="G13" s="35"/>
      <c r="H13" s="35"/>
      <c r="I13" s="113" t="s">
        <v>27</v>
      </c>
      <c r="J13" s="112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" customHeight="1">
      <c r="A14" s="35"/>
      <c r="B14" s="40"/>
      <c r="C14" s="35"/>
      <c r="D14" s="35"/>
      <c r="E14" s="35"/>
      <c r="F14" s="35"/>
      <c r="G14" s="35"/>
      <c r="H14" s="35"/>
      <c r="I14" s="111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10" t="s">
        <v>28</v>
      </c>
      <c r="E15" s="35"/>
      <c r="F15" s="35"/>
      <c r="G15" s="35"/>
      <c r="H15" s="35"/>
      <c r="I15" s="113" t="s">
        <v>25</v>
      </c>
      <c r="J15" s="31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17" t="str">
        <f>'Rekapitulace stavby'!E14</f>
        <v>Vyplň údaj</v>
      </c>
      <c r="F16" s="318"/>
      <c r="G16" s="318"/>
      <c r="H16" s="318"/>
      <c r="I16" s="113" t="s">
        <v>27</v>
      </c>
      <c r="J16" s="31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" customHeight="1">
      <c r="A17" s="35"/>
      <c r="B17" s="40"/>
      <c r="C17" s="35"/>
      <c r="D17" s="35"/>
      <c r="E17" s="35"/>
      <c r="F17" s="35"/>
      <c r="G17" s="35"/>
      <c r="H17" s="35"/>
      <c r="I17" s="111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10" t="s">
        <v>30</v>
      </c>
      <c r="E18" s="35"/>
      <c r="F18" s="35"/>
      <c r="G18" s="35"/>
      <c r="H18" s="35"/>
      <c r="I18" s="113" t="s">
        <v>25</v>
      </c>
      <c r="J18" s="112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2" t="s">
        <v>31</v>
      </c>
      <c r="F19" s="35"/>
      <c r="G19" s="35"/>
      <c r="H19" s="35"/>
      <c r="I19" s="113" t="s">
        <v>27</v>
      </c>
      <c r="J19" s="112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111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10" t="s">
        <v>33</v>
      </c>
      <c r="E21" s="35"/>
      <c r="F21" s="35"/>
      <c r="G21" s="35"/>
      <c r="H21" s="35"/>
      <c r="I21" s="113" t="s">
        <v>25</v>
      </c>
      <c r="J21" s="112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12" t="s">
        <v>34</v>
      </c>
      <c r="F22" s="35"/>
      <c r="G22" s="35"/>
      <c r="H22" s="35"/>
      <c r="I22" s="113" t="s">
        <v>27</v>
      </c>
      <c r="J22" s="112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111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10" t="s">
        <v>35</v>
      </c>
      <c r="E24" s="35"/>
      <c r="F24" s="35"/>
      <c r="G24" s="35"/>
      <c r="H24" s="35"/>
      <c r="I24" s="111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5"/>
      <c r="B25" s="116"/>
      <c r="C25" s="115"/>
      <c r="D25" s="115"/>
      <c r="E25" s="319" t="s">
        <v>1</v>
      </c>
      <c r="F25" s="319"/>
      <c r="G25" s="319"/>
      <c r="H25" s="319"/>
      <c r="I25" s="117"/>
      <c r="J25" s="115"/>
      <c r="K25" s="115"/>
      <c r="L25" s="118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111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119"/>
      <c r="E27" s="119"/>
      <c r="F27" s="119"/>
      <c r="G27" s="119"/>
      <c r="H27" s="119"/>
      <c r="I27" s="120"/>
      <c r="J27" s="119"/>
      <c r="K27" s="119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21" t="s">
        <v>36</v>
      </c>
      <c r="E28" s="35"/>
      <c r="F28" s="35"/>
      <c r="G28" s="35"/>
      <c r="H28" s="35"/>
      <c r="I28" s="111"/>
      <c r="J28" s="122">
        <f>ROUND(J124,2)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0"/>
      <c r="C30" s="35"/>
      <c r="D30" s="35"/>
      <c r="E30" s="35"/>
      <c r="F30" s="123" t="s">
        <v>38</v>
      </c>
      <c r="G30" s="35"/>
      <c r="H30" s="35"/>
      <c r="I30" s="124" t="s">
        <v>37</v>
      </c>
      <c r="J30" s="123" t="s">
        <v>39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0"/>
      <c r="C31" s="35"/>
      <c r="D31" s="125" t="s">
        <v>40</v>
      </c>
      <c r="E31" s="110" t="s">
        <v>41</v>
      </c>
      <c r="F31" s="126">
        <f>ROUND((SUM(BE124:BE266)),2)</f>
        <v>0</v>
      </c>
      <c r="G31" s="35"/>
      <c r="H31" s="35"/>
      <c r="I31" s="127">
        <v>0.21</v>
      </c>
      <c r="J31" s="126">
        <f>ROUND(((SUM(BE124:BE266))*I31),2)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110" t="s">
        <v>42</v>
      </c>
      <c r="F32" s="126">
        <f>ROUND((SUM(BF124:BF266)),2)</f>
        <v>0</v>
      </c>
      <c r="G32" s="35"/>
      <c r="H32" s="35"/>
      <c r="I32" s="127">
        <v>0.15</v>
      </c>
      <c r="J32" s="126">
        <f>ROUND(((SUM(BF124:BF266))*I32),2)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35"/>
      <c r="E33" s="110" t="s">
        <v>43</v>
      </c>
      <c r="F33" s="126">
        <f>ROUND((SUM(BG124:BG266)),2)</f>
        <v>0</v>
      </c>
      <c r="G33" s="35"/>
      <c r="H33" s="35"/>
      <c r="I33" s="127">
        <v>0.21</v>
      </c>
      <c r="J33" s="126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10" t="s">
        <v>44</v>
      </c>
      <c r="F34" s="126">
        <f>ROUND((SUM(BH124:BH266)),2)</f>
        <v>0</v>
      </c>
      <c r="G34" s="35"/>
      <c r="H34" s="35"/>
      <c r="I34" s="127">
        <v>0.15</v>
      </c>
      <c r="J34" s="126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0" t="s">
        <v>45</v>
      </c>
      <c r="F35" s="126">
        <f>ROUND((SUM(BI124:BI266)),2)</f>
        <v>0</v>
      </c>
      <c r="G35" s="35"/>
      <c r="H35" s="35"/>
      <c r="I35" s="127">
        <v>0</v>
      </c>
      <c r="J35" s="126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" customHeight="1">
      <c r="A36" s="35"/>
      <c r="B36" s="40"/>
      <c r="C36" s="35"/>
      <c r="D36" s="35"/>
      <c r="E36" s="35"/>
      <c r="F36" s="35"/>
      <c r="G36" s="35"/>
      <c r="H36" s="35"/>
      <c r="I36" s="111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28"/>
      <c r="D37" s="129" t="s">
        <v>46</v>
      </c>
      <c r="E37" s="130"/>
      <c r="F37" s="130"/>
      <c r="G37" s="131" t="s">
        <v>47</v>
      </c>
      <c r="H37" s="132" t="s">
        <v>48</v>
      </c>
      <c r="I37" s="133"/>
      <c r="J37" s="134">
        <f>SUM(J28:J35)</f>
        <v>0</v>
      </c>
      <c r="K37" s="1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0"/>
      <c r="C38" s="35"/>
      <c r="D38" s="35"/>
      <c r="E38" s="35"/>
      <c r="F38" s="35"/>
      <c r="G38" s="35"/>
      <c r="H38" s="35"/>
      <c r="I38" s="111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21"/>
      <c r="I39" s="104"/>
      <c r="L39" s="21"/>
    </row>
    <row r="40" spans="2:12" s="1" customFormat="1" ht="14.4" customHeight="1">
      <c r="B40" s="21"/>
      <c r="I40" s="104"/>
      <c r="L40" s="21"/>
    </row>
    <row r="41" spans="2:12" s="1" customFormat="1" ht="14.4" customHeight="1">
      <c r="B41" s="21"/>
      <c r="I41" s="104"/>
      <c r="L41" s="21"/>
    </row>
    <row r="42" spans="2:12" s="1" customFormat="1" ht="14.4" customHeight="1">
      <c r="B42" s="21"/>
      <c r="I42" s="104"/>
      <c r="L42" s="21"/>
    </row>
    <row r="43" spans="2:12" s="1" customFormat="1" ht="14.4" customHeight="1">
      <c r="B43" s="21"/>
      <c r="I43" s="104"/>
      <c r="L43" s="21"/>
    </row>
    <row r="44" spans="2:12" s="1" customFormat="1" ht="14.4" customHeight="1">
      <c r="B44" s="21"/>
      <c r="I44" s="104"/>
      <c r="L44" s="21"/>
    </row>
    <row r="45" spans="2:12" s="1" customFormat="1" ht="14.4" customHeight="1">
      <c r="B45" s="21"/>
      <c r="I45" s="104"/>
      <c r="L45" s="21"/>
    </row>
    <row r="46" spans="2:12" s="1" customFormat="1" ht="14.4" customHeight="1">
      <c r="B46" s="21"/>
      <c r="I46" s="104"/>
      <c r="L46" s="21"/>
    </row>
    <row r="47" spans="2:12" s="1" customFormat="1" ht="14.4" customHeight="1">
      <c r="B47" s="21"/>
      <c r="I47" s="104"/>
      <c r="L47" s="21"/>
    </row>
    <row r="48" spans="2:12" s="1" customFormat="1" ht="14.4" customHeight="1">
      <c r="B48" s="21"/>
      <c r="I48" s="104"/>
      <c r="L48" s="21"/>
    </row>
    <row r="49" spans="2:12" s="1" customFormat="1" ht="14.4" customHeight="1">
      <c r="B49" s="21"/>
      <c r="I49" s="104"/>
      <c r="L49" s="21"/>
    </row>
    <row r="50" spans="2:12" s="2" customFormat="1" ht="14.4" customHeight="1">
      <c r="B50" s="52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6" t="s">
        <v>53</v>
      </c>
      <c r="E65" s="144"/>
      <c r="F65" s="144"/>
      <c r="G65" s="136" t="s">
        <v>54</v>
      </c>
      <c r="H65" s="144"/>
      <c r="I65" s="145"/>
      <c r="J65" s="144"/>
      <c r="K65" s="14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85</v>
      </c>
      <c r="D82" s="37"/>
      <c r="E82" s="37"/>
      <c r="F82" s="37"/>
      <c r="G82" s="37"/>
      <c r="H82" s="37"/>
      <c r="I82" s="111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1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1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293" t="str">
        <f>E7</f>
        <v>Oplocení hrobky rodiny Schuster Sokolov</v>
      </c>
      <c r="F85" s="320"/>
      <c r="G85" s="320"/>
      <c r="H85" s="320"/>
      <c r="I85" s="111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111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20</v>
      </c>
      <c r="D87" s="37"/>
      <c r="E87" s="37"/>
      <c r="F87" s="28" t="str">
        <f>F10</f>
        <v>p. č. 2010/2 – po p. č. 2012/1, 2010/1 a 2011</v>
      </c>
      <c r="G87" s="37"/>
      <c r="H87" s="37"/>
      <c r="I87" s="113" t="s">
        <v>22</v>
      </c>
      <c r="J87" s="67" t="str">
        <f>IF(J10="","",J10)</f>
        <v>12. 8. 2019</v>
      </c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1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30" t="s">
        <v>24</v>
      </c>
      <c r="D89" s="37"/>
      <c r="E89" s="37"/>
      <c r="F89" s="28" t="str">
        <f>E13</f>
        <v>Město Sokolov</v>
      </c>
      <c r="G89" s="37"/>
      <c r="H89" s="37"/>
      <c r="I89" s="113" t="s">
        <v>30</v>
      </c>
      <c r="J89" s="33" t="str">
        <f>E19</f>
        <v>Ing. Jan Schrader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30" t="s">
        <v>28</v>
      </c>
      <c r="D90" s="37"/>
      <c r="E90" s="37"/>
      <c r="F90" s="28" t="str">
        <f>IF(E16="","",E16)</f>
        <v>Vyplň údaj</v>
      </c>
      <c r="G90" s="37"/>
      <c r="H90" s="37"/>
      <c r="I90" s="113" t="s">
        <v>33</v>
      </c>
      <c r="J90" s="33" t="str">
        <f>E22</f>
        <v xml:space="preserve"> </v>
      </c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111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52" t="s">
        <v>86</v>
      </c>
      <c r="D92" s="153"/>
      <c r="E92" s="153"/>
      <c r="F92" s="153"/>
      <c r="G92" s="153"/>
      <c r="H92" s="153"/>
      <c r="I92" s="154"/>
      <c r="J92" s="155" t="s">
        <v>87</v>
      </c>
      <c r="K92" s="153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1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56" t="s">
        <v>88</v>
      </c>
      <c r="D94" s="37"/>
      <c r="E94" s="37"/>
      <c r="F94" s="37"/>
      <c r="G94" s="37"/>
      <c r="H94" s="37"/>
      <c r="I94" s="111"/>
      <c r="J94" s="85">
        <f>J124</f>
        <v>0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8" t="s">
        <v>89</v>
      </c>
    </row>
    <row r="95" spans="2:12" s="9" customFormat="1" ht="24.9" customHeight="1">
      <c r="B95" s="157"/>
      <c r="C95" s="158"/>
      <c r="D95" s="159" t="s">
        <v>90</v>
      </c>
      <c r="E95" s="160"/>
      <c r="F95" s="160"/>
      <c r="G95" s="160"/>
      <c r="H95" s="160"/>
      <c r="I95" s="161"/>
      <c r="J95" s="162">
        <f>J125</f>
        <v>0</v>
      </c>
      <c r="K95" s="158"/>
      <c r="L95" s="163"/>
    </row>
    <row r="96" spans="2:12" s="10" customFormat="1" ht="19.95" customHeight="1">
      <c r="B96" s="164"/>
      <c r="C96" s="165"/>
      <c r="D96" s="166" t="s">
        <v>91</v>
      </c>
      <c r="E96" s="167"/>
      <c r="F96" s="167"/>
      <c r="G96" s="167"/>
      <c r="H96" s="167"/>
      <c r="I96" s="168"/>
      <c r="J96" s="169">
        <f>J126</f>
        <v>0</v>
      </c>
      <c r="K96" s="165"/>
      <c r="L96" s="170"/>
    </row>
    <row r="97" spans="2:12" s="10" customFormat="1" ht="19.95" customHeight="1">
      <c r="B97" s="164"/>
      <c r="C97" s="165"/>
      <c r="D97" s="166" t="s">
        <v>92</v>
      </c>
      <c r="E97" s="167"/>
      <c r="F97" s="167"/>
      <c r="G97" s="167"/>
      <c r="H97" s="167"/>
      <c r="I97" s="168"/>
      <c r="J97" s="169">
        <f>J131</f>
        <v>0</v>
      </c>
      <c r="K97" s="165"/>
      <c r="L97" s="170"/>
    </row>
    <row r="98" spans="2:12" s="10" customFormat="1" ht="19.95" customHeight="1">
      <c r="B98" s="164"/>
      <c r="C98" s="165"/>
      <c r="D98" s="166" t="s">
        <v>93</v>
      </c>
      <c r="E98" s="167"/>
      <c r="F98" s="167"/>
      <c r="G98" s="167"/>
      <c r="H98" s="167"/>
      <c r="I98" s="168"/>
      <c r="J98" s="169">
        <f>J134</f>
        <v>0</v>
      </c>
      <c r="K98" s="165"/>
      <c r="L98" s="170"/>
    </row>
    <row r="99" spans="2:12" s="10" customFormat="1" ht="19.95" customHeight="1">
      <c r="B99" s="164"/>
      <c r="C99" s="165"/>
      <c r="D99" s="166" t="s">
        <v>94</v>
      </c>
      <c r="E99" s="167"/>
      <c r="F99" s="167"/>
      <c r="G99" s="167"/>
      <c r="H99" s="167"/>
      <c r="I99" s="168"/>
      <c r="J99" s="169">
        <f>J137</f>
        <v>0</v>
      </c>
      <c r="K99" s="165"/>
      <c r="L99" s="170"/>
    </row>
    <row r="100" spans="2:12" s="10" customFormat="1" ht="19.95" customHeight="1">
      <c r="B100" s="164"/>
      <c r="C100" s="165"/>
      <c r="D100" s="166" t="s">
        <v>95</v>
      </c>
      <c r="E100" s="167"/>
      <c r="F100" s="167"/>
      <c r="G100" s="167"/>
      <c r="H100" s="167"/>
      <c r="I100" s="168"/>
      <c r="J100" s="169">
        <f>J147</f>
        <v>0</v>
      </c>
      <c r="K100" s="165"/>
      <c r="L100" s="170"/>
    </row>
    <row r="101" spans="2:12" s="10" customFormat="1" ht="19.95" customHeight="1">
      <c r="B101" s="164"/>
      <c r="C101" s="165"/>
      <c r="D101" s="166" t="s">
        <v>96</v>
      </c>
      <c r="E101" s="167"/>
      <c r="F101" s="167"/>
      <c r="G101" s="167"/>
      <c r="H101" s="167"/>
      <c r="I101" s="168"/>
      <c r="J101" s="169">
        <f>J158</f>
        <v>0</v>
      </c>
      <c r="K101" s="165"/>
      <c r="L101" s="170"/>
    </row>
    <row r="102" spans="2:12" s="10" customFormat="1" ht="19.95" customHeight="1">
      <c r="B102" s="164"/>
      <c r="C102" s="165"/>
      <c r="D102" s="166" t="s">
        <v>97</v>
      </c>
      <c r="E102" s="167"/>
      <c r="F102" s="167"/>
      <c r="G102" s="167"/>
      <c r="H102" s="167"/>
      <c r="I102" s="168"/>
      <c r="J102" s="169">
        <f>J170</f>
        <v>0</v>
      </c>
      <c r="K102" s="165"/>
      <c r="L102" s="170"/>
    </row>
    <row r="103" spans="2:12" s="9" customFormat="1" ht="24.9" customHeight="1">
      <c r="B103" s="157"/>
      <c r="C103" s="158"/>
      <c r="D103" s="159" t="s">
        <v>98</v>
      </c>
      <c r="E103" s="160"/>
      <c r="F103" s="160"/>
      <c r="G103" s="160"/>
      <c r="H103" s="160"/>
      <c r="I103" s="161"/>
      <c r="J103" s="162">
        <f>J173</f>
        <v>0</v>
      </c>
      <c r="K103" s="158"/>
      <c r="L103" s="163"/>
    </row>
    <row r="104" spans="2:12" s="10" customFormat="1" ht="19.95" customHeight="1">
      <c r="B104" s="164"/>
      <c r="C104" s="165"/>
      <c r="D104" s="166" t="s">
        <v>99</v>
      </c>
      <c r="E104" s="167"/>
      <c r="F104" s="167"/>
      <c r="G104" s="167"/>
      <c r="H104" s="167"/>
      <c r="I104" s="168"/>
      <c r="J104" s="169">
        <f>J174</f>
        <v>0</v>
      </c>
      <c r="K104" s="165"/>
      <c r="L104" s="170"/>
    </row>
    <row r="105" spans="2:12" s="9" customFormat="1" ht="24.9" customHeight="1">
      <c r="B105" s="157"/>
      <c r="C105" s="158"/>
      <c r="D105" s="159" t="s">
        <v>100</v>
      </c>
      <c r="E105" s="160"/>
      <c r="F105" s="160"/>
      <c r="G105" s="160"/>
      <c r="H105" s="160"/>
      <c r="I105" s="161"/>
      <c r="J105" s="162">
        <f>J263</f>
        <v>0</v>
      </c>
      <c r="K105" s="158"/>
      <c r="L105" s="163"/>
    </row>
    <row r="106" spans="2:12" s="10" customFormat="1" ht="19.95" customHeight="1">
      <c r="B106" s="164"/>
      <c r="C106" s="165"/>
      <c r="D106" s="166" t="s">
        <v>101</v>
      </c>
      <c r="E106" s="167"/>
      <c r="F106" s="167"/>
      <c r="G106" s="167"/>
      <c r="H106" s="167"/>
      <c r="I106" s="168"/>
      <c r="J106" s="169">
        <f>J264</f>
        <v>0</v>
      </c>
      <c r="K106" s="165"/>
      <c r="L106" s="170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1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55"/>
      <c r="C108" s="56"/>
      <c r="D108" s="56"/>
      <c r="E108" s="56"/>
      <c r="F108" s="56"/>
      <c r="G108" s="56"/>
      <c r="H108" s="56"/>
      <c r="I108" s="148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" customHeight="1">
      <c r="A112" s="35"/>
      <c r="B112" s="57"/>
      <c r="C112" s="58"/>
      <c r="D112" s="58"/>
      <c r="E112" s="58"/>
      <c r="F112" s="58"/>
      <c r="G112" s="58"/>
      <c r="H112" s="58"/>
      <c r="I112" s="151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" customHeight="1">
      <c r="A113" s="35"/>
      <c r="B113" s="36"/>
      <c r="C113" s="24" t="s">
        <v>102</v>
      </c>
      <c r="D113" s="37"/>
      <c r="E113" s="37"/>
      <c r="F113" s="37"/>
      <c r="G113" s="37"/>
      <c r="H113" s="37"/>
      <c r="I113" s="111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111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111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93" t="str">
        <f>E7</f>
        <v>Oplocení hrobky rodiny Schuster Sokolov</v>
      </c>
      <c r="F116" s="320"/>
      <c r="G116" s="320"/>
      <c r="H116" s="320"/>
      <c r="I116" s="111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111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F10</f>
        <v>p. č. 2010/2 – po p. č. 2012/1, 2010/1 a 2011</v>
      </c>
      <c r="G118" s="37"/>
      <c r="H118" s="37"/>
      <c r="I118" s="113" t="s">
        <v>22</v>
      </c>
      <c r="J118" s="67" t="str">
        <f>IF(J10="","",J10)</f>
        <v>12. 8. 2019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111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24</v>
      </c>
      <c r="D120" s="37"/>
      <c r="E120" s="37"/>
      <c r="F120" s="28" t="str">
        <f>E13</f>
        <v>Město Sokolov</v>
      </c>
      <c r="G120" s="37"/>
      <c r="H120" s="37"/>
      <c r="I120" s="113" t="s">
        <v>30</v>
      </c>
      <c r="J120" s="33" t="str">
        <f>E19</f>
        <v>Ing. Jan Schrader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28</v>
      </c>
      <c r="D121" s="37"/>
      <c r="E121" s="37"/>
      <c r="F121" s="28" t="str">
        <f>IF(E16="","",E16)</f>
        <v>Vyplň údaj</v>
      </c>
      <c r="G121" s="37"/>
      <c r="H121" s="37"/>
      <c r="I121" s="113" t="s">
        <v>33</v>
      </c>
      <c r="J121" s="33" t="str">
        <f>E22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1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1"/>
      <c r="B123" s="172"/>
      <c r="C123" s="173" t="s">
        <v>103</v>
      </c>
      <c r="D123" s="174" t="s">
        <v>61</v>
      </c>
      <c r="E123" s="174" t="s">
        <v>57</v>
      </c>
      <c r="F123" s="174" t="s">
        <v>58</v>
      </c>
      <c r="G123" s="174" t="s">
        <v>104</v>
      </c>
      <c r="H123" s="174" t="s">
        <v>105</v>
      </c>
      <c r="I123" s="175" t="s">
        <v>106</v>
      </c>
      <c r="J123" s="174" t="s">
        <v>87</v>
      </c>
      <c r="K123" s="176" t="s">
        <v>107</v>
      </c>
      <c r="L123" s="177"/>
      <c r="M123" s="76" t="s">
        <v>1</v>
      </c>
      <c r="N123" s="77" t="s">
        <v>40</v>
      </c>
      <c r="O123" s="77" t="s">
        <v>108</v>
      </c>
      <c r="P123" s="77" t="s">
        <v>109</v>
      </c>
      <c r="Q123" s="77" t="s">
        <v>110</v>
      </c>
      <c r="R123" s="77" t="s">
        <v>111</v>
      </c>
      <c r="S123" s="77" t="s">
        <v>112</v>
      </c>
      <c r="T123" s="78" t="s">
        <v>113</v>
      </c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</row>
    <row r="124" spans="1:63" s="2" customFormat="1" ht="22.8" customHeight="1">
      <c r="A124" s="35"/>
      <c r="B124" s="36"/>
      <c r="C124" s="83" t="s">
        <v>114</v>
      </c>
      <c r="D124" s="37"/>
      <c r="E124" s="37"/>
      <c r="F124" s="37"/>
      <c r="G124" s="37"/>
      <c r="H124" s="37"/>
      <c r="I124" s="111"/>
      <c r="J124" s="178">
        <f>BK124</f>
        <v>0</v>
      </c>
      <c r="K124" s="37"/>
      <c r="L124" s="40"/>
      <c r="M124" s="79"/>
      <c r="N124" s="179"/>
      <c r="O124" s="80"/>
      <c r="P124" s="180">
        <f>P125+P173+P263</f>
        <v>0</v>
      </c>
      <c r="Q124" s="80"/>
      <c r="R124" s="180">
        <f>R125+R173+R263</f>
        <v>3.3148782799999994</v>
      </c>
      <c r="S124" s="80"/>
      <c r="T124" s="181">
        <f>T125+T173+T263</f>
        <v>2.591296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89</v>
      </c>
      <c r="BK124" s="182">
        <f>BK125+BK173+BK263</f>
        <v>0</v>
      </c>
    </row>
    <row r="125" spans="2:63" s="12" customFormat="1" ht="25.95" customHeight="1">
      <c r="B125" s="183"/>
      <c r="C125" s="184"/>
      <c r="D125" s="185" t="s">
        <v>75</v>
      </c>
      <c r="E125" s="186" t="s">
        <v>115</v>
      </c>
      <c r="F125" s="186" t="s">
        <v>116</v>
      </c>
      <c r="G125" s="184"/>
      <c r="H125" s="184"/>
      <c r="I125" s="187"/>
      <c r="J125" s="188">
        <f>BK125</f>
        <v>0</v>
      </c>
      <c r="K125" s="184"/>
      <c r="L125" s="189"/>
      <c r="M125" s="190"/>
      <c r="N125" s="191"/>
      <c r="O125" s="191"/>
      <c r="P125" s="192">
        <f>P126+P131+P134+P137+P147+P158+P170</f>
        <v>0</v>
      </c>
      <c r="Q125" s="191"/>
      <c r="R125" s="192">
        <f>R126+R131+R134+R137+R147+R158+R170</f>
        <v>0.6421872000000001</v>
      </c>
      <c r="S125" s="191"/>
      <c r="T125" s="193">
        <f>T126+T131+T134+T137+T147+T158+T170</f>
        <v>2.591296</v>
      </c>
      <c r="AR125" s="194" t="s">
        <v>81</v>
      </c>
      <c r="AT125" s="195" t="s">
        <v>75</v>
      </c>
      <c r="AU125" s="195" t="s">
        <v>76</v>
      </c>
      <c r="AY125" s="194" t="s">
        <v>117</v>
      </c>
      <c r="BK125" s="196">
        <f>BK126+BK131+BK134+BK137+BK147+BK158+BK170</f>
        <v>0</v>
      </c>
    </row>
    <row r="126" spans="2:63" s="12" customFormat="1" ht="22.8" customHeight="1">
      <c r="B126" s="183"/>
      <c r="C126" s="184"/>
      <c r="D126" s="185" t="s">
        <v>75</v>
      </c>
      <c r="E126" s="197" t="s">
        <v>81</v>
      </c>
      <c r="F126" s="197" t="s">
        <v>118</v>
      </c>
      <c r="G126" s="184"/>
      <c r="H126" s="184"/>
      <c r="I126" s="187"/>
      <c r="J126" s="198">
        <f>BK126</f>
        <v>0</v>
      </c>
      <c r="K126" s="184"/>
      <c r="L126" s="189"/>
      <c r="M126" s="190"/>
      <c r="N126" s="191"/>
      <c r="O126" s="191"/>
      <c r="P126" s="192">
        <f>SUM(P127:P130)</f>
        <v>0</v>
      </c>
      <c r="Q126" s="191"/>
      <c r="R126" s="192">
        <f>SUM(R127:R130)</f>
        <v>0</v>
      </c>
      <c r="S126" s="191"/>
      <c r="T126" s="193">
        <f>SUM(T127:T130)</f>
        <v>0</v>
      </c>
      <c r="AR126" s="194" t="s">
        <v>81</v>
      </c>
      <c r="AT126" s="195" t="s">
        <v>75</v>
      </c>
      <c r="AU126" s="195" t="s">
        <v>81</v>
      </c>
      <c r="AY126" s="194" t="s">
        <v>117</v>
      </c>
      <c r="BK126" s="196">
        <f>SUM(BK127:BK130)</f>
        <v>0</v>
      </c>
    </row>
    <row r="127" spans="1:65" s="2" customFormat="1" ht="21.75" customHeight="1">
      <c r="A127" s="35"/>
      <c r="B127" s="36"/>
      <c r="C127" s="199" t="s">
        <v>81</v>
      </c>
      <c r="D127" s="199" t="s">
        <v>119</v>
      </c>
      <c r="E127" s="200" t="s">
        <v>120</v>
      </c>
      <c r="F127" s="201" t="s">
        <v>121</v>
      </c>
      <c r="G127" s="202" t="s">
        <v>122</v>
      </c>
      <c r="H127" s="203">
        <v>200</v>
      </c>
      <c r="I127" s="204"/>
      <c r="J127" s="205">
        <f>ROUND(I127*H127,2)</f>
        <v>0</v>
      </c>
      <c r="K127" s="201" t="s">
        <v>1</v>
      </c>
      <c r="L127" s="40"/>
      <c r="M127" s="206" t="s">
        <v>1</v>
      </c>
      <c r="N127" s="207" t="s">
        <v>41</v>
      </c>
      <c r="O127" s="72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0" t="s">
        <v>123</v>
      </c>
      <c r="AT127" s="210" t="s">
        <v>119</v>
      </c>
      <c r="AU127" s="210" t="s">
        <v>83</v>
      </c>
      <c r="AY127" s="18" t="s">
        <v>117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8" t="s">
        <v>81</v>
      </c>
      <c r="BK127" s="211">
        <f>ROUND(I127*H127,2)</f>
        <v>0</v>
      </c>
      <c r="BL127" s="18" t="s">
        <v>123</v>
      </c>
      <c r="BM127" s="210" t="s">
        <v>124</v>
      </c>
    </row>
    <row r="128" spans="1:47" s="2" customFormat="1" ht="19.2">
      <c r="A128" s="35"/>
      <c r="B128" s="36"/>
      <c r="C128" s="37"/>
      <c r="D128" s="212" t="s">
        <v>125</v>
      </c>
      <c r="E128" s="37"/>
      <c r="F128" s="213" t="s">
        <v>121</v>
      </c>
      <c r="G128" s="37"/>
      <c r="H128" s="37"/>
      <c r="I128" s="111"/>
      <c r="J128" s="37"/>
      <c r="K128" s="37"/>
      <c r="L128" s="40"/>
      <c r="M128" s="214"/>
      <c r="N128" s="215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125</v>
      </c>
      <c r="AU128" s="18" t="s">
        <v>83</v>
      </c>
    </row>
    <row r="129" spans="1:65" s="2" customFormat="1" ht="21.75" customHeight="1">
      <c r="A129" s="35"/>
      <c r="B129" s="36"/>
      <c r="C129" s="199" t="s">
        <v>83</v>
      </c>
      <c r="D129" s="199" t="s">
        <v>119</v>
      </c>
      <c r="E129" s="200" t="s">
        <v>126</v>
      </c>
      <c r="F129" s="201" t="s">
        <v>127</v>
      </c>
      <c r="G129" s="202" t="s">
        <v>128</v>
      </c>
      <c r="H129" s="203">
        <v>1</v>
      </c>
      <c r="I129" s="204"/>
      <c r="J129" s="205">
        <f>ROUND(I129*H129,2)</f>
        <v>0</v>
      </c>
      <c r="K129" s="201" t="s">
        <v>1</v>
      </c>
      <c r="L129" s="40"/>
      <c r="M129" s="206" t="s">
        <v>1</v>
      </c>
      <c r="N129" s="207" t="s">
        <v>41</v>
      </c>
      <c r="O129" s="72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0" t="s">
        <v>123</v>
      </c>
      <c r="AT129" s="210" t="s">
        <v>119</v>
      </c>
      <c r="AU129" s="210" t="s">
        <v>83</v>
      </c>
      <c r="AY129" s="18" t="s">
        <v>117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8" t="s">
        <v>81</v>
      </c>
      <c r="BK129" s="211">
        <f>ROUND(I129*H129,2)</f>
        <v>0</v>
      </c>
      <c r="BL129" s="18" t="s">
        <v>123</v>
      </c>
      <c r="BM129" s="210" t="s">
        <v>129</v>
      </c>
    </row>
    <row r="130" spans="1:47" s="2" customFormat="1" ht="19.2">
      <c r="A130" s="35"/>
      <c r="B130" s="36"/>
      <c r="C130" s="37"/>
      <c r="D130" s="212" t="s">
        <v>125</v>
      </c>
      <c r="E130" s="37"/>
      <c r="F130" s="213" t="s">
        <v>127</v>
      </c>
      <c r="G130" s="37"/>
      <c r="H130" s="37"/>
      <c r="I130" s="111"/>
      <c r="J130" s="37"/>
      <c r="K130" s="37"/>
      <c r="L130" s="40"/>
      <c r="M130" s="214"/>
      <c r="N130" s="215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125</v>
      </c>
      <c r="AU130" s="18" t="s">
        <v>83</v>
      </c>
    </row>
    <row r="131" spans="2:63" s="12" customFormat="1" ht="22.8" customHeight="1">
      <c r="B131" s="183"/>
      <c r="C131" s="184"/>
      <c r="D131" s="185" t="s">
        <v>75</v>
      </c>
      <c r="E131" s="197" t="s">
        <v>83</v>
      </c>
      <c r="F131" s="197" t="s">
        <v>130</v>
      </c>
      <c r="G131" s="184"/>
      <c r="H131" s="184"/>
      <c r="I131" s="187"/>
      <c r="J131" s="198">
        <f>BK131</f>
        <v>0</v>
      </c>
      <c r="K131" s="184"/>
      <c r="L131" s="189"/>
      <c r="M131" s="190"/>
      <c r="N131" s="191"/>
      <c r="O131" s="191"/>
      <c r="P131" s="192">
        <f>SUM(P132:P133)</f>
        <v>0</v>
      </c>
      <c r="Q131" s="191"/>
      <c r="R131" s="192">
        <f>SUM(R132:R133)</f>
        <v>0.024050000000000002</v>
      </c>
      <c r="S131" s="191"/>
      <c r="T131" s="193">
        <f>SUM(T132:T133)</f>
        <v>0</v>
      </c>
      <c r="AR131" s="194" t="s">
        <v>81</v>
      </c>
      <c r="AT131" s="195" t="s">
        <v>75</v>
      </c>
      <c r="AU131" s="195" t="s">
        <v>81</v>
      </c>
      <c r="AY131" s="194" t="s">
        <v>117</v>
      </c>
      <c r="BK131" s="196">
        <f>SUM(BK132:BK133)</f>
        <v>0</v>
      </c>
    </row>
    <row r="132" spans="1:65" s="2" customFormat="1" ht="21.75" customHeight="1">
      <c r="A132" s="35"/>
      <c r="B132" s="36"/>
      <c r="C132" s="199" t="s">
        <v>131</v>
      </c>
      <c r="D132" s="199" t="s">
        <v>119</v>
      </c>
      <c r="E132" s="200" t="s">
        <v>132</v>
      </c>
      <c r="F132" s="201" t="s">
        <v>133</v>
      </c>
      <c r="G132" s="202" t="s">
        <v>134</v>
      </c>
      <c r="H132" s="203">
        <v>13</v>
      </c>
      <c r="I132" s="204"/>
      <c r="J132" s="205">
        <f>ROUND(I132*H132,2)</f>
        <v>0</v>
      </c>
      <c r="K132" s="201" t="s">
        <v>1</v>
      </c>
      <c r="L132" s="40"/>
      <c r="M132" s="206" t="s">
        <v>1</v>
      </c>
      <c r="N132" s="207" t="s">
        <v>41</v>
      </c>
      <c r="O132" s="72"/>
      <c r="P132" s="208">
        <f>O132*H132</f>
        <v>0</v>
      </c>
      <c r="Q132" s="208">
        <v>0.00185</v>
      </c>
      <c r="R132" s="208">
        <f>Q132*H132</f>
        <v>0.024050000000000002</v>
      </c>
      <c r="S132" s="208">
        <v>0</v>
      </c>
      <c r="T132" s="20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0" t="s">
        <v>123</v>
      </c>
      <c r="AT132" s="210" t="s">
        <v>119</v>
      </c>
      <c r="AU132" s="210" t="s">
        <v>83</v>
      </c>
      <c r="AY132" s="18" t="s">
        <v>117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8" t="s">
        <v>81</v>
      </c>
      <c r="BK132" s="211">
        <f>ROUND(I132*H132,2)</f>
        <v>0</v>
      </c>
      <c r="BL132" s="18" t="s">
        <v>123</v>
      </c>
      <c r="BM132" s="210" t="s">
        <v>135</v>
      </c>
    </row>
    <row r="133" spans="1:47" s="2" customFormat="1" ht="19.2">
      <c r="A133" s="35"/>
      <c r="B133" s="36"/>
      <c r="C133" s="37"/>
      <c r="D133" s="212" t="s">
        <v>125</v>
      </c>
      <c r="E133" s="37"/>
      <c r="F133" s="213" t="s">
        <v>136</v>
      </c>
      <c r="G133" s="37"/>
      <c r="H133" s="37"/>
      <c r="I133" s="111"/>
      <c r="J133" s="37"/>
      <c r="K133" s="37"/>
      <c r="L133" s="40"/>
      <c r="M133" s="214"/>
      <c r="N133" s="215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125</v>
      </c>
      <c r="AU133" s="18" t="s">
        <v>83</v>
      </c>
    </row>
    <row r="134" spans="2:63" s="12" customFormat="1" ht="22.8" customHeight="1">
      <c r="B134" s="183"/>
      <c r="C134" s="184"/>
      <c r="D134" s="185" t="s">
        <v>75</v>
      </c>
      <c r="E134" s="197" t="s">
        <v>137</v>
      </c>
      <c r="F134" s="197" t="s">
        <v>138</v>
      </c>
      <c r="G134" s="184"/>
      <c r="H134" s="184"/>
      <c r="I134" s="187"/>
      <c r="J134" s="198">
        <f>BK134</f>
        <v>0</v>
      </c>
      <c r="K134" s="184"/>
      <c r="L134" s="189"/>
      <c r="M134" s="190"/>
      <c r="N134" s="191"/>
      <c r="O134" s="191"/>
      <c r="P134" s="192">
        <f>SUM(P135:P136)</f>
        <v>0</v>
      </c>
      <c r="Q134" s="191"/>
      <c r="R134" s="192">
        <f>SUM(R135:R136)</f>
        <v>0</v>
      </c>
      <c r="S134" s="191"/>
      <c r="T134" s="193">
        <f>SUM(T135:T136)</f>
        <v>0</v>
      </c>
      <c r="AR134" s="194" t="s">
        <v>81</v>
      </c>
      <c r="AT134" s="195" t="s">
        <v>75</v>
      </c>
      <c r="AU134" s="195" t="s">
        <v>81</v>
      </c>
      <c r="AY134" s="194" t="s">
        <v>117</v>
      </c>
      <c r="BK134" s="196">
        <f>SUM(BK135:BK136)</f>
        <v>0</v>
      </c>
    </row>
    <row r="135" spans="1:65" s="2" customFormat="1" ht="44.25" customHeight="1">
      <c r="A135" s="35"/>
      <c r="B135" s="36"/>
      <c r="C135" s="199" t="s">
        <v>123</v>
      </c>
      <c r="D135" s="199" t="s">
        <v>119</v>
      </c>
      <c r="E135" s="200" t="s">
        <v>139</v>
      </c>
      <c r="F135" s="201" t="s">
        <v>140</v>
      </c>
      <c r="G135" s="202" t="s">
        <v>122</v>
      </c>
      <c r="H135" s="203">
        <v>33</v>
      </c>
      <c r="I135" s="204"/>
      <c r="J135" s="205">
        <f>ROUND(I135*H135,2)</f>
        <v>0</v>
      </c>
      <c r="K135" s="201" t="s">
        <v>1</v>
      </c>
      <c r="L135" s="40"/>
      <c r="M135" s="206" t="s">
        <v>1</v>
      </c>
      <c r="N135" s="207" t="s">
        <v>41</v>
      </c>
      <c r="O135" s="7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0" t="s">
        <v>123</v>
      </c>
      <c r="AT135" s="210" t="s">
        <v>119</v>
      </c>
      <c r="AU135" s="210" t="s">
        <v>83</v>
      </c>
      <c r="AY135" s="18" t="s">
        <v>117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8" t="s">
        <v>81</v>
      </c>
      <c r="BK135" s="211">
        <f>ROUND(I135*H135,2)</f>
        <v>0</v>
      </c>
      <c r="BL135" s="18" t="s">
        <v>123</v>
      </c>
      <c r="BM135" s="210" t="s">
        <v>141</v>
      </c>
    </row>
    <row r="136" spans="1:47" s="2" customFormat="1" ht="19.2">
      <c r="A136" s="35"/>
      <c r="B136" s="36"/>
      <c r="C136" s="37"/>
      <c r="D136" s="212" t="s">
        <v>125</v>
      </c>
      <c r="E136" s="37"/>
      <c r="F136" s="213" t="s">
        <v>142</v>
      </c>
      <c r="G136" s="37"/>
      <c r="H136" s="37"/>
      <c r="I136" s="111"/>
      <c r="J136" s="37"/>
      <c r="K136" s="37"/>
      <c r="L136" s="40"/>
      <c r="M136" s="214"/>
      <c r="N136" s="215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125</v>
      </c>
      <c r="AU136" s="18" t="s">
        <v>83</v>
      </c>
    </row>
    <row r="137" spans="2:63" s="12" customFormat="1" ht="22.8" customHeight="1">
      <c r="B137" s="183"/>
      <c r="C137" s="184"/>
      <c r="D137" s="185" t="s">
        <v>75</v>
      </c>
      <c r="E137" s="197" t="s">
        <v>143</v>
      </c>
      <c r="F137" s="197" t="s">
        <v>144</v>
      </c>
      <c r="G137" s="184"/>
      <c r="H137" s="184"/>
      <c r="I137" s="187"/>
      <c r="J137" s="198">
        <f>BK137</f>
        <v>0</v>
      </c>
      <c r="K137" s="184"/>
      <c r="L137" s="189"/>
      <c r="M137" s="190"/>
      <c r="N137" s="191"/>
      <c r="O137" s="191"/>
      <c r="P137" s="192">
        <f>SUM(P138:P146)</f>
        <v>0</v>
      </c>
      <c r="Q137" s="191"/>
      <c r="R137" s="192">
        <f>SUM(R138:R146)</f>
        <v>0.5992372</v>
      </c>
      <c r="S137" s="191"/>
      <c r="T137" s="193">
        <f>SUM(T138:T146)</f>
        <v>0</v>
      </c>
      <c r="AR137" s="194" t="s">
        <v>81</v>
      </c>
      <c r="AT137" s="195" t="s">
        <v>75</v>
      </c>
      <c r="AU137" s="195" t="s">
        <v>81</v>
      </c>
      <c r="AY137" s="194" t="s">
        <v>117</v>
      </c>
      <c r="BK137" s="196">
        <f>SUM(BK138:BK146)</f>
        <v>0</v>
      </c>
    </row>
    <row r="138" spans="1:65" s="2" customFormat="1" ht="21.75" customHeight="1">
      <c r="A138" s="35"/>
      <c r="B138" s="36"/>
      <c r="C138" s="199" t="s">
        <v>137</v>
      </c>
      <c r="D138" s="199" t="s">
        <v>119</v>
      </c>
      <c r="E138" s="200" t="s">
        <v>145</v>
      </c>
      <c r="F138" s="201" t="s">
        <v>146</v>
      </c>
      <c r="G138" s="202" t="s">
        <v>122</v>
      </c>
      <c r="H138" s="203">
        <v>161.956</v>
      </c>
      <c r="I138" s="204"/>
      <c r="J138" s="205">
        <f>ROUND(I138*H138,2)</f>
        <v>0</v>
      </c>
      <c r="K138" s="201" t="s">
        <v>1</v>
      </c>
      <c r="L138" s="40"/>
      <c r="M138" s="206" t="s">
        <v>1</v>
      </c>
      <c r="N138" s="207" t="s">
        <v>41</v>
      </c>
      <c r="O138" s="72"/>
      <c r="P138" s="208">
        <f>O138*H138</f>
        <v>0</v>
      </c>
      <c r="Q138" s="208">
        <v>0.0037</v>
      </c>
      <c r="R138" s="208">
        <f>Q138*H138</f>
        <v>0.5992372</v>
      </c>
      <c r="S138" s="208">
        <v>0</v>
      </c>
      <c r="T138" s="20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0" t="s">
        <v>123</v>
      </c>
      <c r="AT138" s="210" t="s">
        <v>119</v>
      </c>
      <c r="AU138" s="210" t="s">
        <v>83</v>
      </c>
      <c r="AY138" s="18" t="s">
        <v>117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8" t="s">
        <v>81</v>
      </c>
      <c r="BK138" s="211">
        <f>ROUND(I138*H138,2)</f>
        <v>0</v>
      </c>
      <c r="BL138" s="18" t="s">
        <v>123</v>
      </c>
      <c r="BM138" s="210" t="s">
        <v>147</v>
      </c>
    </row>
    <row r="139" spans="1:47" s="2" customFormat="1" ht="19.2">
      <c r="A139" s="35"/>
      <c r="B139" s="36"/>
      <c r="C139" s="37"/>
      <c r="D139" s="212" t="s">
        <v>125</v>
      </c>
      <c r="E139" s="37"/>
      <c r="F139" s="213" t="s">
        <v>148</v>
      </c>
      <c r="G139" s="37"/>
      <c r="H139" s="37"/>
      <c r="I139" s="111"/>
      <c r="J139" s="37"/>
      <c r="K139" s="37"/>
      <c r="L139" s="40"/>
      <c r="M139" s="214"/>
      <c r="N139" s="215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125</v>
      </c>
      <c r="AU139" s="18" t="s">
        <v>83</v>
      </c>
    </row>
    <row r="140" spans="2:51" s="13" customFormat="1" ht="10.2">
      <c r="B140" s="216"/>
      <c r="C140" s="217"/>
      <c r="D140" s="212" t="s">
        <v>149</v>
      </c>
      <c r="E140" s="218" t="s">
        <v>1</v>
      </c>
      <c r="F140" s="219" t="s">
        <v>150</v>
      </c>
      <c r="G140" s="217"/>
      <c r="H140" s="218" t="s">
        <v>1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149</v>
      </c>
      <c r="AU140" s="225" t="s">
        <v>83</v>
      </c>
      <c r="AV140" s="13" t="s">
        <v>81</v>
      </c>
      <c r="AW140" s="13" t="s">
        <v>32</v>
      </c>
      <c r="AX140" s="13" t="s">
        <v>76</v>
      </c>
      <c r="AY140" s="225" t="s">
        <v>117</v>
      </c>
    </row>
    <row r="141" spans="2:51" s="14" customFormat="1" ht="10.2">
      <c r="B141" s="226"/>
      <c r="C141" s="227"/>
      <c r="D141" s="212" t="s">
        <v>149</v>
      </c>
      <c r="E141" s="228" t="s">
        <v>1</v>
      </c>
      <c r="F141" s="229" t="s">
        <v>151</v>
      </c>
      <c r="G141" s="227"/>
      <c r="H141" s="230">
        <v>161.956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149</v>
      </c>
      <c r="AU141" s="236" t="s">
        <v>83</v>
      </c>
      <c r="AV141" s="14" t="s">
        <v>83</v>
      </c>
      <c r="AW141" s="14" t="s">
        <v>32</v>
      </c>
      <c r="AX141" s="14" t="s">
        <v>81</v>
      </c>
      <c r="AY141" s="236" t="s">
        <v>117</v>
      </c>
    </row>
    <row r="142" spans="1:65" s="2" customFormat="1" ht="21.75" customHeight="1">
      <c r="A142" s="35"/>
      <c r="B142" s="36"/>
      <c r="C142" s="199" t="s">
        <v>143</v>
      </c>
      <c r="D142" s="199" t="s">
        <v>119</v>
      </c>
      <c r="E142" s="200" t="s">
        <v>152</v>
      </c>
      <c r="F142" s="201" t="s">
        <v>153</v>
      </c>
      <c r="G142" s="202" t="s">
        <v>154</v>
      </c>
      <c r="H142" s="203">
        <v>11.617</v>
      </c>
      <c r="I142" s="204"/>
      <c r="J142" s="205">
        <f>ROUND(I142*H142,2)</f>
        <v>0</v>
      </c>
      <c r="K142" s="201" t="s">
        <v>1</v>
      </c>
      <c r="L142" s="40"/>
      <c r="M142" s="206" t="s">
        <v>1</v>
      </c>
      <c r="N142" s="207" t="s">
        <v>41</v>
      </c>
      <c r="O142" s="72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0" t="s">
        <v>123</v>
      </c>
      <c r="AT142" s="210" t="s">
        <v>119</v>
      </c>
      <c r="AU142" s="210" t="s">
        <v>83</v>
      </c>
      <c r="AY142" s="18" t="s">
        <v>117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8" t="s">
        <v>81</v>
      </c>
      <c r="BK142" s="211">
        <f>ROUND(I142*H142,2)</f>
        <v>0</v>
      </c>
      <c r="BL142" s="18" t="s">
        <v>123</v>
      </c>
      <c r="BM142" s="210" t="s">
        <v>155</v>
      </c>
    </row>
    <row r="143" spans="1:47" s="2" customFormat="1" ht="10.2">
      <c r="A143" s="35"/>
      <c r="B143" s="36"/>
      <c r="C143" s="37"/>
      <c r="D143" s="212" t="s">
        <v>125</v>
      </c>
      <c r="E143" s="37"/>
      <c r="F143" s="213" t="s">
        <v>156</v>
      </c>
      <c r="G143" s="37"/>
      <c r="H143" s="37"/>
      <c r="I143" s="111"/>
      <c r="J143" s="37"/>
      <c r="K143" s="37"/>
      <c r="L143" s="40"/>
      <c r="M143" s="214"/>
      <c r="N143" s="215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125</v>
      </c>
      <c r="AU143" s="18" t="s">
        <v>83</v>
      </c>
    </row>
    <row r="144" spans="2:51" s="14" customFormat="1" ht="10.2">
      <c r="B144" s="226"/>
      <c r="C144" s="227"/>
      <c r="D144" s="212" t="s">
        <v>149</v>
      </c>
      <c r="E144" s="228" t="s">
        <v>1</v>
      </c>
      <c r="F144" s="229" t="s">
        <v>157</v>
      </c>
      <c r="G144" s="227"/>
      <c r="H144" s="230">
        <v>11.617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149</v>
      </c>
      <c r="AU144" s="236" t="s">
        <v>83</v>
      </c>
      <c r="AV144" s="14" t="s">
        <v>83</v>
      </c>
      <c r="AW144" s="14" t="s">
        <v>32</v>
      </c>
      <c r="AX144" s="14" t="s">
        <v>81</v>
      </c>
      <c r="AY144" s="236" t="s">
        <v>117</v>
      </c>
    </row>
    <row r="145" spans="1:65" s="2" customFormat="1" ht="33" customHeight="1">
      <c r="A145" s="35"/>
      <c r="B145" s="36"/>
      <c r="C145" s="199" t="s">
        <v>158</v>
      </c>
      <c r="D145" s="199" t="s">
        <v>119</v>
      </c>
      <c r="E145" s="200" t="s">
        <v>159</v>
      </c>
      <c r="F145" s="201" t="s">
        <v>160</v>
      </c>
      <c r="G145" s="202" t="s">
        <v>128</v>
      </c>
      <c r="H145" s="203">
        <v>1</v>
      </c>
      <c r="I145" s="204"/>
      <c r="J145" s="205">
        <f>ROUND(I145*H145,2)</f>
        <v>0</v>
      </c>
      <c r="K145" s="201" t="s">
        <v>1</v>
      </c>
      <c r="L145" s="40"/>
      <c r="M145" s="206" t="s">
        <v>1</v>
      </c>
      <c r="N145" s="207" t="s">
        <v>41</v>
      </c>
      <c r="O145" s="72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0" t="s">
        <v>123</v>
      </c>
      <c r="AT145" s="210" t="s">
        <v>119</v>
      </c>
      <c r="AU145" s="210" t="s">
        <v>83</v>
      </c>
      <c r="AY145" s="18" t="s">
        <v>117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8" t="s">
        <v>81</v>
      </c>
      <c r="BK145" s="211">
        <f>ROUND(I145*H145,2)</f>
        <v>0</v>
      </c>
      <c r="BL145" s="18" t="s">
        <v>123</v>
      </c>
      <c r="BM145" s="210" t="s">
        <v>161</v>
      </c>
    </row>
    <row r="146" spans="1:47" s="2" customFormat="1" ht="19.2">
      <c r="A146" s="35"/>
      <c r="B146" s="36"/>
      <c r="C146" s="37"/>
      <c r="D146" s="212" t="s">
        <v>125</v>
      </c>
      <c r="E146" s="37"/>
      <c r="F146" s="213" t="s">
        <v>162</v>
      </c>
      <c r="G146" s="37"/>
      <c r="H146" s="37"/>
      <c r="I146" s="111"/>
      <c r="J146" s="37"/>
      <c r="K146" s="37"/>
      <c r="L146" s="40"/>
      <c r="M146" s="214"/>
      <c r="N146" s="21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125</v>
      </c>
      <c r="AU146" s="18" t="s">
        <v>83</v>
      </c>
    </row>
    <row r="147" spans="2:63" s="12" customFormat="1" ht="22.8" customHeight="1">
      <c r="B147" s="183"/>
      <c r="C147" s="184"/>
      <c r="D147" s="185" t="s">
        <v>75</v>
      </c>
      <c r="E147" s="197" t="s">
        <v>163</v>
      </c>
      <c r="F147" s="197" t="s">
        <v>164</v>
      </c>
      <c r="G147" s="184"/>
      <c r="H147" s="184"/>
      <c r="I147" s="187"/>
      <c r="J147" s="198">
        <f>BK147</f>
        <v>0</v>
      </c>
      <c r="K147" s="184"/>
      <c r="L147" s="189"/>
      <c r="M147" s="190"/>
      <c r="N147" s="191"/>
      <c r="O147" s="191"/>
      <c r="P147" s="192">
        <f>SUM(P148:P157)</f>
        <v>0</v>
      </c>
      <c r="Q147" s="191"/>
      <c r="R147" s="192">
        <f>SUM(R148:R157)</f>
        <v>0.0189</v>
      </c>
      <c r="S147" s="191"/>
      <c r="T147" s="193">
        <f>SUM(T148:T157)</f>
        <v>2.591296</v>
      </c>
      <c r="AR147" s="194" t="s">
        <v>81</v>
      </c>
      <c r="AT147" s="195" t="s">
        <v>75</v>
      </c>
      <c r="AU147" s="195" t="s">
        <v>81</v>
      </c>
      <c r="AY147" s="194" t="s">
        <v>117</v>
      </c>
      <c r="BK147" s="196">
        <f>SUM(BK148:BK157)</f>
        <v>0</v>
      </c>
    </row>
    <row r="148" spans="1:65" s="2" customFormat="1" ht="21.75" customHeight="1">
      <c r="A148" s="35"/>
      <c r="B148" s="36"/>
      <c r="C148" s="199" t="s">
        <v>165</v>
      </c>
      <c r="D148" s="199" t="s">
        <v>119</v>
      </c>
      <c r="E148" s="200" t="s">
        <v>166</v>
      </c>
      <c r="F148" s="201" t="s">
        <v>167</v>
      </c>
      <c r="G148" s="202" t="s">
        <v>122</v>
      </c>
      <c r="H148" s="203">
        <v>161.956</v>
      </c>
      <c r="I148" s="204"/>
      <c r="J148" s="205">
        <f>ROUND(I148*H148,2)</f>
        <v>0</v>
      </c>
      <c r="K148" s="201" t="s">
        <v>1</v>
      </c>
      <c r="L148" s="40"/>
      <c r="M148" s="206" t="s">
        <v>1</v>
      </c>
      <c r="N148" s="207" t="s">
        <v>41</v>
      </c>
      <c r="O148" s="72"/>
      <c r="P148" s="208">
        <f>O148*H148</f>
        <v>0</v>
      </c>
      <c r="Q148" s="208">
        <v>0</v>
      </c>
      <c r="R148" s="208">
        <f>Q148*H148</f>
        <v>0</v>
      </c>
      <c r="S148" s="208">
        <v>0.016</v>
      </c>
      <c r="T148" s="209">
        <f>S148*H148</f>
        <v>2.591296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0" t="s">
        <v>123</v>
      </c>
      <c r="AT148" s="210" t="s">
        <v>119</v>
      </c>
      <c r="AU148" s="210" t="s">
        <v>83</v>
      </c>
      <c r="AY148" s="18" t="s">
        <v>117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8" t="s">
        <v>81</v>
      </c>
      <c r="BK148" s="211">
        <f>ROUND(I148*H148,2)</f>
        <v>0</v>
      </c>
      <c r="BL148" s="18" t="s">
        <v>123</v>
      </c>
      <c r="BM148" s="210" t="s">
        <v>168</v>
      </c>
    </row>
    <row r="149" spans="1:47" s="2" customFormat="1" ht="19.2">
      <c r="A149" s="35"/>
      <c r="B149" s="36"/>
      <c r="C149" s="37"/>
      <c r="D149" s="212" t="s">
        <v>125</v>
      </c>
      <c r="E149" s="37"/>
      <c r="F149" s="213" t="s">
        <v>169</v>
      </c>
      <c r="G149" s="37"/>
      <c r="H149" s="37"/>
      <c r="I149" s="111"/>
      <c r="J149" s="37"/>
      <c r="K149" s="37"/>
      <c r="L149" s="40"/>
      <c r="M149" s="214"/>
      <c r="N149" s="215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125</v>
      </c>
      <c r="AU149" s="18" t="s">
        <v>83</v>
      </c>
    </row>
    <row r="150" spans="2:51" s="13" customFormat="1" ht="10.2">
      <c r="B150" s="216"/>
      <c r="C150" s="217"/>
      <c r="D150" s="212" t="s">
        <v>149</v>
      </c>
      <c r="E150" s="218" t="s">
        <v>1</v>
      </c>
      <c r="F150" s="219" t="s">
        <v>150</v>
      </c>
      <c r="G150" s="217"/>
      <c r="H150" s="218" t="s">
        <v>1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149</v>
      </c>
      <c r="AU150" s="225" t="s">
        <v>83</v>
      </c>
      <c r="AV150" s="13" t="s">
        <v>81</v>
      </c>
      <c r="AW150" s="13" t="s">
        <v>32</v>
      </c>
      <c r="AX150" s="13" t="s">
        <v>76</v>
      </c>
      <c r="AY150" s="225" t="s">
        <v>117</v>
      </c>
    </row>
    <row r="151" spans="2:51" s="14" customFormat="1" ht="10.2">
      <c r="B151" s="226"/>
      <c r="C151" s="227"/>
      <c r="D151" s="212" t="s">
        <v>149</v>
      </c>
      <c r="E151" s="228" t="s">
        <v>1</v>
      </c>
      <c r="F151" s="229" t="s">
        <v>170</v>
      </c>
      <c r="G151" s="227"/>
      <c r="H151" s="230">
        <v>60.925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149</v>
      </c>
      <c r="AU151" s="236" t="s">
        <v>83</v>
      </c>
      <c r="AV151" s="14" t="s">
        <v>83</v>
      </c>
      <c r="AW151" s="14" t="s">
        <v>32</v>
      </c>
      <c r="AX151" s="14" t="s">
        <v>76</v>
      </c>
      <c r="AY151" s="236" t="s">
        <v>117</v>
      </c>
    </row>
    <row r="152" spans="2:51" s="14" customFormat="1" ht="10.2">
      <c r="B152" s="226"/>
      <c r="C152" s="227"/>
      <c r="D152" s="212" t="s">
        <v>149</v>
      </c>
      <c r="E152" s="228" t="s">
        <v>1</v>
      </c>
      <c r="F152" s="229" t="s">
        <v>171</v>
      </c>
      <c r="G152" s="227"/>
      <c r="H152" s="230">
        <v>20.053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149</v>
      </c>
      <c r="AU152" s="236" t="s">
        <v>83</v>
      </c>
      <c r="AV152" s="14" t="s">
        <v>83</v>
      </c>
      <c r="AW152" s="14" t="s">
        <v>32</v>
      </c>
      <c r="AX152" s="14" t="s">
        <v>76</v>
      </c>
      <c r="AY152" s="236" t="s">
        <v>117</v>
      </c>
    </row>
    <row r="153" spans="2:51" s="14" customFormat="1" ht="10.2">
      <c r="B153" s="226"/>
      <c r="C153" s="227"/>
      <c r="D153" s="212" t="s">
        <v>149</v>
      </c>
      <c r="E153" s="228" t="s">
        <v>1</v>
      </c>
      <c r="F153" s="229" t="s">
        <v>171</v>
      </c>
      <c r="G153" s="227"/>
      <c r="H153" s="230">
        <v>20.053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149</v>
      </c>
      <c r="AU153" s="236" t="s">
        <v>83</v>
      </c>
      <c r="AV153" s="14" t="s">
        <v>83</v>
      </c>
      <c r="AW153" s="14" t="s">
        <v>32</v>
      </c>
      <c r="AX153" s="14" t="s">
        <v>76</v>
      </c>
      <c r="AY153" s="236" t="s">
        <v>117</v>
      </c>
    </row>
    <row r="154" spans="2:51" s="14" customFormat="1" ht="10.2">
      <c r="B154" s="226"/>
      <c r="C154" s="227"/>
      <c r="D154" s="212" t="s">
        <v>149</v>
      </c>
      <c r="E154" s="228" t="s">
        <v>1</v>
      </c>
      <c r="F154" s="229" t="s">
        <v>170</v>
      </c>
      <c r="G154" s="227"/>
      <c r="H154" s="230">
        <v>60.925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149</v>
      </c>
      <c r="AU154" s="236" t="s">
        <v>83</v>
      </c>
      <c r="AV154" s="14" t="s">
        <v>83</v>
      </c>
      <c r="AW154" s="14" t="s">
        <v>32</v>
      </c>
      <c r="AX154" s="14" t="s">
        <v>76</v>
      </c>
      <c r="AY154" s="236" t="s">
        <v>117</v>
      </c>
    </row>
    <row r="155" spans="2:51" s="15" customFormat="1" ht="10.2">
      <c r="B155" s="237"/>
      <c r="C155" s="238"/>
      <c r="D155" s="212" t="s">
        <v>149</v>
      </c>
      <c r="E155" s="239" t="s">
        <v>1</v>
      </c>
      <c r="F155" s="240" t="s">
        <v>172</v>
      </c>
      <c r="G155" s="238"/>
      <c r="H155" s="241">
        <v>161.956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149</v>
      </c>
      <c r="AU155" s="247" t="s">
        <v>83</v>
      </c>
      <c r="AV155" s="15" t="s">
        <v>123</v>
      </c>
      <c r="AW155" s="15" t="s">
        <v>32</v>
      </c>
      <c r="AX155" s="15" t="s">
        <v>81</v>
      </c>
      <c r="AY155" s="247" t="s">
        <v>117</v>
      </c>
    </row>
    <row r="156" spans="1:65" s="2" customFormat="1" ht="21.75" customHeight="1">
      <c r="A156" s="35"/>
      <c r="B156" s="36"/>
      <c r="C156" s="199" t="s">
        <v>163</v>
      </c>
      <c r="D156" s="199" t="s">
        <v>119</v>
      </c>
      <c r="E156" s="200" t="s">
        <v>173</v>
      </c>
      <c r="F156" s="201" t="s">
        <v>174</v>
      </c>
      <c r="G156" s="202" t="s">
        <v>122</v>
      </c>
      <c r="H156" s="203">
        <v>90</v>
      </c>
      <c r="I156" s="204"/>
      <c r="J156" s="205">
        <f>ROUND(I156*H156,2)</f>
        <v>0</v>
      </c>
      <c r="K156" s="201" t="s">
        <v>1</v>
      </c>
      <c r="L156" s="40"/>
      <c r="M156" s="206" t="s">
        <v>1</v>
      </c>
      <c r="N156" s="207" t="s">
        <v>41</v>
      </c>
      <c r="O156" s="72"/>
      <c r="P156" s="208">
        <f>O156*H156</f>
        <v>0</v>
      </c>
      <c r="Q156" s="208">
        <v>0.00021</v>
      </c>
      <c r="R156" s="208">
        <f>Q156*H156</f>
        <v>0.0189</v>
      </c>
      <c r="S156" s="208">
        <v>0</v>
      </c>
      <c r="T156" s="20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0" t="s">
        <v>123</v>
      </c>
      <c r="AT156" s="210" t="s">
        <v>119</v>
      </c>
      <c r="AU156" s="210" t="s">
        <v>83</v>
      </c>
      <c r="AY156" s="18" t="s">
        <v>117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8" t="s">
        <v>81</v>
      </c>
      <c r="BK156" s="211">
        <f>ROUND(I156*H156,2)</f>
        <v>0</v>
      </c>
      <c r="BL156" s="18" t="s">
        <v>123</v>
      </c>
      <c r="BM156" s="210" t="s">
        <v>175</v>
      </c>
    </row>
    <row r="157" spans="1:47" s="2" customFormat="1" ht="28.8">
      <c r="A157" s="35"/>
      <c r="B157" s="36"/>
      <c r="C157" s="37"/>
      <c r="D157" s="212" t="s">
        <v>125</v>
      </c>
      <c r="E157" s="37"/>
      <c r="F157" s="213" t="s">
        <v>176</v>
      </c>
      <c r="G157" s="37"/>
      <c r="H157" s="37"/>
      <c r="I157" s="111"/>
      <c r="J157" s="37"/>
      <c r="K157" s="37"/>
      <c r="L157" s="40"/>
      <c r="M157" s="214"/>
      <c r="N157" s="215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125</v>
      </c>
      <c r="AU157" s="18" t="s">
        <v>83</v>
      </c>
    </row>
    <row r="158" spans="2:63" s="12" customFormat="1" ht="22.8" customHeight="1">
      <c r="B158" s="183"/>
      <c r="C158" s="184"/>
      <c r="D158" s="185" t="s">
        <v>75</v>
      </c>
      <c r="E158" s="197" t="s">
        <v>177</v>
      </c>
      <c r="F158" s="197" t="s">
        <v>178</v>
      </c>
      <c r="G158" s="184"/>
      <c r="H158" s="184"/>
      <c r="I158" s="187"/>
      <c r="J158" s="198">
        <f>BK158</f>
        <v>0</v>
      </c>
      <c r="K158" s="184"/>
      <c r="L158" s="189"/>
      <c r="M158" s="190"/>
      <c r="N158" s="191"/>
      <c r="O158" s="191"/>
      <c r="P158" s="192">
        <f>SUM(P159:P169)</f>
        <v>0</v>
      </c>
      <c r="Q158" s="191"/>
      <c r="R158" s="192">
        <f>SUM(R159:R169)</f>
        <v>0</v>
      </c>
      <c r="S158" s="191"/>
      <c r="T158" s="193">
        <f>SUM(T159:T169)</f>
        <v>0</v>
      </c>
      <c r="AR158" s="194" t="s">
        <v>81</v>
      </c>
      <c r="AT158" s="195" t="s">
        <v>75</v>
      </c>
      <c r="AU158" s="195" t="s">
        <v>81</v>
      </c>
      <c r="AY158" s="194" t="s">
        <v>117</v>
      </c>
      <c r="BK158" s="196">
        <f>SUM(BK159:BK169)</f>
        <v>0</v>
      </c>
    </row>
    <row r="159" spans="1:65" s="2" customFormat="1" ht="21.75" customHeight="1">
      <c r="A159" s="35"/>
      <c r="B159" s="36"/>
      <c r="C159" s="199" t="s">
        <v>179</v>
      </c>
      <c r="D159" s="199" t="s">
        <v>119</v>
      </c>
      <c r="E159" s="200" t="s">
        <v>180</v>
      </c>
      <c r="F159" s="201" t="s">
        <v>181</v>
      </c>
      <c r="G159" s="202" t="s">
        <v>182</v>
      </c>
      <c r="H159" s="203">
        <v>2.591</v>
      </c>
      <c r="I159" s="204"/>
      <c r="J159" s="205">
        <f>ROUND(I159*H159,2)</f>
        <v>0</v>
      </c>
      <c r="K159" s="201" t="s">
        <v>1</v>
      </c>
      <c r="L159" s="40"/>
      <c r="M159" s="206" t="s">
        <v>1</v>
      </c>
      <c r="N159" s="207" t="s">
        <v>41</v>
      </c>
      <c r="O159" s="72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0" t="s">
        <v>123</v>
      </c>
      <c r="AT159" s="210" t="s">
        <v>119</v>
      </c>
      <c r="AU159" s="210" t="s">
        <v>83</v>
      </c>
      <c r="AY159" s="18" t="s">
        <v>117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8" t="s">
        <v>81</v>
      </c>
      <c r="BK159" s="211">
        <f>ROUND(I159*H159,2)</f>
        <v>0</v>
      </c>
      <c r="BL159" s="18" t="s">
        <v>123</v>
      </c>
      <c r="BM159" s="210" t="s">
        <v>183</v>
      </c>
    </row>
    <row r="160" spans="1:47" s="2" customFormat="1" ht="19.2">
      <c r="A160" s="35"/>
      <c r="B160" s="36"/>
      <c r="C160" s="37"/>
      <c r="D160" s="212" t="s">
        <v>125</v>
      </c>
      <c r="E160" s="37"/>
      <c r="F160" s="213" t="s">
        <v>184</v>
      </c>
      <c r="G160" s="37"/>
      <c r="H160" s="37"/>
      <c r="I160" s="111"/>
      <c r="J160" s="37"/>
      <c r="K160" s="37"/>
      <c r="L160" s="40"/>
      <c r="M160" s="214"/>
      <c r="N160" s="215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125</v>
      </c>
      <c r="AU160" s="18" t="s">
        <v>83</v>
      </c>
    </row>
    <row r="161" spans="1:65" s="2" customFormat="1" ht="16.5" customHeight="1">
      <c r="A161" s="35"/>
      <c r="B161" s="36"/>
      <c r="C161" s="199" t="s">
        <v>185</v>
      </c>
      <c r="D161" s="199" t="s">
        <v>119</v>
      </c>
      <c r="E161" s="200" t="s">
        <v>186</v>
      </c>
      <c r="F161" s="201" t="s">
        <v>187</v>
      </c>
      <c r="G161" s="202" t="s">
        <v>182</v>
      </c>
      <c r="H161" s="203">
        <v>2.591</v>
      </c>
      <c r="I161" s="204"/>
      <c r="J161" s="205">
        <f>ROUND(I161*H161,2)</f>
        <v>0</v>
      </c>
      <c r="K161" s="201" t="s">
        <v>1</v>
      </c>
      <c r="L161" s="40"/>
      <c r="M161" s="206" t="s">
        <v>1</v>
      </c>
      <c r="N161" s="207" t="s">
        <v>41</v>
      </c>
      <c r="O161" s="72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0" t="s">
        <v>123</v>
      </c>
      <c r="AT161" s="210" t="s">
        <v>119</v>
      </c>
      <c r="AU161" s="210" t="s">
        <v>83</v>
      </c>
      <c r="AY161" s="18" t="s">
        <v>117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8" t="s">
        <v>81</v>
      </c>
      <c r="BK161" s="211">
        <f>ROUND(I161*H161,2)</f>
        <v>0</v>
      </c>
      <c r="BL161" s="18" t="s">
        <v>123</v>
      </c>
      <c r="BM161" s="210" t="s">
        <v>188</v>
      </c>
    </row>
    <row r="162" spans="1:47" s="2" customFormat="1" ht="19.2">
      <c r="A162" s="35"/>
      <c r="B162" s="36"/>
      <c r="C162" s="37"/>
      <c r="D162" s="212" t="s">
        <v>125</v>
      </c>
      <c r="E162" s="37"/>
      <c r="F162" s="213" t="s">
        <v>189</v>
      </c>
      <c r="G162" s="37"/>
      <c r="H162" s="37"/>
      <c r="I162" s="111"/>
      <c r="J162" s="37"/>
      <c r="K162" s="37"/>
      <c r="L162" s="40"/>
      <c r="M162" s="214"/>
      <c r="N162" s="21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125</v>
      </c>
      <c r="AU162" s="18" t="s">
        <v>83</v>
      </c>
    </row>
    <row r="163" spans="1:65" s="2" customFormat="1" ht="21.75" customHeight="1">
      <c r="A163" s="35"/>
      <c r="B163" s="36"/>
      <c r="C163" s="199" t="s">
        <v>190</v>
      </c>
      <c r="D163" s="199" t="s">
        <v>119</v>
      </c>
      <c r="E163" s="200" t="s">
        <v>191</v>
      </c>
      <c r="F163" s="201" t="s">
        <v>192</v>
      </c>
      <c r="G163" s="202" t="s">
        <v>182</v>
      </c>
      <c r="H163" s="203">
        <v>2.591</v>
      </c>
      <c r="I163" s="204"/>
      <c r="J163" s="205">
        <f>ROUND(I163*H163,2)</f>
        <v>0</v>
      </c>
      <c r="K163" s="201" t="s">
        <v>1</v>
      </c>
      <c r="L163" s="40"/>
      <c r="M163" s="206" t="s">
        <v>1</v>
      </c>
      <c r="N163" s="207" t="s">
        <v>41</v>
      </c>
      <c r="O163" s="72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0" t="s">
        <v>123</v>
      </c>
      <c r="AT163" s="210" t="s">
        <v>119</v>
      </c>
      <c r="AU163" s="210" t="s">
        <v>83</v>
      </c>
      <c r="AY163" s="18" t="s">
        <v>117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8" t="s">
        <v>81</v>
      </c>
      <c r="BK163" s="211">
        <f>ROUND(I163*H163,2)</f>
        <v>0</v>
      </c>
      <c r="BL163" s="18" t="s">
        <v>123</v>
      </c>
      <c r="BM163" s="210" t="s">
        <v>193</v>
      </c>
    </row>
    <row r="164" spans="1:47" s="2" customFormat="1" ht="19.2">
      <c r="A164" s="35"/>
      <c r="B164" s="36"/>
      <c r="C164" s="37"/>
      <c r="D164" s="212" t="s">
        <v>125</v>
      </c>
      <c r="E164" s="37"/>
      <c r="F164" s="213" t="s">
        <v>194</v>
      </c>
      <c r="G164" s="37"/>
      <c r="H164" s="37"/>
      <c r="I164" s="111"/>
      <c r="J164" s="37"/>
      <c r="K164" s="37"/>
      <c r="L164" s="40"/>
      <c r="M164" s="214"/>
      <c r="N164" s="215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125</v>
      </c>
      <c r="AU164" s="18" t="s">
        <v>83</v>
      </c>
    </row>
    <row r="165" spans="1:65" s="2" customFormat="1" ht="21.75" customHeight="1">
      <c r="A165" s="35"/>
      <c r="B165" s="36"/>
      <c r="C165" s="199" t="s">
        <v>195</v>
      </c>
      <c r="D165" s="199" t="s">
        <v>119</v>
      </c>
      <c r="E165" s="200" t="s">
        <v>196</v>
      </c>
      <c r="F165" s="201" t="s">
        <v>197</v>
      </c>
      <c r="G165" s="202" t="s">
        <v>182</v>
      </c>
      <c r="H165" s="203">
        <v>25.91</v>
      </c>
      <c r="I165" s="204"/>
      <c r="J165" s="205">
        <f>ROUND(I165*H165,2)</f>
        <v>0</v>
      </c>
      <c r="K165" s="201" t="s">
        <v>1</v>
      </c>
      <c r="L165" s="40"/>
      <c r="M165" s="206" t="s">
        <v>1</v>
      </c>
      <c r="N165" s="207" t="s">
        <v>41</v>
      </c>
      <c r="O165" s="72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0" t="s">
        <v>123</v>
      </c>
      <c r="AT165" s="210" t="s">
        <v>119</v>
      </c>
      <c r="AU165" s="210" t="s">
        <v>83</v>
      </c>
      <c r="AY165" s="18" t="s">
        <v>117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8" t="s">
        <v>81</v>
      </c>
      <c r="BK165" s="211">
        <f>ROUND(I165*H165,2)</f>
        <v>0</v>
      </c>
      <c r="BL165" s="18" t="s">
        <v>123</v>
      </c>
      <c r="BM165" s="210" t="s">
        <v>198</v>
      </c>
    </row>
    <row r="166" spans="1:47" s="2" customFormat="1" ht="28.8">
      <c r="A166" s="35"/>
      <c r="B166" s="36"/>
      <c r="C166" s="37"/>
      <c r="D166" s="212" t="s">
        <v>125</v>
      </c>
      <c r="E166" s="37"/>
      <c r="F166" s="213" t="s">
        <v>199</v>
      </c>
      <c r="G166" s="37"/>
      <c r="H166" s="37"/>
      <c r="I166" s="111"/>
      <c r="J166" s="37"/>
      <c r="K166" s="37"/>
      <c r="L166" s="40"/>
      <c r="M166" s="214"/>
      <c r="N166" s="215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125</v>
      </c>
      <c r="AU166" s="18" t="s">
        <v>83</v>
      </c>
    </row>
    <row r="167" spans="2:51" s="14" customFormat="1" ht="10.2">
      <c r="B167" s="226"/>
      <c r="C167" s="227"/>
      <c r="D167" s="212" t="s">
        <v>149</v>
      </c>
      <c r="E167" s="228" t="s">
        <v>1</v>
      </c>
      <c r="F167" s="229" t="s">
        <v>200</v>
      </c>
      <c r="G167" s="227"/>
      <c r="H167" s="230">
        <v>25.91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149</v>
      </c>
      <c r="AU167" s="236" t="s">
        <v>83</v>
      </c>
      <c r="AV167" s="14" t="s">
        <v>83</v>
      </c>
      <c r="AW167" s="14" t="s">
        <v>32</v>
      </c>
      <c r="AX167" s="14" t="s">
        <v>81</v>
      </c>
      <c r="AY167" s="236" t="s">
        <v>117</v>
      </c>
    </row>
    <row r="168" spans="1:65" s="2" customFormat="1" ht="21.75" customHeight="1">
      <c r="A168" s="35"/>
      <c r="B168" s="36"/>
      <c r="C168" s="199" t="s">
        <v>201</v>
      </c>
      <c r="D168" s="199" t="s">
        <v>119</v>
      </c>
      <c r="E168" s="200" t="s">
        <v>202</v>
      </c>
      <c r="F168" s="201" t="s">
        <v>203</v>
      </c>
      <c r="G168" s="202" t="s">
        <v>182</v>
      </c>
      <c r="H168" s="203">
        <v>2.591</v>
      </c>
      <c r="I168" s="204"/>
      <c r="J168" s="205">
        <f>ROUND(I168*H168,2)</f>
        <v>0</v>
      </c>
      <c r="K168" s="201" t="s">
        <v>1</v>
      </c>
      <c r="L168" s="40"/>
      <c r="M168" s="206" t="s">
        <v>1</v>
      </c>
      <c r="N168" s="207" t="s">
        <v>41</v>
      </c>
      <c r="O168" s="72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0" t="s">
        <v>123</v>
      </c>
      <c r="AT168" s="210" t="s">
        <v>119</v>
      </c>
      <c r="AU168" s="210" t="s">
        <v>83</v>
      </c>
      <c r="AY168" s="18" t="s">
        <v>117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8" t="s">
        <v>81</v>
      </c>
      <c r="BK168" s="211">
        <f>ROUND(I168*H168,2)</f>
        <v>0</v>
      </c>
      <c r="BL168" s="18" t="s">
        <v>123</v>
      </c>
      <c r="BM168" s="210" t="s">
        <v>204</v>
      </c>
    </row>
    <row r="169" spans="1:47" s="2" customFormat="1" ht="28.8">
      <c r="A169" s="35"/>
      <c r="B169" s="36"/>
      <c r="C169" s="37"/>
      <c r="D169" s="212" t="s">
        <v>125</v>
      </c>
      <c r="E169" s="37"/>
      <c r="F169" s="213" t="s">
        <v>205</v>
      </c>
      <c r="G169" s="37"/>
      <c r="H169" s="37"/>
      <c r="I169" s="111"/>
      <c r="J169" s="37"/>
      <c r="K169" s="37"/>
      <c r="L169" s="40"/>
      <c r="M169" s="214"/>
      <c r="N169" s="215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125</v>
      </c>
      <c r="AU169" s="18" t="s">
        <v>83</v>
      </c>
    </row>
    <row r="170" spans="2:63" s="12" customFormat="1" ht="22.8" customHeight="1">
      <c r="B170" s="183"/>
      <c r="C170" s="184"/>
      <c r="D170" s="185" t="s">
        <v>75</v>
      </c>
      <c r="E170" s="197" t="s">
        <v>206</v>
      </c>
      <c r="F170" s="197" t="s">
        <v>207</v>
      </c>
      <c r="G170" s="184"/>
      <c r="H170" s="184"/>
      <c r="I170" s="187"/>
      <c r="J170" s="198">
        <f>BK170</f>
        <v>0</v>
      </c>
      <c r="K170" s="184"/>
      <c r="L170" s="189"/>
      <c r="M170" s="190"/>
      <c r="N170" s="191"/>
      <c r="O170" s="191"/>
      <c r="P170" s="192">
        <f>SUM(P171:P172)</f>
        <v>0</v>
      </c>
      <c r="Q170" s="191"/>
      <c r="R170" s="192">
        <f>SUM(R171:R172)</f>
        <v>0</v>
      </c>
      <c r="S170" s="191"/>
      <c r="T170" s="193">
        <f>SUM(T171:T172)</f>
        <v>0</v>
      </c>
      <c r="AR170" s="194" t="s">
        <v>81</v>
      </c>
      <c r="AT170" s="195" t="s">
        <v>75</v>
      </c>
      <c r="AU170" s="195" t="s">
        <v>81</v>
      </c>
      <c r="AY170" s="194" t="s">
        <v>117</v>
      </c>
      <c r="BK170" s="196">
        <f>SUM(BK171:BK172)</f>
        <v>0</v>
      </c>
    </row>
    <row r="171" spans="1:65" s="2" customFormat="1" ht="21.75" customHeight="1">
      <c r="A171" s="35"/>
      <c r="B171" s="36"/>
      <c r="C171" s="199" t="s">
        <v>8</v>
      </c>
      <c r="D171" s="199" t="s">
        <v>119</v>
      </c>
      <c r="E171" s="200" t="s">
        <v>208</v>
      </c>
      <c r="F171" s="201" t="s">
        <v>209</v>
      </c>
      <c r="G171" s="202" t="s">
        <v>182</v>
      </c>
      <c r="H171" s="203">
        <v>0.642</v>
      </c>
      <c r="I171" s="204"/>
      <c r="J171" s="205">
        <f>ROUND(I171*H171,2)</f>
        <v>0</v>
      </c>
      <c r="K171" s="201" t="s">
        <v>1</v>
      </c>
      <c r="L171" s="40"/>
      <c r="M171" s="206" t="s">
        <v>1</v>
      </c>
      <c r="N171" s="207" t="s">
        <v>41</v>
      </c>
      <c r="O171" s="72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0" t="s">
        <v>123</v>
      </c>
      <c r="AT171" s="210" t="s">
        <v>119</v>
      </c>
      <c r="AU171" s="210" t="s">
        <v>83</v>
      </c>
      <c r="AY171" s="18" t="s">
        <v>117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8" t="s">
        <v>81</v>
      </c>
      <c r="BK171" s="211">
        <f>ROUND(I171*H171,2)</f>
        <v>0</v>
      </c>
      <c r="BL171" s="18" t="s">
        <v>123</v>
      </c>
      <c r="BM171" s="210" t="s">
        <v>210</v>
      </c>
    </row>
    <row r="172" spans="1:47" s="2" customFormat="1" ht="38.4">
      <c r="A172" s="35"/>
      <c r="B172" s="36"/>
      <c r="C172" s="37"/>
      <c r="D172" s="212" t="s">
        <v>125</v>
      </c>
      <c r="E172" s="37"/>
      <c r="F172" s="213" t="s">
        <v>211</v>
      </c>
      <c r="G172" s="37"/>
      <c r="H172" s="37"/>
      <c r="I172" s="111"/>
      <c r="J172" s="37"/>
      <c r="K172" s="37"/>
      <c r="L172" s="40"/>
      <c r="M172" s="214"/>
      <c r="N172" s="21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125</v>
      </c>
      <c r="AU172" s="18" t="s">
        <v>83</v>
      </c>
    </row>
    <row r="173" spans="2:63" s="12" customFormat="1" ht="25.95" customHeight="1">
      <c r="B173" s="183"/>
      <c r="C173" s="184"/>
      <c r="D173" s="185" t="s">
        <v>75</v>
      </c>
      <c r="E173" s="186" t="s">
        <v>212</v>
      </c>
      <c r="F173" s="186" t="s">
        <v>213</v>
      </c>
      <c r="G173" s="184"/>
      <c r="H173" s="184"/>
      <c r="I173" s="187"/>
      <c r="J173" s="188">
        <f>BK173</f>
        <v>0</v>
      </c>
      <c r="K173" s="184"/>
      <c r="L173" s="189"/>
      <c r="M173" s="190"/>
      <c r="N173" s="191"/>
      <c r="O173" s="191"/>
      <c r="P173" s="192">
        <f>P174</f>
        <v>0</v>
      </c>
      <c r="Q173" s="191"/>
      <c r="R173" s="192">
        <f>R174</f>
        <v>2.6726910799999994</v>
      </c>
      <c r="S173" s="191"/>
      <c r="T173" s="193">
        <f>T174</f>
        <v>0</v>
      </c>
      <c r="AR173" s="194" t="s">
        <v>83</v>
      </c>
      <c r="AT173" s="195" t="s">
        <v>75</v>
      </c>
      <c r="AU173" s="195" t="s">
        <v>76</v>
      </c>
      <c r="AY173" s="194" t="s">
        <v>117</v>
      </c>
      <c r="BK173" s="196">
        <f>BK174</f>
        <v>0</v>
      </c>
    </row>
    <row r="174" spans="2:63" s="12" customFormat="1" ht="22.8" customHeight="1">
      <c r="B174" s="183"/>
      <c r="C174" s="184"/>
      <c r="D174" s="185" t="s">
        <v>75</v>
      </c>
      <c r="E174" s="197" t="s">
        <v>214</v>
      </c>
      <c r="F174" s="197" t="s">
        <v>215</v>
      </c>
      <c r="G174" s="184"/>
      <c r="H174" s="184"/>
      <c r="I174" s="187"/>
      <c r="J174" s="198">
        <f>BK174</f>
        <v>0</v>
      </c>
      <c r="K174" s="184"/>
      <c r="L174" s="189"/>
      <c r="M174" s="190"/>
      <c r="N174" s="191"/>
      <c r="O174" s="191"/>
      <c r="P174" s="192">
        <f>SUM(P175:P262)</f>
        <v>0</v>
      </c>
      <c r="Q174" s="191"/>
      <c r="R174" s="192">
        <f>SUM(R175:R262)</f>
        <v>2.6726910799999994</v>
      </c>
      <c r="S174" s="191"/>
      <c r="T174" s="193">
        <f>SUM(T175:T262)</f>
        <v>0</v>
      </c>
      <c r="AR174" s="194" t="s">
        <v>83</v>
      </c>
      <c r="AT174" s="195" t="s">
        <v>75</v>
      </c>
      <c r="AU174" s="195" t="s">
        <v>81</v>
      </c>
      <c r="AY174" s="194" t="s">
        <v>117</v>
      </c>
      <c r="BK174" s="196">
        <f>SUM(BK175:BK262)</f>
        <v>0</v>
      </c>
    </row>
    <row r="175" spans="1:65" s="2" customFormat="1" ht="21.75" customHeight="1">
      <c r="A175" s="35"/>
      <c r="B175" s="36"/>
      <c r="C175" s="199" t="s">
        <v>216</v>
      </c>
      <c r="D175" s="199" t="s">
        <v>119</v>
      </c>
      <c r="E175" s="200" t="s">
        <v>217</v>
      </c>
      <c r="F175" s="201" t="s">
        <v>218</v>
      </c>
      <c r="G175" s="202" t="s">
        <v>219</v>
      </c>
      <c r="H175" s="203">
        <v>1315.674</v>
      </c>
      <c r="I175" s="204"/>
      <c r="J175" s="205">
        <f>ROUND(I175*H175,2)</f>
        <v>0</v>
      </c>
      <c r="K175" s="201" t="s">
        <v>1</v>
      </c>
      <c r="L175" s="40"/>
      <c r="M175" s="206" t="s">
        <v>1</v>
      </c>
      <c r="N175" s="207" t="s">
        <v>41</v>
      </c>
      <c r="O175" s="72"/>
      <c r="P175" s="208">
        <f>O175*H175</f>
        <v>0</v>
      </c>
      <c r="Q175" s="208">
        <v>7E-05</v>
      </c>
      <c r="R175" s="208">
        <f>Q175*H175</f>
        <v>0.09209717999999999</v>
      </c>
      <c r="S175" s="208">
        <v>0</v>
      </c>
      <c r="T175" s="20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0" t="s">
        <v>216</v>
      </c>
      <c r="AT175" s="210" t="s">
        <v>119</v>
      </c>
      <c r="AU175" s="210" t="s">
        <v>83</v>
      </c>
      <c r="AY175" s="18" t="s">
        <v>117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8" t="s">
        <v>81</v>
      </c>
      <c r="BK175" s="211">
        <f>ROUND(I175*H175,2)</f>
        <v>0</v>
      </c>
      <c r="BL175" s="18" t="s">
        <v>216</v>
      </c>
      <c r="BM175" s="210" t="s">
        <v>220</v>
      </c>
    </row>
    <row r="176" spans="1:47" s="2" customFormat="1" ht="19.2">
      <c r="A176" s="35"/>
      <c r="B176" s="36"/>
      <c r="C176" s="37"/>
      <c r="D176" s="212" t="s">
        <v>125</v>
      </c>
      <c r="E176" s="37"/>
      <c r="F176" s="213" t="s">
        <v>221</v>
      </c>
      <c r="G176" s="37"/>
      <c r="H176" s="37"/>
      <c r="I176" s="111"/>
      <c r="J176" s="37"/>
      <c r="K176" s="37"/>
      <c r="L176" s="40"/>
      <c r="M176" s="214"/>
      <c r="N176" s="215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125</v>
      </c>
      <c r="AU176" s="18" t="s">
        <v>83</v>
      </c>
    </row>
    <row r="177" spans="2:51" s="13" customFormat="1" ht="10.2">
      <c r="B177" s="216"/>
      <c r="C177" s="217"/>
      <c r="D177" s="212" t="s">
        <v>149</v>
      </c>
      <c r="E177" s="218" t="s">
        <v>1</v>
      </c>
      <c r="F177" s="219" t="s">
        <v>222</v>
      </c>
      <c r="G177" s="217"/>
      <c r="H177" s="218" t="s">
        <v>1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149</v>
      </c>
      <c r="AU177" s="225" t="s">
        <v>83</v>
      </c>
      <c r="AV177" s="13" t="s">
        <v>81</v>
      </c>
      <c r="AW177" s="13" t="s">
        <v>32</v>
      </c>
      <c r="AX177" s="13" t="s">
        <v>76</v>
      </c>
      <c r="AY177" s="225" t="s">
        <v>117</v>
      </c>
    </row>
    <row r="178" spans="2:51" s="14" customFormat="1" ht="10.2">
      <c r="B178" s="226"/>
      <c r="C178" s="227"/>
      <c r="D178" s="212" t="s">
        <v>149</v>
      </c>
      <c r="E178" s="228" t="s">
        <v>1</v>
      </c>
      <c r="F178" s="229" t="s">
        <v>223</v>
      </c>
      <c r="G178" s="227"/>
      <c r="H178" s="230">
        <v>47.52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149</v>
      </c>
      <c r="AU178" s="236" t="s">
        <v>83</v>
      </c>
      <c r="AV178" s="14" t="s">
        <v>83</v>
      </c>
      <c r="AW178" s="14" t="s">
        <v>32</v>
      </c>
      <c r="AX178" s="14" t="s">
        <v>76</v>
      </c>
      <c r="AY178" s="236" t="s">
        <v>117</v>
      </c>
    </row>
    <row r="179" spans="2:51" s="13" customFormat="1" ht="10.2">
      <c r="B179" s="216"/>
      <c r="C179" s="217"/>
      <c r="D179" s="212" t="s">
        <v>149</v>
      </c>
      <c r="E179" s="218" t="s">
        <v>1</v>
      </c>
      <c r="F179" s="219" t="s">
        <v>224</v>
      </c>
      <c r="G179" s="217"/>
      <c r="H179" s="218" t="s">
        <v>1</v>
      </c>
      <c r="I179" s="220"/>
      <c r="J179" s="217"/>
      <c r="K179" s="217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149</v>
      </c>
      <c r="AU179" s="225" t="s">
        <v>83</v>
      </c>
      <c r="AV179" s="13" t="s">
        <v>81</v>
      </c>
      <c r="AW179" s="13" t="s">
        <v>32</v>
      </c>
      <c r="AX179" s="13" t="s">
        <v>76</v>
      </c>
      <c r="AY179" s="225" t="s">
        <v>117</v>
      </c>
    </row>
    <row r="180" spans="2:51" s="14" customFormat="1" ht="10.2">
      <c r="B180" s="226"/>
      <c r="C180" s="227"/>
      <c r="D180" s="212" t="s">
        <v>149</v>
      </c>
      <c r="E180" s="228" t="s">
        <v>1</v>
      </c>
      <c r="F180" s="229" t="s">
        <v>225</v>
      </c>
      <c r="G180" s="227"/>
      <c r="H180" s="230">
        <v>4.147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149</v>
      </c>
      <c r="AU180" s="236" t="s">
        <v>83</v>
      </c>
      <c r="AV180" s="14" t="s">
        <v>83</v>
      </c>
      <c r="AW180" s="14" t="s">
        <v>32</v>
      </c>
      <c r="AX180" s="14" t="s">
        <v>76</v>
      </c>
      <c r="AY180" s="236" t="s">
        <v>117</v>
      </c>
    </row>
    <row r="181" spans="2:51" s="16" customFormat="1" ht="10.2">
      <c r="B181" s="248"/>
      <c r="C181" s="249"/>
      <c r="D181" s="212" t="s">
        <v>149</v>
      </c>
      <c r="E181" s="250" t="s">
        <v>1</v>
      </c>
      <c r="F181" s="251" t="s">
        <v>226</v>
      </c>
      <c r="G181" s="249"/>
      <c r="H181" s="252">
        <v>51.667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149</v>
      </c>
      <c r="AU181" s="258" t="s">
        <v>83</v>
      </c>
      <c r="AV181" s="16" t="s">
        <v>131</v>
      </c>
      <c r="AW181" s="16" t="s">
        <v>32</v>
      </c>
      <c r="AX181" s="16" t="s">
        <v>76</v>
      </c>
      <c r="AY181" s="258" t="s">
        <v>117</v>
      </c>
    </row>
    <row r="182" spans="2:51" s="13" customFormat="1" ht="10.2">
      <c r="B182" s="216"/>
      <c r="C182" s="217"/>
      <c r="D182" s="212" t="s">
        <v>149</v>
      </c>
      <c r="E182" s="218" t="s">
        <v>1</v>
      </c>
      <c r="F182" s="219" t="s">
        <v>227</v>
      </c>
      <c r="G182" s="217"/>
      <c r="H182" s="218" t="s">
        <v>1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149</v>
      </c>
      <c r="AU182" s="225" t="s">
        <v>83</v>
      </c>
      <c r="AV182" s="13" t="s">
        <v>81</v>
      </c>
      <c r="AW182" s="13" t="s">
        <v>32</v>
      </c>
      <c r="AX182" s="13" t="s">
        <v>76</v>
      </c>
      <c r="AY182" s="225" t="s">
        <v>117</v>
      </c>
    </row>
    <row r="183" spans="2:51" s="14" customFormat="1" ht="30.6">
      <c r="B183" s="226"/>
      <c r="C183" s="227"/>
      <c r="D183" s="212" t="s">
        <v>149</v>
      </c>
      <c r="E183" s="228" t="s">
        <v>1</v>
      </c>
      <c r="F183" s="229" t="s">
        <v>228</v>
      </c>
      <c r="G183" s="227"/>
      <c r="H183" s="230">
        <v>542.504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149</v>
      </c>
      <c r="AU183" s="236" t="s">
        <v>83</v>
      </c>
      <c r="AV183" s="14" t="s">
        <v>83</v>
      </c>
      <c r="AW183" s="14" t="s">
        <v>32</v>
      </c>
      <c r="AX183" s="14" t="s">
        <v>76</v>
      </c>
      <c r="AY183" s="236" t="s">
        <v>117</v>
      </c>
    </row>
    <row r="184" spans="2:51" s="14" customFormat="1" ht="30.6">
      <c r="B184" s="226"/>
      <c r="C184" s="227"/>
      <c r="D184" s="212" t="s">
        <v>149</v>
      </c>
      <c r="E184" s="228" t="s">
        <v>1</v>
      </c>
      <c r="F184" s="229" t="s">
        <v>229</v>
      </c>
      <c r="G184" s="227"/>
      <c r="H184" s="230">
        <v>717.037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149</v>
      </c>
      <c r="AU184" s="236" t="s">
        <v>83</v>
      </c>
      <c r="AV184" s="14" t="s">
        <v>83</v>
      </c>
      <c r="AW184" s="14" t="s">
        <v>32</v>
      </c>
      <c r="AX184" s="14" t="s">
        <v>76</v>
      </c>
      <c r="AY184" s="236" t="s">
        <v>117</v>
      </c>
    </row>
    <row r="185" spans="2:51" s="16" customFormat="1" ht="10.2">
      <c r="B185" s="248"/>
      <c r="C185" s="249"/>
      <c r="D185" s="212" t="s">
        <v>149</v>
      </c>
      <c r="E185" s="250" t="s">
        <v>1</v>
      </c>
      <c r="F185" s="251" t="s">
        <v>226</v>
      </c>
      <c r="G185" s="249"/>
      <c r="H185" s="252">
        <v>1259.5410000000002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149</v>
      </c>
      <c r="AU185" s="258" t="s">
        <v>83</v>
      </c>
      <c r="AV185" s="16" t="s">
        <v>131</v>
      </c>
      <c r="AW185" s="16" t="s">
        <v>32</v>
      </c>
      <c r="AX185" s="16" t="s">
        <v>76</v>
      </c>
      <c r="AY185" s="258" t="s">
        <v>117</v>
      </c>
    </row>
    <row r="186" spans="2:51" s="13" customFormat="1" ht="10.2">
      <c r="B186" s="216"/>
      <c r="C186" s="217"/>
      <c r="D186" s="212" t="s">
        <v>149</v>
      </c>
      <c r="E186" s="218" t="s">
        <v>1</v>
      </c>
      <c r="F186" s="219" t="s">
        <v>230</v>
      </c>
      <c r="G186" s="217"/>
      <c r="H186" s="218" t="s">
        <v>1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149</v>
      </c>
      <c r="AU186" s="225" t="s">
        <v>83</v>
      </c>
      <c r="AV186" s="13" t="s">
        <v>81</v>
      </c>
      <c r="AW186" s="13" t="s">
        <v>32</v>
      </c>
      <c r="AX186" s="13" t="s">
        <v>76</v>
      </c>
      <c r="AY186" s="225" t="s">
        <v>117</v>
      </c>
    </row>
    <row r="187" spans="2:51" s="14" customFormat="1" ht="10.2">
      <c r="B187" s="226"/>
      <c r="C187" s="227"/>
      <c r="D187" s="212" t="s">
        <v>149</v>
      </c>
      <c r="E187" s="228" t="s">
        <v>1</v>
      </c>
      <c r="F187" s="229" t="s">
        <v>231</v>
      </c>
      <c r="G187" s="227"/>
      <c r="H187" s="230">
        <v>3.775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149</v>
      </c>
      <c r="AU187" s="236" t="s">
        <v>83</v>
      </c>
      <c r="AV187" s="14" t="s">
        <v>83</v>
      </c>
      <c r="AW187" s="14" t="s">
        <v>32</v>
      </c>
      <c r="AX187" s="14" t="s">
        <v>76</v>
      </c>
      <c r="AY187" s="236" t="s">
        <v>117</v>
      </c>
    </row>
    <row r="188" spans="2:51" s="13" customFormat="1" ht="10.2">
      <c r="B188" s="216"/>
      <c r="C188" s="217"/>
      <c r="D188" s="212" t="s">
        <v>149</v>
      </c>
      <c r="E188" s="218" t="s">
        <v>1</v>
      </c>
      <c r="F188" s="219" t="s">
        <v>232</v>
      </c>
      <c r="G188" s="217"/>
      <c r="H188" s="218" t="s">
        <v>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149</v>
      </c>
      <c r="AU188" s="225" t="s">
        <v>83</v>
      </c>
      <c r="AV188" s="13" t="s">
        <v>81</v>
      </c>
      <c r="AW188" s="13" t="s">
        <v>32</v>
      </c>
      <c r="AX188" s="13" t="s">
        <v>76</v>
      </c>
      <c r="AY188" s="225" t="s">
        <v>117</v>
      </c>
    </row>
    <row r="189" spans="2:51" s="14" customFormat="1" ht="10.2">
      <c r="B189" s="226"/>
      <c r="C189" s="227"/>
      <c r="D189" s="212" t="s">
        <v>149</v>
      </c>
      <c r="E189" s="228" t="s">
        <v>1</v>
      </c>
      <c r="F189" s="229" t="s">
        <v>233</v>
      </c>
      <c r="G189" s="227"/>
      <c r="H189" s="230">
        <v>0.691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149</v>
      </c>
      <c r="AU189" s="236" t="s">
        <v>83</v>
      </c>
      <c r="AV189" s="14" t="s">
        <v>83</v>
      </c>
      <c r="AW189" s="14" t="s">
        <v>32</v>
      </c>
      <c r="AX189" s="14" t="s">
        <v>76</v>
      </c>
      <c r="AY189" s="236" t="s">
        <v>117</v>
      </c>
    </row>
    <row r="190" spans="2:51" s="15" customFormat="1" ht="10.2">
      <c r="B190" s="237"/>
      <c r="C190" s="238"/>
      <c r="D190" s="212" t="s">
        <v>149</v>
      </c>
      <c r="E190" s="239" t="s">
        <v>1</v>
      </c>
      <c r="F190" s="240" t="s">
        <v>172</v>
      </c>
      <c r="G190" s="238"/>
      <c r="H190" s="241">
        <v>1315.6740000000002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149</v>
      </c>
      <c r="AU190" s="247" t="s">
        <v>83</v>
      </c>
      <c r="AV190" s="15" t="s">
        <v>123</v>
      </c>
      <c r="AW190" s="15" t="s">
        <v>32</v>
      </c>
      <c r="AX190" s="15" t="s">
        <v>81</v>
      </c>
      <c r="AY190" s="247" t="s">
        <v>117</v>
      </c>
    </row>
    <row r="191" spans="1:65" s="2" customFormat="1" ht="16.5" customHeight="1">
      <c r="A191" s="35"/>
      <c r="B191" s="36"/>
      <c r="C191" s="259" t="s">
        <v>234</v>
      </c>
      <c r="D191" s="259" t="s">
        <v>235</v>
      </c>
      <c r="E191" s="260" t="s">
        <v>236</v>
      </c>
      <c r="F191" s="261" t="s">
        <v>237</v>
      </c>
      <c r="G191" s="262" t="s">
        <v>182</v>
      </c>
      <c r="H191" s="263">
        <v>0.06</v>
      </c>
      <c r="I191" s="264"/>
      <c r="J191" s="265">
        <f>ROUND(I191*H191,2)</f>
        <v>0</v>
      </c>
      <c r="K191" s="261" t="s">
        <v>1</v>
      </c>
      <c r="L191" s="266"/>
      <c r="M191" s="267" t="s">
        <v>1</v>
      </c>
      <c r="N191" s="268" t="s">
        <v>41</v>
      </c>
      <c r="O191" s="72"/>
      <c r="P191" s="208">
        <f>O191*H191</f>
        <v>0</v>
      </c>
      <c r="Q191" s="208">
        <v>1</v>
      </c>
      <c r="R191" s="208">
        <f>Q191*H191</f>
        <v>0.06</v>
      </c>
      <c r="S191" s="208">
        <v>0</v>
      </c>
      <c r="T191" s="20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0" t="s">
        <v>238</v>
      </c>
      <c r="AT191" s="210" t="s">
        <v>235</v>
      </c>
      <c r="AU191" s="210" t="s">
        <v>83</v>
      </c>
      <c r="AY191" s="18" t="s">
        <v>117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8" t="s">
        <v>81</v>
      </c>
      <c r="BK191" s="211">
        <f>ROUND(I191*H191,2)</f>
        <v>0</v>
      </c>
      <c r="BL191" s="18" t="s">
        <v>216</v>
      </c>
      <c r="BM191" s="210" t="s">
        <v>239</v>
      </c>
    </row>
    <row r="192" spans="1:47" s="2" customFormat="1" ht="10.2">
      <c r="A192" s="35"/>
      <c r="B192" s="36"/>
      <c r="C192" s="37"/>
      <c r="D192" s="212" t="s">
        <v>125</v>
      </c>
      <c r="E192" s="37"/>
      <c r="F192" s="213" t="s">
        <v>237</v>
      </c>
      <c r="G192" s="37"/>
      <c r="H192" s="37"/>
      <c r="I192" s="111"/>
      <c r="J192" s="37"/>
      <c r="K192" s="37"/>
      <c r="L192" s="40"/>
      <c r="M192" s="214"/>
      <c r="N192" s="215"/>
      <c r="O192" s="72"/>
      <c r="P192" s="72"/>
      <c r="Q192" s="72"/>
      <c r="R192" s="72"/>
      <c r="S192" s="72"/>
      <c r="T192" s="73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125</v>
      </c>
      <c r="AU192" s="18" t="s">
        <v>83</v>
      </c>
    </row>
    <row r="193" spans="2:51" s="14" customFormat="1" ht="10.2">
      <c r="B193" s="226"/>
      <c r="C193" s="227"/>
      <c r="D193" s="212" t="s">
        <v>149</v>
      </c>
      <c r="E193" s="228" t="s">
        <v>1</v>
      </c>
      <c r="F193" s="229" t="s">
        <v>240</v>
      </c>
      <c r="G193" s="227"/>
      <c r="H193" s="230">
        <v>0.06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149</v>
      </c>
      <c r="AU193" s="236" t="s">
        <v>83</v>
      </c>
      <c r="AV193" s="14" t="s">
        <v>83</v>
      </c>
      <c r="AW193" s="14" t="s">
        <v>32</v>
      </c>
      <c r="AX193" s="14" t="s">
        <v>81</v>
      </c>
      <c r="AY193" s="236" t="s">
        <v>117</v>
      </c>
    </row>
    <row r="194" spans="1:65" s="2" customFormat="1" ht="16.5" customHeight="1">
      <c r="A194" s="35"/>
      <c r="B194" s="36"/>
      <c r="C194" s="259" t="s">
        <v>241</v>
      </c>
      <c r="D194" s="259" t="s">
        <v>235</v>
      </c>
      <c r="E194" s="260" t="s">
        <v>242</v>
      </c>
      <c r="F194" s="261" t="s">
        <v>243</v>
      </c>
      <c r="G194" s="262" t="s">
        <v>182</v>
      </c>
      <c r="H194" s="263">
        <v>1.449</v>
      </c>
      <c r="I194" s="264"/>
      <c r="J194" s="265">
        <f>ROUND(I194*H194,2)</f>
        <v>0</v>
      </c>
      <c r="K194" s="261" t="s">
        <v>1</v>
      </c>
      <c r="L194" s="266"/>
      <c r="M194" s="267" t="s">
        <v>1</v>
      </c>
      <c r="N194" s="268" t="s">
        <v>41</v>
      </c>
      <c r="O194" s="72"/>
      <c r="P194" s="208">
        <f>O194*H194</f>
        <v>0</v>
      </c>
      <c r="Q194" s="208">
        <v>1</v>
      </c>
      <c r="R194" s="208">
        <f>Q194*H194</f>
        <v>1.449</v>
      </c>
      <c r="S194" s="208">
        <v>0</v>
      </c>
      <c r="T194" s="20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0" t="s">
        <v>238</v>
      </c>
      <c r="AT194" s="210" t="s">
        <v>235</v>
      </c>
      <c r="AU194" s="210" t="s">
        <v>83</v>
      </c>
      <c r="AY194" s="18" t="s">
        <v>117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8" t="s">
        <v>81</v>
      </c>
      <c r="BK194" s="211">
        <f>ROUND(I194*H194,2)</f>
        <v>0</v>
      </c>
      <c r="BL194" s="18" t="s">
        <v>216</v>
      </c>
      <c r="BM194" s="210" t="s">
        <v>244</v>
      </c>
    </row>
    <row r="195" spans="1:47" s="2" customFormat="1" ht="10.2">
      <c r="A195" s="35"/>
      <c r="B195" s="36"/>
      <c r="C195" s="37"/>
      <c r="D195" s="212" t="s">
        <v>125</v>
      </c>
      <c r="E195" s="37"/>
      <c r="F195" s="213" t="s">
        <v>243</v>
      </c>
      <c r="G195" s="37"/>
      <c r="H195" s="37"/>
      <c r="I195" s="111"/>
      <c r="J195" s="37"/>
      <c r="K195" s="37"/>
      <c r="L195" s="40"/>
      <c r="M195" s="214"/>
      <c r="N195" s="215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125</v>
      </c>
      <c r="AU195" s="18" t="s">
        <v>83</v>
      </c>
    </row>
    <row r="196" spans="2:51" s="14" customFormat="1" ht="10.2">
      <c r="B196" s="226"/>
      <c r="C196" s="227"/>
      <c r="D196" s="212" t="s">
        <v>149</v>
      </c>
      <c r="E196" s="228" t="s">
        <v>1</v>
      </c>
      <c r="F196" s="229" t="s">
        <v>245</v>
      </c>
      <c r="G196" s="227"/>
      <c r="H196" s="230">
        <v>1.449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149</v>
      </c>
      <c r="AU196" s="236" t="s">
        <v>83</v>
      </c>
      <c r="AV196" s="14" t="s">
        <v>83</v>
      </c>
      <c r="AW196" s="14" t="s">
        <v>32</v>
      </c>
      <c r="AX196" s="14" t="s">
        <v>81</v>
      </c>
      <c r="AY196" s="236" t="s">
        <v>117</v>
      </c>
    </row>
    <row r="197" spans="1:65" s="2" customFormat="1" ht="16.5" customHeight="1">
      <c r="A197" s="35"/>
      <c r="B197" s="36"/>
      <c r="C197" s="259" t="s">
        <v>246</v>
      </c>
      <c r="D197" s="259" t="s">
        <v>235</v>
      </c>
      <c r="E197" s="260" t="s">
        <v>247</v>
      </c>
      <c r="F197" s="261" t="s">
        <v>248</v>
      </c>
      <c r="G197" s="262" t="s">
        <v>182</v>
      </c>
      <c r="H197" s="263">
        <v>0.005</v>
      </c>
      <c r="I197" s="264"/>
      <c r="J197" s="265">
        <f>ROUND(I197*H197,2)</f>
        <v>0</v>
      </c>
      <c r="K197" s="261" t="s">
        <v>1</v>
      </c>
      <c r="L197" s="266"/>
      <c r="M197" s="267" t="s">
        <v>1</v>
      </c>
      <c r="N197" s="268" t="s">
        <v>41</v>
      </c>
      <c r="O197" s="72"/>
      <c r="P197" s="208">
        <f>O197*H197</f>
        <v>0</v>
      </c>
      <c r="Q197" s="208">
        <v>1</v>
      </c>
      <c r="R197" s="208">
        <f>Q197*H197</f>
        <v>0.005</v>
      </c>
      <c r="S197" s="208">
        <v>0</v>
      </c>
      <c r="T197" s="20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0" t="s">
        <v>238</v>
      </c>
      <c r="AT197" s="210" t="s">
        <v>235</v>
      </c>
      <c r="AU197" s="210" t="s">
        <v>83</v>
      </c>
      <c r="AY197" s="18" t="s">
        <v>117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8" t="s">
        <v>81</v>
      </c>
      <c r="BK197" s="211">
        <f>ROUND(I197*H197,2)</f>
        <v>0</v>
      </c>
      <c r="BL197" s="18" t="s">
        <v>216</v>
      </c>
      <c r="BM197" s="210" t="s">
        <v>249</v>
      </c>
    </row>
    <row r="198" spans="1:47" s="2" customFormat="1" ht="10.2">
      <c r="A198" s="35"/>
      <c r="B198" s="36"/>
      <c r="C198" s="37"/>
      <c r="D198" s="212" t="s">
        <v>125</v>
      </c>
      <c r="E198" s="37"/>
      <c r="F198" s="213" t="s">
        <v>248</v>
      </c>
      <c r="G198" s="37"/>
      <c r="H198" s="37"/>
      <c r="I198" s="111"/>
      <c r="J198" s="37"/>
      <c r="K198" s="37"/>
      <c r="L198" s="40"/>
      <c r="M198" s="214"/>
      <c r="N198" s="215"/>
      <c r="O198" s="72"/>
      <c r="P198" s="72"/>
      <c r="Q198" s="72"/>
      <c r="R198" s="72"/>
      <c r="S198" s="72"/>
      <c r="T198" s="73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125</v>
      </c>
      <c r="AU198" s="18" t="s">
        <v>83</v>
      </c>
    </row>
    <row r="199" spans="2:51" s="14" customFormat="1" ht="10.2">
      <c r="B199" s="226"/>
      <c r="C199" s="227"/>
      <c r="D199" s="212" t="s">
        <v>149</v>
      </c>
      <c r="E199" s="228" t="s">
        <v>1</v>
      </c>
      <c r="F199" s="229" t="s">
        <v>250</v>
      </c>
      <c r="G199" s="227"/>
      <c r="H199" s="230">
        <v>0.005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149</v>
      </c>
      <c r="AU199" s="236" t="s">
        <v>83</v>
      </c>
      <c r="AV199" s="14" t="s">
        <v>83</v>
      </c>
      <c r="AW199" s="14" t="s">
        <v>32</v>
      </c>
      <c r="AX199" s="14" t="s">
        <v>81</v>
      </c>
      <c r="AY199" s="236" t="s">
        <v>117</v>
      </c>
    </row>
    <row r="200" spans="1:65" s="2" customFormat="1" ht="21.75" customHeight="1">
      <c r="A200" s="35"/>
      <c r="B200" s="36"/>
      <c r="C200" s="199" t="s">
        <v>251</v>
      </c>
      <c r="D200" s="199" t="s">
        <v>119</v>
      </c>
      <c r="E200" s="200" t="s">
        <v>252</v>
      </c>
      <c r="F200" s="201" t="s">
        <v>253</v>
      </c>
      <c r="G200" s="202" t="s">
        <v>219</v>
      </c>
      <c r="H200" s="203">
        <v>183.618</v>
      </c>
      <c r="I200" s="204"/>
      <c r="J200" s="205">
        <f>ROUND(I200*H200,2)</f>
        <v>0</v>
      </c>
      <c r="K200" s="201" t="s">
        <v>1</v>
      </c>
      <c r="L200" s="40"/>
      <c r="M200" s="206" t="s">
        <v>1</v>
      </c>
      <c r="N200" s="207" t="s">
        <v>41</v>
      </c>
      <c r="O200" s="72"/>
      <c r="P200" s="208">
        <f>O200*H200</f>
        <v>0</v>
      </c>
      <c r="Q200" s="208">
        <v>6E-05</v>
      </c>
      <c r="R200" s="208">
        <f>Q200*H200</f>
        <v>0.01101708</v>
      </c>
      <c r="S200" s="208">
        <v>0</v>
      </c>
      <c r="T200" s="20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0" t="s">
        <v>216</v>
      </c>
      <c r="AT200" s="210" t="s">
        <v>119</v>
      </c>
      <c r="AU200" s="210" t="s">
        <v>83</v>
      </c>
      <c r="AY200" s="18" t="s">
        <v>117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8" t="s">
        <v>81</v>
      </c>
      <c r="BK200" s="211">
        <f>ROUND(I200*H200,2)</f>
        <v>0</v>
      </c>
      <c r="BL200" s="18" t="s">
        <v>216</v>
      </c>
      <c r="BM200" s="210" t="s">
        <v>254</v>
      </c>
    </row>
    <row r="201" spans="1:47" s="2" customFormat="1" ht="19.2">
      <c r="A201" s="35"/>
      <c r="B201" s="36"/>
      <c r="C201" s="37"/>
      <c r="D201" s="212" t="s">
        <v>125</v>
      </c>
      <c r="E201" s="37"/>
      <c r="F201" s="213" t="s">
        <v>255</v>
      </c>
      <c r="G201" s="37"/>
      <c r="H201" s="37"/>
      <c r="I201" s="111"/>
      <c r="J201" s="37"/>
      <c r="K201" s="37"/>
      <c r="L201" s="40"/>
      <c r="M201" s="214"/>
      <c r="N201" s="215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125</v>
      </c>
      <c r="AU201" s="18" t="s">
        <v>83</v>
      </c>
    </row>
    <row r="202" spans="2:51" s="13" customFormat="1" ht="10.2">
      <c r="B202" s="216"/>
      <c r="C202" s="217"/>
      <c r="D202" s="212" t="s">
        <v>149</v>
      </c>
      <c r="E202" s="218" t="s">
        <v>1</v>
      </c>
      <c r="F202" s="219" t="s">
        <v>230</v>
      </c>
      <c r="G202" s="217"/>
      <c r="H202" s="218" t="s">
        <v>1</v>
      </c>
      <c r="I202" s="220"/>
      <c r="J202" s="217"/>
      <c r="K202" s="217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149</v>
      </c>
      <c r="AU202" s="225" t="s">
        <v>83</v>
      </c>
      <c r="AV202" s="13" t="s">
        <v>81</v>
      </c>
      <c r="AW202" s="13" t="s">
        <v>32</v>
      </c>
      <c r="AX202" s="13" t="s">
        <v>76</v>
      </c>
      <c r="AY202" s="225" t="s">
        <v>117</v>
      </c>
    </row>
    <row r="203" spans="2:51" s="14" customFormat="1" ht="10.2">
      <c r="B203" s="226"/>
      <c r="C203" s="227"/>
      <c r="D203" s="212" t="s">
        <v>149</v>
      </c>
      <c r="E203" s="228" t="s">
        <v>1</v>
      </c>
      <c r="F203" s="229" t="s">
        <v>256</v>
      </c>
      <c r="G203" s="227"/>
      <c r="H203" s="230">
        <v>34.563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149</v>
      </c>
      <c r="AU203" s="236" t="s">
        <v>83</v>
      </c>
      <c r="AV203" s="14" t="s">
        <v>83</v>
      </c>
      <c r="AW203" s="14" t="s">
        <v>32</v>
      </c>
      <c r="AX203" s="14" t="s">
        <v>76</v>
      </c>
      <c r="AY203" s="236" t="s">
        <v>117</v>
      </c>
    </row>
    <row r="204" spans="2:51" s="14" customFormat="1" ht="10.2">
      <c r="B204" s="226"/>
      <c r="C204" s="227"/>
      <c r="D204" s="212" t="s">
        <v>149</v>
      </c>
      <c r="E204" s="228" t="s">
        <v>1</v>
      </c>
      <c r="F204" s="229" t="s">
        <v>257</v>
      </c>
      <c r="G204" s="227"/>
      <c r="H204" s="230">
        <v>55.461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149</v>
      </c>
      <c r="AU204" s="236" t="s">
        <v>83</v>
      </c>
      <c r="AV204" s="14" t="s">
        <v>83</v>
      </c>
      <c r="AW204" s="14" t="s">
        <v>32</v>
      </c>
      <c r="AX204" s="14" t="s">
        <v>76</v>
      </c>
      <c r="AY204" s="236" t="s">
        <v>117</v>
      </c>
    </row>
    <row r="205" spans="2:51" s="14" customFormat="1" ht="10.2">
      <c r="B205" s="226"/>
      <c r="C205" s="227"/>
      <c r="D205" s="212" t="s">
        <v>149</v>
      </c>
      <c r="E205" s="228" t="s">
        <v>1</v>
      </c>
      <c r="F205" s="229" t="s">
        <v>258</v>
      </c>
      <c r="G205" s="227"/>
      <c r="H205" s="230">
        <v>5.697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149</v>
      </c>
      <c r="AU205" s="236" t="s">
        <v>83</v>
      </c>
      <c r="AV205" s="14" t="s">
        <v>83</v>
      </c>
      <c r="AW205" s="14" t="s">
        <v>32</v>
      </c>
      <c r="AX205" s="14" t="s">
        <v>76</v>
      </c>
      <c r="AY205" s="236" t="s">
        <v>117</v>
      </c>
    </row>
    <row r="206" spans="2:51" s="14" customFormat="1" ht="10.2">
      <c r="B206" s="226"/>
      <c r="C206" s="227"/>
      <c r="D206" s="212" t="s">
        <v>149</v>
      </c>
      <c r="E206" s="228" t="s">
        <v>1</v>
      </c>
      <c r="F206" s="229" t="s">
        <v>259</v>
      </c>
      <c r="G206" s="227"/>
      <c r="H206" s="230">
        <v>10.734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149</v>
      </c>
      <c r="AU206" s="236" t="s">
        <v>83</v>
      </c>
      <c r="AV206" s="14" t="s">
        <v>83</v>
      </c>
      <c r="AW206" s="14" t="s">
        <v>32</v>
      </c>
      <c r="AX206" s="14" t="s">
        <v>76</v>
      </c>
      <c r="AY206" s="236" t="s">
        <v>117</v>
      </c>
    </row>
    <row r="207" spans="2:51" s="14" customFormat="1" ht="10.2">
      <c r="B207" s="226"/>
      <c r="C207" s="227"/>
      <c r="D207" s="212" t="s">
        <v>149</v>
      </c>
      <c r="E207" s="228" t="s">
        <v>1</v>
      </c>
      <c r="F207" s="229" t="s">
        <v>260</v>
      </c>
      <c r="G207" s="227"/>
      <c r="H207" s="230">
        <v>19.684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149</v>
      </c>
      <c r="AU207" s="236" t="s">
        <v>83</v>
      </c>
      <c r="AV207" s="14" t="s">
        <v>83</v>
      </c>
      <c r="AW207" s="14" t="s">
        <v>32</v>
      </c>
      <c r="AX207" s="14" t="s">
        <v>76</v>
      </c>
      <c r="AY207" s="236" t="s">
        <v>117</v>
      </c>
    </row>
    <row r="208" spans="2:51" s="14" customFormat="1" ht="10.2">
      <c r="B208" s="226"/>
      <c r="C208" s="227"/>
      <c r="D208" s="212" t="s">
        <v>149</v>
      </c>
      <c r="E208" s="228" t="s">
        <v>1</v>
      </c>
      <c r="F208" s="229" t="s">
        <v>261</v>
      </c>
      <c r="G208" s="227"/>
      <c r="H208" s="230">
        <v>48.986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149</v>
      </c>
      <c r="AU208" s="236" t="s">
        <v>83</v>
      </c>
      <c r="AV208" s="14" t="s">
        <v>83</v>
      </c>
      <c r="AW208" s="14" t="s">
        <v>32</v>
      </c>
      <c r="AX208" s="14" t="s">
        <v>76</v>
      </c>
      <c r="AY208" s="236" t="s">
        <v>117</v>
      </c>
    </row>
    <row r="209" spans="2:51" s="16" customFormat="1" ht="10.2">
      <c r="B209" s="248"/>
      <c r="C209" s="249"/>
      <c r="D209" s="212" t="s">
        <v>149</v>
      </c>
      <c r="E209" s="250" t="s">
        <v>1</v>
      </c>
      <c r="F209" s="251" t="s">
        <v>226</v>
      </c>
      <c r="G209" s="249"/>
      <c r="H209" s="252">
        <v>175.125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149</v>
      </c>
      <c r="AU209" s="258" t="s">
        <v>83</v>
      </c>
      <c r="AV209" s="16" t="s">
        <v>131</v>
      </c>
      <c r="AW209" s="16" t="s">
        <v>32</v>
      </c>
      <c r="AX209" s="16" t="s">
        <v>76</v>
      </c>
      <c r="AY209" s="258" t="s">
        <v>117</v>
      </c>
    </row>
    <row r="210" spans="2:51" s="13" customFormat="1" ht="10.2">
      <c r="B210" s="216"/>
      <c r="C210" s="217"/>
      <c r="D210" s="212" t="s">
        <v>149</v>
      </c>
      <c r="E210" s="218" t="s">
        <v>1</v>
      </c>
      <c r="F210" s="219" t="s">
        <v>262</v>
      </c>
      <c r="G210" s="217"/>
      <c r="H210" s="218" t="s">
        <v>1</v>
      </c>
      <c r="I210" s="220"/>
      <c r="J210" s="217"/>
      <c r="K210" s="217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149</v>
      </c>
      <c r="AU210" s="225" t="s">
        <v>83</v>
      </c>
      <c r="AV210" s="13" t="s">
        <v>81</v>
      </c>
      <c r="AW210" s="13" t="s">
        <v>32</v>
      </c>
      <c r="AX210" s="13" t="s">
        <v>76</v>
      </c>
      <c r="AY210" s="225" t="s">
        <v>117</v>
      </c>
    </row>
    <row r="211" spans="2:51" s="14" customFormat="1" ht="10.2">
      <c r="B211" s="226"/>
      <c r="C211" s="227"/>
      <c r="D211" s="212" t="s">
        <v>149</v>
      </c>
      <c r="E211" s="228" t="s">
        <v>1</v>
      </c>
      <c r="F211" s="229" t="s">
        <v>263</v>
      </c>
      <c r="G211" s="227"/>
      <c r="H211" s="230">
        <v>8.493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149</v>
      </c>
      <c r="AU211" s="236" t="s">
        <v>83</v>
      </c>
      <c r="AV211" s="14" t="s">
        <v>83</v>
      </c>
      <c r="AW211" s="14" t="s">
        <v>32</v>
      </c>
      <c r="AX211" s="14" t="s">
        <v>76</v>
      </c>
      <c r="AY211" s="236" t="s">
        <v>117</v>
      </c>
    </row>
    <row r="212" spans="2:51" s="15" customFormat="1" ht="10.2">
      <c r="B212" s="237"/>
      <c r="C212" s="238"/>
      <c r="D212" s="212" t="s">
        <v>149</v>
      </c>
      <c r="E212" s="239" t="s">
        <v>1</v>
      </c>
      <c r="F212" s="240" t="s">
        <v>172</v>
      </c>
      <c r="G212" s="238"/>
      <c r="H212" s="241">
        <v>183.618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149</v>
      </c>
      <c r="AU212" s="247" t="s">
        <v>83</v>
      </c>
      <c r="AV212" s="15" t="s">
        <v>123</v>
      </c>
      <c r="AW212" s="15" t="s">
        <v>32</v>
      </c>
      <c r="AX212" s="15" t="s">
        <v>81</v>
      </c>
      <c r="AY212" s="247" t="s">
        <v>117</v>
      </c>
    </row>
    <row r="213" spans="1:65" s="2" customFormat="1" ht="16.5" customHeight="1">
      <c r="A213" s="35"/>
      <c r="B213" s="36"/>
      <c r="C213" s="259" t="s">
        <v>7</v>
      </c>
      <c r="D213" s="259" t="s">
        <v>235</v>
      </c>
      <c r="E213" s="260" t="s">
        <v>247</v>
      </c>
      <c r="F213" s="261" t="s">
        <v>248</v>
      </c>
      <c r="G213" s="262" t="s">
        <v>182</v>
      </c>
      <c r="H213" s="263">
        <v>0.201</v>
      </c>
      <c r="I213" s="264"/>
      <c r="J213" s="265">
        <f>ROUND(I213*H213,2)</f>
        <v>0</v>
      </c>
      <c r="K213" s="261" t="s">
        <v>1</v>
      </c>
      <c r="L213" s="266"/>
      <c r="M213" s="267" t="s">
        <v>1</v>
      </c>
      <c r="N213" s="268" t="s">
        <v>41</v>
      </c>
      <c r="O213" s="72"/>
      <c r="P213" s="208">
        <f>O213*H213</f>
        <v>0</v>
      </c>
      <c r="Q213" s="208">
        <v>1</v>
      </c>
      <c r="R213" s="208">
        <f>Q213*H213</f>
        <v>0.201</v>
      </c>
      <c r="S213" s="208">
        <v>0</v>
      </c>
      <c r="T213" s="20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0" t="s">
        <v>238</v>
      </c>
      <c r="AT213" s="210" t="s">
        <v>235</v>
      </c>
      <c r="AU213" s="210" t="s">
        <v>83</v>
      </c>
      <c r="AY213" s="18" t="s">
        <v>117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8" t="s">
        <v>81</v>
      </c>
      <c r="BK213" s="211">
        <f>ROUND(I213*H213,2)</f>
        <v>0</v>
      </c>
      <c r="BL213" s="18" t="s">
        <v>216</v>
      </c>
      <c r="BM213" s="210" t="s">
        <v>264</v>
      </c>
    </row>
    <row r="214" spans="1:47" s="2" customFormat="1" ht="10.2">
      <c r="A214" s="35"/>
      <c r="B214" s="36"/>
      <c r="C214" s="37"/>
      <c r="D214" s="212" t="s">
        <v>125</v>
      </c>
      <c r="E214" s="37"/>
      <c r="F214" s="213" t="s">
        <v>248</v>
      </c>
      <c r="G214" s="37"/>
      <c r="H214" s="37"/>
      <c r="I214" s="111"/>
      <c r="J214" s="37"/>
      <c r="K214" s="37"/>
      <c r="L214" s="40"/>
      <c r="M214" s="214"/>
      <c r="N214" s="215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125</v>
      </c>
      <c r="AU214" s="18" t="s">
        <v>83</v>
      </c>
    </row>
    <row r="215" spans="2:51" s="14" customFormat="1" ht="10.2">
      <c r="B215" s="226"/>
      <c r="C215" s="227"/>
      <c r="D215" s="212" t="s">
        <v>149</v>
      </c>
      <c r="E215" s="228" t="s">
        <v>1</v>
      </c>
      <c r="F215" s="229" t="s">
        <v>265</v>
      </c>
      <c r="G215" s="227"/>
      <c r="H215" s="230">
        <v>0.201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149</v>
      </c>
      <c r="AU215" s="236" t="s">
        <v>83</v>
      </c>
      <c r="AV215" s="14" t="s">
        <v>83</v>
      </c>
      <c r="AW215" s="14" t="s">
        <v>32</v>
      </c>
      <c r="AX215" s="14" t="s">
        <v>81</v>
      </c>
      <c r="AY215" s="236" t="s">
        <v>117</v>
      </c>
    </row>
    <row r="216" spans="1:65" s="2" customFormat="1" ht="16.5" customHeight="1">
      <c r="A216" s="35"/>
      <c r="B216" s="36"/>
      <c r="C216" s="259" t="s">
        <v>266</v>
      </c>
      <c r="D216" s="259" t="s">
        <v>235</v>
      </c>
      <c r="E216" s="260" t="s">
        <v>267</v>
      </c>
      <c r="F216" s="261" t="s">
        <v>268</v>
      </c>
      <c r="G216" s="262" t="s">
        <v>182</v>
      </c>
      <c r="H216" s="263">
        <v>0.01</v>
      </c>
      <c r="I216" s="264"/>
      <c r="J216" s="265">
        <f>ROUND(I216*H216,2)</f>
        <v>0</v>
      </c>
      <c r="K216" s="261" t="s">
        <v>1</v>
      </c>
      <c r="L216" s="266"/>
      <c r="M216" s="267" t="s">
        <v>1</v>
      </c>
      <c r="N216" s="268" t="s">
        <v>41</v>
      </c>
      <c r="O216" s="72"/>
      <c r="P216" s="208">
        <f>O216*H216</f>
        <v>0</v>
      </c>
      <c r="Q216" s="208">
        <v>1</v>
      </c>
      <c r="R216" s="208">
        <f>Q216*H216</f>
        <v>0.01</v>
      </c>
      <c r="S216" s="208">
        <v>0</v>
      </c>
      <c r="T216" s="20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0" t="s">
        <v>238</v>
      </c>
      <c r="AT216" s="210" t="s">
        <v>235</v>
      </c>
      <c r="AU216" s="210" t="s">
        <v>83</v>
      </c>
      <c r="AY216" s="18" t="s">
        <v>117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8" t="s">
        <v>81</v>
      </c>
      <c r="BK216" s="211">
        <f>ROUND(I216*H216,2)</f>
        <v>0</v>
      </c>
      <c r="BL216" s="18" t="s">
        <v>216</v>
      </c>
      <c r="BM216" s="210" t="s">
        <v>269</v>
      </c>
    </row>
    <row r="217" spans="1:47" s="2" customFormat="1" ht="10.2">
      <c r="A217" s="35"/>
      <c r="B217" s="36"/>
      <c r="C217" s="37"/>
      <c r="D217" s="212" t="s">
        <v>125</v>
      </c>
      <c r="E217" s="37"/>
      <c r="F217" s="213" t="s">
        <v>268</v>
      </c>
      <c r="G217" s="37"/>
      <c r="H217" s="37"/>
      <c r="I217" s="111"/>
      <c r="J217" s="37"/>
      <c r="K217" s="37"/>
      <c r="L217" s="40"/>
      <c r="M217" s="214"/>
      <c r="N217" s="215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125</v>
      </c>
      <c r="AU217" s="18" t="s">
        <v>83</v>
      </c>
    </row>
    <row r="218" spans="2:51" s="14" customFormat="1" ht="10.2">
      <c r="B218" s="226"/>
      <c r="C218" s="227"/>
      <c r="D218" s="212" t="s">
        <v>149</v>
      </c>
      <c r="E218" s="228" t="s">
        <v>1</v>
      </c>
      <c r="F218" s="229" t="s">
        <v>270</v>
      </c>
      <c r="G218" s="227"/>
      <c r="H218" s="230">
        <v>0.01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149</v>
      </c>
      <c r="AU218" s="236" t="s">
        <v>83</v>
      </c>
      <c r="AV218" s="14" t="s">
        <v>83</v>
      </c>
      <c r="AW218" s="14" t="s">
        <v>32</v>
      </c>
      <c r="AX218" s="14" t="s">
        <v>81</v>
      </c>
      <c r="AY218" s="236" t="s">
        <v>117</v>
      </c>
    </row>
    <row r="219" spans="1:65" s="2" customFormat="1" ht="21.75" customHeight="1">
      <c r="A219" s="35"/>
      <c r="B219" s="36"/>
      <c r="C219" s="199" t="s">
        <v>271</v>
      </c>
      <c r="D219" s="199" t="s">
        <v>119</v>
      </c>
      <c r="E219" s="200" t="s">
        <v>272</v>
      </c>
      <c r="F219" s="201" t="s">
        <v>273</v>
      </c>
      <c r="G219" s="202" t="s">
        <v>219</v>
      </c>
      <c r="H219" s="203">
        <v>674.127</v>
      </c>
      <c r="I219" s="204"/>
      <c r="J219" s="205">
        <f>ROUND(I219*H219,2)</f>
        <v>0</v>
      </c>
      <c r="K219" s="201" t="s">
        <v>1</v>
      </c>
      <c r="L219" s="40"/>
      <c r="M219" s="206" t="s">
        <v>1</v>
      </c>
      <c r="N219" s="207" t="s">
        <v>41</v>
      </c>
      <c r="O219" s="72"/>
      <c r="P219" s="208">
        <f>O219*H219</f>
        <v>0</v>
      </c>
      <c r="Q219" s="208">
        <v>6E-05</v>
      </c>
      <c r="R219" s="208">
        <f>Q219*H219</f>
        <v>0.04044762</v>
      </c>
      <c r="S219" s="208">
        <v>0</v>
      </c>
      <c r="T219" s="20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0" t="s">
        <v>216</v>
      </c>
      <c r="AT219" s="210" t="s">
        <v>119</v>
      </c>
      <c r="AU219" s="210" t="s">
        <v>83</v>
      </c>
      <c r="AY219" s="18" t="s">
        <v>117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8" t="s">
        <v>81</v>
      </c>
      <c r="BK219" s="211">
        <f>ROUND(I219*H219,2)</f>
        <v>0</v>
      </c>
      <c r="BL219" s="18" t="s">
        <v>216</v>
      </c>
      <c r="BM219" s="210" t="s">
        <v>274</v>
      </c>
    </row>
    <row r="220" spans="1:47" s="2" customFormat="1" ht="19.2">
      <c r="A220" s="35"/>
      <c r="B220" s="36"/>
      <c r="C220" s="37"/>
      <c r="D220" s="212" t="s">
        <v>125</v>
      </c>
      <c r="E220" s="37"/>
      <c r="F220" s="213" t="s">
        <v>275</v>
      </c>
      <c r="G220" s="37"/>
      <c r="H220" s="37"/>
      <c r="I220" s="111"/>
      <c r="J220" s="37"/>
      <c r="K220" s="37"/>
      <c r="L220" s="40"/>
      <c r="M220" s="214"/>
      <c r="N220" s="215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125</v>
      </c>
      <c r="AU220" s="18" t="s">
        <v>83</v>
      </c>
    </row>
    <row r="221" spans="2:51" s="13" customFormat="1" ht="10.2">
      <c r="B221" s="216"/>
      <c r="C221" s="217"/>
      <c r="D221" s="212" t="s">
        <v>149</v>
      </c>
      <c r="E221" s="218" t="s">
        <v>1</v>
      </c>
      <c r="F221" s="219" t="s">
        <v>276</v>
      </c>
      <c r="G221" s="217"/>
      <c r="H221" s="218" t="s">
        <v>1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149</v>
      </c>
      <c r="AU221" s="225" t="s">
        <v>83</v>
      </c>
      <c r="AV221" s="13" t="s">
        <v>81</v>
      </c>
      <c r="AW221" s="13" t="s">
        <v>32</v>
      </c>
      <c r="AX221" s="13" t="s">
        <v>76</v>
      </c>
      <c r="AY221" s="225" t="s">
        <v>117</v>
      </c>
    </row>
    <row r="222" spans="2:51" s="14" customFormat="1" ht="10.2">
      <c r="B222" s="226"/>
      <c r="C222" s="227"/>
      <c r="D222" s="212" t="s">
        <v>149</v>
      </c>
      <c r="E222" s="228" t="s">
        <v>1</v>
      </c>
      <c r="F222" s="229" t="s">
        <v>277</v>
      </c>
      <c r="G222" s="227"/>
      <c r="H222" s="230">
        <v>114.525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149</v>
      </c>
      <c r="AU222" s="236" t="s">
        <v>83</v>
      </c>
      <c r="AV222" s="14" t="s">
        <v>83</v>
      </c>
      <c r="AW222" s="14" t="s">
        <v>32</v>
      </c>
      <c r="AX222" s="14" t="s">
        <v>76</v>
      </c>
      <c r="AY222" s="236" t="s">
        <v>117</v>
      </c>
    </row>
    <row r="223" spans="2:51" s="13" customFormat="1" ht="10.2">
      <c r="B223" s="216"/>
      <c r="C223" s="217"/>
      <c r="D223" s="212" t="s">
        <v>149</v>
      </c>
      <c r="E223" s="218" t="s">
        <v>1</v>
      </c>
      <c r="F223" s="219" t="s">
        <v>278</v>
      </c>
      <c r="G223" s="217"/>
      <c r="H223" s="218" t="s">
        <v>1</v>
      </c>
      <c r="I223" s="220"/>
      <c r="J223" s="217"/>
      <c r="K223" s="217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149</v>
      </c>
      <c r="AU223" s="225" t="s">
        <v>83</v>
      </c>
      <c r="AV223" s="13" t="s">
        <v>81</v>
      </c>
      <c r="AW223" s="13" t="s">
        <v>32</v>
      </c>
      <c r="AX223" s="13" t="s">
        <v>76</v>
      </c>
      <c r="AY223" s="225" t="s">
        <v>117</v>
      </c>
    </row>
    <row r="224" spans="2:51" s="14" customFormat="1" ht="10.2">
      <c r="B224" s="226"/>
      <c r="C224" s="227"/>
      <c r="D224" s="212" t="s">
        <v>149</v>
      </c>
      <c r="E224" s="228" t="s">
        <v>1</v>
      </c>
      <c r="F224" s="229" t="s">
        <v>279</v>
      </c>
      <c r="G224" s="227"/>
      <c r="H224" s="230">
        <v>15.026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149</v>
      </c>
      <c r="AU224" s="236" t="s">
        <v>83</v>
      </c>
      <c r="AV224" s="14" t="s">
        <v>83</v>
      </c>
      <c r="AW224" s="14" t="s">
        <v>32</v>
      </c>
      <c r="AX224" s="14" t="s">
        <v>76</v>
      </c>
      <c r="AY224" s="236" t="s">
        <v>117</v>
      </c>
    </row>
    <row r="225" spans="2:51" s="13" customFormat="1" ht="10.2">
      <c r="B225" s="216"/>
      <c r="C225" s="217"/>
      <c r="D225" s="212" t="s">
        <v>149</v>
      </c>
      <c r="E225" s="218" t="s">
        <v>1</v>
      </c>
      <c r="F225" s="219" t="s">
        <v>280</v>
      </c>
      <c r="G225" s="217"/>
      <c r="H225" s="218" t="s">
        <v>1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149</v>
      </c>
      <c r="AU225" s="225" t="s">
        <v>83</v>
      </c>
      <c r="AV225" s="13" t="s">
        <v>81</v>
      </c>
      <c r="AW225" s="13" t="s">
        <v>32</v>
      </c>
      <c r="AX225" s="13" t="s">
        <v>76</v>
      </c>
      <c r="AY225" s="225" t="s">
        <v>117</v>
      </c>
    </row>
    <row r="226" spans="2:51" s="14" customFormat="1" ht="10.2">
      <c r="B226" s="226"/>
      <c r="C226" s="227"/>
      <c r="D226" s="212" t="s">
        <v>149</v>
      </c>
      <c r="E226" s="228" t="s">
        <v>1</v>
      </c>
      <c r="F226" s="229" t="s">
        <v>281</v>
      </c>
      <c r="G226" s="227"/>
      <c r="H226" s="230">
        <v>203.396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149</v>
      </c>
      <c r="AU226" s="236" t="s">
        <v>83</v>
      </c>
      <c r="AV226" s="14" t="s">
        <v>83</v>
      </c>
      <c r="AW226" s="14" t="s">
        <v>32</v>
      </c>
      <c r="AX226" s="14" t="s">
        <v>76</v>
      </c>
      <c r="AY226" s="236" t="s">
        <v>117</v>
      </c>
    </row>
    <row r="227" spans="2:51" s="16" customFormat="1" ht="10.2">
      <c r="B227" s="248"/>
      <c r="C227" s="249"/>
      <c r="D227" s="212" t="s">
        <v>149</v>
      </c>
      <c r="E227" s="250" t="s">
        <v>1</v>
      </c>
      <c r="F227" s="251" t="s">
        <v>226</v>
      </c>
      <c r="G227" s="249"/>
      <c r="H227" s="252">
        <v>332.947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149</v>
      </c>
      <c r="AU227" s="258" t="s">
        <v>83</v>
      </c>
      <c r="AV227" s="16" t="s">
        <v>131</v>
      </c>
      <c r="AW227" s="16" t="s">
        <v>32</v>
      </c>
      <c r="AX227" s="16" t="s">
        <v>76</v>
      </c>
      <c r="AY227" s="258" t="s">
        <v>117</v>
      </c>
    </row>
    <row r="228" spans="2:51" s="13" customFormat="1" ht="10.2">
      <c r="B228" s="216"/>
      <c r="C228" s="217"/>
      <c r="D228" s="212" t="s">
        <v>149</v>
      </c>
      <c r="E228" s="218" t="s">
        <v>1</v>
      </c>
      <c r="F228" s="219" t="s">
        <v>230</v>
      </c>
      <c r="G228" s="217"/>
      <c r="H228" s="218" t="s">
        <v>1</v>
      </c>
      <c r="I228" s="220"/>
      <c r="J228" s="217"/>
      <c r="K228" s="217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149</v>
      </c>
      <c r="AU228" s="225" t="s">
        <v>83</v>
      </c>
      <c r="AV228" s="13" t="s">
        <v>81</v>
      </c>
      <c r="AW228" s="13" t="s">
        <v>32</v>
      </c>
      <c r="AX228" s="13" t="s">
        <v>76</v>
      </c>
      <c r="AY228" s="225" t="s">
        <v>117</v>
      </c>
    </row>
    <row r="229" spans="2:51" s="14" customFormat="1" ht="10.2">
      <c r="B229" s="226"/>
      <c r="C229" s="227"/>
      <c r="D229" s="212" t="s">
        <v>149</v>
      </c>
      <c r="E229" s="228" t="s">
        <v>1</v>
      </c>
      <c r="F229" s="229" t="s">
        <v>282</v>
      </c>
      <c r="G229" s="227"/>
      <c r="H229" s="230">
        <v>64.232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149</v>
      </c>
      <c r="AU229" s="236" t="s">
        <v>83</v>
      </c>
      <c r="AV229" s="14" t="s">
        <v>83</v>
      </c>
      <c r="AW229" s="14" t="s">
        <v>32</v>
      </c>
      <c r="AX229" s="14" t="s">
        <v>76</v>
      </c>
      <c r="AY229" s="236" t="s">
        <v>117</v>
      </c>
    </row>
    <row r="230" spans="2:51" s="14" customFormat="1" ht="10.2">
      <c r="B230" s="226"/>
      <c r="C230" s="227"/>
      <c r="D230" s="212" t="s">
        <v>149</v>
      </c>
      <c r="E230" s="228" t="s">
        <v>1</v>
      </c>
      <c r="F230" s="229" t="s">
        <v>283</v>
      </c>
      <c r="G230" s="227"/>
      <c r="H230" s="230">
        <v>61.911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149</v>
      </c>
      <c r="AU230" s="236" t="s">
        <v>83</v>
      </c>
      <c r="AV230" s="14" t="s">
        <v>83</v>
      </c>
      <c r="AW230" s="14" t="s">
        <v>32</v>
      </c>
      <c r="AX230" s="14" t="s">
        <v>76</v>
      </c>
      <c r="AY230" s="236" t="s">
        <v>117</v>
      </c>
    </row>
    <row r="231" spans="2:51" s="14" customFormat="1" ht="10.2">
      <c r="B231" s="226"/>
      <c r="C231" s="227"/>
      <c r="D231" s="212" t="s">
        <v>149</v>
      </c>
      <c r="E231" s="228" t="s">
        <v>1</v>
      </c>
      <c r="F231" s="229" t="s">
        <v>284</v>
      </c>
      <c r="G231" s="227"/>
      <c r="H231" s="230">
        <v>20.254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149</v>
      </c>
      <c r="AU231" s="236" t="s">
        <v>83</v>
      </c>
      <c r="AV231" s="14" t="s">
        <v>83</v>
      </c>
      <c r="AW231" s="14" t="s">
        <v>32</v>
      </c>
      <c r="AX231" s="14" t="s">
        <v>76</v>
      </c>
      <c r="AY231" s="236" t="s">
        <v>117</v>
      </c>
    </row>
    <row r="232" spans="2:51" s="14" customFormat="1" ht="10.2">
      <c r="B232" s="226"/>
      <c r="C232" s="227"/>
      <c r="D232" s="212" t="s">
        <v>149</v>
      </c>
      <c r="E232" s="228" t="s">
        <v>1</v>
      </c>
      <c r="F232" s="229" t="s">
        <v>285</v>
      </c>
      <c r="G232" s="227"/>
      <c r="H232" s="230">
        <v>20.026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149</v>
      </c>
      <c r="AU232" s="236" t="s">
        <v>83</v>
      </c>
      <c r="AV232" s="14" t="s">
        <v>83</v>
      </c>
      <c r="AW232" s="14" t="s">
        <v>32</v>
      </c>
      <c r="AX232" s="14" t="s">
        <v>76</v>
      </c>
      <c r="AY232" s="236" t="s">
        <v>117</v>
      </c>
    </row>
    <row r="233" spans="2:51" s="14" customFormat="1" ht="10.2">
      <c r="B233" s="226"/>
      <c r="C233" s="227"/>
      <c r="D233" s="212" t="s">
        <v>149</v>
      </c>
      <c r="E233" s="228" t="s">
        <v>1</v>
      </c>
      <c r="F233" s="229" t="s">
        <v>286</v>
      </c>
      <c r="G233" s="227"/>
      <c r="H233" s="230">
        <v>82.026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149</v>
      </c>
      <c r="AU233" s="236" t="s">
        <v>83</v>
      </c>
      <c r="AV233" s="14" t="s">
        <v>83</v>
      </c>
      <c r="AW233" s="14" t="s">
        <v>32</v>
      </c>
      <c r="AX233" s="14" t="s">
        <v>76</v>
      </c>
      <c r="AY233" s="236" t="s">
        <v>117</v>
      </c>
    </row>
    <row r="234" spans="2:51" s="14" customFormat="1" ht="10.2">
      <c r="B234" s="226"/>
      <c r="C234" s="227"/>
      <c r="D234" s="212" t="s">
        <v>149</v>
      </c>
      <c r="E234" s="228" t="s">
        <v>1</v>
      </c>
      <c r="F234" s="229" t="s">
        <v>287</v>
      </c>
      <c r="G234" s="227"/>
      <c r="H234" s="230">
        <v>10.689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149</v>
      </c>
      <c r="AU234" s="236" t="s">
        <v>83</v>
      </c>
      <c r="AV234" s="14" t="s">
        <v>83</v>
      </c>
      <c r="AW234" s="14" t="s">
        <v>32</v>
      </c>
      <c r="AX234" s="14" t="s">
        <v>76</v>
      </c>
      <c r="AY234" s="236" t="s">
        <v>117</v>
      </c>
    </row>
    <row r="235" spans="2:51" s="14" customFormat="1" ht="10.2">
      <c r="B235" s="226"/>
      <c r="C235" s="227"/>
      <c r="D235" s="212" t="s">
        <v>149</v>
      </c>
      <c r="E235" s="228" t="s">
        <v>1</v>
      </c>
      <c r="F235" s="229" t="s">
        <v>288</v>
      </c>
      <c r="G235" s="227"/>
      <c r="H235" s="230">
        <v>10.245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149</v>
      </c>
      <c r="AU235" s="236" t="s">
        <v>83</v>
      </c>
      <c r="AV235" s="14" t="s">
        <v>83</v>
      </c>
      <c r="AW235" s="14" t="s">
        <v>32</v>
      </c>
      <c r="AX235" s="14" t="s">
        <v>76</v>
      </c>
      <c r="AY235" s="236" t="s">
        <v>117</v>
      </c>
    </row>
    <row r="236" spans="2:51" s="14" customFormat="1" ht="10.2">
      <c r="B236" s="226"/>
      <c r="C236" s="227"/>
      <c r="D236" s="212" t="s">
        <v>149</v>
      </c>
      <c r="E236" s="228" t="s">
        <v>1</v>
      </c>
      <c r="F236" s="229" t="s">
        <v>289</v>
      </c>
      <c r="G236" s="227"/>
      <c r="H236" s="230">
        <v>40.28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149</v>
      </c>
      <c r="AU236" s="236" t="s">
        <v>83</v>
      </c>
      <c r="AV236" s="14" t="s">
        <v>83</v>
      </c>
      <c r="AW236" s="14" t="s">
        <v>32</v>
      </c>
      <c r="AX236" s="14" t="s">
        <v>76</v>
      </c>
      <c r="AY236" s="236" t="s">
        <v>117</v>
      </c>
    </row>
    <row r="237" spans="2:51" s="16" customFormat="1" ht="10.2">
      <c r="B237" s="248"/>
      <c r="C237" s="249"/>
      <c r="D237" s="212" t="s">
        <v>149</v>
      </c>
      <c r="E237" s="250" t="s">
        <v>1</v>
      </c>
      <c r="F237" s="251" t="s">
        <v>226</v>
      </c>
      <c r="G237" s="249"/>
      <c r="H237" s="252">
        <v>309.663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149</v>
      </c>
      <c r="AU237" s="258" t="s">
        <v>83</v>
      </c>
      <c r="AV237" s="16" t="s">
        <v>131</v>
      </c>
      <c r="AW237" s="16" t="s">
        <v>32</v>
      </c>
      <c r="AX237" s="16" t="s">
        <v>76</v>
      </c>
      <c r="AY237" s="258" t="s">
        <v>117</v>
      </c>
    </row>
    <row r="238" spans="2:51" s="13" customFormat="1" ht="10.2">
      <c r="B238" s="216"/>
      <c r="C238" s="217"/>
      <c r="D238" s="212" t="s">
        <v>149</v>
      </c>
      <c r="E238" s="218" t="s">
        <v>1</v>
      </c>
      <c r="F238" s="219" t="s">
        <v>290</v>
      </c>
      <c r="G238" s="217"/>
      <c r="H238" s="218" t="s">
        <v>1</v>
      </c>
      <c r="I238" s="220"/>
      <c r="J238" s="217"/>
      <c r="K238" s="217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149</v>
      </c>
      <c r="AU238" s="225" t="s">
        <v>83</v>
      </c>
      <c r="AV238" s="13" t="s">
        <v>81</v>
      </c>
      <c r="AW238" s="13" t="s">
        <v>32</v>
      </c>
      <c r="AX238" s="13" t="s">
        <v>76</v>
      </c>
      <c r="AY238" s="225" t="s">
        <v>117</v>
      </c>
    </row>
    <row r="239" spans="2:51" s="14" customFormat="1" ht="10.2">
      <c r="B239" s="226"/>
      <c r="C239" s="227"/>
      <c r="D239" s="212" t="s">
        <v>149</v>
      </c>
      <c r="E239" s="228" t="s">
        <v>1</v>
      </c>
      <c r="F239" s="229" t="s">
        <v>291</v>
      </c>
      <c r="G239" s="227"/>
      <c r="H239" s="230">
        <v>31.517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149</v>
      </c>
      <c r="AU239" s="236" t="s">
        <v>83</v>
      </c>
      <c r="AV239" s="14" t="s">
        <v>83</v>
      </c>
      <c r="AW239" s="14" t="s">
        <v>32</v>
      </c>
      <c r="AX239" s="14" t="s">
        <v>76</v>
      </c>
      <c r="AY239" s="236" t="s">
        <v>117</v>
      </c>
    </row>
    <row r="240" spans="2:51" s="15" customFormat="1" ht="10.2">
      <c r="B240" s="237"/>
      <c r="C240" s="238"/>
      <c r="D240" s="212" t="s">
        <v>149</v>
      </c>
      <c r="E240" s="239" t="s">
        <v>1</v>
      </c>
      <c r="F240" s="240" t="s">
        <v>172</v>
      </c>
      <c r="G240" s="238"/>
      <c r="H240" s="241">
        <v>674.127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149</v>
      </c>
      <c r="AU240" s="247" t="s">
        <v>83</v>
      </c>
      <c r="AV240" s="15" t="s">
        <v>123</v>
      </c>
      <c r="AW240" s="15" t="s">
        <v>32</v>
      </c>
      <c r="AX240" s="15" t="s">
        <v>81</v>
      </c>
      <c r="AY240" s="247" t="s">
        <v>117</v>
      </c>
    </row>
    <row r="241" spans="1:65" s="2" customFormat="1" ht="16.5" customHeight="1">
      <c r="A241" s="35"/>
      <c r="B241" s="36"/>
      <c r="C241" s="259" t="s">
        <v>292</v>
      </c>
      <c r="D241" s="259" t="s">
        <v>235</v>
      </c>
      <c r="E241" s="260" t="s">
        <v>267</v>
      </c>
      <c r="F241" s="261" t="s">
        <v>268</v>
      </c>
      <c r="G241" s="262" t="s">
        <v>182</v>
      </c>
      <c r="H241" s="263">
        <v>0.42</v>
      </c>
      <c r="I241" s="264"/>
      <c r="J241" s="265">
        <f>ROUND(I241*H241,2)</f>
        <v>0</v>
      </c>
      <c r="K241" s="261" t="s">
        <v>1</v>
      </c>
      <c r="L241" s="266"/>
      <c r="M241" s="267" t="s">
        <v>1</v>
      </c>
      <c r="N241" s="268" t="s">
        <v>41</v>
      </c>
      <c r="O241" s="72"/>
      <c r="P241" s="208">
        <f>O241*H241</f>
        <v>0</v>
      </c>
      <c r="Q241" s="208">
        <v>1</v>
      </c>
      <c r="R241" s="208">
        <f>Q241*H241</f>
        <v>0.42</v>
      </c>
      <c r="S241" s="208">
        <v>0</v>
      </c>
      <c r="T241" s="20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0" t="s">
        <v>238</v>
      </c>
      <c r="AT241" s="210" t="s">
        <v>235</v>
      </c>
      <c r="AU241" s="210" t="s">
        <v>83</v>
      </c>
      <c r="AY241" s="18" t="s">
        <v>117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8" t="s">
        <v>81</v>
      </c>
      <c r="BK241" s="211">
        <f>ROUND(I241*H241,2)</f>
        <v>0</v>
      </c>
      <c r="BL241" s="18" t="s">
        <v>216</v>
      </c>
      <c r="BM241" s="210" t="s">
        <v>293</v>
      </c>
    </row>
    <row r="242" spans="1:47" s="2" customFormat="1" ht="10.2">
      <c r="A242" s="35"/>
      <c r="B242" s="36"/>
      <c r="C242" s="37"/>
      <c r="D242" s="212" t="s">
        <v>125</v>
      </c>
      <c r="E242" s="37"/>
      <c r="F242" s="213" t="s">
        <v>268</v>
      </c>
      <c r="G242" s="37"/>
      <c r="H242" s="37"/>
      <c r="I242" s="111"/>
      <c r="J242" s="37"/>
      <c r="K242" s="37"/>
      <c r="L242" s="40"/>
      <c r="M242" s="214"/>
      <c r="N242" s="215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125</v>
      </c>
      <c r="AU242" s="18" t="s">
        <v>83</v>
      </c>
    </row>
    <row r="243" spans="2:51" s="14" customFormat="1" ht="10.2">
      <c r="B243" s="226"/>
      <c r="C243" s="227"/>
      <c r="D243" s="212" t="s">
        <v>149</v>
      </c>
      <c r="E243" s="228" t="s">
        <v>1</v>
      </c>
      <c r="F243" s="229" t="s">
        <v>294</v>
      </c>
      <c r="G243" s="227"/>
      <c r="H243" s="230">
        <v>0.42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149</v>
      </c>
      <c r="AU243" s="236" t="s">
        <v>83</v>
      </c>
      <c r="AV243" s="14" t="s">
        <v>83</v>
      </c>
      <c r="AW243" s="14" t="s">
        <v>32</v>
      </c>
      <c r="AX243" s="14" t="s">
        <v>81</v>
      </c>
      <c r="AY243" s="236" t="s">
        <v>117</v>
      </c>
    </row>
    <row r="244" spans="1:65" s="2" customFormat="1" ht="16.5" customHeight="1">
      <c r="A244" s="35"/>
      <c r="B244" s="36"/>
      <c r="C244" s="259" t="s">
        <v>295</v>
      </c>
      <c r="D244" s="259" t="s">
        <v>235</v>
      </c>
      <c r="E244" s="260" t="s">
        <v>247</v>
      </c>
      <c r="F244" s="261" t="s">
        <v>248</v>
      </c>
      <c r="G244" s="262" t="s">
        <v>182</v>
      </c>
      <c r="H244" s="263">
        <v>0.357</v>
      </c>
      <c r="I244" s="264"/>
      <c r="J244" s="265">
        <f>ROUND(I244*H244,2)</f>
        <v>0</v>
      </c>
      <c r="K244" s="261" t="s">
        <v>1</v>
      </c>
      <c r="L244" s="266"/>
      <c r="M244" s="267" t="s">
        <v>1</v>
      </c>
      <c r="N244" s="268" t="s">
        <v>41</v>
      </c>
      <c r="O244" s="72"/>
      <c r="P244" s="208">
        <f>O244*H244</f>
        <v>0</v>
      </c>
      <c r="Q244" s="208">
        <v>1</v>
      </c>
      <c r="R244" s="208">
        <f>Q244*H244</f>
        <v>0.357</v>
      </c>
      <c r="S244" s="208">
        <v>0</v>
      </c>
      <c r="T244" s="20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0" t="s">
        <v>238</v>
      </c>
      <c r="AT244" s="210" t="s">
        <v>235</v>
      </c>
      <c r="AU244" s="210" t="s">
        <v>83</v>
      </c>
      <c r="AY244" s="18" t="s">
        <v>117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8" t="s">
        <v>81</v>
      </c>
      <c r="BK244" s="211">
        <f>ROUND(I244*H244,2)</f>
        <v>0</v>
      </c>
      <c r="BL244" s="18" t="s">
        <v>216</v>
      </c>
      <c r="BM244" s="210" t="s">
        <v>296</v>
      </c>
    </row>
    <row r="245" spans="1:47" s="2" customFormat="1" ht="10.2">
      <c r="A245" s="35"/>
      <c r="B245" s="36"/>
      <c r="C245" s="37"/>
      <c r="D245" s="212" t="s">
        <v>125</v>
      </c>
      <c r="E245" s="37"/>
      <c r="F245" s="213" t="s">
        <v>248</v>
      </c>
      <c r="G245" s="37"/>
      <c r="H245" s="37"/>
      <c r="I245" s="111"/>
      <c r="J245" s="37"/>
      <c r="K245" s="37"/>
      <c r="L245" s="40"/>
      <c r="M245" s="214"/>
      <c r="N245" s="215"/>
      <c r="O245" s="72"/>
      <c r="P245" s="72"/>
      <c r="Q245" s="72"/>
      <c r="R245" s="72"/>
      <c r="S245" s="72"/>
      <c r="T245" s="73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125</v>
      </c>
      <c r="AU245" s="18" t="s">
        <v>83</v>
      </c>
    </row>
    <row r="246" spans="2:51" s="14" customFormat="1" ht="10.2">
      <c r="B246" s="226"/>
      <c r="C246" s="227"/>
      <c r="D246" s="212" t="s">
        <v>149</v>
      </c>
      <c r="E246" s="228" t="s">
        <v>1</v>
      </c>
      <c r="F246" s="229" t="s">
        <v>297</v>
      </c>
      <c r="G246" s="227"/>
      <c r="H246" s="230">
        <v>0.357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149</v>
      </c>
      <c r="AU246" s="236" t="s">
        <v>83</v>
      </c>
      <c r="AV246" s="14" t="s">
        <v>83</v>
      </c>
      <c r="AW246" s="14" t="s">
        <v>32</v>
      </c>
      <c r="AX246" s="14" t="s">
        <v>81</v>
      </c>
      <c r="AY246" s="236" t="s">
        <v>117</v>
      </c>
    </row>
    <row r="247" spans="1:65" s="2" customFormat="1" ht="21.75" customHeight="1">
      <c r="A247" s="35"/>
      <c r="B247" s="36"/>
      <c r="C247" s="199" t="s">
        <v>298</v>
      </c>
      <c r="D247" s="199" t="s">
        <v>119</v>
      </c>
      <c r="E247" s="200" t="s">
        <v>299</v>
      </c>
      <c r="F247" s="201" t="s">
        <v>300</v>
      </c>
      <c r="G247" s="202" t="s">
        <v>219</v>
      </c>
      <c r="H247" s="203">
        <v>22.584</v>
      </c>
      <c r="I247" s="204"/>
      <c r="J247" s="205">
        <f>ROUND(I247*H247,2)</f>
        <v>0</v>
      </c>
      <c r="K247" s="201" t="s">
        <v>1</v>
      </c>
      <c r="L247" s="40"/>
      <c r="M247" s="206" t="s">
        <v>1</v>
      </c>
      <c r="N247" s="207" t="s">
        <v>41</v>
      </c>
      <c r="O247" s="72"/>
      <c r="P247" s="208">
        <f>O247*H247</f>
        <v>0</v>
      </c>
      <c r="Q247" s="208">
        <v>5E-05</v>
      </c>
      <c r="R247" s="208">
        <f>Q247*H247</f>
        <v>0.0011292000000000001</v>
      </c>
      <c r="S247" s="208">
        <v>0</v>
      </c>
      <c r="T247" s="20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0" t="s">
        <v>216</v>
      </c>
      <c r="AT247" s="210" t="s">
        <v>119</v>
      </c>
      <c r="AU247" s="210" t="s">
        <v>83</v>
      </c>
      <c r="AY247" s="18" t="s">
        <v>117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8" t="s">
        <v>81</v>
      </c>
      <c r="BK247" s="211">
        <f>ROUND(I247*H247,2)</f>
        <v>0</v>
      </c>
      <c r="BL247" s="18" t="s">
        <v>216</v>
      </c>
      <c r="BM247" s="210" t="s">
        <v>301</v>
      </c>
    </row>
    <row r="248" spans="1:47" s="2" customFormat="1" ht="19.2">
      <c r="A248" s="35"/>
      <c r="B248" s="36"/>
      <c r="C248" s="37"/>
      <c r="D248" s="212" t="s">
        <v>125</v>
      </c>
      <c r="E248" s="37"/>
      <c r="F248" s="213" t="s">
        <v>302</v>
      </c>
      <c r="G248" s="37"/>
      <c r="H248" s="37"/>
      <c r="I248" s="111"/>
      <c r="J248" s="37"/>
      <c r="K248" s="37"/>
      <c r="L248" s="40"/>
      <c r="M248" s="214"/>
      <c r="N248" s="215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125</v>
      </c>
      <c r="AU248" s="18" t="s">
        <v>83</v>
      </c>
    </row>
    <row r="249" spans="2:51" s="13" customFormat="1" ht="10.2">
      <c r="B249" s="216"/>
      <c r="C249" s="217"/>
      <c r="D249" s="212" t="s">
        <v>149</v>
      </c>
      <c r="E249" s="218" t="s">
        <v>1</v>
      </c>
      <c r="F249" s="219" t="s">
        <v>303</v>
      </c>
      <c r="G249" s="217"/>
      <c r="H249" s="218" t="s">
        <v>1</v>
      </c>
      <c r="I249" s="220"/>
      <c r="J249" s="217"/>
      <c r="K249" s="217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149</v>
      </c>
      <c r="AU249" s="225" t="s">
        <v>83</v>
      </c>
      <c r="AV249" s="13" t="s">
        <v>81</v>
      </c>
      <c r="AW249" s="13" t="s">
        <v>32</v>
      </c>
      <c r="AX249" s="13" t="s">
        <v>76</v>
      </c>
      <c r="AY249" s="225" t="s">
        <v>117</v>
      </c>
    </row>
    <row r="250" spans="2:51" s="14" customFormat="1" ht="10.2">
      <c r="B250" s="226"/>
      <c r="C250" s="227"/>
      <c r="D250" s="212" t="s">
        <v>149</v>
      </c>
      <c r="E250" s="228" t="s">
        <v>1</v>
      </c>
      <c r="F250" s="229" t="s">
        <v>304</v>
      </c>
      <c r="G250" s="227"/>
      <c r="H250" s="230">
        <v>22.584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149</v>
      </c>
      <c r="AU250" s="236" t="s">
        <v>83</v>
      </c>
      <c r="AV250" s="14" t="s">
        <v>83</v>
      </c>
      <c r="AW250" s="14" t="s">
        <v>32</v>
      </c>
      <c r="AX250" s="14" t="s">
        <v>81</v>
      </c>
      <c r="AY250" s="236" t="s">
        <v>117</v>
      </c>
    </row>
    <row r="251" spans="1:65" s="2" customFormat="1" ht="16.5" customHeight="1">
      <c r="A251" s="35"/>
      <c r="B251" s="36"/>
      <c r="C251" s="259" t="s">
        <v>305</v>
      </c>
      <c r="D251" s="259" t="s">
        <v>235</v>
      </c>
      <c r="E251" s="260" t="s">
        <v>267</v>
      </c>
      <c r="F251" s="261" t="s">
        <v>268</v>
      </c>
      <c r="G251" s="262" t="s">
        <v>182</v>
      </c>
      <c r="H251" s="263">
        <v>0.026</v>
      </c>
      <c r="I251" s="264"/>
      <c r="J251" s="265">
        <f>ROUND(I251*H251,2)</f>
        <v>0</v>
      </c>
      <c r="K251" s="261" t="s">
        <v>1</v>
      </c>
      <c r="L251" s="266"/>
      <c r="M251" s="267" t="s">
        <v>1</v>
      </c>
      <c r="N251" s="268" t="s">
        <v>41</v>
      </c>
      <c r="O251" s="72"/>
      <c r="P251" s="208">
        <f>O251*H251</f>
        <v>0</v>
      </c>
      <c r="Q251" s="208">
        <v>1</v>
      </c>
      <c r="R251" s="208">
        <f>Q251*H251</f>
        <v>0.026</v>
      </c>
      <c r="S251" s="208">
        <v>0</v>
      </c>
      <c r="T251" s="20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0" t="s">
        <v>238</v>
      </c>
      <c r="AT251" s="210" t="s">
        <v>235</v>
      </c>
      <c r="AU251" s="210" t="s">
        <v>83</v>
      </c>
      <c r="AY251" s="18" t="s">
        <v>117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8" t="s">
        <v>81</v>
      </c>
      <c r="BK251" s="211">
        <f>ROUND(I251*H251,2)</f>
        <v>0</v>
      </c>
      <c r="BL251" s="18" t="s">
        <v>216</v>
      </c>
      <c r="BM251" s="210" t="s">
        <v>306</v>
      </c>
    </row>
    <row r="252" spans="1:47" s="2" customFormat="1" ht="10.2">
      <c r="A252" s="35"/>
      <c r="B252" s="36"/>
      <c r="C252" s="37"/>
      <c r="D252" s="212" t="s">
        <v>125</v>
      </c>
      <c r="E252" s="37"/>
      <c r="F252" s="213" t="s">
        <v>268</v>
      </c>
      <c r="G252" s="37"/>
      <c r="H252" s="37"/>
      <c r="I252" s="111"/>
      <c r="J252" s="37"/>
      <c r="K252" s="37"/>
      <c r="L252" s="40"/>
      <c r="M252" s="214"/>
      <c r="N252" s="215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125</v>
      </c>
      <c r="AU252" s="18" t="s">
        <v>83</v>
      </c>
    </row>
    <row r="253" spans="2:51" s="14" customFormat="1" ht="10.2">
      <c r="B253" s="226"/>
      <c r="C253" s="227"/>
      <c r="D253" s="212" t="s">
        <v>149</v>
      </c>
      <c r="E253" s="228" t="s">
        <v>1</v>
      </c>
      <c r="F253" s="229" t="s">
        <v>307</v>
      </c>
      <c r="G253" s="227"/>
      <c r="H253" s="230">
        <v>0.026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149</v>
      </c>
      <c r="AU253" s="236" t="s">
        <v>83</v>
      </c>
      <c r="AV253" s="14" t="s">
        <v>83</v>
      </c>
      <c r="AW253" s="14" t="s">
        <v>32</v>
      </c>
      <c r="AX253" s="14" t="s">
        <v>81</v>
      </c>
      <c r="AY253" s="236" t="s">
        <v>117</v>
      </c>
    </row>
    <row r="254" spans="1:65" s="2" customFormat="1" ht="16.5" customHeight="1">
      <c r="A254" s="35"/>
      <c r="B254" s="36"/>
      <c r="C254" s="199" t="s">
        <v>308</v>
      </c>
      <c r="D254" s="199" t="s">
        <v>119</v>
      </c>
      <c r="E254" s="200" t="s">
        <v>309</v>
      </c>
      <c r="F254" s="201" t="s">
        <v>310</v>
      </c>
      <c r="G254" s="202" t="s">
        <v>134</v>
      </c>
      <c r="H254" s="203">
        <v>549</v>
      </c>
      <c r="I254" s="204"/>
      <c r="J254" s="205">
        <f>ROUND(I254*H254,2)</f>
        <v>0</v>
      </c>
      <c r="K254" s="201" t="s">
        <v>1</v>
      </c>
      <c r="L254" s="40"/>
      <c r="M254" s="206" t="s">
        <v>1</v>
      </c>
      <c r="N254" s="207" t="s">
        <v>41</v>
      </c>
      <c r="O254" s="72"/>
      <c r="P254" s="208">
        <f>O254*H254</f>
        <v>0</v>
      </c>
      <c r="Q254" s="208">
        <v>0</v>
      </c>
      <c r="R254" s="208">
        <f>Q254*H254</f>
        <v>0</v>
      </c>
      <c r="S254" s="208">
        <v>0</v>
      </c>
      <c r="T254" s="20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0" t="s">
        <v>216</v>
      </c>
      <c r="AT254" s="210" t="s">
        <v>119</v>
      </c>
      <c r="AU254" s="210" t="s">
        <v>83</v>
      </c>
      <c r="AY254" s="18" t="s">
        <v>117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18" t="s">
        <v>81</v>
      </c>
      <c r="BK254" s="211">
        <f>ROUND(I254*H254,2)</f>
        <v>0</v>
      </c>
      <c r="BL254" s="18" t="s">
        <v>216</v>
      </c>
      <c r="BM254" s="210" t="s">
        <v>311</v>
      </c>
    </row>
    <row r="255" spans="1:47" s="2" customFormat="1" ht="10.2">
      <c r="A255" s="35"/>
      <c r="B255" s="36"/>
      <c r="C255" s="37"/>
      <c r="D255" s="212" t="s">
        <v>125</v>
      </c>
      <c r="E255" s="37"/>
      <c r="F255" s="213" t="s">
        <v>310</v>
      </c>
      <c r="G255" s="37"/>
      <c r="H255" s="37"/>
      <c r="I255" s="111"/>
      <c r="J255" s="37"/>
      <c r="K255" s="37"/>
      <c r="L255" s="40"/>
      <c r="M255" s="214"/>
      <c r="N255" s="215"/>
      <c r="O255" s="72"/>
      <c r="P255" s="72"/>
      <c r="Q255" s="72"/>
      <c r="R255" s="72"/>
      <c r="S255" s="72"/>
      <c r="T255" s="73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125</v>
      </c>
      <c r="AU255" s="18" t="s">
        <v>83</v>
      </c>
    </row>
    <row r="256" spans="2:51" s="14" customFormat="1" ht="20.4">
      <c r="B256" s="226"/>
      <c r="C256" s="227"/>
      <c r="D256" s="212" t="s">
        <v>149</v>
      </c>
      <c r="E256" s="228" t="s">
        <v>1</v>
      </c>
      <c r="F256" s="229" t="s">
        <v>312</v>
      </c>
      <c r="G256" s="227"/>
      <c r="H256" s="230">
        <v>549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149</v>
      </c>
      <c r="AU256" s="236" t="s">
        <v>83</v>
      </c>
      <c r="AV256" s="14" t="s">
        <v>83</v>
      </c>
      <c r="AW256" s="14" t="s">
        <v>32</v>
      </c>
      <c r="AX256" s="14" t="s">
        <v>81</v>
      </c>
      <c r="AY256" s="236" t="s">
        <v>117</v>
      </c>
    </row>
    <row r="257" spans="1:65" s="2" customFormat="1" ht="21.75" customHeight="1">
      <c r="A257" s="35"/>
      <c r="B257" s="36"/>
      <c r="C257" s="199" t="s">
        <v>313</v>
      </c>
      <c r="D257" s="199" t="s">
        <v>119</v>
      </c>
      <c r="E257" s="200" t="s">
        <v>314</v>
      </c>
      <c r="F257" s="201" t="s">
        <v>315</v>
      </c>
      <c r="G257" s="202" t="s">
        <v>128</v>
      </c>
      <c r="H257" s="203">
        <v>1</v>
      </c>
      <c r="I257" s="204"/>
      <c r="J257" s="205">
        <f>ROUND(I257*H257,2)</f>
        <v>0</v>
      </c>
      <c r="K257" s="201" t="s">
        <v>1</v>
      </c>
      <c r="L257" s="40"/>
      <c r="M257" s="206" t="s">
        <v>1</v>
      </c>
      <c r="N257" s="207" t="s">
        <v>41</v>
      </c>
      <c r="O257" s="72"/>
      <c r="P257" s="208">
        <f>O257*H257</f>
        <v>0</v>
      </c>
      <c r="Q257" s="208">
        <v>0</v>
      </c>
      <c r="R257" s="208">
        <f>Q257*H257</f>
        <v>0</v>
      </c>
      <c r="S257" s="208">
        <v>0</v>
      </c>
      <c r="T257" s="20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0" t="s">
        <v>216</v>
      </c>
      <c r="AT257" s="210" t="s">
        <v>119</v>
      </c>
      <c r="AU257" s="210" t="s">
        <v>83</v>
      </c>
      <c r="AY257" s="18" t="s">
        <v>117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8" t="s">
        <v>81</v>
      </c>
      <c r="BK257" s="211">
        <f>ROUND(I257*H257,2)</f>
        <v>0</v>
      </c>
      <c r="BL257" s="18" t="s">
        <v>216</v>
      </c>
      <c r="BM257" s="210" t="s">
        <v>316</v>
      </c>
    </row>
    <row r="258" spans="1:47" s="2" customFormat="1" ht="19.2">
      <c r="A258" s="35"/>
      <c r="B258" s="36"/>
      <c r="C258" s="37"/>
      <c r="D258" s="212" t="s">
        <v>125</v>
      </c>
      <c r="E258" s="37"/>
      <c r="F258" s="213" t="s">
        <v>315</v>
      </c>
      <c r="G258" s="37"/>
      <c r="H258" s="37"/>
      <c r="I258" s="111"/>
      <c r="J258" s="37"/>
      <c r="K258" s="37"/>
      <c r="L258" s="40"/>
      <c r="M258" s="214"/>
      <c r="N258" s="215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125</v>
      </c>
      <c r="AU258" s="18" t="s">
        <v>83</v>
      </c>
    </row>
    <row r="259" spans="1:65" s="2" customFormat="1" ht="16.5" customHeight="1">
      <c r="A259" s="35"/>
      <c r="B259" s="36"/>
      <c r="C259" s="199" t="s">
        <v>317</v>
      </c>
      <c r="D259" s="199" t="s">
        <v>119</v>
      </c>
      <c r="E259" s="200" t="s">
        <v>318</v>
      </c>
      <c r="F259" s="201" t="s">
        <v>319</v>
      </c>
      <c r="G259" s="202" t="s">
        <v>128</v>
      </c>
      <c r="H259" s="203">
        <v>1</v>
      </c>
      <c r="I259" s="204"/>
      <c r="J259" s="205">
        <f>ROUND(I259*H259,2)</f>
        <v>0</v>
      </c>
      <c r="K259" s="201" t="s">
        <v>1</v>
      </c>
      <c r="L259" s="40"/>
      <c r="M259" s="206" t="s">
        <v>1</v>
      </c>
      <c r="N259" s="207" t="s">
        <v>41</v>
      </c>
      <c r="O259" s="72"/>
      <c r="P259" s="208">
        <f>O259*H259</f>
        <v>0</v>
      </c>
      <c r="Q259" s="208">
        <v>0</v>
      </c>
      <c r="R259" s="208">
        <f>Q259*H259</f>
        <v>0</v>
      </c>
      <c r="S259" s="208">
        <v>0</v>
      </c>
      <c r="T259" s="20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0" t="s">
        <v>216</v>
      </c>
      <c r="AT259" s="210" t="s">
        <v>119</v>
      </c>
      <c r="AU259" s="210" t="s">
        <v>83</v>
      </c>
      <c r="AY259" s="18" t="s">
        <v>117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8" t="s">
        <v>81</v>
      </c>
      <c r="BK259" s="211">
        <f>ROUND(I259*H259,2)</f>
        <v>0</v>
      </c>
      <c r="BL259" s="18" t="s">
        <v>216</v>
      </c>
      <c r="BM259" s="210" t="s">
        <v>320</v>
      </c>
    </row>
    <row r="260" spans="1:47" s="2" customFormat="1" ht="10.2">
      <c r="A260" s="35"/>
      <c r="B260" s="36"/>
      <c r="C260" s="37"/>
      <c r="D260" s="212" t="s">
        <v>125</v>
      </c>
      <c r="E260" s="37"/>
      <c r="F260" s="213" t="s">
        <v>319</v>
      </c>
      <c r="G260" s="37"/>
      <c r="H260" s="37"/>
      <c r="I260" s="111"/>
      <c r="J260" s="37"/>
      <c r="K260" s="37"/>
      <c r="L260" s="40"/>
      <c r="M260" s="214"/>
      <c r="N260" s="215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125</v>
      </c>
      <c r="AU260" s="18" t="s">
        <v>83</v>
      </c>
    </row>
    <row r="261" spans="1:65" s="2" customFormat="1" ht="21.75" customHeight="1">
      <c r="A261" s="35"/>
      <c r="B261" s="36"/>
      <c r="C261" s="199" t="s">
        <v>321</v>
      </c>
      <c r="D261" s="199" t="s">
        <v>119</v>
      </c>
      <c r="E261" s="200" t="s">
        <v>322</v>
      </c>
      <c r="F261" s="201" t="s">
        <v>323</v>
      </c>
      <c r="G261" s="202" t="s">
        <v>324</v>
      </c>
      <c r="H261" s="269"/>
      <c r="I261" s="204"/>
      <c r="J261" s="205">
        <f>ROUND(I261*H261,2)</f>
        <v>0</v>
      </c>
      <c r="K261" s="201" t="s">
        <v>1</v>
      </c>
      <c r="L261" s="40"/>
      <c r="M261" s="206" t="s">
        <v>1</v>
      </c>
      <c r="N261" s="207" t="s">
        <v>41</v>
      </c>
      <c r="O261" s="72"/>
      <c r="P261" s="208">
        <f>O261*H261</f>
        <v>0</v>
      </c>
      <c r="Q261" s="208">
        <v>0</v>
      </c>
      <c r="R261" s="208">
        <f>Q261*H261</f>
        <v>0</v>
      </c>
      <c r="S261" s="208">
        <v>0</v>
      </c>
      <c r="T261" s="20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0" t="s">
        <v>216</v>
      </c>
      <c r="AT261" s="210" t="s">
        <v>119</v>
      </c>
      <c r="AU261" s="210" t="s">
        <v>83</v>
      </c>
      <c r="AY261" s="18" t="s">
        <v>117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8" t="s">
        <v>81</v>
      </c>
      <c r="BK261" s="211">
        <f>ROUND(I261*H261,2)</f>
        <v>0</v>
      </c>
      <c r="BL261" s="18" t="s">
        <v>216</v>
      </c>
      <c r="BM261" s="210" t="s">
        <v>325</v>
      </c>
    </row>
    <row r="262" spans="1:47" s="2" customFormat="1" ht="28.8">
      <c r="A262" s="35"/>
      <c r="B262" s="36"/>
      <c r="C262" s="37"/>
      <c r="D262" s="212" t="s">
        <v>125</v>
      </c>
      <c r="E262" s="37"/>
      <c r="F262" s="213" t="s">
        <v>326</v>
      </c>
      <c r="G262" s="37"/>
      <c r="H262" s="37"/>
      <c r="I262" s="111"/>
      <c r="J262" s="37"/>
      <c r="K262" s="37"/>
      <c r="L262" s="40"/>
      <c r="M262" s="214"/>
      <c r="N262" s="215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125</v>
      </c>
      <c r="AU262" s="18" t="s">
        <v>83</v>
      </c>
    </row>
    <row r="263" spans="2:63" s="12" customFormat="1" ht="25.95" customHeight="1">
      <c r="B263" s="183"/>
      <c r="C263" s="184"/>
      <c r="D263" s="185" t="s">
        <v>75</v>
      </c>
      <c r="E263" s="186" t="s">
        <v>327</v>
      </c>
      <c r="F263" s="186" t="s">
        <v>328</v>
      </c>
      <c r="G263" s="184"/>
      <c r="H263" s="184"/>
      <c r="I263" s="187"/>
      <c r="J263" s="188">
        <f>BK263</f>
        <v>0</v>
      </c>
      <c r="K263" s="184"/>
      <c r="L263" s="189"/>
      <c r="M263" s="190"/>
      <c r="N263" s="191"/>
      <c r="O263" s="191"/>
      <c r="P263" s="192">
        <f>P264</f>
        <v>0</v>
      </c>
      <c r="Q263" s="191"/>
      <c r="R263" s="192">
        <f>R264</f>
        <v>0</v>
      </c>
      <c r="S263" s="191"/>
      <c r="T263" s="193">
        <f>T264</f>
        <v>0</v>
      </c>
      <c r="AR263" s="194" t="s">
        <v>137</v>
      </c>
      <c r="AT263" s="195" t="s">
        <v>75</v>
      </c>
      <c r="AU263" s="195" t="s">
        <v>76</v>
      </c>
      <c r="AY263" s="194" t="s">
        <v>117</v>
      </c>
      <c r="BK263" s="196">
        <f>BK264</f>
        <v>0</v>
      </c>
    </row>
    <row r="264" spans="2:63" s="12" customFormat="1" ht="22.8" customHeight="1">
      <c r="B264" s="183"/>
      <c r="C264" s="184"/>
      <c r="D264" s="185" t="s">
        <v>75</v>
      </c>
      <c r="E264" s="197" t="s">
        <v>329</v>
      </c>
      <c r="F264" s="197" t="s">
        <v>330</v>
      </c>
      <c r="G264" s="184"/>
      <c r="H264" s="184"/>
      <c r="I264" s="187"/>
      <c r="J264" s="198">
        <f>BK264</f>
        <v>0</v>
      </c>
      <c r="K264" s="184"/>
      <c r="L264" s="189"/>
      <c r="M264" s="190"/>
      <c r="N264" s="191"/>
      <c r="O264" s="191"/>
      <c r="P264" s="192">
        <f>SUM(P265:P266)</f>
        <v>0</v>
      </c>
      <c r="Q264" s="191"/>
      <c r="R264" s="192">
        <f>SUM(R265:R266)</f>
        <v>0</v>
      </c>
      <c r="S264" s="191"/>
      <c r="T264" s="193">
        <f>SUM(T265:T266)</f>
        <v>0</v>
      </c>
      <c r="AR264" s="194" t="s">
        <v>137</v>
      </c>
      <c r="AT264" s="195" t="s">
        <v>75</v>
      </c>
      <c r="AU264" s="195" t="s">
        <v>81</v>
      </c>
      <c r="AY264" s="194" t="s">
        <v>117</v>
      </c>
      <c r="BK264" s="196">
        <f>SUM(BK265:BK266)</f>
        <v>0</v>
      </c>
    </row>
    <row r="265" spans="1:65" s="2" customFormat="1" ht="16.5" customHeight="1">
      <c r="A265" s="35"/>
      <c r="B265" s="36"/>
      <c r="C265" s="199" t="s">
        <v>238</v>
      </c>
      <c r="D265" s="199" t="s">
        <v>119</v>
      </c>
      <c r="E265" s="200" t="s">
        <v>331</v>
      </c>
      <c r="F265" s="201" t="s">
        <v>332</v>
      </c>
      <c r="G265" s="202" t="s">
        <v>128</v>
      </c>
      <c r="H265" s="203">
        <v>1</v>
      </c>
      <c r="I265" s="204"/>
      <c r="J265" s="205">
        <f>ROUND(I265*H265,2)</f>
        <v>0</v>
      </c>
      <c r="K265" s="201" t="s">
        <v>1</v>
      </c>
      <c r="L265" s="40"/>
      <c r="M265" s="206" t="s">
        <v>1</v>
      </c>
      <c r="N265" s="207" t="s">
        <v>41</v>
      </c>
      <c r="O265" s="72"/>
      <c r="P265" s="208">
        <f>O265*H265</f>
        <v>0</v>
      </c>
      <c r="Q265" s="208">
        <v>0</v>
      </c>
      <c r="R265" s="208">
        <f>Q265*H265</f>
        <v>0</v>
      </c>
      <c r="S265" s="208">
        <v>0</v>
      </c>
      <c r="T265" s="20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0" t="s">
        <v>333</v>
      </c>
      <c r="AT265" s="210" t="s">
        <v>119</v>
      </c>
      <c r="AU265" s="210" t="s">
        <v>83</v>
      </c>
      <c r="AY265" s="18" t="s">
        <v>117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8" t="s">
        <v>81</v>
      </c>
      <c r="BK265" s="211">
        <f>ROUND(I265*H265,2)</f>
        <v>0</v>
      </c>
      <c r="BL265" s="18" t="s">
        <v>333</v>
      </c>
      <c r="BM265" s="210" t="s">
        <v>334</v>
      </c>
    </row>
    <row r="266" spans="1:47" s="2" customFormat="1" ht="28.8">
      <c r="A266" s="35"/>
      <c r="B266" s="36"/>
      <c r="C266" s="37"/>
      <c r="D266" s="212" t="s">
        <v>125</v>
      </c>
      <c r="E266" s="37"/>
      <c r="F266" s="213" t="s">
        <v>335</v>
      </c>
      <c r="G266" s="37"/>
      <c r="H266" s="37"/>
      <c r="I266" s="111"/>
      <c r="J266" s="37"/>
      <c r="K266" s="37"/>
      <c r="L266" s="40"/>
      <c r="M266" s="270"/>
      <c r="N266" s="271"/>
      <c r="O266" s="272"/>
      <c r="P266" s="272"/>
      <c r="Q266" s="272"/>
      <c r="R266" s="272"/>
      <c r="S266" s="272"/>
      <c r="T266" s="2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125</v>
      </c>
      <c r="AU266" s="18" t="s">
        <v>83</v>
      </c>
    </row>
    <row r="267" spans="1:31" s="2" customFormat="1" ht="6.9" customHeight="1">
      <c r="A267" s="35"/>
      <c r="B267" s="55"/>
      <c r="C267" s="56"/>
      <c r="D267" s="56"/>
      <c r="E267" s="56"/>
      <c r="F267" s="56"/>
      <c r="G267" s="56"/>
      <c r="H267" s="56"/>
      <c r="I267" s="148"/>
      <c r="J267" s="56"/>
      <c r="K267" s="56"/>
      <c r="L267" s="40"/>
      <c r="M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</row>
  </sheetData>
  <sheetProtection algorithmName="SHA-512" hashValue="eJu3OSjzUx++lJw8Y1rb+pjkCCYaAejhL8SNk3uHlNQFfWR4Rtokcrb/pVK50ERd5imsPPtYOYXpLDV2LYiIWQ==" saltValue="U02Ks69HbyKBCLBO6bXWzlDMl8bRqYDMUBikFnwnmV/x15zD9IxZDayghIy11q0TLcDdnIvz6gmdR3c7gywU1g==" spinCount="100000" sheet="1" objects="1" scenarios="1" formatColumns="0" formatRows="0" autoFilter="0"/>
  <autoFilter ref="C123:K266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Oršula, Jan</dc:creator>
  <cp:keywords/>
  <dc:description/>
  <cp:lastModifiedBy>Oršula, Jan</cp:lastModifiedBy>
  <dcterms:created xsi:type="dcterms:W3CDTF">2020-01-22T08:40:32Z</dcterms:created>
  <dcterms:modified xsi:type="dcterms:W3CDTF">2020-01-22T08:41:46Z</dcterms:modified>
  <cp:category/>
  <cp:version/>
  <cp:contentType/>
  <cp:contentStatus/>
</cp:coreProperties>
</file>