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5840" activeTab="3"/>
  </bookViews>
  <sheets>
    <sheet name="Pokyny pro vyplnění" sheetId="11" r:id="rId1"/>
    <sheet name="Stavba" sheetId="1" r:id="rId2"/>
    <sheet name="VzorPolozky" sheetId="10" state="hidden" r:id="rId3"/>
    <sheet name="SO-01 1 Pol" sheetId="12" r:id="rId4"/>
  </sheets>
  <externalReferences>
    <externalReference r:id="rId5"/>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1 Pol'!$1:$7</definedName>
    <definedName name="oadresa">Stavba!$D$6</definedName>
    <definedName name="Objednatel" localSheetId="1">Stavba!$D$5</definedName>
    <definedName name="Objekt" localSheetId="1">Stavba!$B$38</definedName>
    <definedName name="_xlnm.Print_Area" localSheetId="3">'SO-01 1 Pol'!$A$1:$X$118</definedName>
    <definedName name="_xlnm.Print_Area" localSheetId="1">Stavba!$A$1:$J$132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31" i="1" l="1"/>
  <c r="I130" i="1"/>
  <c r="I129" i="1"/>
  <c r="I128" i="1"/>
  <c r="G42" i="1"/>
  <c r="F42" i="1"/>
  <c r="G41" i="1"/>
  <c r="F41" i="1"/>
  <c r="G39" i="1"/>
  <c r="F39" i="1"/>
  <c r="G117" i="12"/>
  <c r="BA92" i="12"/>
  <c r="BA68" i="12"/>
  <c r="BA54" i="12"/>
  <c r="BA39" i="12"/>
  <c r="BA10" i="12"/>
  <c r="G9" i="12"/>
  <c r="G8" i="12" s="1"/>
  <c r="I9" i="12"/>
  <c r="K9" i="12"/>
  <c r="K8" i="12" s="1"/>
  <c r="O9" i="12"/>
  <c r="O8" i="12" s="1"/>
  <c r="Q9" i="12"/>
  <c r="V9" i="12"/>
  <c r="V8" i="12" s="1"/>
  <c r="G13" i="12"/>
  <c r="I13" i="12"/>
  <c r="I8" i="12" s="1"/>
  <c r="K13" i="12"/>
  <c r="M13" i="12"/>
  <c r="O13" i="12"/>
  <c r="Q13" i="12"/>
  <c r="Q8" i="12" s="1"/>
  <c r="V13" i="12"/>
  <c r="G20" i="12"/>
  <c r="K20" i="12"/>
  <c r="O20" i="12"/>
  <c r="V20" i="12"/>
  <c r="G21" i="12"/>
  <c r="I21" i="12"/>
  <c r="I20" i="12" s="1"/>
  <c r="K21" i="12"/>
  <c r="M21" i="12"/>
  <c r="M20" i="12" s="1"/>
  <c r="O21" i="12"/>
  <c r="Q21" i="12"/>
  <c r="Q20" i="12" s="1"/>
  <c r="V21" i="12"/>
  <c r="G25" i="12"/>
  <c r="I25" i="12"/>
  <c r="I24" i="12" s="1"/>
  <c r="K25" i="12"/>
  <c r="M25" i="12"/>
  <c r="O25" i="12"/>
  <c r="Q25" i="12"/>
  <c r="Q24" i="12" s="1"/>
  <c r="V25" i="12"/>
  <c r="G38" i="12"/>
  <c r="M38" i="12" s="1"/>
  <c r="I38" i="12"/>
  <c r="K38" i="12"/>
  <c r="K24" i="12" s="1"/>
  <c r="O38" i="12"/>
  <c r="O24" i="12" s="1"/>
  <c r="Q38" i="12"/>
  <c r="V38" i="12"/>
  <c r="V24" i="12" s="1"/>
  <c r="G53" i="12"/>
  <c r="I53" i="12"/>
  <c r="K53" i="12"/>
  <c r="M53" i="12"/>
  <c r="O53" i="12"/>
  <c r="Q53" i="12"/>
  <c r="V53" i="12"/>
  <c r="G67" i="12"/>
  <c r="M67" i="12" s="1"/>
  <c r="I67" i="12"/>
  <c r="K67" i="12"/>
  <c r="O67" i="12"/>
  <c r="Q67" i="12"/>
  <c r="V67" i="12"/>
  <c r="G78" i="12"/>
  <c r="I78" i="12"/>
  <c r="K78" i="12"/>
  <c r="M78" i="12"/>
  <c r="O78" i="12"/>
  <c r="Q78" i="12"/>
  <c r="V78" i="12"/>
  <c r="G91" i="12"/>
  <c r="M91" i="12" s="1"/>
  <c r="I91" i="12"/>
  <c r="K91" i="12"/>
  <c r="O91" i="12"/>
  <c r="Q91" i="12"/>
  <c r="V91" i="12"/>
  <c r="G106" i="12"/>
  <c r="I106" i="12"/>
  <c r="K106" i="12"/>
  <c r="M106" i="12"/>
  <c r="O106" i="12"/>
  <c r="Q106" i="12"/>
  <c r="V106" i="12"/>
  <c r="G109" i="12"/>
  <c r="M109" i="12" s="1"/>
  <c r="I109" i="12"/>
  <c r="K109" i="12"/>
  <c r="O109" i="12"/>
  <c r="Q109" i="12"/>
  <c r="V109" i="12"/>
  <c r="I112" i="12"/>
  <c r="Q112" i="12"/>
  <c r="G113" i="12"/>
  <c r="G112" i="12" s="1"/>
  <c r="I113" i="12"/>
  <c r="K113" i="12"/>
  <c r="K112" i="12" s="1"/>
  <c r="O113" i="12"/>
  <c r="O112" i="12" s="1"/>
  <c r="Q113" i="12"/>
  <c r="V113" i="12"/>
  <c r="V112" i="12" s="1"/>
  <c r="AE117" i="12"/>
  <c r="AF117" i="12"/>
  <c r="I20" i="1"/>
  <c r="I19" i="1"/>
  <c r="I18" i="1"/>
  <c r="I17" i="1"/>
  <c r="I16" i="1"/>
  <c r="I132" i="1"/>
  <c r="J131" i="1" s="1"/>
  <c r="J128" i="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AZ50" i="1"/>
  <c r="AZ49" i="1"/>
  <c r="AZ47" i="1"/>
  <c r="AZ45" i="1"/>
  <c r="F43" i="1"/>
  <c r="G43" i="1"/>
  <c r="G25" i="1" s="1"/>
  <c r="A25" i="1" s="1"/>
  <c r="H42" i="1"/>
  <c r="I42" i="1" s="1"/>
  <c r="H41" i="1"/>
  <c r="I41" i="1" s="1"/>
  <c r="I40" i="1"/>
  <c r="H40" i="1"/>
  <c r="H39" i="1"/>
  <c r="H43" i="1" s="1"/>
  <c r="J129" i="1" l="1"/>
  <c r="J132" i="1" s="1"/>
  <c r="J130" i="1"/>
  <c r="A26" i="1"/>
  <c r="G26" i="1"/>
  <c r="G28" i="1"/>
  <c r="G23" i="1"/>
  <c r="M24" i="12"/>
  <c r="G24" i="12"/>
  <c r="M113" i="12"/>
  <c r="M112" i="12" s="1"/>
  <c r="M9" i="12"/>
  <c r="M8" i="12" s="1"/>
  <c r="I39" i="1"/>
  <c r="I43" i="1" s="1"/>
  <c r="I21" i="1"/>
  <c r="J28" i="1"/>
  <c r="J26" i="1"/>
  <c r="G38" i="1"/>
  <c r="F38" i="1"/>
  <c r="J23" i="1"/>
  <c r="J24" i="1"/>
  <c r="J25" i="1"/>
  <c r="J27" i="1"/>
  <c r="E24" i="1"/>
  <c r="E26" i="1"/>
  <c r="A23" i="1" l="1"/>
  <c r="J42" i="1"/>
  <c r="J40" i="1"/>
  <c r="J41" i="1"/>
  <c r="J39" i="1"/>
  <c r="J43" i="1" s="1"/>
  <c r="G24" i="1" l="1"/>
  <c r="A27" i="1" s="1"/>
  <c r="A24" i="1"/>
  <c r="G29" i="1" l="1"/>
  <c r="G27" i="1" s="1"/>
  <c r="A29"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imac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<sst xmlns="http://schemas.openxmlformats.org/spreadsheetml/2006/main" count="471" uniqueCount="232">
  <si>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</si>
  <si>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</si>
  <si>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</si>
  <si>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</si>
  <si>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</si>
  <si>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</si>
  <si>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</si>
  <si>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</si>
  <si>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</si>
  <si>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</si>
  <si>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</si>
  <si>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</si>
  <si>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</si>
  <si>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</si>
  <si>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</si>
  <si>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</si>
  <si>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</si>
  <si>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</si>
  <si>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</si>
  <si>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</si>
  <si>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</si>
  <si>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</si>
  <si>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</si>
  <si>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</si>
  <si>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</si>
  <si>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</si>
  <si>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</si>
  <si>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</si>
  <si>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</si>
  <si>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</si>
  <si>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</si>
  <si>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</si>
  <si>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</si>
  <si>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</si>
  <si>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</si>
  <si>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</si>
  <si>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</si>
  <si>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</si>
  <si>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</si>
  <si>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</si>
  <si>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</si>
  <si>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</si>
  <si>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</si>
  <si>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1</t>
  </si>
  <si>
    <t>stavební práce</t>
  </si>
  <si>
    <t>SO-01</t>
  </si>
  <si>
    <t>Malby a nátěry</t>
  </si>
  <si>
    <t>Objekt:</t>
  </si>
  <si>
    <t>Rozpočet:</t>
  </si>
  <si>
    <t>36/2019</t>
  </si>
  <si>
    <t>Malby a nátěry po škodní události ZŠ Sokolov, Běžecká 2055</t>
  </si>
  <si>
    <t>Město Sokolov</t>
  </si>
  <si>
    <t>Rokycanova 1929</t>
  </si>
  <si>
    <t>Sokolov-Sokolov</t>
  </si>
  <si>
    <t>35601</t>
  </si>
  <si>
    <t>00259586</t>
  </si>
  <si>
    <t>CZ00259586</t>
  </si>
  <si>
    <t>Stavba</t>
  </si>
  <si>
    <t>Stavební objekt</t>
  </si>
  <si>
    <t>Celkem za stavbu</t>
  </si>
  <si>
    <t>CZK</t>
  </si>
  <si>
    <t>#POPS</t>
  </si>
  <si>
    <t>Úvod:</t>
  </si>
  <si>
    <t>Veškeré výrobky požadujeme ve vyšším standardu pro použití do prostor ve veřejných budovách.</t>
  </si>
  <si>
    <t>Jména výrobců a obchodní názvy u položek jsou pouze informativní, uvedené jako reference technických parametrů, vzájemné kompaktibility zařízení a dostupnosti odborného servisu. Lze použít výrobky ekvivalentních vlastností jiných výrobců.</t>
  </si>
  <si>
    <t>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</si>
  <si>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</si>
  <si>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</si>
  <si>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</si>
  <si>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</si>
  <si>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</si>
  <si>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</si>
  <si>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</si>
  <si>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</si>
  <si>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</si>
  <si>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</si>
  <si>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</si>
  <si>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</si>
  <si>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</si>
  <si>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</si>
  <si>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</si>
  <si>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</si>
  <si>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</si>
  <si>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</si>
  <si>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</si>
  <si>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</si>
  <si>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</si>
  <si>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</si>
  <si>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</si>
  <si>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</si>
  <si>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</si>
  <si>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</si>
  <si>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</si>
  <si>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</si>
  <si>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</si>
  <si>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</si>
  <si>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</si>
  <si>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</si>
  <si>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</si>
  <si>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</si>
  <si>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</si>
  <si>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</si>
  <si>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</si>
  <si>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</si>
  <si>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</si>
  <si>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</si>
  <si>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</si>
  <si>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</si>
  <si>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</si>
  <si>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</si>
  <si>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</si>
  <si>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</si>
  <si>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61</t>
  </si>
  <si>
    <t>Úpravy povrchů vnitřní</t>
  </si>
  <si>
    <t>99</t>
  </si>
  <si>
    <t>Staveništní přesun hmot</t>
  </si>
  <si>
    <t>784</t>
  </si>
  <si>
    <t>Malby</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</si>
  <si>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</si>
  <si>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</si>
  <si>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</si>
  <si>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</si>
  <si>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</si>
  <si>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</si>
  <si>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</si>
  <si>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</si>
  <si>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</si>
  <si>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</si>
  <si>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</si>
  <si>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</si>
  <si>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</si>
  <si>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</si>
  <si>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</si>
  <si>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</si>
  <si>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</si>
  <si>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</si>
  <si>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</si>
  <si>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</si>
  <si>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</si>
  <si>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</si>
  <si>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</si>
  <si>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</si>
  <si>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</si>
  <si>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</si>
  <si>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</si>
  <si>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</si>
  <si>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</si>
  <si>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</si>
  <si>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610991111R00</t>
  </si>
  <si>
    <t>Zakrývání výplní vnitřních otvorů, předmětů apod. fólií Pe 0,05-0,2 mm</t>
  </si>
  <si>
    <t>m2</t>
  </si>
  <si>
    <t>801-1</t>
  </si>
  <si>
    <t>RTS 19/ II</t>
  </si>
  <si>
    <t>Práce</t>
  </si>
  <si>
    <t>POL1_</t>
  </si>
  <si>
    <t>které se zřizují před úpravami povrchu, a obalení osazených dveřních zárubní před znečištěním při úpravách povrchu nástřikem plastických maltovin včetně pozdějšího odkrytí,</t>
  </si>
  <si>
    <t>SPI</t>
  </si>
  <si>
    <t>dle potřeby : 100</t>
  </si>
  <si>
    <t>VV</t>
  </si>
  <si>
    <t>SPU</t>
  </si>
  <si>
    <t>612421231RT2</t>
  </si>
  <si>
    <t>Oprava vnitřních vápenných omítek stěn v množství opravované plochy přes 5 do 10 %,  štukových</t>
  </si>
  <si>
    <t>801-4</t>
  </si>
  <si>
    <t>třída A43 + kabinet : 221,10</t>
  </si>
  <si>
    <t>kabinet A41 : 80,3</t>
  </si>
  <si>
    <t>třída A44 + kabinet : 211,1</t>
  </si>
  <si>
    <t>WC dívky - A49 : 87,9</t>
  </si>
  <si>
    <t>chodba A50 + kabinet A52 : 137,2</t>
  </si>
  <si>
    <t>999281108R00</t>
  </si>
  <si>
    <t xml:space="preserve">Přesun hmot pro opravy a údržbu objektů pro opravy a údržbu dosavadních objektů včetně vnějších plášťů_x000D_
 výšky do 12 m,  </t>
  </si>
  <si>
    <t>t</t>
  </si>
  <si>
    <t>Přesun hmot</t>
  </si>
  <si>
    <t>POL7_</t>
  </si>
  <si>
    <t>oborů 801, 803, 811 a 812</t>
  </si>
  <si>
    <t>784402801R00</t>
  </si>
  <si>
    <t>Odstranění maleb oškrabáním, v místnostech do 3,8 m</t>
  </si>
  <si>
    <t>800-784</t>
  </si>
  <si>
    <t>třída A39 : 21</t>
  </si>
  <si>
    <t>chodba : 285</t>
  </si>
  <si>
    <t>třída A54 : 53</t>
  </si>
  <si>
    <t>kabinet A54a : 90</t>
  </si>
  <si>
    <t>třída A53 : 111</t>
  </si>
  <si>
    <t>kabinet A53a : 90</t>
  </si>
  <si>
    <t>třída A43 + kabinet : 221,1</t>
  </si>
  <si>
    <t>třída A44 + kabinet : 211,10</t>
  </si>
  <si>
    <t>784191101R00</t>
  </si>
  <si>
    <t>Příprava povrchu Penetrace (napouštění) podkladu disperzní, jednonásobná</t>
  </si>
  <si>
    <t>Penetrační přípravek k provádění základního napouštěcího nátěru pod interiérové a fasádní akrylátové barvy, zpevňuje podklad, sjednocuje savost, omezuje tvorbu vlasových trhlinek a zvyšuje přilnavost dalších vrstev nátěrů, lepidel či tmelů.</t>
  </si>
  <si>
    <t>POP</t>
  </si>
  <si>
    <t>třída A54 : 111</t>
  </si>
  <si>
    <t>oprava stěny a stropu nad vstupem : 17,2</t>
  </si>
  <si>
    <t>784118101R00</t>
  </si>
  <si>
    <t>Příprava povrchu Izolování podkladu jednonásobné</t>
  </si>
  <si>
    <t>Telsal je přípravek k neutralizaci čerstvých omítek, proti výkvětům solí a vápna, k sanaci barevných skvrn po zateklé vodě a k sanaci omítek od kouře a nikotinu. Po ošetření Telsalem se běžně aplikují interiérové nebo fasádní barvy.</t>
  </si>
  <si>
    <t>784127101R00</t>
  </si>
  <si>
    <t>Příprava povrchu Vyhlazení povrchu stěrkou nebo tmelem  , disperzní, jednonásobné</t>
  </si>
  <si>
    <t>Disperzní vyrovnávací tmel na zdivo, beton, vláknocementové a sádrokartonové desky, nanáší se obvykle ve dvou vrstvách v tloušťce max. 3 mm.</t>
  </si>
  <si>
    <t>V položce je zakalkulováno nutné přebroušení.</t>
  </si>
  <si>
    <t>chodba : 175</t>
  </si>
  <si>
    <t>784195212R00</t>
  </si>
  <si>
    <t>Malby z malířských směsí otěruvzdorných,  , bělost 82 %, dvojnásobné</t>
  </si>
  <si>
    <t>třída A39 : 0</t>
  </si>
  <si>
    <t>784195222R00</t>
  </si>
  <si>
    <t>Malby z malířských směsí otěruvzdorných,  , barevné, dvojnásobné</t>
  </si>
  <si>
    <t>Otěruvzdorný tekutý malířský vnitřní nátěr s výbornou kryvostí a bělostí. Ředí se vodou 0,5 - 0,75 l čisté vody na 1 kg barvy.</t>
  </si>
  <si>
    <t>Bez vyspravení sádrou a bez penetrace.</t>
  </si>
  <si>
    <t>chodba : 0</t>
  </si>
  <si>
    <t>třída A54 : 58</t>
  </si>
  <si>
    <t>kabinet A54a : 0</t>
  </si>
  <si>
    <t>třída A53 : 0</t>
  </si>
  <si>
    <t>kabinet A53a : 0</t>
  </si>
  <si>
    <t>třída A43 + kabinet : 0</t>
  </si>
  <si>
    <t>kabinet A41 : 0</t>
  </si>
  <si>
    <t>třída A44 + kabinet : 0</t>
  </si>
  <si>
    <t>WC dívky - A49 : 0</t>
  </si>
  <si>
    <t>chodba A50 + kabinet A52 : 0</t>
  </si>
  <si>
    <t>784011221RT2</t>
  </si>
  <si>
    <t>Ostatní práce zakrytí předmětů,  , včetně dodávky fólie tl. 0,04 mm</t>
  </si>
  <si>
    <t>dle potřeby : 300</t>
  </si>
  <si>
    <t>784011222RT2</t>
  </si>
  <si>
    <t>Ostatní práce zakrytí podlah,  , včetně papírové lepenky</t>
  </si>
  <si>
    <t>potřebné zakrytí podlah dle potřeby : 300</t>
  </si>
  <si>
    <t>005124099</t>
  </si>
  <si>
    <t>VRN - koordinace prací za provozu, doprava</t>
  </si>
  <si>
    <t>Soubor</t>
  </si>
  <si>
    <t>Vlastní</t>
  </si>
  <si>
    <t>Indiv</t>
  </si>
  <si>
    <t>VRN</t>
  </si>
  <si>
    <t>POL99_2</t>
  </si>
  <si>
    <t>Koordinace stavebních a technologických dodávek stavby.</t>
  </si>
  <si>
    <t>SUM</t>
  </si>
  <si>
    <t>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</si>
</sst>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4" fontId="0" fillId="0" borderId="1" xfId="0" applyNumberFormat="1" applyBorder="1"/>
    <xf numFmtId="49" fontId="8" fillId="0" borderId="6" xfId="0" applyNumberFormat="1" applyFont="1" applyBorder="1" applyAlignment="1">
      <alignment horizontal="left" vertical="center"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49" fontId="8" fillId="3" borderId="0" xfId="0" applyNumberFormat="1"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49" fontId="8" fillId="3" borderId="6" xfId="0" applyNumberFormat="1" applyFont="1" applyFill="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0" fillId="0" borderId="0" xfId="0" applyNumberFormat="1" applyAlignment="1">
      <alignment wrapText="1"/>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49" fontId="8" fillId="3" borderId="6" xfId="0" applyNumberFormat="1"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49" fontId="8" fillId="3" borderId="0" xfId="0" applyNumberFormat="1"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9" fontId="17" fillId="4" borderId="0" xfId="0" applyNumberFormat="1" applyFont="1" applyFill="1" applyBorder="1" applyAlignment="1" applyProtection="1">
      <alignment horizontal="left" vertical="top" wrapText="1"/>
      <protection locked="0"/>
    </xf>
    <xf numFmtId="49" fontId="17" fillId="4" borderId="0" xfId="0" applyNumberFormat="1" applyFont="1" applyFill="1" applyBorder="1" applyAlignment="1" applyProtection="1">
      <alignment vertical="top"/>
      <protection locked="0"/>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85" t="s">
        <v>39</v>
      </c>
      <c r="B2" s="185"/>
      <c r="C2" s="185"/>
      <c r="D2" s="185"/>
      <c r="E2" s="185"/>
      <c r="F2" s="185"/>
      <c r="G2" s="185"/>
    </row>
  </sheetData>
  <sheetProtection algorithmName="SHA-512" hashValue="fp5ymIOA0n7I5aPUs1zqpGvg22npZc/wt8DzwdcPTKGXyVUS+OQTFf1+0Z+yCgUTLbZlA3IRXTzfvnYp9Ho+sA==" saltValue="J0p5yCc4IrHV3XwpwKM/bQ=="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35"/>
  <sheetViews>
    <sheetView showGridLines="0" topLeftCell="B23"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222" t="s">
        <v>41</v>
      </c>
      <c r="C1" s="223"/>
      <c r="D1" s="223"/>
      <c r="E1" s="223"/>
      <c r="F1" s="223"/>
      <c r="G1" s="223"/>
      <c r="H1" s="223"/>
      <c r="I1" s="223"/>
      <c r="J1" s="224"/>
    </row>
    <row r="2" spans="1:15" ht="36" customHeight="1" x14ac:dyDescent="0.2">
      <c r="A2" s="2"/>
      <c r="B2" s="78" t="s">
        <v>22</v>
      </c>
      <c r="C2" s="79"/>
      <c r="D2" s="80" t="s">
        <v>49</v>
      </c>
      <c r="E2" s="228" t="s">
        <v>50</v>
      </c>
      <c r="F2" s="229"/>
      <c r="G2" s="229"/>
      <c r="H2" s="229"/>
      <c r="I2" s="229"/>
      <c r="J2" s="230"/>
      <c r="O2" s="1"/>
    </row>
    <row r="3" spans="1:15" ht="27" customHeight="1" x14ac:dyDescent="0.2">
      <c r="A3" s="2"/>
      <c r="B3" s="81" t="s">
        <v>47</v>
      </c>
      <c r="C3" s="79"/>
      <c r="D3" s="82" t="s">
        <v>45</v>
      </c>
      <c r="E3" s="231" t="s">
        <v>46</v>
      </c>
      <c r="F3" s="232"/>
      <c r="G3" s="232"/>
      <c r="H3" s="232"/>
      <c r="I3" s="232"/>
      <c r="J3" s="233"/>
    </row>
    <row r="4" spans="1:15" ht="23.25" customHeight="1" x14ac:dyDescent="0.2">
      <c r="A4" s="76">
        <v>1295</v>
      </c>
      <c r="B4" s="83" t="s">
        <v>48</v>
      </c>
      <c r="C4" s="84"/>
      <c r="D4" s="85" t="s">
        <v>43</v>
      </c>
      <c r="E4" s="211" t="s">
        <v>44</v>
      </c>
      <c r="F4" s="212"/>
      <c r="G4" s="212"/>
      <c r="H4" s="212"/>
      <c r="I4" s="212"/>
      <c r="J4" s="213"/>
    </row>
    <row r="5" spans="1:15" ht="24" customHeight="1" x14ac:dyDescent="0.2">
      <c r="A5" s="2"/>
      <c r="B5" s="31" t="s">
        <v>42</v>
      </c>
      <c r="D5" s="216" t="s">
        <v>51</v>
      </c>
      <c r="E5" s="217"/>
      <c r="F5" s="217"/>
      <c r="G5" s="217"/>
      <c r="H5" s="18" t="s">
        <v>40</v>
      </c>
      <c r="I5" s="86" t="s">
        <v>55</v>
      </c>
      <c r="J5" s="8"/>
    </row>
    <row r="6" spans="1:15" ht="15.75" customHeight="1" x14ac:dyDescent="0.2">
      <c r="A6" s="2"/>
      <c r="B6" s="28"/>
      <c r="C6" s="55"/>
      <c r="D6" s="218" t="s">
        <v>52</v>
      </c>
      <c r="E6" s="219"/>
      <c r="F6" s="219"/>
      <c r="G6" s="219"/>
      <c r="H6" s="18" t="s">
        <v>34</v>
      </c>
      <c r="I6" s="86" t="s">
        <v>56</v>
      </c>
      <c r="J6" s="8"/>
    </row>
    <row r="7" spans="1:15" ht="15.75" customHeight="1" x14ac:dyDescent="0.2">
      <c r="A7" s="2"/>
      <c r="B7" s="29"/>
      <c r="C7" s="56"/>
      <c r="D7" s="77" t="s">
        <v>54</v>
      </c>
      <c r="E7" s="220" t="s">
        <v>53</v>
      </c>
      <c r="F7" s="221"/>
      <c r="G7" s="22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35"/>
      <c r="E11" s="235"/>
      <c r="F11" s="235"/>
      <c r="G11" s="235"/>
      <c r="H11" s="18" t="s">
        <v>40</v>
      </c>
      <c r="I11" s="88"/>
      <c r="J11" s="8"/>
    </row>
    <row r="12" spans="1:15" ht="15.75" customHeight="1" x14ac:dyDescent="0.2">
      <c r="A12" s="2"/>
      <c r="B12" s="28"/>
      <c r="C12" s="55"/>
      <c r="D12" s="210"/>
      <c r="E12" s="210"/>
      <c r="F12" s="210"/>
      <c r="G12" s="210"/>
      <c r="H12" s="18" t="s">
        <v>34</v>
      </c>
      <c r="I12" s="88"/>
      <c r="J12" s="8"/>
    </row>
    <row r="13" spans="1:15" ht="15.75" customHeight="1" x14ac:dyDescent="0.2">
      <c r="A13" s="2"/>
      <c r="B13" s="29"/>
      <c r="C13" s="56"/>
      <c r="D13" s="87"/>
      <c r="E13" s="214"/>
      <c r="F13" s="215"/>
      <c r="G13" s="215"/>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34"/>
      <c r="F15" s="234"/>
      <c r="G15" s="236"/>
      <c r="H15" s="236"/>
      <c r="I15" s="236" t="s">
        <v>29</v>
      </c>
      <c r="J15" s="237"/>
    </row>
    <row r="16" spans="1:15" ht="23.25" customHeight="1" x14ac:dyDescent="0.2">
      <c r="A16" s="142" t="s">
        <v>24</v>
      </c>
      <c r="B16" s="38" t="s">
        <v>24</v>
      </c>
      <c r="C16" s="62"/>
      <c r="D16" s="63"/>
      <c r="E16" s="199"/>
      <c r="F16" s="200"/>
      <c r="G16" s="199"/>
      <c r="H16" s="200"/>
      <c r="I16" s="199">
        <f>SUMIF(F128:F131,A16,I128:I131)+SUMIF(F128:F131,"PSU",I128:I131)</f>
        <v>0</v>
      </c>
      <c r="J16" s="201"/>
    </row>
    <row r="17" spans="1:10" ht="23.25" customHeight="1" x14ac:dyDescent="0.2">
      <c r="A17" s="142" t="s">
        <v>25</v>
      </c>
      <c r="B17" s="38" t="s">
        <v>25</v>
      </c>
      <c r="C17" s="62"/>
      <c r="D17" s="63"/>
      <c r="E17" s="199"/>
      <c r="F17" s="200"/>
      <c r="G17" s="199"/>
      <c r="H17" s="200"/>
      <c r="I17" s="199">
        <f>SUMIF(F128:F131,A17,I128:I131)</f>
        <v>0</v>
      </c>
      <c r="J17" s="201"/>
    </row>
    <row r="18" spans="1:10" ht="23.25" customHeight="1" x14ac:dyDescent="0.2">
      <c r="A18" s="142" t="s">
        <v>26</v>
      </c>
      <c r="B18" s="38" t="s">
        <v>26</v>
      </c>
      <c r="C18" s="62"/>
      <c r="D18" s="63"/>
      <c r="E18" s="199"/>
      <c r="F18" s="200"/>
      <c r="G18" s="199"/>
      <c r="H18" s="200"/>
      <c r="I18" s="199">
        <f>SUMIF(F128:F131,A18,I128:I131)</f>
        <v>0</v>
      </c>
      <c r="J18" s="201"/>
    </row>
    <row r="19" spans="1:10" ht="23.25" customHeight="1" x14ac:dyDescent="0.2">
      <c r="A19" s="142" t="s">
        <v>118</v>
      </c>
      <c r="B19" s="38" t="s">
        <v>27</v>
      </c>
      <c r="C19" s="62"/>
      <c r="D19" s="63"/>
      <c r="E19" s="199"/>
      <c r="F19" s="200"/>
      <c r="G19" s="199"/>
      <c r="H19" s="200"/>
      <c r="I19" s="199">
        <f>SUMIF(F128:F131,A19,I128:I131)</f>
        <v>0</v>
      </c>
      <c r="J19" s="201"/>
    </row>
    <row r="20" spans="1:10" ht="23.25" customHeight="1" x14ac:dyDescent="0.2">
      <c r="A20" s="142" t="s">
        <v>119</v>
      </c>
      <c r="B20" s="38" t="s">
        <v>28</v>
      </c>
      <c r="C20" s="62"/>
      <c r="D20" s="63"/>
      <c r="E20" s="199"/>
      <c r="F20" s="200"/>
      <c r="G20" s="199"/>
      <c r="H20" s="200"/>
      <c r="I20" s="199">
        <f>SUMIF(F128:F131,A20,I128:I131)</f>
        <v>0</v>
      </c>
      <c r="J20" s="201"/>
    </row>
    <row r="21" spans="1:10" ht="23.25" customHeight="1" x14ac:dyDescent="0.2">
      <c r="A21" s="2"/>
      <c r="B21" s="48" t="s">
        <v>29</v>
      </c>
      <c r="C21" s="64"/>
      <c r="D21" s="65"/>
      <c r="E21" s="202"/>
      <c r="F21" s="238"/>
      <c r="G21" s="202"/>
      <c r="H21" s="238"/>
      <c r="I21" s="202">
        <f>SUM(I16:J20)</f>
        <v>0</v>
      </c>
      <c r="J21" s="203"/>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97">
        <f>ZakladDPHSniVypocet</f>
        <v>0</v>
      </c>
      <c r="H23" s="198"/>
      <c r="I23" s="198"/>
      <c r="J23" s="40" t="str">
        <f t="shared" ref="J23:J28" si="0">Mena</f>
        <v>CZK</v>
      </c>
    </row>
    <row r="24" spans="1:10" ht="23.25" customHeight="1" x14ac:dyDescent="0.2">
      <c r="A24" s="2">
        <f>(A23-INT(A23))*100</f>
        <v>0</v>
      </c>
      <c r="B24" s="38" t="s">
        <v>13</v>
      </c>
      <c r="C24" s="62"/>
      <c r="D24" s="63"/>
      <c r="E24" s="67">
        <f>SazbaDPH1</f>
        <v>15</v>
      </c>
      <c r="F24" s="39" t="s">
        <v>0</v>
      </c>
      <c r="G24" s="195">
        <f>A23</f>
        <v>0</v>
      </c>
      <c r="H24" s="196"/>
      <c r="I24" s="196"/>
      <c r="J24" s="40" t="str">
        <f t="shared" si="0"/>
        <v>CZK</v>
      </c>
    </row>
    <row r="25" spans="1:10" ht="23.25" customHeight="1" x14ac:dyDescent="0.2">
      <c r="A25" s="2">
        <f>ZakladDPHZakl*SazbaDPH2/100</f>
        <v>0</v>
      </c>
      <c r="B25" s="38" t="s">
        <v>14</v>
      </c>
      <c r="C25" s="62"/>
      <c r="D25" s="63"/>
      <c r="E25" s="67">
        <v>21</v>
      </c>
      <c r="F25" s="39" t="s">
        <v>0</v>
      </c>
      <c r="G25" s="197">
        <f>ZakladDPHZaklVypocet</f>
        <v>0</v>
      </c>
      <c r="H25" s="198"/>
      <c r="I25" s="198"/>
      <c r="J25" s="40" t="str">
        <f t="shared" si="0"/>
        <v>CZK</v>
      </c>
    </row>
    <row r="26" spans="1:10" ht="23.25" customHeight="1" x14ac:dyDescent="0.2">
      <c r="A26" s="2">
        <f>(A25-INT(A25))*100</f>
        <v>0</v>
      </c>
      <c r="B26" s="32" t="s">
        <v>15</v>
      </c>
      <c r="C26" s="68"/>
      <c r="D26" s="54"/>
      <c r="E26" s="69">
        <f>SazbaDPH2</f>
        <v>21</v>
      </c>
      <c r="F26" s="30" t="s">
        <v>0</v>
      </c>
      <c r="G26" s="225">
        <f>A25</f>
        <v>0</v>
      </c>
      <c r="H26" s="226"/>
      <c r="I26" s="226"/>
      <c r="J26" s="37" t="str">
        <f t="shared" si="0"/>
        <v>CZK</v>
      </c>
    </row>
    <row r="27" spans="1:10" ht="23.25" customHeight="1" thickBot="1" x14ac:dyDescent="0.25">
      <c r="A27" s="2">
        <f>ZakladDPHSni+DPHSni+ZakladDPHZakl+DPHZakl</f>
        <v>0</v>
      </c>
      <c r="B27" s="31" t="s">
        <v>4</v>
      </c>
      <c r="C27" s="70"/>
      <c r="D27" s="71"/>
      <c r="E27" s="70"/>
      <c r="F27" s="16"/>
      <c r="G27" s="227">
        <f>CenaCelkem-(ZakladDPHSni+DPHSni+ZakladDPHZakl+DPHZakl)</f>
        <v>0</v>
      </c>
      <c r="H27" s="227"/>
      <c r="I27" s="227"/>
      <c r="J27" s="41" t="str">
        <f t="shared" si="0"/>
        <v>CZK</v>
      </c>
    </row>
    <row r="28" spans="1:10" ht="27.75" hidden="1" customHeight="1" thickBot="1" x14ac:dyDescent="0.25">
      <c r="A28" s="2"/>
      <c r="B28" s="115" t="s">
        <v>23</v>
      </c>
      <c r="C28" s="116"/>
      <c r="D28" s="116"/>
      <c r="E28" s="117"/>
      <c r="F28" s="118"/>
      <c r="G28" s="205">
        <f>ZakladDPHSniVypocet+ZakladDPHZaklVypocet</f>
        <v>0</v>
      </c>
      <c r="H28" s="205"/>
      <c r="I28" s="205"/>
      <c r="J28" s="119" t="str">
        <f t="shared" si="0"/>
        <v>CZK</v>
      </c>
    </row>
    <row r="29" spans="1:10" ht="27.75" customHeight="1" thickBot="1" x14ac:dyDescent="0.25">
      <c r="A29" s="2">
        <f>(A27-INT(A27))*100</f>
        <v>0</v>
      </c>
      <c r="B29" s="115" t="s">
        <v>35</v>
      </c>
      <c r="C29" s="120"/>
      <c r="D29" s="120"/>
      <c r="E29" s="120"/>
      <c r="F29" s="121"/>
      <c r="G29" s="204">
        <f>A27</f>
        <v>0</v>
      </c>
      <c r="H29" s="204"/>
      <c r="I29" s="204"/>
      <c r="J29" s="122" t="s">
        <v>60</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52" ht="47.25" customHeight="1" x14ac:dyDescent="0.2">
      <c r="A33" s="2"/>
      <c r="B33" s="2"/>
      <c r="J33" s="9"/>
    </row>
    <row r="34" spans="1:52" s="21" customFormat="1" ht="18.75" customHeight="1" x14ac:dyDescent="0.2">
      <c r="A34" s="20"/>
      <c r="B34" s="20"/>
      <c r="C34" s="74"/>
      <c r="D34" s="206"/>
      <c r="E34" s="207"/>
      <c r="G34" s="208"/>
      <c r="H34" s="209"/>
      <c r="I34" s="209"/>
      <c r="J34" s="25"/>
    </row>
    <row r="35" spans="1:52" ht="12.75" customHeight="1" x14ac:dyDescent="0.2">
      <c r="A35" s="2"/>
      <c r="B35" s="2"/>
      <c r="D35" s="194" t="s">
        <v>2</v>
      </c>
      <c r="E35" s="194"/>
      <c r="H35" s="10" t="s">
        <v>3</v>
      </c>
      <c r="J35" s="9"/>
    </row>
    <row r="36" spans="1:52" ht="13.5" customHeight="1" thickBot="1" x14ac:dyDescent="0.25">
      <c r="A36" s="11"/>
      <c r="B36" s="11"/>
      <c r="C36" s="75"/>
      <c r="D36" s="75"/>
      <c r="E36" s="75"/>
      <c r="F36" s="12"/>
      <c r="G36" s="12"/>
      <c r="H36" s="12"/>
      <c r="I36" s="12"/>
      <c r="J36" s="13"/>
    </row>
    <row r="37" spans="1:52" ht="27" hidden="1" customHeight="1" x14ac:dyDescent="0.2">
      <c r="B37" s="92" t="s">
        <v>16</v>
      </c>
      <c r="C37" s="93"/>
      <c r="D37" s="93"/>
      <c r="E37" s="93"/>
      <c r="F37" s="94"/>
      <c r="G37" s="94"/>
      <c r="H37" s="94"/>
      <c r="I37" s="94"/>
      <c r="J37" s="95"/>
    </row>
    <row r="38" spans="1:52" ht="25.5" hidden="1" customHeight="1" x14ac:dyDescent="0.2">
      <c r="A38" s="91" t="s">
        <v>37</v>
      </c>
      <c r="B38" s="96" t="s">
        <v>17</v>
      </c>
      <c r="C38" s="97" t="s">
        <v>5</v>
      </c>
      <c r="D38" s="97"/>
      <c r="E38" s="97"/>
      <c r="F38" s="98" t="str">
        <f>B23</f>
        <v>Základ pro sníženou DPH</v>
      </c>
      <c r="G38" s="98" t="str">
        <f>B25</f>
        <v>Základ pro základní DPH</v>
      </c>
      <c r="H38" s="99" t="s">
        <v>18</v>
      </c>
      <c r="I38" s="99" t="s">
        <v>1</v>
      </c>
      <c r="J38" s="100" t="s">
        <v>0</v>
      </c>
    </row>
    <row r="39" spans="1:52" ht="25.5" hidden="1" customHeight="1" x14ac:dyDescent="0.2">
      <c r="A39" s="91">
        <v>1</v>
      </c>
      <c r="B39" s="101" t="s">
        <v>57</v>
      </c>
      <c r="C39" s="189"/>
      <c r="D39" s="189"/>
      <c r="E39" s="189"/>
      <c r="F39" s="102">
        <f>'SO-01 1 Pol'!AE117</f>
        <v>0</v>
      </c>
      <c r="G39" s="103">
        <f>'SO-01 1 Pol'!AF117</f>
        <v>0</v>
      </c>
      <c r="H39" s="104">
        <f>(F39*SazbaDPH1/100)+(G39*SazbaDPH2/100)</f>
        <v>0</v>
      </c>
      <c r="I39" s="104">
        <f>F39+G39+H39</f>
        <v>0</v>
      </c>
      <c r="J39" s="105" t="str">
        <f>IF(CenaCelkemVypocet=0,"",I39/CenaCelkemVypocet*100)</f>
        <v/>
      </c>
    </row>
    <row r="40" spans="1:52" ht="25.5" hidden="1" customHeight="1" x14ac:dyDescent="0.2">
      <c r="A40" s="91">
        <v>2</v>
      </c>
      <c r="B40" s="106"/>
      <c r="C40" s="190" t="s">
        <v>58</v>
      </c>
      <c r="D40" s="190"/>
      <c r="E40" s="190"/>
      <c r="F40" s="107"/>
      <c r="G40" s="108"/>
      <c r="H40" s="108">
        <f>(F40*SazbaDPH1/100)+(G40*SazbaDPH2/100)</f>
        <v>0</v>
      </c>
      <c r="I40" s="108">
        <f>F40+G40+H40</f>
        <v>0</v>
      </c>
      <c r="J40" s="109" t="str">
        <f>IF(CenaCelkemVypocet=0,"",I40/CenaCelkemVypocet*100)</f>
        <v/>
      </c>
    </row>
    <row r="41" spans="1:52" ht="25.5" hidden="1" customHeight="1" x14ac:dyDescent="0.2">
      <c r="A41" s="91">
        <v>2</v>
      </c>
      <c r="B41" s="106" t="s">
        <v>45</v>
      </c>
      <c r="C41" s="190" t="s">
        <v>46</v>
      </c>
      <c r="D41" s="190"/>
      <c r="E41" s="190"/>
      <c r="F41" s="107">
        <f>'SO-01 1 Pol'!AE117</f>
        <v>0</v>
      </c>
      <c r="G41" s="108">
        <f>'SO-01 1 Pol'!AF117</f>
        <v>0</v>
      </c>
      <c r="H41" s="108">
        <f>(F41*SazbaDPH1/100)+(G41*SazbaDPH2/100)</f>
        <v>0</v>
      </c>
      <c r="I41" s="108">
        <f>F41+G41+H41</f>
        <v>0</v>
      </c>
      <c r="J41" s="109" t="str">
        <f>IF(CenaCelkemVypocet=0,"",I41/CenaCelkemVypocet*100)</f>
        <v/>
      </c>
    </row>
    <row r="42" spans="1:52" ht="25.5" hidden="1" customHeight="1" x14ac:dyDescent="0.2">
      <c r="A42" s="91">
        <v>3</v>
      </c>
      <c r="B42" s="110" t="s">
        <v>43</v>
      </c>
      <c r="C42" s="189" t="s">
        <v>44</v>
      </c>
      <c r="D42" s="189"/>
      <c r="E42" s="189"/>
      <c r="F42" s="111">
        <f>'SO-01 1 Pol'!AE117</f>
        <v>0</v>
      </c>
      <c r="G42" s="104">
        <f>'SO-01 1 Pol'!AF117</f>
        <v>0</v>
      </c>
      <c r="H42" s="104">
        <f>(F42*SazbaDPH1/100)+(G42*SazbaDPH2/100)</f>
        <v>0</v>
      </c>
      <c r="I42" s="104">
        <f>F42+G42+H42</f>
        <v>0</v>
      </c>
      <c r="J42" s="105" t="str">
        <f>IF(CenaCelkemVypocet=0,"",I42/CenaCelkemVypocet*100)</f>
        <v/>
      </c>
    </row>
    <row r="43" spans="1:52" ht="25.5" hidden="1" customHeight="1" x14ac:dyDescent="0.2">
      <c r="A43" s="91"/>
      <c r="B43" s="191" t="s">
        <v>59</v>
      </c>
      <c r="C43" s="192"/>
      <c r="D43" s="192"/>
      <c r="E43" s="193"/>
      <c r="F43" s="112">
        <f>SUMIF(A39:A42,"=1",F39:F42)</f>
        <v>0</v>
      </c>
      <c r="G43" s="113">
        <f>SUMIF(A39:A42,"=1",G39:G42)</f>
        <v>0</v>
      </c>
      <c r="H43" s="113">
        <f>SUMIF(A39:A42,"=1",H39:H42)</f>
        <v>0</v>
      </c>
      <c r="I43" s="113">
        <f>SUMIF(A39:A42,"=1",I39:I42)</f>
        <v>0</v>
      </c>
      <c r="J43" s="114">
        <f>SUMIF(A39:A42,"=1",J39:J42)</f>
        <v>0</v>
      </c>
    </row>
    <row r="45" spans="1:52" x14ac:dyDescent="0.2">
      <c r="A45" t="s">
        <v>61</v>
      </c>
      <c r="B45" s="188" t="s">
        <v>62</v>
      </c>
      <c r="C45" s="188"/>
      <c r="D45" s="188"/>
      <c r="E45" s="188"/>
      <c r="F45" s="188"/>
      <c r="G45" s="188"/>
      <c r="H45" s="188"/>
      <c r="I45" s="188"/>
      <c r="J45" s="188"/>
      <c r="AZ45" s="123" t="str">
        <f>B45</f>
        <v>Úvod:</v>
      </c>
    </row>
    <row r="47" spans="1:52" x14ac:dyDescent="0.2">
      <c r="B47" s="188" t="s">
        <v>63</v>
      </c>
      <c r="C47" s="188"/>
      <c r="D47" s="188"/>
      <c r="E47" s="188"/>
      <c r="F47" s="188"/>
      <c r="G47" s="188"/>
      <c r="H47" s="188"/>
      <c r="I47" s="188"/>
      <c r="J47" s="188"/>
      <c r="AZ47" s="123" t="str">
        <f>B47</f>
        <v>Veškeré výrobky požadujeme ve vyšším standardu pro použití do prostor ve veřejných budovách.</v>
      </c>
    </row>
    <row r="49" spans="2:52" ht="38.25" x14ac:dyDescent="0.2">
      <c r="B49" s="188" t="s">
        <v>64</v>
      </c>
      <c r="C49" s="188"/>
      <c r="D49" s="188"/>
      <c r="E49" s="188"/>
      <c r="F49" s="188"/>
      <c r="G49" s="188"/>
      <c r="H49" s="188"/>
      <c r="I49" s="188"/>
      <c r="J49" s="188"/>
      <c r="AZ49" s="123" t="str">
        <f>B49</f>
        <v>Jména výrobců a obchodní názvy u položek jsou pouze informativní, uvedené jako reference technických parametrů, vzájemné kompaktibility zařízení a dostupnosti odborného servisu. Lze použít výrobky ekvivalentních vlastností jiných výrobců.</v>
      </c>
    </row>
    <row r="50" spans="2:52" ht="51" x14ac:dyDescent="0.2">
      <c r="B50" s="188" t="s">
        <v>65</v>
      </c>
      <c r="C50" s="188"/>
      <c r="D50" s="188"/>
      <c r="E50" s="188"/>
      <c r="F50" s="188"/>
      <c r="G50" s="188"/>
      <c r="H50" s="188"/>
      <c r="I50" s="188"/>
      <c r="J50" s="188"/>
      <c r="AZ50" s="123" t="str">
        <f>B50</f>
        <v>Soupis prací je sestaven za využití položek Cenové soustavy RTS. Cenové a technické podmínky položek cenové soustavy RTS, které nejsou uvedeny v soupisu prací(tkzv.úvodní části katalogů) jsou neomezeně dálkově k dispozici na www.rts.cz. Položky soupisu prací, které nemají ve sloupci "cenová soustava" uveden žádný údaj ( nebo R položka), nepochází z cenové soustavy RTS.</v>
      </c>
    </row>
    <row r="52" spans="2:52" x14ac:dyDescent="0.2">
      <c r="B52" s="188" t="s">
        <v>66</v>
      </c>
      <c r="C52" s="188"/>
      <c r="D52" s="188"/>
      <c r="E52" s="188"/>
      <c r="F52" s="188"/>
      <c r="G52" s="188"/>
      <c r="H52" s="188"/>
      <c r="I52" s="188"/>
      <c r="J52" s="188"/>
      <c r="AZ52" s="123" t="str">
        <f>B52</f>
        <v>1. PODMÍNKY PRO ZPRACOVÁNÍ NABÍDKOVÉ CENY</v>
      </c>
    </row>
    <row r="54" spans="2:52" x14ac:dyDescent="0.2">
      <c r="B54" s="188" t="s">
        <v>67</v>
      </c>
      <c r="C54" s="188"/>
      <c r="D54" s="188"/>
      <c r="E54" s="188"/>
      <c r="F54" s="188"/>
      <c r="G54" s="188"/>
      <c r="H54" s="188"/>
      <c r="I54" s="188"/>
      <c r="J54" s="188"/>
      <c r="AZ54" s="123" t="str">
        <f>B54</f>
        <v xml:space="preserve">        Preambule</v>
      </c>
    </row>
    <row r="56" spans="2:52" ht="51" x14ac:dyDescent="0.2">
      <c r="B56" s="188" t="s">
        <v>68</v>
      </c>
      <c r="C56" s="188"/>
      <c r="D56" s="188"/>
      <c r="E56" s="188"/>
      <c r="F56" s="188"/>
      <c r="G56" s="188"/>
      <c r="H56" s="188"/>
      <c r="I56" s="188"/>
      <c r="J56" s="188"/>
      <c r="AZ56" s="123"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2:52" ht="51" x14ac:dyDescent="0.2">
      <c r="B57" s="188" t="s">
        <v>69</v>
      </c>
      <c r="C57" s="188"/>
      <c r="D57" s="188"/>
      <c r="E57" s="188"/>
      <c r="F57" s="188"/>
      <c r="G57" s="188"/>
      <c r="H57" s="188"/>
      <c r="I57" s="188"/>
      <c r="J57" s="188"/>
      <c r="AZ57" s="123"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9" spans="2:52" x14ac:dyDescent="0.2">
      <c r="B59" s="188" t="s">
        <v>70</v>
      </c>
      <c r="C59" s="188"/>
      <c r="D59" s="188"/>
      <c r="E59" s="188"/>
      <c r="F59" s="188"/>
      <c r="G59" s="188"/>
      <c r="H59" s="188"/>
      <c r="I59" s="188"/>
      <c r="J59" s="188"/>
      <c r="AZ59" s="123" t="str">
        <f>B59</f>
        <v xml:space="preserve">        Vymezení některých pojmů</v>
      </c>
    </row>
    <row r="62" spans="2:52" x14ac:dyDescent="0.2">
      <c r="B62" s="188" t="s">
        <v>71</v>
      </c>
      <c r="C62" s="188"/>
      <c r="D62" s="188"/>
      <c r="E62" s="188"/>
      <c r="F62" s="188"/>
      <c r="G62" s="188"/>
      <c r="H62" s="188"/>
      <c r="I62" s="188"/>
      <c r="J62" s="188"/>
      <c r="AZ62" s="123" t="str">
        <f t="shared" ref="AZ62:AZ67" si="1">B62</f>
        <v>Pro účely zpracování nabídkové ceny se jsou použity některé pojmy, pod kterými se rozumí:</v>
      </c>
    </row>
    <row r="63" spans="2:52" ht="38.25" x14ac:dyDescent="0.2">
      <c r="B63" s="188" t="s">
        <v>72</v>
      </c>
      <c r="C63" s="188"/>
      <c r="D63" s="188"/>
      <c r="E63" s="188"/>
      <c r="F63" s="188"/>
      <c r="G63" s="188"/>
      <c r="H63" s="188"/>
      <c r="I63" s="188"/>
      <c r="J63" s="188"/>
      <c r="AZ63" s="123"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2:52" ht="38.25" x14ac:dyDescent="0.2">
      <c r="B64" s="188" t="s">
        <v>73</v>
      </c>
      <c r="C64" s="188"/>
      <c r="D64" s="188"/>
      <c r="E64" s="188"/>
      <c r="F64" s="188"/>
      <c r="G64" s="188"/>
      <c r="H64" s="188"/>
      <c r="I64" s="188"/>
      <c r="J64" s="188"/>
      <c r="AZ64" s="123"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2:52" ht="51" x14ac:dyDescent="0.2">
      <c r="B65" s="188" t="s">
        <v>74</v>
      </c>
      <c r="C65" s="188"/>
      <c r="D65" s="188"/>
      <c r="E65" s="188"/>
      <c r="F65" s="188"/>
      <c r="G65" s="188"/>
      <c r="H65" s="188"/>
      <c r="I65" s="188"/>
      <c r="J65" s="188"/>
      <c r="AZ65" s="123"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2:52" ht="76.5" x14ac:dyDescent="0.2">
      <c r="B66" s="188" t="s">
        <v>75</v>
      </c>
      <c r="C66" s="188"/>
      <c r="D66" s="188"/>
      <c r="E66" s="188"/>
      <c r="F66" s="188"/>
      <c r="G66" s="188"/>
      <c r="H66" s="188"/>
      <c r="I66" s="188"/>
      <c r="J66" s="188"/>
      <c r="AZ66" s="123"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2:52" ht="51" x14ac:dyDescent="0.2">
      <c r="B67" s="188" t="s">
        <v>76</v>
      </c>
      <c r="C67" s="188"/>
      <c r="D67" s="188"/>
      <c r="E67" s="188"/>
      <c r="F67" s="188"/>
      <c r="G67" s="188"/>
      <c r="H67" s="188"/>
      <c r="I67" s="188"/>
      <c r="J67" s="188"/>
      <c r="AZ67" s="123"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9" spans="2:52" x14ac:dyDescent="0.2">
      <c r="B69" s="188" t="s">
        <v>77</v>
      </c>
      <c r="C69" s="188"/>
      <c r="D69" s="188"/>
      <c r="E69" s="188"/>
      <c r="F69" s="188"/>
      <c r="G69" s="188"/>
      <c r="H69" s="188"/>
      <c r="I69" s="188"/>
      <c r="J69" s="188"/>
      <c r="AZ69" s="123" t="str">
        <f>B69</f>
        <v xml:space="preserve">        Cenová soustava</v>
      </c>
    </row>
    <row r="71" spans="2:52" x14ac:dyDescent="0.2">
      <c r="B71" s="188" t="s">
        <v>78</v>
      </c>
      <c r="C71" s="188"/>
      <c r="D71" s="188"/>
      <c r="E71" s="188"/>
      <c r="F71" s="188"/>
      <c r="G71" s="188"/>
      <c r="H71" s="188"/>
      <c r="I71" s="188"/>
      <c r="J71" s="188"/>
      <c r="AZ71" s="123" t="str">
        <f>B71</f>
        <v xml:space="preserve">        Použitá cenová soustava</v>
      </c>
    </row>
    <row r="72" spans="2:52" ht="38.25" x14ac:dyDescent="0.2">
      <c r="B72" s="188" t="s">
        <v>79</v>
      </c>
      <c r="C72" s="188"/>
      <c r="D72" s="188"/>
      <c r="E72" s="188"/>
      <c r="F72" s="188"/>
      <c r="G72" s="188"/>
      <c r="H72" s="188"/>
      <c r="I72" s="188"/>
      <c r="J72" s="188"/>
      <c r="AZ72" s="123" t="str">
        <f>B72</f>
        <v>Soupisy stavebních prací, dodávek a služeb jsou zpracovány s použitím cenové soustavy zpracované společností RTS, a.s.. Položky z cenové soustavy mají uveden odkaz na cenovou soustavu včetně označení příslušného ceníku.</v>
      </c>
    </row>
    <row r="74" spans="2:52" x14ac:dyDescent="0.2">
      <c r="B74" s="188" t="s">
        <v>80</v>
      </c>
      <c r="C74" s="188"/>
      <c r="D74" s="188"/>
      <c r="E74" s="188"/>
      <c r="F74" s="188"/>
      <c r="G74" s="188"/>
      <c r="H74" s="188"/>
      <c r="I74" s="188"/>
      <c r="J74" s="188"/>
      <c r="AZ74" s="123" t="str">
        <f>B74</f>
        <v xml:space="preserve">        Technické podmínky</v>
      </c>
    </row>
    <row r="75" spans="2:52" ht="38.25" x14ac:dyDescent="0.2">
      <c r="B75" s="188" t="s">
        <v>81</v>
      </c>
      <c r="C75" s="188"/>
      <c r="D75" s="188"/>
      <c r="E75" s="188"/>
      <c r="F75" s="188"/>
      <c r="G75" s="188"/>
      <c r="H75" s="188"/>
      <c r="I75" s="188"/>
      <c r="J75" s="188"/>
      <c r="AZ75" s="123"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7" spans="2:52" x14ac:dyDescent="0.2">
      <c r="B77" s="188" t="s">
        <v>82</v>
      </c>
      <c r="C77" s="188"/>
      <c r="D77" s="188"/>
      <c r="E77" s="188"/>
      <c r="F77" s="188"/>
      <c r="G77" s="188"/>
      <c r="H77" s="188"/>
      <c r="I77" s="188"/>
      <c r="J77" s="188"/>
      <c r="AZ77" s="123" t="str">
        <f>B77</f>
        <v>Individuální položky</v>
      </c>
    </row>
    <row r="78" spans="2:52" ht="38.25" x14ac:dyDescent="0.2">
      <c r="B78" s="188" t="s">
        <v>83</v>
      </c>
      <c r="C78" s="188"/>
      <c r="D78" s="188"/>
      <c r="E78" s="188"/>
      <c r="F78" s="188"/>
      <c r="G78" s="188"/>
      <c r="H78" s="188"/>
      <c r="I78" s="188"/>
      <c r="J78" s="188"/>
      <c r="AZ78" s="123" t="str">
        <f>B78</f>
        <v>Položky soupisu prací, které cenová soustava neobsahuje, jsou označeny popisem „vlastní“. Pro tyto položky jsou cenové a technické podmínky definovány jejich popisem, případně odkazem na konkrétní část příslušné dokumentace.</v>
      </c>
    </row>
    <row r="80" spans="2:52" x14ac:dyDescent="0.2">
      <c r="B80" s="188" t="s">
        <v>84</v>
      </c>
      <c r="C80" s="188"/>
      <c r="D80" s="188"/>
      <c r="E80" s="188"/>
      <c r="F80" s="188"/>
      <c r="G80" s="188"/>
      <c r="H80" s="188"/>
      <c r="I80" s="188"/>
      <c r="J80" s="188"/>
      <c r="AZ80" s="123" t="str">
        <f>B80</f>
        <v xml:space="preserve">        Závaznost a změna soupisu</v>
      </c>
    </row>
    <row r="82" spans="2:52" x14ac:dyDescent="0.2">
      <c r="B82" s="188" t="s">
        <v>85</v>
      </c>
      <c r="C82" s="188"/>
      <c r="D82" s="188"/>
      <c r="E82" s="188"/>
      <c r="F82" s="188"/>
      <c r="G82" s="188"/>
      <c r="H82" s="188"/>
      <c r="I82" s="188"/>
      <c r="J82" s="188"/>
      <c r="AZ82" s="123" t="str">
        <f>B82</f>
        <v xml:space="preserve">        Závaznost soupisu</v>
      </c>
    </row>
    <row r="83" spans="2:52" ht="38.25" x14ac:dyDescent="0.2">
      <c r="B83" s="188" t="s">
        <v>86</v>
      </c>
      <c r="C83" s="188"/>
      <c r="D83" s="188"/>
      <c r="E83" s="188"/>
      <c r="F83" s="188"/>
      <c r="G83" s="188"/>
      <c r="H83" s="188"/>
      <c r="I83" s="188"/>
      <c r="J83" s="188"/>
      <c r="AZ83" s="123"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5" spans="2:52" x14ac:dyDescent="0.2">
      <c r="B85" s="188" t="s">
        <v>87</v>
      </c>
      <c r="C85" s="188"/>
      <c r="D85" s="188"/>
      <c r="E85" s="188"/>
      <c r="F85" s="188"/>
      <c r="G85" s="188"/>
      <c r="H85" s="188"/>
      <c r="I85" s="188"/>
      <c r="J85" s="188"/>
      <c r="AZ85" s="123" t="str">
        <f>B85</f>
        <v xml:space="preserve">        Zvláštní podmínky pro stanovení nabídkové ceny</v>
      </c>
    </row>
    <row r="87" spans="2:52" x14ac:dyDescent="0.2">
      <c r="B87" s="188" t="s">
        <v>88</v>
      </c>
      <c r="C87" s="188"/>
      <c r="D87" s="188"/>
      <c r="E87" s="188"/>
      <c r="F87" s="188"/>
      <c r="G87" s="188"/>
      <c r="H87" s="188"/>
      <c r="I87" s="188"/>
      <c r="J87" s="188"/>
      <c r="AZ87" s="123" t="str">
        <f>B87</f>
        <v xml:space="preserve">        Přeprava vybouraných hmot, suti a vytěžené zeminy</v>
      </c>
    </row>
    <row r="88" spans="2:52" ht="76.5" x14ac:dyDescent="0.2">
      <c r="B88" s="188" t="s">
        <v>89</v>
      </c>
      <c r="C88" s="188"/>
      <c r="D88" s="188"/>
      <c r="E88" s="188"/>
      <c r="F88" s="188"/>
      <c r="G88" s="188"/>
      <c r="H88" s="188"/>
      <c r="I88" s="188"/>
      <c r="J88" s="188"/>
      <c r="AZ88" s="123"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0" spans="2:52" x14ac:dyDescent="0.2">
      <c r="B90" s="188" t="s">
        <v>90</v>
      </c>
      <c r="C90" s="188"/>
      <c r="D90" s="188"/>
      <c r="E90" s="188"/>
      <c r="F90" s="188"/>
      <c r="G90" s="188"/>
      <c r="H90" s="188"/>
      <c r="I90" s="188"/>
      <c r="J90" s="188"/>
      <c r="AZ90" s="123" t="str">
        <f>B90</f>
        <v xml:space="preserve">        Vnitrostaveništní přesun stavebního materiálu</v>
      </c>
    </row>
    <row r="91" spans="2:52" ht="51" x14ac:dyDescent="0.2">
      <c r="B91" s="188" t="s">
        <v>91</v>
      </c>
      <c r="C91" s="188"/>
      <c r="D91" s="188"/>
      <c r="E91" s="188"/>
      <c r="F91" s="188"/>
      <c r="G91" s="188"/>
      <c r="H91" s="188"/>
      <c r="I91" s="188"/>
      <c r="J91" s="188"/>
      <c r="AZ91" s="123"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2:52" ht="51" x14ac:dyDescent="0.2">
      <c r="B92" s="188" t="s">
        <v>92</v>
      </c>
      <c r="C92" s="188"/>
      <c r="D92" s="188"/>
      <c r="E92" s="188"/>
      <c r="F92" s="188"/>
      <c r="G92" s="188"/>
      <c r="H92" s="188"/>
      <c r="I92" s="188"/>
      <c r="J92" s="188"/>
      <c r="AZ92" s="123"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4" spans="2:52" x14ac:dyDescent="0.2">
      <c r="B94" s="188" t="s">
        <v>93</v>
      </c>
      <c r="C94" s="188"/>
      <c r="D94" s="188"/>
      <c r="E94" s="188"/>
      <c r="F94" s="188"/>
      <c r="G94" s="188"/>
      <c r="H94" s="188"/>
      <c r="I94" s="188"/>
      <c r="J94" s="188"/>
      <c r="AZ94" s="123" t="str">
        <f>B94</f>
        <v xml:space="preserve">        Příplatky za ztížené podmínky prací</v>
      </c>
    </row>
    <row r="95" spans="2:52" ht="25.5" x14ac:dyDescent="0.2">
      <c r="B95" s="188" t="s">
        <v>94</v>
      </c>
      <c r="C95" s="188"/>
      <c r="D95" s="188"/>
      <c r="E95" s="188"/>
      <c r="F95" s="188"/>
      <c r="G95" s="188"/>
      <c r="H95" s="188"/>
      <c r="I95" s="188"/>
      <c r="J95" s="188"/>
      <c r="AZ95" s="123" t="str">
        <f>B95</f>
        <v>Pokud soupis položku příplatku za ztížené podmínky obsahuje, je dodavatel povinen ji ocenit bez ohledu na to, že tento příplatek dodavatel standardně neuplatňuje.</v>
      </c>
    </row>
    <row r="97" spans="2:52" x14ac:dyDescent="0.2">
      <c r="B97" s="188" t="s">
        <v>95</v>
      </c>
      <c r="C97" s="188"/>
      <c r="D97" s="188"/>
      <c r="E97" s="188"/>
      <c r="F97" s="188"/>
      <c r="G97" s="188"/>
      <c r="H97" s="188"/>
      <c r="I97" s="188"/>
      <c r="J97" s="188"/>
      <c r="AZ97" s="123" t="str">
        <f>B97</f>
        <v xml:space="preserve">        Vedlejší a ostatní náklady</v>
      </c>
    </row>
    <row r="98" spans="2:52" ht="25.5" x14ac:dyDescent="0.2">
      <c r="B98" s="188" t="s">
        <v>96</v>
      </c>
      <c r="C98" s="188"/>
      <c r="D98" s="188"/>
      <c r="E98" s="188"/>
      <c r="F98" s="188"/>
      <c r="G98" s="188"/>
      <c r="H98" s="188"/>
      <c r="I98" s="188"/>
      <c r="J98" s="188"/>
      <c r="AZ98" s="123" t="str">
        <f>B98</f>
        <v>Tyto náklady jsou popsány v samostatném soupisu stavebních prací, dodávek a služeb s tím, že dodavatel je povinen v rámci těchto nákladů ocenit všechny definované náklady souhrnně pro celou stavbu.</v>
      </c>
    </row>
    <row r="102" spans="2:52" x14ac:dyDescent="0.2">
      <c r="B102" s="188" t="s">
        <v>97</v>
      </c>
      <c r="C102" s="188"/>
      <c r="D102" s="188"/>
      <c r="E102" s="188"/>
      <c r="F102" s="188"/>
      <c r="G102" s="188"/>
      <c r="H102" s="188"/>
      <c r="I102" s="188"/>
      <c r="J102" s="188"/>
      <c r="AZ102" s="123" t="str">
        <f>B102</f>
        <v>2. SPECIFICKÉ PODMÍNKY PRO ZPRACOVÁNÍ NABÍDKOVÉ CENY</v>
      </c>
    </row>
    <row r="104" spans="2:52" x14ac:dyDescent="0.2">
      <c r="B104" s="188" t="s">
        <v>98</v>
      </c>
      <c r="C104" s="188"/>
      <c r="D104" s="188"/>
      <c r="E104" s="188"/>
      <c r="F104" s="188"/>
      <c r="G104" s="188"/>
      <c r="H104" s="188"/>
      <c r="I104" s="188"/>
      <c r="J104" s="188"/>
      <c r="AZ104" s="123" t="str">
        <f>B104</f>
        <v>Zde doplní zpracovatel soupisu  případná specifika týkající se konkrétní zakázky.</v>
      </c>
    </row>
    <row r="107" spans="2:52" x14ac:dyDescent="0.2">
      <c r="B107" s="188" t="s">
        <v>99</v>
      </c>
      <c r="C107" s="188"/>
      <c r="D107" s="188"/>
      <c r="E107" s="188"/>
      <c r="F107" s="188"/>
      <c r="G107" s="188"/>
      <c r="H107" s="188"/>
      <c r="I107" s="188"/>
      <c r="J107" s="188"/>
      <c r="AZ107" s="123" t="str">
        <f>B107</f>
        <v>3. ELEKTRONICKÁ PODOBA SOUPISU</v>
      </c>
    </row>
    <row r="109" spans="2:52" x14ac:dyDescent="0.2">
      <c r="B109" s="188" t="s">
        <v>100</v>
      </c>
      <c r="C109" s="188"/>
      <c r="D109" s="188"/>
      <c r="E109" s="188"/>
      <c r="F109" s="188"/>
      <c r="G109" s="188"/>
      <c r="H109" s="188"/>
      <c r="I109" s="188"/>
      <c r="J109" s="188"/>
      <c r="AZ109" s="123" t="str">
        <f>B109</f>
        <v xml:space="preserve">        Elektronická podoba soupisu</v>
      </c>
    </row>
    <row r="110" spans="2:52" ht="25.5" x14ac:dyDescent="0.2">
      <c r="B110" s="188" t="s">
        <v>101</v>
      </c>
      <c r="C110" s="188"/>
      <c r="D110" s="188"/>
      <c r="E110" s="188"/>
      <c r="F110" s="188"/>
      <c r="G110" s="188"/>
      <c r="H110" s="188"/>
      <c r="I110" s="188"/>
      <c r="J110" s="188"/>
      <c r="AZ110" s="123" t="str">
        <f>B110</f>
        <v>V souladu se zákonem jsou předložené soupisy zpracovány i v elektronické podobě.  Elektronickou podobou soupisu stavebních prací, dodávek a služeb je formát MS EXCEL.</v>
      </c>
    </row>
    <row r="111" spans="2:52" x14ac:dyDescent="0.2">
      <c r="B111" s="188" t="s">
        <v>102</v>
      </c>
      <c r="C111" s="188"/>
      <c r="D111" s="188"/>
      <c r="E111" s="188"/>
      <c r="F111" s="188"/>
      <c r="G111" s="188"/>
      <c r="H111" s="188"/>
      <c r="I111" s="188"/>
      <c r="J111" s="188"/>
      <c r="AZ111" s="123" t="str">
        <f>B111</f>
        <v>Popis formátu soupisu odpovídá svou strukturou vzorovému soupisu volně dostupnému na internetové adrese:</v>
      </c>
    </row>
    <row r="113" spans="1:52" x14ac:dyDescent="0.2">
      <c r="B113" s="188" t="s">
        <v>103</v>
      </c>
      <c r="C113" s="188"/>
      <c r="D113" s="188"/>
      <c r="E113" s="188"/>
      <c r="F113" s="188"/>
      <c r="G113" s="188"/>
      <c r="H113" s="188"/>
      <c r="I113" s="188"/>
      <c r="J113" s="188"/>
      <c r="AZ113" s="123" t="str">
        <f>B113</f>
        <v>www.stavebnionline.cz/soupis</v>
      </c>
    </row>
    <row r="115" spans="1:52" x14ac:dyDescent="0.2">
      <c r="B115" s="188" t="s">
        <v>104</v>
      </c>
      <c r="C115" s="188"/>
      <c r="D115" s="188"/>
      <c r="E115" s="188"/>
      <c r="F115" s="188"/>
      <c r="G115" s="188"/>
      <c r="H115" s="188"/>
      <c r="I115" s="188"/>
      <c r="J115" s="188"/>
      <c r="AZ115" s="123" t="str">
        <f>B115</f>
        <v xml:space="preserve">        Zpracování elektronické podoby soupisu</v>
      </c>
    </row>
    <row r="116" spans="1:52" ht="51" x14ac:dyDescent="0.2">
      <c r="B116" s="188" t="s">
        <v>105</v>
      </c>
      <c r="C116" s="188"/>
      <c r="D116" s="188"/>
      <c r="E116" s="188"/>
      <c r="F116" s="188"/>
      <c r="G116" s="188"/>
      <c r="H116" s="188"/>
      <c r="I116" s="188"/>
      <c r="J116" s="188"/>
      <c r="AZ116" s="123"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8" spans="1:52" x14ac:dyDescent="0.2">
      <c r="B118" s="188" t="s">
        <v>106</v>
      </c>
      <c r="C118" s="188"/>
      <c r="D118" s="188"/>
      <c r="E118" s="188"/>
      <c r="F118" s="188"/>
      <c r="G118" s="188"/>
      <c r="H118" s="188"/>
      <c r="I118" s="188"/>
      <c r="J118" s="188"/>
      <c r="AZ118" s="123" t="str">
        <f>B118</f>
        <v xml:space="preserve">        Jiný formát soupisu</v>
      </c>
    </row>
    <row r="119" spans="1:52" ht="38.25" x14ac:dyDescent="0.2">
      <c r="B119" s="188" t="s">
        <v>107</v>
      </c>
      <c r="C119" s="188"/>
      <c r="D119" s="188"/>
      <c r="E119" s="188"/>
      <c r="F119" s="188"/>
      <c r="G119" s="188"/>
      <c r="H119" s="188"/>
      <c r="I119" s="188"/>
      <c r="J119" s="188"/>
      <c r="AZ119" s="123"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1" spans="1:52" x14ac:dyDescent="0.2">
      <c r="B121" s="188" t="s">
        <v>108</v>
      </c>
      <c r="C121" s="188"/>
      <c r="D121" s="188"/>
      <c r="E121" s="188"/>
      <c r="F121" s="188"/>
      <c r="G121" s="188"/>
      <c r="H121" s="188"/>
      <c r="I121" s="188"/>
      <c r="J121" s="188"/>
      <c r="AZ121" s="123" t="str">
        <f>B121</f>
        <v xml:space="preserve">        Závěrečné ustanovení</v>
      </c>
    </row>
    <row r="122" spans="1:52" x14ac:dyDescent="0.2">
      <c r="B122" s="188" t="s">
        <v>109</v>
      </c>
      <c r="C122" s="188"/>
      <c r="D122" s="188"/>
      <c r="E122" s="188"/>
      <c r="F122" s="188"/>
      <c r="G122" s="188"/>
      <c r="H122" s="188"/>
      <c r="I122" s="188"/>
      <c r="J122" s="188"/>
      <c r="AZ122" s="123" t="str">
        <f>B122</f>
        <v>Ostatní podmínky vztahující se ke zpracování nabídkové ceny jsou uvedeny v zadávací dokumentaci.</v>
      </c>
    </row>
    <row r="125" spans="1:52" ht="15.75" x14ac:dyDescent="0.25">
      <c r="B125" s="124" t="s">
        <v>110</v>
      </c>
    </row>
    <row r="127" spans="1:52" ht="25.5" customHeight="1" x14ac:dyDescent="0.2">
      <c r="A127" s="126"/>
      <c r="B127" s="129" t="s">
        <v>17</v>
      </c>
      <c r="C127" s="129" t="s">
        <v>5</v>
      </c>
      <c r="D127" s="130"/>
      <c r="E127" s="130"/>
      <c r="F127" s="131" t="s">
        <v>111</v>
      </c>
      <c r="G127" s="131"/>
      <c r="H127" s="131"/>
      <c r="I127" s="131" t="s">
        <v>29</v>
      </c>
      <c r="J127" s="131" t="s">
        <v>0</v>
      </c>
    </row>
    <row r="128" spans="1:52" ht="36.75" customHeight="1" x14ac:dyDescent="0.2">
      <c r="A128" s="127"/>
      <c r="B128" s="132" t="s">
        <v>112</v>
      </c>
      <c r="C128" s="186" t="s">
        <v>113</v>
      </c>
      <c r="D128" s="187"/>
      <c r="E128" s="187"/>
      <c r="F128" s="138" t="s">
        <v>24</v>
      </c>
      <c r="G128" s="139"/>
      <c r="H128" s="139"/>
      <c r="I128" s="139">
        <f>'SO-01 1 Pol'!G8</f>
        <v>0</v>
      </c>
      <c r="J128" s="136" t="str">
        <f>IF(I132=0,"",I128/I132*100)</f>
        <v/>
      </c>
    </row>
    <row r="129" spans="1:10" ht="36.75" customHeight="1" x14ac:dyDescent="0.2">
      <c r="A129" s="127"/>
      <c r="B129" s="132" t="s">
        <v>114</v>
      </c>
      <c r="C129" s="186" t="s">
        <v>115</v>
      </c>
      <c r="D129" s="187"/>
      <c r="E129" s="187"/>
      <c r="F129" s="138" t="s">
        <v>24</v>
      </c>
      <c r="G129" s="139"/>
      <c r="H129" s="139"/>
      <c r="I129" s="139">
        <f>'SO-01 1 Pol'!G20</f>
        <v>0</v>
      </c>
      <c r="J129" s="136" t="str">
        <f>IF(I132=0,"",I129/I132*100)</f>
        <v/>
      </c>
    </row>
    <row r="130" spans="1:10" ht="36.75" customHeight="1" x14ac:dyDescent="0.2">
      <c r="A130" s="127"/>
      <c r="B130" s="132" t="s">
        <v>116</v>
      </c>
      <c r="C130" s="186" t="s">
        <v>117</v>
      </c>
      <c r="D130" s="187"/>
      <c r="E130" s="187"/>
      <c r="F130" s="138" t="s">
        <v>25</v>
      </c>
      <c r="G130" s="139"/>
      <c r="H130" s="139"/>
      <c r="I130" s="139">
        <f>'SO-01 1 Pol'!G24</f>
        <v>0</v>
      </c>
      <c r="J130" s="136" t="str">
        <f>IF(I132=0,"",I130/I132*100)</f>
        <v/>
      </c>
    </row>
    <row r="131" spans="1:10" ht="36.75" customHeight="1" x14ac:dyDescent="0.2">
      <c r="A131" s="127"/>
      <c r="B131" s="132" t="s">
        <v>118</v>
      </c>
      <c r="C131" s="186" t="s">
        <v>27</v>
      </c>
      <c r="D131" s="187"/>
      <c r="E131" s="187"/>
      <c r="F131" s="138" t="s">
        <v>118</v>
      </c>
      <c r="G131" s="139"/>
      <c r="H131" s="139"/>
      <c r="I131" s="139">
        <f>'SO-01 1 Pol'!G112</f>
        <v>0</v>
      </c>
      <c r="J131" s="136" t="str">
        <f>IF(I132=0,"",I131/I132*100)</f>
        <v/>
      </c>
    </row>
    <row r="132" spans="1:10" ht="25.5" customHeight="1" x14ac:dyDescent="0.2">
      <c r="A132" s="128"/>
      <c r="B132" s="133" t="s">
        <v>1</v>
      </c>
      <c r="C132" s="134"/>
      <c r="D132" s="135"/>
      <c r="E132" s="135"/>
      <c r="F132" s="140"/>
      <c r="G132" s="141"/>
      <c r="H132" s="141"/>
      <c r="I132" s="141">
        <f>SUM(I128:I131)</f>
        <v>0</v>
      </c>
      <c r="J132" s="137">
        <f>SUM(J128:J131)</f>
        <v>0</v>
      </c>
    </row>
    <row r="133" spans="1:10" x14ac:dyDescent="0.2">
      <c r="F133" s="89"/>
      <c r="G133" s="89"/>
      <c r="H133" s="89"/>
      <c r="I133" s="89"/>
      <c r="J133" s="90"/>
    </row>
    <row r="134" spans="1:10" x14ac:dyDescent="0.2">
      <c r="F134" s="89"/>
      <c r="G134" s="89"/>
      <c r="H134" s="89"/>
      <c r="I134" s="89"/>
      <c r="J134" s="90"/>
    </row>
    <row r="135" spans="1:10" x14ac:dyDescent="0.2">
      <c r="F135" s="89"/>
      <c r="G135" s="89"/>
      <c r="H135" s="89"/>
      <c r="I135" s="89"/>
      <c r="J135" s="90"/>
    </row>
  </sheetData>
  <sheetProtection algorithmName="SHA-512" hashValue="HNKEE+rdE5m7hK+Aq2Nc5xyp6OWSxCDzCQdN9HXslo/SrIE/MPXYBPehC/XJ1wM/k/u42GBZuI/cdAe0OUvOyw==" saltValue="QXutarWs0SEIVPxMd8Trrg=="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B43:E43"/>
    <mergeCell ref="B45:J45"/>
    <mergeCell ref="B47:J47"/>
    <mergeCell ref="B49:J49"/>
    <mergeCell ref="B50:J50"/>
    <mergeCell ref="B52:J52"/>
    <mergeCell ref="B54:J54"/>
    <mergeCell ref="B56:J56"/>
    <mergeCell ref="B57:J57"/>
    <mergeCell ref="B59:J59"/>
    <mergeCell ref="B62:J62"/>
    <mergeCell ref="B63:J63"/>
    <mergeCell ref="B64:J64"/>
    <mergeCell ref="B65:J65"/>
    <mergeCell ref="B66:J66"/>
    <mergeCell ref="B67:J67"/>
    <mergeCell ref="B69:J69"/>
    <mergeCell ref="B71:J71"/>
    <mergeCell ref="B72:J72"/>
    <mergeCell ref="B74:J74"/>
    <mergeCell ref="B75:J75"/>
    <mergeCell ref="B77:J77"/>
    <mergeCell ref="B78:J78"/>
    <mergeCell ref="B80:J80"/>
    <mergeCell ref="B82:J82"/>
    <mergeCell ref="B83:J83"/>
    <mergeCell ref="B85:J85"/>
    <mergeCell ref="B87:J87"/>
    <mergeCell ref="B88:J88"/>
    <mergeCell ref="B90:J90"/>
    <mergeCell ref="B91:J91"/>
    <mergeCell ref="B92:J92"/>
    <mergeCell ref="B94:J94"/>
    <mergeCell ref="B95:J95"/>
    <mergeCell ref="B97:J97"/>
    <mergeCell ref="B98:J98"/>
    <mergeCell ref="B102:J102"/>
    <mergeCell ref="B104:J104"/>
    <mergeCell ref="B107:J107"/>
    <mergeCell ref="B109:J109"/>
    <mergeCell ref="B110:J110"/>
    <mergeCell ref="B111:J111"/>
    <mergeCell ref="B113:J113"/>
    <mergeCell ref="B115:J115"/>
    <mergeCell ref="B116:J116"/>
    <mergeCell ref="B118:J118"/>
    <mergeCell ref="C130:E130"/>
    <mergeCell ref="C131:E131"/>
    <mergeCell ref="B119:J119"/>
    <mergeCell ref="B121:J121"/>
    <mergeCell ref="B122:J122"/>
    <mergeCell ref="C128:E128"/>
    <mergeCell ref="C129:E12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39" t="s">
        <v>6</v>
      </c>
      <c r="B1" s="239"/>
      <c r="C1" s="240"/>
      <c r="D1" s="239"/>
      <c r="E1" s="239"/>
      <c r="F1" s="239"/>
      <c r="G1" s="239"/>
    </row>
    <row r="2" spans="1:7" ht="24.95" customHeight="1" x14ac:dyDescent="0.2">
      <c r="A2" s="50" t="s">
        <v>7</v>
      </c>
      <c r="B2" s="49"/>
      <c r="C2" s="241"/>
      <c r="D2" s="241"/>
      <c r="E2" s="241"/>
      <c r="F2" s="241"/>
      <c r="G2" s="242"/>
    </row>
    <row r="3" spans="1:7" ht="24.95" customHeight="1" x14ac:dyDescent="0.2">
      <c r="A3" s="50" t="s">
        <v>8</v>
      </c>
      <c r="B3" s="49"/>
      <c r="C3" s="241"/>
      <c r="D3" s="241"/>
      <c r="E3" s="241"/>
      <c r="F3" s="241"/>
      <c r="G3" s="242"/>
    </row>
    <row r="4" spans="1:7" ht="24.95" customHeight="1" x14ac:dyDescent="0.2">
      <c r="A4" s="50" t="s">
        <v>9</v>
      </c>
      <c r="B4" s="49"/>
      <c r="C4" s="241"/>
      <c r="D4" s="241"/>
      <c r="E4" s="241"/>
      <c r="F4" s="241"/>
      <c r="G4" s="242"/>
    </row>
    <row r="5" spans="1:7" x14ac:dyDescent="0.2">
      <c r="B5" s="4"/>
      <c r="C5" s="5"/>
      <c r="D5" s="6"/>
    </row>
  </sheetData>
  <sheetProtection algorithmName="SHA-512" hashValue="oJQthvHaGd+SXD7J24ZaNsOIVuY8xj3q6baQGSsesK5DEpP5vUvr9X3UFICqrz+MNh/VU/hUBFqDjUHzz3K+WA==" saltValue="Xm+Yyqx68yhb1wBjscY5v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workbookViewId="0">
      <pane ySplit="7" topLeftCell="A8" activePane="bottomLeft" state="frozen"/>
      <selection pane="bottomLeft" activeCell="S3" sqref="S3"/>
    </sheetView>
  </sheetViews>
  <sheetFormatPr defaultRowHeight="12.75" outlineLevelRow="1" x14ac:dyDescent="0.2"/>
  <cols>
    <col min="1" max="1" width="3.42578125" customWidth="1"/>
    <col min="2" max="2" width="12.5703125" style="125" customWidth="1"/>
    <col min="3" max="3" width="63.28515625" style="12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251" t="s">
        <v>120</v>
      </c>
      <c r="B1" s="251"/>
      <c r="C1" s="251"/>
      <c r="D1" s="251"/>
      <c r="E1" s="251"/>
      <c r="F1" s="251"/>
      <c r="G1" s="251"/>
      <c r="AG1" t="s">
        <v>121</v>
      </c>
    </row>
    <row r="2" spans="1:60" ht="24.95" customHeight="1" x14ac:dyDescent="0.2">
      <c r="A2" s="143" t="s">
        <v>7</v>
      </c>
      <c r="B2" s="49" t="s">
        <v>49</v>
      </c>
      <c r="C2" s="252" t="s">
        <v>50</v>
      </c>
      <c r="D2" s="253"/>
      <c r="E2" s="253"/>
      <c r="F2" s="253"/>
      <c r="G2" s="254"/>
      <c r="AG2" t="s">
        <v>122</v>
      </c>
    </row>
    <row r="3" spans="1:60" ht="24.95" customHeight="1" x14ac:dyDescent="0.2">
      <c r="A3" s="143" t="s">
        <v>8</v>
      </c>
      <c r="B3" s="49" t="s">
        <v>45</v>
      </c>
      <c r="C3" s="252" t="s">
        <v>46</v>
      </c>
      <c r="D3" s="253"/>
      <c r="E3" s="253"/>
      <c r="F3" s="253"/>
      <c r="G3" s="254"/>
      <c r="AC3" s="125" t="s">
        <v>122</v>
      </c>
      <c r="AG3" t="s">
        <v>123</v>
      </c>
    </row>
    <row r="4" spans="1:60" ht="24.95" customHeight="1" x14ac:dyDescent="0.2">
      <c r="A4" s="144" t="s">
        <v>9</v>
      </c>
      <c r="B4" s="145" t="s">
        <v>43</v>
      </c>
      <c r="C4" s="255" t="s">
        <v>44</v>
      </c>
      <c r="D4" s="256"/>
      <c r="E4" s="256"/>
      <c r="F4" s="256"/>
      <c r="G4" s="257"/>
      <c r="AG4" t="s">
        <v>124</v>
      </c>
    </row>
    <row r="5" spans="1:60" x14ac:dyDescent="0.2">
      <c r="D5" s="10"/>
    </row>
    <row r="6" spans="1:60" ht="38.25" x14ac:dyDescent="0.2">
      <c r="A6" s="147" t="s">
        <v>125</v>
      </c>
      <c r="B6" s="149" t="s">
        <v>126</v>
      </c>
      <c r="C6" s="149" t="s">
        <v>127</v>
      </c>
      <c r="D6" s="148" t="s">
        <v>128</v>
      </c>
      <c r="E6" s="147" t="s">
        <v>129</v>
      </c>
      <c r="F6" s="146" t="s">
        <v>130</v>
      </c>
      <c r="G6" s="147" t="s">
        <v>29</v>
      </c>
      <c r="H6" s="150" t="s">
        <v>30</v>
      </c>
      <c r="I6" s="150" t="s">
        <v>131</v>
      </c>
      <c r="J6" s="150" t="s">
        <v>31</v>
      </c>
      <c r="K6" s="150" t="s">
        <v>132</v>
      </c>
      <c r="L6" s="150" t="s">
        <v>133</v>
      </c>
      <c r="M6" s="150" t="s">
        <v>134</v>
      </c>
      <c r="N6" s="150" t="s">
        <v>135</v>
      </c>
      <c r="O6" s="150" t="s">
        <v>136</v>
      </c>
      <c r="P6" s="150" t="s">
        <v>137</v>
      </c>
      <c r="Q6" s="150" t="s">
        <v>138</v>
      </c>
      <c r="R6" s="150" t="s">
        <v>139</v>
      </c>
      <c r="S6" s="150" t="s">
        <v>140</v>
      </c>
      <c r="T6" s="150" t="s">
        <v>141</v>
      </c>
      <c r="U6" s="150" t="s">
        <v>142</v>
      </c>
      <c r="V6" s="150" t="s">
        <v>143</v>
      </c>
      <c r="W6" s="150" t="s">
        <v>144</v>
      </c>
      <c r="X6" s="150" t="s">
        <v>145</v>
      </c>
    </row>
    <row r="7" spans="1:60" hidden="1" x14ac:dyDescent="0.2">
      <c r="A7" s="3"/>
      <c r="B7" s="4"/>
      <c r="C7" s="4"/>
      <c r="D7" s="6"/>
      <c r="E7" s="152"/>
      <c r="F7" s="153"/>
      <c r="G7" s="153"/>
      <c r="H7" s="153"/>
      <c r="I7" s="153"/>
      <c r="J7" s="153"/>
      <c r="K7" s="153"/>
      <c r="L7" s="153"/>
      <c r="M7" s="153"/>
      <c r="N7" s="153"/>
      <c r="O7" s="153"/>
      <c r="P7" s="153"/>
      <c r="Q7" s="153"/>
      <c r="R7" s="153"/>
      <c r="S7" s="153"/>
      <c r="T7" s="153"/>
      <c r="U7" s="153"/>
      <c r="V7" s="153"/>
      <c r="W7" s="153"/>
      <c r="X7" s="153"/>
    </row>
    <row r="8" spans="1:60" x14ac:dyDescent="0.2">
      <c r="A8" s="164" t="s">
        <v>146</v>
      </c>
      <c r="B8" s="165" t="s">
        <v>112</v>
      </c>
      <c r="C8" s="179" t="s">
        <v>113</v>
      </c>
      <c r="D8" s="166"/>
      <c r="E8" s="167"/>
      <c r="F8" s="168"/>
      <c r="G8" s="168">
        <f>SUMIF(AG9:AG19,"&lt;&gt;NOR",G9:G19)</f>
        <v>0</v>
      </c>
      <c r="H8" s="168"/>
      <c r="I8" s="168">
        <f>SUM(I9:I19)</f>
        <v>0</v>
      </c>
      <c r="J8" s="168"/>
      <c r="K8" s="168">
        <f>SUM(K9:K19)</f>
        <v>0</v>
      </c>
      <c r="L8" s="168"/>
      <c r="M8" s="168">
        <f>SUM(M9:M19)</f>
        <v>0</v>
      </c>
      <c r="N8" s="168"/>
      <c r="O8" s="168">
        <f>SUM(O9:O19)</f>
        <v>2.62</v>
      </c>
      <c r="P8" s="168"/>
      <c r="Q8" s="168">
        <f>SUM(Q9:Q19)</f>
        <v>0</v>
      </c>
      <c r="R8" s="168"/>
      <c r="S8" s="168"/>
      <c r="T8" s="169"/>
      <c r="U8" s="163"/>
      <c r="V8" s="163">
        <f>SUM(V9:V19)</f>
        <v>133.51</v>
      </c>
      <c r="W8" s="163"/>
      <c r="X8" s="163"/>
      <c r="AG8" t="s">
        <v>147</v>
      </c>
    </row>
    <row r="9" spans="1:60" outlineLevel="1" x14ac:dyDescent="0.2">
      <c r="A9" s="170">
        <v>1</v>
      </c>
      <c r="B9" s="171" t="s">
        <v>148</v>
      </c>
      <c r="C9" s="180" t="s">
        <v>149</v>
      </c>
      <c r="D9" s="172" t="s">
        <v>150</v>
      </c>
      <c r="E9" s="173">
        <v>100</v>
      </c>
      <c r="F9" s="174"/>
      <c r="G9" s="175">
        <f>ROUND(E9*F9,2)</f>
        <v>0</v>
      </c>
      <c r="H9" s="174"/>
      <c r="I9" s="175">
        <f>ROUND(E9*H9,2)</f>
        <v>0</v>
      </c>
      <c r="J9" s="174"/>
      <c r="K9" s="175">
        <f>ROUND(E9*J9,2)</f>
        <v>0</v>
      </c>
      <c r="L9" s="175">
        <v>21</v>
      </c>
      <c r="M9" s="175">
        <f>G9*(1+L9/100)</f>
        <v>0</v>
      </c>
      <c r="N9" s="175">
        <v>4.0000000000000003E-5</v>
      </c>
      <c r="O9" s="175">
        <f>ROUND(E9*N9,2)</f>
        <v>0</v>
      </c>
      <c r="P9" s="175">
        <v>0</v>
      </c>
      <c r="Q9" s="175">
        <f>ROUND(E9*P9,2)</f>
        <v>0</v>
      </c>
      <c r="R9" s="175" t="s">
        <v>151</v>
      </c>
      <c r="S9" s="175" t="s">
        <v>152</v>
      </c>
      <c r="T9" s="176" t="s">
        <v>152</v>
      </c>
      <c r="U9" s="160">
        <v>0.08</v>
      </c>
      <c r="V9" s="160">
        <f>ROUND(E9*U9,2)</f>
        <v>8</v>
      </c>
      <c r="W9" s="160"/>
      <c r="X9" s="160" t="s">
        <v>153</v>
      </c>
      <c r="Y9" s="151"/>
      <c r="Z9" s="151"/>
      <c r="AA9" s="151"/>
      <c r="AB9" s="151"/>
      <c r="AC9" s="151"/>
      <c r="AD9" s="151"/>
      <c r="AE9" s="151"/>
      <c r="AF9" s="151"/>
      <c r="AG9" s="151" t="s">
        <v>154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2.5" outlineLevel="1" x14ac:dyDescent="0.2">
      <c r="A10" s="158"/>
      <c r="B10" s="159"/>
      <c r="C10" s="249" t="s">
        <v>155</v>
      </c>
      <c r="D10" s="250"/>
      <c r="E10" s="250"/>
      <c r="F10" s="250"/>
      <c r="G10" s="250"/>
      <c r="H10" s="160"/>
      <c r="I10" s="160"/>
      <c r="J10" s="160"/>
      <c r="K10" s="160"/>
      <c r="L10" s="160"/>
      <c r="M10" s="160"/>
      <c r="N10" s="160"/>
      <c r="O10" s="160"/>
      <c r="P10" s="160"/>
      <c r="Q10" s="160"/>
      <c r="R10" s="160"/>
      <c r="S10" s="160"/>
      <c r="T10" s="160"/>
      <c r="U10" s="160"/>
      <c r="V10" s="160"/>
      <c r="W10" s="160"/>
      <c r="X10" s="160"/>
      <c r="Y10" s="151"/>
      <c r="Z10" s="151"/>
      <c r="AA10" s="151"/>
      <c r="AB10" s="151"/>
      <c r="AC10" s="151"/>
      <c r="AD10" s="151"/>
      <c r="AE10" s="151"/>
      <c r="AF10" s="151"/>
      <c r="AG10" s="151" t="s">
        <v>156</v>
      </c>
      <c r="AH10" s="151"/>
      <c r="AI10" s="151"/>
      <c r="AJ10" s="151"/>
      <c r="AK10" s="151"/>
      <c r="AL10" s="151"/>
      <c r="AM10" s="151"/>
      <c r="AN10" s="151"/>
      <c r="AO10" s="151"/>
      <c r="AP10" s="151"/>
      <c r="AQ10" s="151"/>
      <c r="AR10" s="151"/>
      <c r="AS10" s="151"/>
      <c r="AT10" s="151"/>
      <c r="AU10" s="151"/>
      <c r="AV10" s="151"/>
      <c r="AW10" s="151"/>
      <c r="AX10" s="151"/>
      <c r="AY10" s="151"/>
      <c r="AZ10" s="151"/>
      <c r="BA10" s="177" t="str">
        <f>C10</f>
        <v>které se zřizují před úpravami povrchu, a obalení osazených dveřních zárubní před znečištěním při úpravách povrchu nástřikem plastických maltovin včetně pozdějšího odkrytí,</v>
      </c>
      <c r="BB10" s="151"/>
      <c r="BC10" s="151"/>
      <c r="BD10" s="151"/>
      <c r="BE10" s="151"/>
      <c r="BF10" s="151"/>
      <c r="BG10" s="151"/>
      <c r="BH10" s="151"/>
    </row>
    <row r="11" spans="1:60" outlineLevel="1" x14ac:dyDescent="0.2">
      <c r="A11" s="158"/>
      <c r="B11" s="159"/>
      <c r="C11" s="181" t="s">
        <v>157</v>
      </c>
      <c r="D11" s="161"/>
      <c r="E11" s="162">
        <v>100</v>
      </c>
      <c r="F11" s="160"/>
      <c r="G11" s="160"/>
      <c r="H11" s="160"/>
      <c r="I11" s="160"/>
      <c r="J11" s="160"/>
      <c r="K11" s="160"/>
      <c r="L11" s="160"/>
      <c r="M11" s="160"/>
      <c r="N11" s="160"/>
      <c r="O11" s="160"/>
      <c r="P11" s="160"/>
      <c r="Q11" s="160"/>
      <c r="R11" s="160"/>
      <c r="S11" s="160"/>
      <c r="T11" s="160"/>
      <c r="U11" s="160"/>
      <c r="V11" s="160"/>
      <c r="W11" s="160"/>
      <c r="X11" s="160"/>
      <c r="Y11" s="151"/>
      <c r="Z11" s="151"/>
      <c r="AA11" s="151"/>
      <c r="AB11" s="151"/>
      <c r="AC11" s="151"/>
      <c r="AD11" s="151"/>
      <c r="AE11" s="151"/>
      <c r="AF11" s="151"/>
      <c r="AG11" s="151" t="s">
        <v>158</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
      <c r="A12" s="158"/>
      <c r="B12" s="159"/>
      <c r="C12" s="243"/>
      <c r="D12" s="244"/>
      <c r="E12" s="244"/>
      <c r="F12" s="244"/>
      <c r="G12" s="244"/>
      <c r="H12" s="160"/>
      <c r="I12" s="160"/>
      <c r="J12" s="160"/>
      <c r="K12" s="160"/>
      <c r="L12" s="160"/>
      <c r="M12" s="160"/>
      <c r="N12" s="160"/>
      <c r="O12" s="160"/>
      <c r="P12" s="160"/>
      <c r="Q12" s="160"/>
      <c r="R12" s="160"/>
      <c r="S12" s="160"/>
      <c r="T12" s="160"/>
      <c r="U12" s="160"/>
      <c r="V12" s="160"/>
      <c r="W12" s="160"/>
      <c r="X12" s="160"/>
      <c r="Y12" s="151"/>
      <c r="Z12" s="151"/>
      <c r="AA12" s="151"/>
      <c r="AB12" s="151"/>
      <c r="AC12" s="151"/>
      <c r="AD12" s="151"/>
      <c r="AE12" s="151"/>
      <c r="AF12" s="151"/>
      <c r="AG12" s="151" t="s">
        <v>159</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2.5" outlineLevel="1" x14ac:dyDescent="0.2">
      <c r="A13" s="170">
        <v>2</v>
      </c>
      <c r="B13" s="171" t="s">
        <v>160</v>
      </c>
      <c r="C13" s="180" t="s">
        <v>161</v>
      </c>
      <c r="D13" s="172" t="s">
        <v>150</v>
      </c>
      <c r="E13" s="173">
        <v>737.6</v>
      </c>
      <c r="F13" s="174"/>
      <c r="G13" s="175">
        <f>ROUND(E13*F13,2)</f>
        <v>0</v>
      </c>
      <c r="H13" s="174"/>
      <c r="I13" s="175">
        <f>ROUND(E13*H13,2)</f>
        <v>0</v>
      </c>
      <c r="J13" s="174"/>
      <c r="K13" s="175">
        <f>ROUND(E13*J13,2)</f>
        <v>0</v>
      </c>
      <c r="L13" s="175">
        <v>21</v>
      </c>
      <c r="M13" s="175">
        <f>G13*(1+L13/100)</f>
        <v>0</v>
      </c>
      <c r="N13" s="175">
        <v>3.5500000000000002E-3</v>
      </c>
      <c r="O13" s="175">
        <f>ROUND(E13*N13,2)</f>
        <v>2.62</v>
      </c>
      <c r="P13" s="175">
        <v>0</v>
      </c>
      <c r="Q13" s="175">
        <f>ROUND(E13*P13,2)</f>
        <v>0</v>
      </c>
      <c r="R13" s="175" t="s">
        <v>162</v>
      </c>
      <c r="S13" s="175" t="s">
        <v>152</v>
      </c>
      <c r="T13" s="176" t="s">
        <v>152</v>
      </c>
      <c r="U13" s="160">
        <v>0.17016000000000001</v>
      </c>
      <c r="V13" s="160">
        <f>ROUND(E13*U13,2)</f>
        <v>125.51</v>
      </c>
      <c r="W13" s="160"/>
      <c r="X13" s="160" t="s">
        <v>153</v>
      </c>
      <c r="Y13" s="151"/>
      <c r="Z13" s="151"/>
      <c r="AA13" s="151"/>
      <c r="AB13" s="151"/>
      <c r="AC13" s="151"/>
      <c r="AD13" s="151"/>
      <c r="AE13" s="151"/>
      <c r="AF13" s="151"/>
      <c r="AG13" s="151" t="s">
        <v>154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
      <c r="A14" s="158"/>
      <c r="B14" s="159"/>
      <c r="C14" s="181" t="s">
        <v>163</v>
      </c>
      <c r="D14" s="161"/>
      <c r="E14" s="162">
        <v>221.1</v>
      </c>
      <c r="F14" s="160"/>
      <c r="G14" s="160"/>
      <c r="H14" s="160"/>
      <c r="I14" s="160"/>
      <c r="J14" s="160"/>
      <c r="K14" s="160"/>
      <c r="L14" s="160"/>
      <c r="M14" s="160"/>
      <c r="N14" s="160"/>
      <c r="O14" s="160"/>
      <c r="P14" s="160"/>
      <c r="Q14" s="160"/>
      <c r="R14" s="160"/>
      <c r="S14" s="160"/>
      <c r="T14" s="160"/>
      <c r="U14" s="160"/>
      <c r="V14" s="160"/>
      <c r="W14" s="160"/>
      <c r="X14" s="160"/>
      <c r="Y14" s="151"/>
      <c r="Z14" s="151"/>
      <c r="AA14" s="151"/>
      <c r="AB14" s="151"/>
      <c r="AC14" s="151"/>
      <c r="AD14" s="151"/>
      <c r="AE14" s="151"/>
      <c r="AF14" s="151"/>
      <c r="AG14" s="151" t="s">
        <v>158</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
      <c r="A15" s="158"/>
      <c r="B15" s="159"/>
      <c r="C15" s="181" t="s">
        <v>164</v>
      </c>
      <c r="D15" s="161"/>
      <c r="E15" s="162">
        <v>80.3</v>
      </c>
      <c r="F15" s="160"/>
      <c r="G15" s="160"/>
      <c r="H15" s="160"/>
      <c r="I15" s="160"/>
      <c r="J15" s="160"/>
      <c r="K15" s="160"/>
      <c r="L15" s="160"/>
      <c r="M15" s="160"/>
      <c r="N15" s="160"/>
      <c r="O15" s="160"/>
      <c r="P15" s="160"/>
      <c r="Q15" s="160"/>
      <c r="R15" s="160"/>
      <c r="S15" s="160"/>
      <c r="T15" s="160"/>
      <c r="U15" s="160"/>
      <c r="V15" s="160"/>
      <c r="W15" s="160"/>
      <c r="X15" s="160"/>
      <c r="Y15" s="151"/>
      <c r="Z15" s="151"/>
      <c r="AA15" s="151"/>
      <c r="AB15" s="151"/>
      <c r="AC15" s="151"/>
      <c r="AD15" s="151"/>
      <c r="AE15" s="151"/>
      <c r="AF15" s="151"/>
      <c r="AG15" s="151" t="s">
        <v>158</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
      <c r="A16" s="158"/>
      <c r="B16" s="159"/>
      <c r="C16" s="181" t="s">
        <v>165</v>
      </c>
      <c r="D16" s="161"/>
      <c r="E16" s="162">
        <v>211.1</v>
      </c>
      <c r="F16" s="160"/>
      <c r="G16" s="160"/>
      <c r="H16" s="160"/>
      <c r="I16" s="160"/>
      <c r="J16" s="160"/>
      <c r="K16" s="160"/>
      <c r="L16" s="160"/>
      <c r="M16" s="160"/>
      <c r="N16" s="160"/>
      <c r="O16" s="160"/>
      <c r="P16" s="160"/>
      <c r="Q16" s="160"/>
      <c r="R16" s="160"/>
      <c r="S16" s="160"/>
      <c r="T16" s="160"/>
      <c r="U16" s="160"/>
      <c r="V16" s="160"/>
      <c r="W16" s="160"/>
      <c r="X16" s="160"/>
      <c r="Y16" s="151"/>
      <c r="Z16" s="151"/>
      <c r="AA16" s="151"/>
      <c r="AB16" s="151"/>
      <c r="AC16" s="151"/>
      <c r="AD16" s="151"/>
      <c r="AE16" s="151"/>
      <c r="AF16" s="151"/>
      <c r="AG16" s="151" t="s">
        <v>158</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
      <c r="A17" s="158"/>
      <c r="B17" s="159"/>
      <c r="C17" s="181" t="s">
        <v>166</v>
      </c>
      <c r="D17" s="161"/>
      <c r="E17" s="162">
        <v>87.9</v>
      </c>
      <c r="F17" s="160"/>
      <c r="G17" s="160"/>
      <c r="H17" s="160"/>
      <c r="I17" s="160"/>
      <c r="J17" s="160"/>
      <c r="K17" s="160"/>
      <c r="L17" s="160"/>
      <c r="M17" s="160"/>
      <c r="N17" s="160"/>
      <c r="O17" s="160"/>
      <c r="P17" s="160"/>
      <c r="Q17" s="160"/>
      <c r="R17" s="160"/>
      <c r="S17" s="160"/>
      <c r="T17" s="160"/>
      <c r="U17" s="160"/>
      <c r="V17" s="160"/>
      <c r="W17" s="160"/>
      <c r="X17" s="160"/>
      <c r="Y17" s="151"/>
      <c r="Z17" s="151"/>
      <c r="AA17" s="151"/>
      <c r="AB17" s="151"/>
      <c r="AC17" s="151"/>
      <c r="AD17" s="151"/>
      <c r="AE17" s="151"/>
      <c r="AF17" s="151"/>
      <c r="AG17" s="151" t="s">
        <v>158</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
      <c r="A18" s="158"/>
      <c r="B18" s="159"/>
      <c r="C18" s="181" t="s">
        <v>167</v>
      </c>
      <c r="D18" s="161"/>
      <c r="E18" s="162">
        <v>137.19999999999999</v>
      </c>
      <c r="F18" s="160"/>
      <c r="G18" s="160"/>
      <c r="H18" s="160"/>
      <c r="I18" s="160"/>
      <c r="J18" s="160"/>
      <c r="K18" s="160"/>
      <c r="L18" s="160"/>
      <c r="M18" s="160"/>
      <c r="N18" s="160"/>
      <c r="O18" s="160"/>
      <c r="P18" s="160"/>
      <c r="Q18" s="160"/>
      <c r="R18" s="160"/>
      <c r="S18" s="160"/>
      <c r="T18" s="160"/>
      <c r="U18" s="160"/>
      <c r="V18" s="160"/>
      <c r="W18" s="160"/>
      <c r="X18" s="160"/>
      <c r="Y18" s="151"/>
      <c r="Z18" s="151"/>
      <c r="AA18" s="151"/>
      <c r="AB18" s="151"/>
      <c r="AC18" s="151"/>
      <c r="AD18" s="151"/>
      <c r="AE18" s="151"/>
      <c r="AF18" s="151"/>
      <c r="AG18" s="151" t="s">
        <v>158</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
      <c r="A19" s="158"/>
      <c r="B19" s="159"/>
      <c r="C19" s="243"/>
      <c r="D19" s="244"/>
      <c r="E19" s="244"/>
      <c r="F19" s="244"/>
      <c r="G19" s="244"/>
      <c r="H19" s="160"/>
      <c r="I19" s="160"/>
      <c r="J19" s="160"/>
      <c r="K19" s="160"/>
      <c r="L19" s="160"/>
      <c r="M19" s="160"/>
      <c r="N19" s="160"/>
      <c r="O19" s="160"/>
      <c r="P19" s="160"/>
      <c r="Q19" s="160"/>
      <c r="R19" s="160"/>
      <c r="S19" s="160"/>
      <c r="T19" s="160"/>
      <c r="U19" s="160"/>
      <c r="V19" s="160"/>
      <c r="W19" s="160"/>
      <c r="X19" s="160"/>
      <c r="Y19" s="151"/>
      <c r="Z19" s="151"/>
      <c r="AA19" s="151"/>
      <c r="AB19" s="151"/>
      <c r="AC19" s="151"/>
      <c r="AD19" s="151"/>
      <c r="AE19" s="151"/>
      <c r="AF19" s="151"/>
      <c r="AG19" s="151" t="s">
        <v>159</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
      <c r="A20" s="164" t="s">
        <v>146</v>
      </c>
      <c r="B20" s="165" t="s">
        <v>114</v>
      </c>
      <c r="C20" s="179" t="s">
        <v>115</v>
      </c>
      <c r="D20" s="166"/>
      <c r="E20" s="167"/>
      <c r="F20" s="168"/>
      <c r="G20" s="168">
        <f>SUMIF(AG21:AG23,"&lt;&gt;NOR",G21:G23)</f>
        <v>0</v>
      </c>
      <c r="H20" s="168"/>
      <c r="I20" s="168">
        <f>SUM(I21:I23)</f>
        <v>0</v>
      </c>
      <c r="J20" s="168"/>
      <c r="K20" s="168">
        <f>SUM(K21:K23)</f>
        <v>0</v>
      </c>
      <c r="L20" s="168"/>
      <c r="M20" s="168">
        <f>SUM(M21:M23)</f>
        <v>0</v>
      </c>
      <c r="N20" s="168"/>
      <c r="O20" s="168">
        <f>SUM(O21:O23)</f>
        <v>0</v>
      </c>
      <c r="P20" s="168"/>
      <c r="Q20" s="168">
        <f>SUM(Q21:Q23)</f>
        <v>0</v>
      </c>
      <c r="R20" s="168"/>
      <c r="S20" s="168"/>
      <c r="T20" s="169"/>
      <c r="U20" s="163"/>
      <c r="V20" s="163">
        <f>SUM(V21:V23)</f>
        <v>4.96</v>
      </c>
      <c r="W20" s="163"/>
      <c r="X20" s="163"/>
      <c r="AG20" t="s">
        <v>147</v>
      </c>
    </row>
    <row r="21" spans="1:60" ht="33.75" outlineLevel="1" x14ac:dyDescent="0.2">
      <c r="A21" s="170">
        <v>3</v>
      </c>
      <c r="B21" s="171" t="s">
        <v>168</v>
      </c>
      <c r="C21" s="180" t="s">
        <v>169</v>
      </c>
      <c r="D21" s="172" t="s">
        <v>170</v>
      </c>
      <c r="E21" s="173">
        <v>2.6224799999999999</v>
      </c>
      <c r="F21" s="174"/>
      <c r="G21" s="175">
        <f>ROUND(E21*F21,2)</f>
        <v>0</v>
      </c>
      <c r="H21" s="174"/>
      <c r="I21" s="175">
        <f>ROUND(E21*H21,2)</f>
        <v>0</v>
      </c>
      <c r="J21" s="174"/>
      <c r="K21" s="175">
        <f>ROUND(E21*J21,2)</f>
        <v>0</v>
      </c>
      <c r="L21" s="175">
        <v>21</v>
      </c>
      <c r="M21" s="175">
        <f>G21*(1+L21/100)</f>
        <v>0</v>
      </c>
      <c r="N21" s="175">
        <v>0</v>
      </c>
      <c r="O21" s="175">
        <f>ROUND(E21*N21,2)</f>
        <v>0</v>
      </c>
      <c r="P21" s="175">
        <v>0</v>
      </c>
      <c r="Q21" s="175">
        <f>ROUND(E21*P21,2)</f>
        <v>0</v>
      </c>
      <c r="R21" s="175" t="s">
        <v>162</v>
      </c>
      <c r="S21" s="175" t="s">
        <v>152</v>
      </c>
      <c r="T21" s="176" t="s">
        <v>152</v>
      </c>
      <c r="U21" s="160">
        <v>1.8919999999999999</v>
      </c>
      <c r="V21" s="160">
        <f>ROUND(E21*U21,2)</f>
        <v>4.96</v>
      </c>
      <c r="W21" s="160"/>
      <c r="X21" s="160" t="s">
        <v>171</v>
      </c>
      <c r="Y21" s="151"/>
      <c r="Z21" s="151"/>
      <c r="AA21" s="151"/>
      <c r="AB21" s="151"/>
      <c r="AC21" s="151"/>
      <c r="AD21" s="151"/>
      <c r="AE21" s="151"/>
      <c r="AF21" s="151"/>
      <c r="AG21" s="151" t="s">
        <v>172</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
      <c r="A22" s="158"/>
      <c r="B22" s="159"/>
      <c r="C22" s="249" t="s">
        <v>173</v>
      </c>
      <c r="D22" s="250"/>
      <c r="E22" s="250"/>
      <c r="F22" s="250"/>
      <c r="G22" s="250"/>
      <c r="H22" s="160"/>
      <c r="I22" s="160"/>
      <c r="J22" s="160"/>
      <c r="K22" s="160"/>
      <c r="L22" s="160"/>
      <c r="M22" s="160"/>
      <c r="N22" s="160"/>
      <c r="O22" s="160"/>
      <c r="P22" s="160"/>
      <c r="Q22" s="160"/>
      <c r="R22" s="160"/>
      <c r="S22" s="160"/>
      <c r="T22" s="160"/>
      <c r="U22" s="160"/>
      <c r="V22" s="160"/>
      <c r="W22" s="160"/>
      <c r="X22" s="160"/>
      <c r="Y22" s="151"/>
      <c r="Z22" s="151"/>
      <c r="AA22" s="151"/>
      <c r="AB22" s="151"/>
      <c r="AC22" s="151"/>
      <c r="AD22" s="151"/>
      <c r="AE22" s="151"/>
      <c r="AF22" s="151"/>
      <c r="AG22" s="151" t="s">
        <v>156</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
      <c r="A23" s="158"/>
      <c r="B23" s="159"/>
      <c r="C23" s="243"/>
      <c r="D23" s="244"/>
      <c r="E23" s="244"/>
      <c r="F23" s="244"/>
      <c r="G23" s="244"/>
      <c r="H23" s="160"/>
      <c r="I23" s="160"/>
      <c r="J23" s="160"/>
      <c r="K23" s="160"/>
      <c r="L23" s="160"/>
      <c r="M23" s="160"/>
      <c r="N23" s="160"/>
      <c r="O23" s="160"/>
      <c r="P23" s="160"/>
      <c r="Q23" s="160"/>
      <c r="R23" s="160"/>
      <c r="S23" s="160"/>
      <c r="T23" s="160"/>
      <c r="U23" s="160"/>
      <c r="V23" s="160"/>
      <c r="W23" s="160"/>
      <c r="X23" s="160"/>
      <c r="Y23" s="151"/>
      <c r="Z23" s="151"/>
      <c r="AA23" s="151"/>
      <c r="AB23" s="151"/>
      <c r="AC23" s="151"/>
      <c r="AD23" s="151"/>
      <c r="AE23" s="151"/>
      <c r="AF23" s="151"/>
      <c r="AG23" s="151" t="s">
        <v>159</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x14ac:dyDescent="0.2">
      <c r="A24" s="164" t="s">
        <v>146</v>
      </c>
      <c r="B24" s="165" t="s">
        <v>116</v>
      </c>
      <c r="C24" s="179" t="s">
        <v>117</v>
      </c>
      <c r="D24" s="166"/>
      <c r="E24" s="167"/>
      <c r="F24" s="168"/>
      <c r="G24" s="168">
        <f>SUMIF(AG25:AG111,"&lt;&gt;NOR",G25:G111)</f>
        <v>0</v>
      </c>
      <c r="H24" s="168"/>
      <c r="I24" s="168">
        <f>SUM(I25:I111)</f>
        <v>0</v>
      </c>
      <c r="J24" s="168"/>
      <c r="K24" s="168">
        <f>SUM(K25:K111)</f>
        <v>0</v>
      </c>
      <c r="L24" s="168"/>
      <c r="M24" s="168">
        <f>SUM(M25:M111)</f>
        <v>0</v>
      </c>
      <c r="N24" s="168"/>
      <c r="O24" s="168">
        <f>SUM(O25:O111)</f>
        <v>1.4100000000000001</v>
      </c>
      <c r="P24" s="168"/>
      <c r="Q24" s="168">
        <f>SUM(Q25:Q111)</f>
        <v>0</v>
      </c>
      <c r="R24" s="168"/>
      <c r="S24" s="168"/>
      <c r="T24" s="169"/>
      <c r="U24" s="163"/>
      <c r="V24" s="163">
        <f>SUM(V25:V111)</f>
        <v>638.05000000000007</v>
      </c>
      <c r="W24" s="163"/>
      <c r="X24" s="163"/>
      <c r="AG24" t="s">
        <v>147</v>
      </c>
    </row>
    <row r="25" spans="1:60" outlineLevel="1" x14ac:dyDescent="0.2">
      <c r="A25" s="170">
        <v>4</v>
      </c>
      <c r="B25" s="171" t="s">
        <v>174</v>
      </c>
      <c r="C25" s="180" t="s">
        <v>175</v>
      </c>
      <c r="D25" s="172" t="s">
        <v>150</v>
      </c>
      <c r="E25" s="173">
        <v>1387.6</v>
      </c>
      <c r="F25" s="174"/>
      <c r="G25" s="175">
        <f>ROUND(E25*F25,2)</f>
        <v>0</v>
      </c>
      <c r="H25" s="174"/>
      <c r="I25" s="175">
        <f>ROUND(E25*H25,2)</f>
        <v>0</v>
      </c>
      <c r="J25" s="174"/>
      <c r="K25" s="175">
        <f>ROUND(E25*J25,2)</f>
        <v>0</v>
      </c>
      <c r="L25" s="175">
        <v>21</v>
      </c>
      <c r="M25" s="175">
        <f>G25*(1+L25/100)</f>
        <v>0</v>
      </c>
      <c r="N25" s="175">
        <v>0</v>
      </c>
      <c r="O25" s="175">
        <f>ROUND(E25*N25,2)</f>
        <v>0</v>
      </c>
      <c r="P25" s="175">
        <v>0</v>
      </c>
      <c r="Q25" s="175">
        <f>ROUND(E25*P25,2)</f>
        <v>0</v>
      </c>
      <c r="R25" s="175" t="s">
        <v>176</v>
      </c>
      <c r="S25" s="175" t="s">
        <v>152</v>
      </c>
      <c r="T25" s="176" t="s">
        <v>152</v>
      </c>
      <c r="U25" s="160">
        <v>7.0000000000000007E-2</v>
      </c>
      <c r="V25" s="160">
        <f>ROUND(E25*U25,2)</f>
        <v>97.13</v>
      </c>
      <c r="W25" s="160"/>
      <c r="X25" s="160" t="s">
        <v>153</v>
      </c>
      <c r="Y25" s="151"/>
      <c r="Z25" s="151"/>
      <c r="AA25" s="151"/>
      <c r="AB25" s="151"/>
      <c r="AC25" s="151"/>
      <c r="AD25" s="151"/>
      <c r="AE25" s="151"/>
      <c r="AF25" s="151"/>
      <c r="AG25" s="151" t="s">
        <v>154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
      <c r="A26" s="158"/>
      <c r="B26" s="159"/>
      <c r="C26" s="181" t="s">
        <v>177</v>
      </c>
      <c r="D26" s="161"/>
      <c r="E26" s="162">
        <v>21</v>
      </c>
      <c r="F26" s="160"/>
      <c r="G26" s="160"/>
      <c r="H26" s="160"/>
      <c r="I26" s="160"/>
      <c r="J26" s="160"/>
      <c r="K26" s="160"/>
      <c r="L26" s="160"/>
      <c r="M26" s="160"/>
      <c r="N26" s="160"/>
      <c r="O26" s="160"/>
      <c r="P26" s="160"/>
      <c r="Q26" s="160"/>
      <c r="R26" s="160"/>
      <c r="S26" s="160"/>
      <c r="T26" s="160"/>
      <c r="U26" s="160"/>
      <c r="V26" s="160"/>
      <c r="W26" s="160"/>
      <c r="X26" s="160"/>
      <c r="Y26" s="151"/>
      <c r="Z26" s="151"/>
      <c r="AA26" s="151"/>
      <c r="AB26" s="151"/>
      <c r="AC26" s="151"/>
      <c r="AD26" s="151"/>
      <c r="AE26" s="151"/>
      <c r="AF26" s="151"/>
      <c r="AG26" s="151" t="s">
        <v>158</v>
      </c>
      <c r="AH26" s="151">
        <v>0</v>
      </c>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
      <c r="A27" s="158"/>
      <c r="B27" s="159"/>
      <c r="C27" s="181" t="s">
        <v>178</v>
      </c>
      <c r="D27" s="161"/>
      <c r="E27" s="162">
        <v>285</v>
      </c>
      <c r="F27" s="160"/>
      <c r="G27" s="160"/>
      <c r="H27" s="160"/>
      <c r="I27" s="160"/>
      <c r="J27" s="160"/>
      <c r="K27" s="160"/>
      <c r="L27" s="160"/>
      <c r="M27" s="160"/>
      <c r="N27" s="160"/>
      <c r="O27" s="160"/>
      <c r="P27" s="160"/>
      <c r="Q27" s="160"/>
      <c r="R27" s="160"/>
      <c r="S27" s="160"/>
      <c r="T27" s="160"/>
      <c r="U27" s="160"/>
      <c r="V27" s="160"/>
      <c r="W27" s="160"/>
      <c r="X27" s="160"/>
      <c r="Y27" s="151"/>
      <c r="Z27" s="151"/>
      <c r="AA27" s="151"/>
      <c r="AB27" s="151"/>
      <c r="AC27" s="151"/>
      <c r="AD27" s="151"/>
      <c r="AE27" s="151"/>
      <c r="AF27" s="151"/>
      <c r="AG27" s="151" t="s">
        <v>158</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
      <c r="A28" s="158"/>
      <c r="B28" s="159"/>
      <c r="C28" s="181" t="s">
        <v>179</v>
      </c>
      <c r="D28" s="161"/>
      <c r="E28" s="162">
        <v>53</v>
      </c>
      <c r="F28" s="160"/>
      <c r="G28" s="160"/>
      <c r="H28" s="160"/>
      <c r="I28" s="160"/>
      <c r="J28" s="160"/>
      <c r="K28" s="160"/>
      <c r="L28" s="160"/>
      <c r="M28" s="160"/>
      <c r="N28" s="160"/>
      <c r="O28" s="160"/>
      <c r="P28" s="160"/>
      <c r="Q28" s="160"/>
      <c r="R28" s="160"/>
      <c r="S28" s="160"/>
      <c r="T28" s="160"/>
      <c r="U28" s="160"/>
      <c r="V28" s="160"/>
      <c r="W28" s="160"/>
      <c r="X28" s="160"/>
      <c r="Y28" s="151"/>
      <c r="Z28" s="151"/>
      <c r="AA28" s="151"/>
      <c r="AB28" s="151"/>
      <c r="AC28" s="151"/>
      <c r="AD28" s="151"/>
      <c r="AE28" s="151"/>
      <c r="AF28" s="151"/>
      <c r="AG28" s="151" t="s">
        <v>158</v>
      </c>
      <c r="AH28" s="151">
        <v>0</v>
      </c>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
      <c r="A29" s="158"/>
      <c r="B29" s="159"/>
      <c r="C29" s="181" t="s">
        <v>180</v>
      </c>
      <c r="D29" s="161"/>
      <c r="E29" s="162">
        <v>90</v>
      </c>
      <c r="F29" s="160"/>
      <c r="G29" s="160"/>
      <c r="H29" s="160"/>
      <c r="I29" s="160"/>
      <c r="J29" s="160"/>
      <c r="K29" s="160"/>
      <c r="L29" s="160"/>
      <c r="M29" s="160"/>
      <c r="N29" s="160"/>
      <c r="O29" s="160"/>
      <c r="P29" s="160"/>
      <c r="Q29" s="160"/>
      <c r="R29" s="160"/>
      <c r="S29" s="160"/>
      <c r="T29" s="160"/>
      <c r="U29" s="160"/>
      <c r="V29" s="160"/>
      <c r="W29" s="160"/>
      <c r="X29" s="160"/>
      <c r="Y29" s="151"/>
      <c r="Z29" s="151"/>
      <c r="AA29" s="151"/>
      <c r="AB29" s="151"/>
      <c r="AC29" s="151"/>
      <c r="AD29" s="151"/>
      <c r="AE29" s="151"/>
      <c r="AF29" s="151"/>
      <c r="AG29" s="151" t="s">
        <v>158</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
      <c r="A30" s="158"/>
      <c r="B30" s="159"/>
      <c r="C30" s="181" t="s">
        <v>181</v>
      </c>
      <c r="D30" s="161"/>
      <c r="E30" s="162">
        <v>111</v>
      </c>
      <c r="F30" s="160"/>
      <c r="G30" s="160"/>
      <c r="H30" s="160"/>
      <c r="I30" s="160"/>
      <c r="J30" s="160"/>
      <c r="K30" s="160"/>
      <c r="L30" s="160"/>
      <c r="M30" s="160"/>
      <c r="N30" s="160"/>
      <c r="O30" s="160"/>
      <c r="P30" s="160"/>
      <c r="Q30" s="160"/>
      <c r="R30" s="160"/>
      <c r="S30" s="160"/>
      <c r="T30" s="160"/>
      <c r="U30" s="160"/>
      <c r="V30" s="160"/>
      <c r="W30" s="160"/>
      <c r="X30" s="160"/>
      <c r="Y30" s="151"/>
      <c r="Z30" s="151"/>
      <c r="AA30" s="151"/>
      <c r="AB30" s="151"/>
      <c r="AC30" s="151"/>
      <c r="AD30" s="151"/>
      <c r="AE30" s="151"/>
      <c r="AF30" s="151"/>
      <c r="AG30" s="151" t="s">
        <v>158</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
      <c r="A31" s="158"/>
      <c r="B31" s="159"/>
      <c r="C31" s="181" t="s">
        <v>182</v>
      </c>
      <c r="D31" s="161"/>
      <c r="E31" s="162">
        <v>90</v>
      </c>
      <c r="F31" s="160"/>
      <c r="G31" s="160"/>
      <c r="H31" s="160"/>
      <c r="I31" s="160"/>
      <c r="J31" s="160"/>
      <c r="K31" s="160"/>
      <c r="L31" s="160"/>
      <c r="M31" s="160"/>
      <c r="N31" s="160"/>
      <c r="O31" s="160"/>
      <c r="P31" s="160"/>
      <c r="Q31" s="160"/>
      <c r="R31" s="160"/>
      <c r="S31" s="160"/>
      <c r="T31" s="160"/>
      <c r="U31" s="160"/>
      <c r="V31" s="160"/>
      <c r="W31" s="160"/>
      <c r="X31" s="160"/>
      <c r="Y31" s="151"/>
      <c r="Z31" s="151"/>
      <c r="AA31" s="151"/>
      <c r="AB31" s="151"/>
      <c r="AC31" s="151"/>
      <c r="AD31" s="151"/>
      <c r="AE31" s="151"/>
      <c r="AF31" s="151"/>
      <c r="AG31" s="151" t="s">
        <v>158</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
      <c r="A32" s="158"/>
      <c r="B32" s="159"/>
      <c r="C32" s="181" t="s">
        <v>183</v>
      </c>
      <c r="D32" s="161"/>
      <c r="E32" s="162">
        <v>221.1</v>
      </c>
      <c r="F32" s="160"/>
      <c r="G32" s="160"/>
      <c r="H32" s="160"/>
      <c r="I32" s="160"/>
      <c r="J32" s="160"/>
      <c r="K32" s="160"/>
      <c r="L32" s="160"/>
      <c r="M32" s="160"/>
      <c r="N32" s="160"/>
      <c r="O32" s="160"/>
      <c r="P32" s="160"/>
      <c r="Q32" s="160"/>
      <c r="R32" s="160"/>
      <c r="S32" s="160"/>
      <c r="T32" s="160"/>
      <c r="U32" s="160"/>
      <c r="V32" s="160"/>
      <c r="W32" s="160"/>
      <c r="X32" s="160"/>
      <c r="Y32" s="151"/>
      <c r="Z32" s="151"/>
      <c r="AA32" s="151"/>
      <c r="AB32" s="151"/>
      <c r="AC32" s="151"/>
      <c r="AD32" s="151"/>
      <c r="AE32" s="151"/>
      <c r="AF32" s="151"/>
      <c r="AG32" s="151" t="s">
        <v>158</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
      <c r="A33" s="158"/>
      <c r="B33" s="159"/>
      <c r="C33" s="181" t="s">
        <v>164</v>
      </c>
      <c r="D33" s="161"/>
      <c r="E33" s="162">
        <v>80.3</v>
      </c>
      <c r="F33" s="160"/>
      <c r="G33" s="160"/>
      <c r="H33" s="160"/>
      <c r="I33" s="160"/>
      <c r="J33" s="160"/>
      <c r="K33" s="160"/>
      <c r="L33" s="160"/>
      <c r="M33" s="160"/>
      <c r="N33" s="160"/>
      <c r="O33" s="160"/>
      <c r="P33" s="160"/>
      <c r="Q33" s="160"/>
      <c r="R33" s="160"/>
      <c r="S33" s="160"/>
      <c r="T33" s="160"/>
      <c r="U33" s="160"/>
      <c r="V33" s="160"/>
      <c r="W33" s="160"/>
      <c r="X33" s="160"/>
      <c r="Y33" s="151"/>
      <c r="Z33" s="151"/>
      <c r="AA33" s="151"/>
      <c r="AB33" s="151"/>
      <c r="AC33" s="151"/>
      <c r="AD33" s="151"/>
      <c r="AE33" s="151"/>
      <c r="AF33" s="151"/>
      <c r="AG33" s="151" t="s">
        <v>158</v>
      </c>
      <c r="AH33" s="151">
        <v>0</v>
      </c>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
      <c r="A34" s="158"/>
      <c r="B34" s="159"/>
      <c r="C34" s="181" t="s">
        <v>184</v>
      </c>
      <c r="D34" s="161"/>
      <c r="E34" s="162">
        <v>211.1</v>
      </c>
      <c r="F34" s="160"/>
      <c r="G34" s="160"/>
      <c r="H34" s="160"/>
      <c r="I34" s="160"/>
      <c r="J34" s="160"/>
      <c r="K34" s="160"/>
      <c r="L34" s="160"/>
      <c r="M34" s="160"/>
      <c r="N34" s="160"/>
      <c r="O34" s="160"/>
      <c r="P34" s="160"/>
      <c r="Q34" s="160"/>
      <c r="R34" s="160"/>
      <c r="S34" s="160"/>
      <c r="T34" s="160"/>
      <c r="U34" s="160"/>
      <c r="V34" s="160"/>
      <c r="W34" s="160"/>
      <c r="X34" s="160"/>
      <c r="Y34" s="151"/>
      <c r="Z34" s="151"/>
      <c r="AA34" s="151"/>
      <c r="AB34" s="151"/>
      <c r="AC34" s="151"/>
      <c r="AD34" s="151"/>
      <c r="AE34" s="151"/>
      <c r="AF34" s="151"/>
      <c r="AG34" s="151" t="s">
        <v>158</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
      <c r="A35" s="158"/>
      <c r="B35" s="159"/>
      <c r="C35" s="181" t="s">
        <v>166</v>
      </c>
      <c r="D35" s="161"/>
      <c r="E35" s="162">
        <v>87.9</v>
      </c>
      <c r="F35" s="160"/>
      <c r="G35" s="160"/>
      <c r="H35" s="160"/>
      <c r="I35" s="160"/>
      <c r="J35" s="160"/>
      <c r="K35" s="160"/>
      <c r="L35" s="160"/>
      <c r="M35" s="160"/>
      <c r="N35" s="160"/>
      <c r="O35" s="160"/>
      <c r="P35" s="160"/>
      <c r="Q35" s="160"/>
      <c r="R35" s="160"/>
      <c r="S35" s="160"/>
      <c r="T35" s="160"/>
      <c r="U35" s="160"/>
      <c r="V35" s="160"/>
      <c r="W35" s="160"/>
      <c r="X35" s="160"/>
      <c r="Y35" s="151"/>
      <c r="Z35" s="151"/>
      <c r="AA35" s="151"/>
      <c r="AB35" s="151"/>
      <c r="AC35" s="151"/>
      <c r="AD35" s="151"/>
      <c r="AE35" s="151"/>
      <c r="AF35" s="151"/>
      <c r="AG35" s="151" t="s">
        <v>158</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
      <c r="A36" s="158"/>
      <c r="B36" s="159"/>
      <c r="C36" s="181" t="s">
        <v>167</v>
      </c>
      <c r="D36" s="161"/>
      <c r="E36" s="162">
        <v>137.19999999999999</v>
      </c>
      <c r="F36" s="160"/>
      <c r="G36" s="160"/>
      <c r="H36" s="160"/>
      <c r="I36" s="160"/>
      <c r="J36" s="160"/>
      <c r="K36" s="160"/>
      <c r="L36" s="160"/>
      <c r="M36" s="160"/>
      <c r="N36" s="160"/>
      <c r="O36" s="160"/>
      <c r="P36" s="160"/>
      <c r="Q36" s="160"/>
      <c r="R36" s="160"/>
      <c r="S36" s="160"/>
      <c r="T36" s="160"/>
      <c r="U36" s="160"/>
      <c r="V36" s="160"/>
      <c r="W36" s="160"/>
      <c r="X36" s="160"/>
      <c r="Y36" s="151"/>
      <c r="Z36" s="151"/>
      <c r="AA36" s="151"/>
      <c r="AB36" s="151"/>
      <c r="AC36" s="151"/>
      <c r="AD36" s="151"/>
      <c r="AE36" s="151"/>
      <c r="AF36" s="151"/>
      <c r="AG36" s="151" t="s">
        <v>158</v>
      </c>
      <c r="AH36" s="151">
        <v>0</v>
      </c>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
      <c r="A37" s="158"/>
      <c r="B37" s="159"/>
      <c r="C37" s="243"/>
      <c r="D37" s="244"/>
      <c r="E37" s="244"/>
      <c r="F37" s="244"/>
      <c r="G37" s="244"/>
      <c r="H37" s="160"/>
      <c r="I37" s="160"/>
      <c r="J37" s="160"/>
      <c r="K37" s="160"/>
      <c r="L37" s="160"/>
      <c r="M37" s="160"/>
      <c r="N37" s="160"/>
      <c r="O37" s="160"/>
      <c r="P37" s="160"/>
      <c r="Q37" s="160"/>
      <c r="R37" s="160"/>
      <c r="S37" s="160"/>
      <c r="T37" s="160"/>
      <c r="U37" s="160"/>
      <c r="V37" s="160"/>
      <c r="W37" s="160"/>
      <c r="X37" s="160"/>
      <c r="Y37" s="151"/>
      <c r="Z37" s="151"/>
      <c r="AA37" s="151"/>
      <c r="AB37" s="151"/>
      <c r="AC37" s="151"/>
      <c r="AD37" s="151"/>
      <c r="AE37" s="151"/>
      <c r="AF37" s="151"/>
      <c r="AG37" s="151" t="s">
        <v>159</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
      <c r="A38" s="170">
        <v>5</v>
      </c>
      <c r="B38" s="171" t="s">
        <v>185</v>
      </c>
      <c r="C38" s="180" t="s">
        <v>186</v>
      </c>
      <c r="D38" s="172" t="s">
        <v>150</v>
      </c>
      <c r="E38" s="173">
        <v>1462.8</v>
      </c>
      <c r="F38" s="174"/>
      <c r="G38" s="175">
        <f>ROUND(E38*F38,2)</f>
        <v>0</v>
      </c>
      <c r="H38" s="174"/>
      <c r="I38" s="175">
        <f>ROUND(E38*H38,2)</f>
        <v>0</v>
      </c>
      <c r="J38" s="174"/>
      <c r="K38" s="175">
        <f>ROUND(E38*J38,2)</f>
        <v>0</v>
      </c>
      <c r="L38" s="175">
        <v>21</v>
      </c>
      <c r="M38" s="175">
        <f>G38*(1+L38/100)</f>
        <v>0</v>
      </c>
      <c r="N38" s="175">
        <v>6.9999999999999994E-5</v>
      </c>
      <c r="O38" s="175">
        <f>ROUND(E38*N38,2)</f>
        <v>0.1</v>
      </c>
      <c r="P38" s="175">
        <v>0</v>
      </c>
      <c r="Q38" s="175">
        <f>ROUND(E38*P38,2)</f>
        <v>0</v>
      </c>
      <c r="R38" s="175" t="s">
        <v>176</v>
      </c>
      <c r="S38" s="175" t="s">
        <v>152</v>
      </c>
      <c r="T38" s="176" t="s">
        <v>152</v>
      </c>
      <c r="U38" s="160">
        <v>0.03</v>
      </c>
      <c r="V38" s="160">
        <f>ROUND(E38*U38,2)</f>
        <v>43.88</v>
      </c>
      <c r="W38" s="160"/>
      <c r="X38" s="160" t="s">
        <v>153</v>
      </c>
      <c r="Y38" s="151"/>
      <c r="Z38" s="151"/>
      <c r="AA38" s="151"/>
      <c r="AB38" s="151"/>
      <c r="AC38" s="151"/>
      <c r="AD38" s="151"/>
      <c r="AE38" s="151"/>
      <c r="AF38" s="151"/>
      <c r="AG38" s="151" t="s">
        <v>154</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2.5" outlineLevel="1" x14ac:dyDescent="0.2">
      <c r="A39" s="158"/>
      <c r="B39" s="159"/>
      <c r="C39" s="245" t="s">
        <v>187</v>
      </c>
      <c r="D39" s="246"/>
      <c r="E39" s="246"/>
      <c r="F39" s="246"/>
      <c r="G39" s="246"/>
      <c r="H39" s="160"/>
      <c r="I39" s="160"/>
      <c r="J39" s="160"/>
      <c r="K39" s="160"/>
      <c r="L39" s="160"/>
      <c r="M39" s="160"/>
      <c r="N39" s="160"/>
      <c r="O39" s="160"/>
      <c r="P39" s="160"/>
      <c r="Q39" s="160"/>
      <c r="R39" s="160"/>
      <c r="S39" s="160"/>
      <c r="T39" s="160"/>
      <c r="U39" s="160"/>
      <c r="V39" s="160"/>
      <c r="W39" s="160"/>
      <c r="X39" s="160"/>
      <c r="Y39" s="151"/>
      <c r="Z39" s="151"/>
      <c r="AA39" s="151"/>
      <c r="AB39" s="151"/>
      <c r="AC39" s="151"/>
      <c r="AD39" s="151"/>
      <c r="AE39" s="151"/>
      <c r="AF39" s="151"/>
      <c r="AG39" s="151" t="s">
        <v>188</v>
      </c>
      <c r="AH39" s="151"/>
      <c r="AI39" s="151"/>
      <c r="AJ39" s="151"/>
      <c r="AK39" s="151"/>
      <c r="AL39" s="151"/>
      <c r="AM39" s="151"/>
      <c r="AN39" s="151"/>
      <c r="AO39" s="151"/>
      <c r="AP39" s="151"/>
      <c r="AQ39" s="151"/>
      <c r="AR39" s="151"/>
      <c r="AS39" s="151"/>
      <c r="AT39" s="151"/>
      <c r="AU39" s="151"/>
      <c r="AV39" s="151"/>
      <c r="AW39" s="151"/>
      <c r="AX39" s="151"/>
      <c r="AY39" s="151"/>
      <c r="AZ39" s="151"/>
      <c r="BA39" s="177" t="str">
        <f>C39</f>
        <v>Penetrační přípravek k provádění základního napouštěcího nátěru pod interiérové a fasádní akrylátové barvy, zpevňuje podklad, sjednocuje savost, omezuje tvorbu vlasových trhlinek a zvyšuje přilnavost dalších vrstev nátěrů, lepidel či tmelů.</v>
      </c>
      <c r="BB39" s="151"/>
      <c r="BC39" s="151"/>
      <c r="BD39" s="151"/>
      <c r="BE39" s="151"/>
      <c r="BF39" s="151"/>
      <c r="BG39" s="151"/>
      <c r="BH39" s="151"/>
    </row>
    <row r="40" spans="1:60" outlineLevel="1" x14ac:dyDescent="0.2">
      <c r="A40" s="158"/>
      <c r="B40" s="159"/>
      <c r="C40" s="181" t="s">
        <v>177</v>
      </c>
      <c r="D40" s="161"/>
      <c r="E40" s="162">
        <v>21</v>
      </c>
      <c r="F40" s="160"/>
      <c r="G40" s="160"/>
      <c r="H40" s="160"/>
      <c r="I40" s="160"/>
      <c r="J40" s="160"/>
      <c r="K40" s="160"/>
      <c r="L40" s="160"/>
      <c r="M40" s="160"/>
      <c r="N40" s="160"/>
      <c r="O40" s="160"/>
      <c r="P40" s="160"/>
      <c r="Q40" s="160"/>
      <c r="R40" s="160"/>
      <c r="S40" s="160"/>
      <c r="T40" s="160"/>
      <c r="U40" s="160"/>
      <c r="V40" s="160"/>
      <c r="W40" s="160"/>
      <c r="X40" s="160"/>
      <c r="Y40" s="151"/>
      <c r="Z40" s="151"/>
      <c r="AA40" s="151"/>
      <c r="AB40" s="151"/>
      <c r="AC40" s="151"/>
      <c r="AD40" s="151"/>
      <c r="AE40" s="151"/>
      <c r="AF40" s="151"/>
      <c r="AG40" s="151" t="s">
        <v>158</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
      <c r="A41" s="158"/>
      <c r="B41" s="159"/>
      <c r="C41" s="181" t="s">
        <v>178</v>
      </c>
      <c r="D41" s="161"/>
      <c r="E41" s="162">
        <v>285</v>
      </c>
      <c r="F41" s="160"/>
      <c r="G41" s="160"/>
      <c r="H41" s="160"/>
      <c r="I41" s="160"/>
      <c r="J41" s="160"/>
      <c r="K41" s="160"/>
      <c r="L41" s="160"/>
      <c r="M41" s="160"/>
      <c r="N41" s="160"/>
      <c r="O41" s="160"/>
      <c r="P41" s="160"/>
      <c r="Q41" s="160"/>
      <c r="R41" s="160"/>
      <c r="S41" s="160"/>
      <c r="T41" s="160"/>
      <c r="U41" s="160"/>
      <c r="V41" s="160"/>
      <c r="W41" s="160"/>
      <c r="X41" s="160"/>
      <c r="Y41" s="151"/>
      <c r="Z41" s="151"/>
      <c r="AA41" s="151"/>
      <c r="AB41" s="151"/>
      <c r="AC41" s="151"/>
      <c r="AD41" s="151"/>
      <c r="AE41" s="151"/>
      <c r="AF41" s="151"/>
      <c r="AG41" s="151" t="s">
        <v>158</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
      <c r="A42" s="158"/>
      <c r="B42" s="159"/>
      <c r="C42" s="181" t="s">
        <v>189</v>
      </c>
      <c r="D42" s="161"/>
      <c r="E42" s="162">
        <v>111</v>
      </c>
      <c r="F42" s="160"/>
      <c r="G42" s="160"/>
      <c r="H42" s="160"/>
      <c r="I42" s="160"/>
      <c r="J42" s="160"/>
      <c r="K42" s="160"/>
      <c r="L42" s="160"/>
      <c r="M42" s="160"/>
      <c r="N42" s="160"/>
      <c r="O42" s="160"/>
      <c r="P42" s="160"/>
      <c r="Q42" s="160"/>
      <c r="R42" s="160"/>
      <c r="S42" s="160"/>
      <c r="T42" s="160"/>
      <c r="U42" s="160"/>
      <c r="V42" s="160"/>
      <c r="W42" s="160"/>
      <c r="X42" s="160"/>
      <c r="Y42" s="151"/>
      <c r="Z42" s="151"/>
      <c r="AA42" s="151"/>
      <c r="AB42" s="151"/>
      <c r="AC42" s="151"/>
      <c r="AD42" s="151"/>
      <c r="AE42" s="151"/>
      <c r="AF42" s="151"/>
      <c r="AG42" s="151" t="s">
        <v>158</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
      <c r="A43" s="158"/>
      <c r="B43" s="159"/>
      <c r="C43" s="181" t="s">
        <v>180</v>
      </c>
      <c r="D43" s="161"/>
      <c r="E43" s="162">
        <v>90</v>
      </c>
      <c r="F43" s="160"/>
      <c r="G43" s="160"/>
      <c r="H43" s="160"/>
      <c r="I43" s="160"/>
      <c r="J43" s="160"/>
      <c r="K43" s="160"/>
      <c r="L43" s="160"/>
      <c r="M43" s="160"/>
      <c r="N43" s="160"/>
      <c r="O43" s="160"/>
      <c r="P43" s="160"/>
      <c r="Q43" s="160"/>
      <c r="R43" s="160"/>
      <c r="S43" s="160"/>
      <c r="T43" s="160"/>
      <c r="U43" s="160"/>
      <c r="V43" s="160"/>
      <c r="W43" s="160"/>
      <c r="X43" s="160"/>
      <c r="Y43" s="151"/>
      <c r="Z43" s="151"/>
      <c r="AA43" s="151"/>
      <c r="AB43" s="151"/>
      <c r="AC43" s="151"/>
      <c r="AD43" s="151"/>
      <c r="AE43" s="151"/>
      <c r="AF43" s="151"/>
      <c r="AG43" s="151" t="s">
        <v>158</v>
      </c>
      <c r="AH43" s="151">
        <v>0</v>
      </c>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
      <c r="A44" s="158"/>
      <c r="B44" s="159"/>
      <c r="C44" s="181" t="s">
        <v>181</v>
      </c>
      <c r="D44" s="161"/>
      <c r="E44" s="162">
        <v>111</v>
      </c>
      <c r="F44" s="160"/>
      <c r="G44" s="160"/>
      <c r="H44" s="160"/>
      <c r="I44" s="160"/>
      <c r="J44" s="160"/>
      <c r="K44" s="160"/>
      <c r="L44" s="160"/>
      <c r="M44" s="160"/>
      <c r="N44" s="160"/>
      <c r="O44" s="160"/>
      <c r="P44" s="160"/>
      <c r="Q44" s="160"/>
      <c r="R44" s="160"/>
      <c r="S44" s="160"/>
      <c r="T44" s="160"/>
      <c r="U44" s="160"/>
      <c r="V44" s="160"/>
      <c r="W44" s="160"/>
      <c r="X44" s="160"/>
      <c r="Y44" s="151"/>
      <c r="Z44" s="151"/>
      <c r="AA44" s="151"/>
      <c r="AB44" s="151"/>
      <c r="AC44" s="151"/>
      <c r="AD44" s="151"/>
      <c r="AE44" s="151"/>
      <c r="AF44" s="151"/>
      <c r="AG44" s="151" t="s">
        <v>158</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
      <c r="A45" s="158"/>
      <c r="B45" s="159"/>
      <c r="C45" s="181" t="s">
        <v>182</v>
      </c>
      <c r="D45" s="161"/>
      <c r="E45" s="162">
        <v>90</v>
      </c>
      <c r="F45" s="160"/>
      <c r="G45" s="160"/>
      <c r="H45" s="160"/>
      <c r="I45" s="160"/>
      <c r="J45" s="160"/>
      <c r="K45" s="160"/>
      <c r="L45" s="160"/>
      <c r="M45" s="160"/>
      <c r="N45" s="160"/>
      <c r="O45" s="160"/>
      <c r="P45" s="160"/>
      <c r="Q45" s="160"/>
      <c r="R45" s="160"/>
      <c r="S45" s="160"/>
      <c r="T45" s="160"/>
      <c r="U45" s="160"/>
      <c r="V45" s="160"/>
      <c r="W45" s="160"/>
      <c r="X45" s="160"/>
      <c r="Y45" s="151"/>
      <c r="Z45" s="151"/>
      <c r="AA45" s="151"/>
      <c r="AB45" s="151"/>
      <c r="AC45" s="151"/>
      <c r="AD45" s="151"/>
      <c r="AE45" s="151"/>
      <c r="AF45" s="151"/>
      <c r="AG45" s="151" t="s">
        <v>158</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
      <c r="A46" s="158"/>
      <c r="B46" s="159"/>
      <c r="C46" s="181" t="s">
        <v>183</v>
      </c>
      <c r="D46" s="161"/>
      <c r="E46" s="162">
        <v>221.1</v>
      </c>
      <c r="F46" s="160"/>
      <c r="G46" s="160"/>
      <c r="H46" s="160"/>
      <c r="I46" s="160"/>
      <c r="J46" s="160"/>
      <c r="K46" s="160"/>
      <c r="L46" s="160"/>
      <c r="M46" s="160"/>
      <c r="N46" s="160"/>
      <c r="O46" s="160"/>
      <c r="P46" s="160"/>
      <c r="Q46" s="160"/>
      <c r="R46" s="160"/>
      <c r="S46" s="160"/>
      <c r="T46" s="160"/>
      <c r="U46" s="160"/>
      <c r="V46" s="160"/>
      <c r="W46" s="160"/>
      <c r="X46" s="160"/>
      <c r="Y46" s="151"/>
      <c r="Z46" s="151"/>
      <c r="AA46" s="151"/>
      <c r="AB46" s="151"/>
      <c r="AC46" s="151"/>
      <c r="AD46" s="151"/>
      <c r="AE46" s="151"/>
      <c r="AF46" s="151"/>
      <c r="AG46" s="151" t="s">
        <v>158</v>
      </c>
      <c r="AH46" s="151">
        <v>0</v>
      </c>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
      <c r="A47" s="158"/>
      <c r="B47" s="159"/>
      <c r="C47" s="181" t="s">
        <v>164</v>
      </c>
      <c r="D47" s="161"/>
      <c r="E47" s="162">
        <v>80.3</v>
      </c>
      <c r="F47" s="160"/>
      <c r="G47" s="160"/>
      <c r="H47" s="160"/>
      <c r="I47" s="160"/>
      <c r="J47" s="160"/>
      <c r="K47" s="160"/>
      <c r="L47" s="160"/>
      <c r="M47" s="160"/>
      <c r="N47" s="160"/>
      <c r="O47" s="160"/>
      <c r="P47" s="160"/>
      <c r="Q47" s="160"/>
      <c r="R47" s="160"/>
      <c r="S47" s="160"/>
      <c r="T47" s="160"/>
      <c r="U47" s="160"/>
      <c r="V47" s="160"/>
      <c r="W47" s="160"/>
      <c r="X47" s="160"/>
      <c r="Y47" s="151"/>
      <c r="Z47" s="151"/>
      <c r="AA47" s="151"/>
      <c r="AB47" s="151"/>
      <c r="AC47" s="151"/>
      <c r="AD47" s="151"/>
      <c r="AE47" s="151"/>
      <c r="AF47" s="151"/>
      <c r="AG47" s="151" t="s">
        <v>158</v>
      </c>
      <c r="AH47" s="151">
        <v>0</v>
      </c>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
      <c r="A48" s="158"/>
      <c r="B48" s="159"/>
      <c r="C48" s="181" t="s">
        <v>184</v>
      </c>
      <c r="D48" s="161"/>
      <c r="E48" s="162">
        <v>211.1</v>
      </c>
      <c r="F48" s="160"/>
      <c r="G48" s="160"/>
      <c r="H48" s="160"/>
      <c r="I48" s="160"/>
      <c r="J48" s="160"/>
      <c r="K48" s="160"/>
      <c r="L48" s="160"/>
      <c r="M48" s="160"/>
      <c r="N48" s="160"/>
      <c r="O48" s="160"/>
      <c r="P48" s="160"/>
      <c r="Q48" s="160"/>
      <c r="R48" s="160"/>
      <c r="S48" s="160"/>
      <c r="T48" s="160"/>
      <c r="U48" s="160"/>
      <c r="V48" s="160"/>
      <c r="W48" s="160"/>
      <c r="X48" s="160"/>
      <c r="Y48" s="151"/>
      <c r="Z48" s="151"/>
      <c r="AA48" s="151"/>
      <c r="AB48" s="151"/>
      <c r="AC48" s="151"/>
      <c r="AD48" s="151"/>
      <c r="AE48" s="151"/>
      <c r="AF48" s="151"/>
      <c r="AG48" s="151" t="s">
        <v>158</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
      <c r="A49" s="158"/>
      <c r="B49" s="159"/>
      <c r="C49" s="181" t="s">
        <v>166</v>
      </c>
      <c r="D49" s="161"/>
      <c r="E49" s="162">
        <v>87.9</v>
      </c>
      <c r="F49" s="160"/>
      <c r="G49" s="160"/>
      <c r="H49" s="160"/>
      <c r="I49" s="160"/>
      <c r="J49" s="160"/>
      <c r="K49" s="160"/>
      <c r="L49" s="160"/>
      <c r="M49" s="160"/>
      <c r="N49" s="160"/>
      <c r="O49" s="160"/>
      <c r="P49" s="160"/>
      <c r="Q49" s="160"/>
      <c r="R49" s="160"/>
      <c r="S49" s="160"/>
      <c r="T49" s="160"/>
      <c r="U49" s="160"/>
      <c r="V49" s="160"/>
      <c r="W49" s="160"/>
      <c r="X49" s="160"/>
      <c r="Y49" s="151"/>
      <c r="Z49" s="151"/>
      <c r="AA49" s="151"/>
      <c r="AB49" s="151"/>
      <c r="AC49" s="151"/>
      <c r="AD49" s="151"/>
      <c r="AE49" s="151"/>
      <c r="AF49" s="151"/>
      <c r="AG49" s="151" t="s">
        <v>158</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
      <c r="A50" s="158"/>
      <c r="B50" s="159"/>
      <c r="C50" s="181" t="s">
        <v>167</v>
      </c>
      <c r="D50" s="161"/>
      <c r="E50" s="162">
        <v>137.19999999999999</v>
      </c>
      <c r="F50" s="160"/>
      <c r="G50" s="160"/>
      <c r="H50" s="160"/>
      <c r="I50" s="160"/>
      <c r="J50" s="160"/>
      <c r="K50" s="160"/>
      <c r="L50" s="160"/>
      <c r="M50" s="160"/>
      <c r="N50" s="160"/>
      <c r="O50" s="160"/>
      <c r="P50" s="160"/>
      <c r="Q50" s="160"/>
      <c r="R50" s="160"/>
      <c r="S50" s="160"/>
      <c r="T50" s="160"/>
      <c r="U50" s="160"/>
      <c r="V50" s="160"/>
      <c r="W50" s="160"/>
      <c r="X50" s="160"/>
      <c r="Y50" s="151"/>
      <c r="Z50" s="151"/>
      <c r="AA50" s="151"/>
      <c r="AB50" s="151"/>
      <c r="AC50" s="151"/>
      <c r="AD50" s="151"/>
      <c r="AE50" s="151"/>
      <c r="AF50" s="151"/>
      <c r="AG50" s="151" t="s">
        <v>158</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
      <c r="A51" s="158"/>
      <c r="B51" s="159"/>
      <c r="C51" s="181" t="s">
        <v>190</v>
      </c>
      <c r="D51" s="161"/>
      <c r="E51" s="162">
        <v>17.2</v>
      </c>
      <c r="F51" s="160"/>
      <c r="G51" s="160"/>
      <c r="H51" s="160"/>
      <c r="I51" s="160"/>
      <c r="J51" s="160"/>
      <c r="K51" s="160"/>
      <c r="L51" s="160"/>
      <c r="M51" s="160"/>
      <c r="N51" s="160"/>
      <c r="O51" s="160"/>
      <c r="P51" s="160"/>
      <c r="Q51" s="160"/>
      <c r="R51" s="160"/>
      <c r="S51" s="160"/>
      <c r="T51" s="160"/>
      <c r="U51" s="160"/>
      <c r="V51" s="160"/>
      <c r="W51" s="160"/>
      <c r="X51" s="160"/>
      <c r="Y51" s="151"/>
      <c r="Z51" s="151"/>
      <c r="AA51" s="151"/>
      <c r="AB51" s="151"/>
      <c r="AC51" s="151"/>
      <c r="AD51" s="151"/>
      <c r="AE51" s="151"/>
      <c r="AF51" s="151"/>
      <c r="AG51" s="151" t="s">
        <v>158</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
      <c r="A52" s="158"/>
      <c r="B52" s="159"/>
      <c r="C52" s="243"/>
      <c r="D52" s="244"/>
      <c r="E52" s="244"/>
      <c r="F52" s="244"/>
      <c r="G52" s="244"/>
      <c r="H52" s="160"/>
      <c r="I52" s="160"/>
      <c r="J52" s="160"/>
      <c r="K52" s="160"/>
      <c r="L52" s="160"/>
      <c r="M52" s="160"/>
      <c r="N52" s="160"/>
      <c r="O52" s="160"/>
      <c r="P52" s="160"/>
      <c r="Q52" s="160"/>
      <c r="R52" s="160"/>
      <c r="S52" s="160"/>
      <c r="T52" s="160"/>
      <c r="U52" s="160"/>
      <c r="V52" s="160"/>
      <c r="W52" s="160"/>
      <c r="X52" s="160"/>
      <c r="Y52" s="151"/>
      <c r="Z52" s="151"/>
      <c r="AA52" s="151"/>
      <c r="AB52" s="151"/>
      <c r="AC52" s="151"/>
      <c r="AD52" s="151"/>
      <c r="AE52" s="151"/>
      <c r="AF52" s="151"/>
      <c r="AG52" s="151" t="s">
        <v>159</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
      <c r="A53" s="170">
        <v>6</v>
      </c>
      <c r="B53" s="171" t="s">
        <v>191</v>
      </c>
      <c r="C53" s="180" t="s">
        <v>192</v>
      </c>
      <c r="D53" s="172" t="s">
        <v>150</v>
      </c>
      <c r="E53" s="173">
        <v>1387.6</v>
      </c>
      <c r="F53" s="174"/>
      <c r="G53" s="175">
        <f>ROUND(E53*F53,2)</f>
        <v>0</v>
      </c>
      <c r="H53" s="174"/>
      <c r="I53" s="175">
        <f>ROUND(E53*H53,2)</f>
        <v>0</v>
      </c>
      <c r="J53" s="174"/>
      <c r="K53" s="175">
        <f>ROUND(E53*J53,2)</f>
        <v>0</v>
      </c>
      <c r="L53" s="175">
        <v>21</v>
      </c>
      <c r="M53" s="175">
        <f>G53*(1+L53/100)</f>
        <v>0</v>
      </c>
      <c r="N53" s="175">
        <v>3.0000000000000001E-5</v>
      </c>
      <c r="O53" s="175">
        <f>ROUND(E53*N53,2)</f>
        <v>0.04</v>
      </c>
      <c r="P53" s="175">
        <v>0</v>
      </c>
      <c r="Q53" s="175">
        <f>ROUND(E53*P53,2)</f>
        <v>0</v>
      </c>
      <c r="R53" s="175" t="s">
        <v>176</v>
      </c>
      <c r="S53" s="175" t="s">
        <v>152</v>
      </c>
      <c r="T53" s="176" t="s">
        <v>152</v>
      </c>
      <c r="U53" s="160">
        <v>0.1</v>
      </c>
      <c r="V53" s="160">
        <f>ROUND(E53*U53,2)</f>
        <v>138.76</v>
      </c>
      <c r="W53" s="160"/>
      <c r="X53" s="160" t="s">
        <v>153</v>
      </c>
      <c r="Y53" s="151"/>
      <c r="Z53" s="151"/>
      <c r="AA53" s="151"/>
      <c r="AB53" s="151"/>
      <c r="AC53" s="151"/>
      <c r="AD53" s="151"/>
      <c r="AE53" s="151"/>
      <c r="AF53" s="151"/>
      <c r="AG53" s="151" t="s">
        <v>154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2.5" outlineLevel="1" x14ac:dyDescent="0.2">
      <c r="A54" s="158"/>
      <c r="B54" s="159"/>
      <c r="C54" s="245" t="s">
        <v>193</v>
      </c>
      <c r="D54" s="246"/>
      <c r="E54" s="246"/>
      <c r="F54" s="246"/>
      <c r="G54" s="246"/>
      <c r="H54" s="160"/>
      <c r="I54" s="160"/>
      <c r="J54" s="160"/>
      <c r="K54" s="160"/>
      <c r="L54" s="160"/>
      <c r="M54" s="160"/>
      <c r="N54" s="160"/>
      <c r="O54" s="160"/>
      <c r="P54" s="160"/>
      <c r="Q54" s="160"/>
      <c r="R54" s="160"/>
      <c r="S54" s="160"/>
      <c r="T54" s="160"/>
      <c r="U54" s="160"/>
      <c r="V54" s="160"/>
      <c r="W54" s="160"/>
      <c r="X54" s="160"/>
      <c r="Y54" s="151"/>
      <c r="Z54" s="151"/>
      <c r="AA54" s="151"/>
      <c r="AB54" s="151"/>
      <c r="AC54" s="151"/>
      <c r="AD54" s="151"/>
      <c r="AE54" s="151"/>
      <c r="AF54" s="151"/>
      <c r="AG54" s="151" t="s">
        <v>188</v>
      </c>
      <c r="AH54" s="151"/>
      <c r="AI54" s="151"/>
      <c r="AJ54" s="151"/>
      <c r="AK54" s="151"/>
      <c r="AL54" s="151"/>
      <c r="AM54" s="151"/>
      <c r="AN54" s="151"/>
      <c r="AO54" s="151"/>
      <c r="AP54" s="151"/>
      <c r="AQ54" s="151"/>
      <c r="AR54" s="151"/>
      <c r="AS54" s="151"/>
      <c r="AT54" s="151"/>
      <c r="AU54" s="151"/>
      <c r="AV54" s="151"/>
      <c r="AW54" s="151"/>
      <c r="AX54" s="151"/>
      <c r="AY54" s="151"/>
      <c r="AZ54" s="151"/>
      <c r="BA54" s="177" t="str">
        <f>C54</f>
        <v>Telsal je přípravek k neutralizaci čerstvých omítek, proti výkvětům solí a vápna, k sanaci barevných skvrn po zateklé vodě a k sanaci omítek od kouře a nikotinu. Po ošetření Telsalem se běžně aplikují interiérové nebo fasádní barvy.</v>
      </c>
      <c r="BB54" s="151"/>
      <c r="BC54" s="151"/>
      <c r="BD54" s="151"/>
      <c r="BE54" s="151"/>
      <c r="BF54" s="151"/>
      <c r="BG54" s="151"/>
      <c r="BH54" s="151"/>
    </row>
    <row r="55" spans="1:60" outlineLevel="1" x14ac:dyDescent="0.2">
      <c r="A55" s="158"/>
      <c r="B55" s="159"/>
      <c r="C55" s="181" t="s">
        <v>177</v>
      </c>
      <c r="D55" s="161"/>
      <c r="E55" s="162">
        <v>21</v>
      </c>
      <c r="F55" s="160"/>
      <c r="G55" s="160"/>
      <c r="H55" s="160"/>
      <c r="I55" s="160"/>
      <c r="J55" s="160"/>
      <c r="K55" s="160"/>
      <c r="L55" s="160"/>
      <c r="M55" s="160"/>
      <c r="N55" s="160"/>
      <c r="O55" s="160"/>
      <c r="P55" s="160"/>
      <c r="Q55" s="160"/>
      <c r="R55" s="160"/>
      <c r="S55" s="160"/>
      <c r="T55" s="160"/>
      <c r="U55" s="160"/>
      <c r="V55" s="160"/>
      <c r="W55" s="160"/>
      <c r="X55" s="160"/>
      <c r="Y55" s="151"/>
      <c r="Z55" s="151"/>
      <c r="AA55" s="151"/>
      <c r="AB55" s="151"/>
      <c r="AC55" s="151"/>
      <c r="AD55" s="151"/>
      <c r="AE55" s="151"/>
      <c r="AF55" s="151"/>
      <c r="AG55" s="151" t="s">
        <v>158</v>
      </c>
      <c r="AH55" s="151">
        <v>0</v>
      </c>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
      <c r="A56" s="158"/>
      <c r="B56" s="159"/>
      <c r="C56" s="181" t="s">
        <v>178</v>
      </c>
      <c r="D56" s="161"/>
      <c r="E56" s="162">
        <v>285</v>
      </c>
      <c r="F56" s="160"/>
      <c r="G56" s="160"/>
      <c r="H56" s="160"/>
      <c r="I56" s="160"/>
      <c r="J56" s="160"/>
      <c r="K56" s="160"/>
      <c r="L56" s="160"/>
      <c r="M56" s="160"/>
      <c r="N56" s="160"/>
      <c r="O56" s="160"/>
      <c r="P56" s="160"/>
      <c r="Q56" s="160"/>
      <c r="R56" s="160"/>
      <c r="S56" s="160"/>
      <c r="T56" s="160"/>
      <c r="U56" s="160"/>
      <c r="V56" s="160"/>
      <c r="W56" s="160"/>
      <c r="X56" s="160"/>
      <c r="Y56" s="151"/>
      <c r="Z56" s="151"/>
      <c r="AA56" s="151"/>
      <c r="AB56" s="151"/>
      <c r="AC56" s="151"/>
      <c r="AD56" s="151"/>
      <c r="AE56" s="151"/>
      <c r="AF56" s="151"/>
      <c r="AG56" s="151" t="s">
        <v>158</v>
      </c>
      <c r="AH56" s="151">
        <v>0</v>
      </c>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
      <c r="A57" s="158"/>
      <c r="B57" s="159"/>
      <c r="C57" s="181" t="s">
        <v>179</v>
      </c>
      <c r="D57" s="161"/>
      <c r="E57" s="162">
        <v>53</v>
      </c>
      <c r="F57" s="160"/>
      <c r="G57" s="160"/>
      <c r="H57" s="160"/>
      <c r="I57" s="160"/>
      <c r="J57" s="160"/>
      <c r="K57" s="160"/>
      <c r="L57" s="160"/>
      <c r="M57" s="160"/>
      <c r="N57" s="160"/>
      <c r="O57" s="160"/>
      <c r="P57" s="160"/>
      <c r="Q57" s="160"/>
      <c r="R57" s="160"/>
      <c r="S57" s="160"/>
      <c r="T57" s="160"/>
      <c r="U57" s="160"/>
      <c r="V57" s="160"/>
      <c r="W57" s="160"/>
      <c r="X57" s="160"/>
      <c r="Y57" s="151"/>
      <c r="Z57" s="151"/>
      <c r="AA57" s="151"/>
      <c r="AB57" s="151"/>
      <c r="AC57" s="151"/>
      <c r="AD57" s="151"/>
      <c r="AE57" s="151"/>
      <c r="AF57" s="151"/>
      <c r="AG57" s="151" t="s">
        <v>158</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
      <c r="A58" s="158"/>
      <c r="B58" s="159"/>
      <c r="C58" s="181" t="s">
        <v>180</v>
      </c>
      <c r="D58" s="161"/>
      <c r="E58" s="162">
        <v>90</v>
      </c>
      <c r="F58" s="160"/>
      <c r="G58" s="160"/>
      <c r="H58" s="160"/>
      <c r="I58" s="160"/>
      <c r="J58" s="160"/>
      <c r="K58" s="160"/>
      <c r="L58" s="160"/>
      <c r="M58" s="160"/>
      <c r="N58" s="160"/>
      <c r="O58" s="160"/>
      <c r="P58" s="160"/>
      <c r="Q58" s="160"/>
      <c r="R58" s="160"/>
      <c r="S58" s="160"/>
      <c r="T58" s="160"/>
      <c r="U58" s="160"/>
      <c r="V58" s="160"/>
      <c r="W58" s="160"/>
      <c r="X58" s="160"/>
      <c r="Y58" s="151"/>
      <c r="Z58" s="151"/>
      <c r="AA58" s="151"/>
      <c r="AB58" s="151"/>
      <c r="AC58" s="151"/>
      <c r="AD58" s="151"/>
      <c r="AE58" s="151"/>
      <c r="AF58" s="151"/>
      <c r="AG58" s="151" t="s">
        <v>158</v>
      </c>
      <c r="AH58" s="151">
        <v>0</v>
      </c>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
      <c r="A59" s="158"/>
      <c r="B59" s="159"/>
      <c r="C59" s="181" t="s">
        <v>181</v>
      </c>
      <c r="D59" s="161"/>
      <c r="E59" s="162">
        <v>111</v>
      </c>
      <c r="F59" s="160"/>
      <c r="G59" s="160"/>
      <c r="H59" s="160"/>
      <c r="I59" s="160"/>
      <c r="J59" s="160"/>
      <c r="K59" s="160"/>
      <c r="L59" s="160"/>
      <c r="M59" s="160"/>
      <c r="N59" s="160"/>
      <c r="O59" s="160"/>
      <c r="P59" s="160"/>
      <c r="Q59" s="160"/>
      <c r="R59" s="160"/>
      <c r="S59" s="160"/>
      <c r="T59" s="160"/>
      <c r="U59" s="160"/>
      <c r="V59" s="160"/>
      <c r="W59" s="160"/>
      <c r="X59" s="160"/>
      <c r="Y59" s="151"/>
      <c r="Z59" s="151"/>
      <c r="AA59" s="151"/>
      <c r="AB59" s="151"/>
      <c r="AC59" s="151"/>
      <c r="AD59" s="151"/>
      <c r="AE59" s="151"/>
      <c r="AF59" s="151"/>
      <c r="AG59" s="151" t="s">
        <v>158</v>
      </c>
      <c r="AH59" s="151">
        <v>0</v>
      </c>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
      <c r="A60" s="158"/>
      <c r="B60" s="159"/>
      <c r="C60" s="181" t="s">
        <v>182</v>
      </c>
      <c r="D60" s="161"/>
      <c r="E60" s="162">
        <v>90</v>
      </c>
      <c r="F60" s="160"/>
      <c r="G60" s="160"/>
      <c r="H60" s="160"/>
      <c r="I60" s="160"/>
      <c r="J60" s="160"/>
      <c r="K60" s="160"/>
      <c r="L60" s="160"/>
      <c r="M60" s="160"/>
      <c r="N60" s="160"/>
      <c r="O60" s="160"/>
      <c r="P60" s="160"/>
      <c r="Q60" s="160"/>
      <c r="R60" s="160"/>
      <c r="S60" s="160"/>
      <c r="T60" s="160"/>
      <c r="U60" s="160"/>
      <c r="V60" s="160"/>
      <c r="W60" s="160"/>
      <c r="X60" s="160"/>
      <c r="Y60" s="151"/>
      <c r="Z60" s="151"/>
      <c r="AA60" s="151"/>
      <c r="AB60" s="151"/>
      <c r="AC60" s="151"/>
      <c r="AD60" s="151"/>
      <c r="AE60" s="151"/>
      <c r="AF60" s="151"/>
      <c r="AG60" s="151" t="s">
        <v>158</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
      <c r="A61" s="158"/>
      <c r="B61" s="159"/>
      <c r="C61" s="181" t="s">
        <v>183</v>
      </c>
      <c r="D61" s="161"/>
      <c r="E61" s="162">
        <v>221.1</v>
      </c>
      <c r="F61" s="160"/>
      <c r="G61" s="160"/>
      <c r="H61" s="160"/>
      <c r="I61" s="160"/>
      <c r="J61" s="160"/>
      <c r="K61" s="160"/>
      <c r="L61" s="160"/>
      <c r="M61" s="160"/>
      <c r="N61" s="160"/>
      <c r="O61" s="160"/>
      <c r="P61" s="160"/>
      <c r="Q61" s="160"/>
      <c r="R61" s="160"/>
      <c r="S61" s="160"/>
      <c r="T61" s="160"/>
      <c r="U61" s="160"/>
      <c r="V61" s="160"/>
      <c r="W61" s="160"/>
      <c r="X61" s="160"/>
      <c r="Y61" s="151"/>
      <c r="Z61" s="151"/>
      <c r="AA61" s="151"/>
      <c r="AB61" s="151"/>
      <c r="AC61" s="151"/>
      <c r="AD61" s="151"/>
      <c r="AE61" s="151"/>
      <c r="AF61" s="151"/>
      <c r="AG61" s="151" t="s">
        <v>158</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
      <c r="A62" s="158"/>
      <c r="B62" s="159"/>
      <c r="C62" s="181" t="s">
        <v>164</v>
      </c>
      <c r="D62" s="161"/>
      <c r="E62" s="162">
        <v>80.3</v>
      </c>
      <c r="F62" s="160"/>
      <c r="G62" s="160"/>
      <c r="H62" s="160"/>
      <c r="I62" s="160"/>
      <c r="J62" s="160"/>
      <c r="K62" s="160"/>
      <c r="L62" s="160"/>
      <c r="M62" s="160"/>
      <c r="N62" s="160"/>
      <c r="O62" s="160"/>
      <c r="P62" s="160"/>
      <c r="Q62" s="160"/>
      <c r="R62" s="160"/>
      <c r="S62" s="160"/>
      <c r="T62" s="160"/>
      <c r="U62" s="160"/>
      <c r="V62" s="160"/>
      <c r="W62" s="160"/>
      <c r="X62" s="160"/>
      <c r="Y62" s="151"/>
      <c r="Z62" s="151"/>
      <c r="AA62" s="151"/>
      <c r="AB62" s="151"/>
      <c r="AC62" s="151"/>
      <c r="AD62" s="151"/>
      <c r="AE62" s="151"/>
      <c r="AF62" s="151"/>
      <c r="AG62" s="151" t="s">
        <v>158</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
      <c r="A63" s="158"/>
      <c r="B63" s="159"/>
      <c r="C63" s="181" t="s">
        <v>184</v>
      </c>
      <c r="D63" s="161"/>
      <c r="E63" s="162">
        <v>211.1</v>
      </c>
      <c r="F63" s="160"/>
      <c r="G63" s="160"/>
      <c r="H63" s="160"/>
      <c r="I63" s="160"/>
      <c r="J63" s="160"/>
      <c r="K63" s="160"/>
      <c r="L63" s="160"/>
      <c r="M63" s="160"/>
      <c r="N63" s="160"/>
      <c r="O63" s="160"/>
      <c r="P63" s="160"/>
      <c r="Q63" s="160"/>
      <c r="R63" s="160"/>
      <c r="S63" s="160"/>
      <c r="T63" s="160"/>
      <c r="U63" s="160"/>
      <c r="V63" s="160"/>
      <c r="W63" s="160"/>
      <c r="X63" s="160"/>
      <c r="Y63" s="151"/>
      <c r="Z63" s="151"/>
      <c r="AA63" s="151"/>
      <c r="AB63" s="151"/>
      <c r="AC63" s="151"/>
      <c r="AD63" s="151"/>
      <c r="AE63" s="151"/>
      <c r="AF63" s="151"/>
      <c r="AG63" s="151" t="s">
        <v>158</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
      <c r="A64" s="158"/>
      <c r="B64" s="159"/>
      <c r="C64" s="181" t="s">
        <v>166</v>
      </c>
      <c r="D64" s="161"/>
      <c r="E64" s="162">
        <v>87.9</v>
      </c>
      <c r="F64" s="160"/>
      <c r="G64" s="160"/>
      <c r="H64" s="160"/>
      <c r="I64" s="160"/>
      <c r="J64" s="160"/>
      <c r="K64" s="160"/>
      <c r="L64" s="160"/>
      <c r="M64" s="160"/>
      <c r="N64" s="160"/>
      <c r="O64" s="160"/>
      <c r="P64" s="160"/>
      <c r="Q64" s="160"/>
      <c r="R64" s="160"/>
      <c r="S64" s="160"/>
      <c r="T64" s="160"/>
      <c r="U64" s="160"/>
      <c r="V64" s="160"/>
      <c r="W64" s="160"/>
      <c r="X64" s="160"/>
      <c r="Y64" s="151"/>
      <c r="Z64" s="151"/>
      <c r="AA64" s="151"/>
      <c r="AB64" s="151"/>
      <c r="AC64" s="151"/>
      <c r="AD64" s="151"/>
      <c r="AE64" s="151"/>
      <c r="AF64" s="151"/>
      <c r="AG64" s="151" t="s">
        <v>158</v>
      </c>
      <c r="AH64" s="151">
        <v>0</v>
      </c>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
      <c r="A65" s="158"/>
      <c r="B65" s="159"/>
      <c r="C65" s="181" t="s">
        <v>167</v>
      </c>
      <c r="D65" s="161"/>
      <c r="E65" s="162">
        <v>137.19999999999999</v>
      </c>
      <c r="F65" s="160"/>
      <c r="G65" s="160"/>
      <c r="H65" s="160"/>
      <c r="I65" s="160"/>
      <c r="J65" s="160"/>
      <c r="K65" s="160"/>
      <c r="L65" s="160"/>
      <c r="M65" s="160"/>
      <c r="N65" s="160"/>
      <c r="O65" s="160"/>
      <c r="P65" s="160"/>
      <c r="Q65" s="160"/>
      <c r="R65" s="160"/>
      <c r="S65" s="160"/>
      <c r="T65" s="160"/>
      <c r="U65" s="160"/>
      <c r="V65" s="160"/>
      <c r="W65" s="160"/>
      <c r="X65" s="160"/>
      <c r="Y65" s="151"/>
      <c r="Z65" s="151"/>
      <c r="AA65" s="151"/>
      <c r="AB65" s="151"/>
      <c r="AC65" s="151"/>
      <c r="AD65" s="151"/>
      <c r="AE65" s="151"/>
      <c r="AF65" s="151"/>
      <c r="AG65" s="151" t="s">
        <v>158</v>
      </c>
      <c r="AH65" s="151">
        <v>0</v>
      </c>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
      <c r="A66" s="158"/>
      <c r="B66" s="159"/>
      <c r="C66" s="243"/>
      <c r="D66" s="244"/>
      <c r="E66" s="244"/>
      <c r="F66" s="244"/>
      <c r="G66" s="244"/>
      <c r="H66" s="160"/>
      <c r="I66" s="160"/>
      <c r="J66" s="160"/>
      <c r="K66" s="160"/>
      <c r="L66" s="160"/>
      <c r="M66" s="160"/>
      <c r="N66" s="160"/>
      <c r="O66" s="160"/>
      <c r="P66" s="160"/>
      <c r="Q66" s="160"/>
      <c r="R66" s="160"/>
      <c r="S66" s="160"/>
      <c r="T66" s="160"/>
      <c r="U66" s="160"/>
      <c r="V66" s="160"/>
      <c r="W66" s="160"/>
      <c r="X66" s="160"/>
      <c r="Y66" s="151"/>
      <c r="Z66" s="151"/>
      <c r="AA66" s="151"/>
      <c r="AB66" s="151"/>
      <c r="AC66" s="151"/>
      <c r="AD66" s="151"/>
      <c r="AE66" s="151"/>
      <c r="AF66" s="151"/>
      <c r="AG66" s="151" t="s">
        <v>159</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
      <c r="A67" s="170">
        <v>7</v>
      </c>
      <c r="B67" s="171" t="s">
        <v>194</v>
      </c>
      <c r="C67" s="180" t="s">
        <v>195</v>
      </c>
      <c r="D67" s="172" t="s">
        <v>150</v>
      </c>
      <c r="E67" s="173">
        <v>627.9</v>
      </c>
      <c r="F67" s="174"/>
      <c r="G67" s="175">
        <f>ROUND(E67*F67,2)</f>
        <v>0</v>
      </c>
      <c r="H67" s="174"/>
      <c r="I67" s="175">
        <f>ROUND(E67*H67,2)</f>
        <v>0</v>
      </c>
      <c r="J67" s="174"/>
      <c r="K67" s="175">
        <f>ROUND(E67*J67,2)</f>
        <v>0</v>
      </c>
      <c r="L67" s="175">
        <v>21</v>
      </c>
      <c r="M67" s="175">
        <f>G67*(1+L67/100)</f>
        <v>0</v>
      </c>
      <c r="N67" s="175">
        <v>1.5E-3</v>
      </c>
      <c r="O67" s="175">
        <f>ROUND(E67*N67,2)</f>
        <v>0.94</v>
      </c>
      <c r="P67" s="175">
        <v>0</v>
      </c>
      <c r="Q67" s="175">
        <f>ROUND(E67*P67,2)</f>
        <v>0</v>
      </c>
      <c r="R67" s="175" t="s">
        <v>176</v>
      </c>
      <c r="S67" s="175" t="s">
        <v>152</v>
      </c>
      <c r="T67" s="176" t="s">
        <v>152</v>
      </c>
      <c r="U67" s="160">
        <v>0.32</v>
      </c>
      <c r="V67" s="160">
        <f>ROUND(E67*U67,2)</f>
        <v>200.93</v>
      </c>
      <c r="W67" s="160"/>
      <c r="X67" s="160" t="s">
        <v>153</v>
      </c>
      <c r="Y67" s="151"/>
      <c r="Z67" s="151"/>
      <c r="AA67" s="151"/>
      <c r="AB67" s="151"/>
      <c r="AC67" s="151"/>
      <c r="AD67" s="151"/>
      <c r="AE67" s="151"/>
      <c r="AF67" s="151"/>
      <c r="AG67" s="151" t="s">
        <v>154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ht="22.5" outlineLevel="1" x14ac:dyDescent="0.2">
      <c r="A68" s="158"/>
      <c r="B68" s="159"/>
      <c r="C68" s="245" t="s">
        <v>196</v>
      </c>
      <c r="D68" s="246"/>
      <c r="E68" s="246"/>
      <c r="F68" s="246"/>
      <c r="G68" s="246"/>
      <c r="H68" s="160"/>
      <c r="I68" s="160"/>
      <c r="J68" s="160"/>
      <c r="K68" s="160"/>
      <c r="L68" s="160"/>
      <c r="M68" s="160"/>
      <c r="N68" s="160"/>
      <c r="O68" s="160"/>
      <c r="P68" s="160"/>
      <c r="Q68" s="160"/>
      <c r="R68" s="160"/>
      <c r="S68" s="160"/>
      <c r="T68" s="160"/>
      <c r="U68" s="160"/>
      <c r="V68" s="160"/>
      <c r="W68" s="160"/>
      <c r="X68" s="160"/>
      <c r="Y68" s="151"/>
      <c r="Z68" s="151"/>
      <c r="AA68" s="151"/>
      <c r="AB68" s="151"/>
      <c r="AC68" s="151"/>
      <c r="AD68" s="151"/>
      <c r="AE68" s="151"/>
      <c r="AF68" s="151"/>
      <c r="AG68" s="151" t="s">
        <v>188</v>
      </c>
      <c r="AH68" s="151"/>
      <c r="AI68" s="151"/>
      <c r="AJ68" s="151"/>
      <c r="AK68" s="151"/>
      <c r="AL68" s="151"/>
      <c r="AM68" s="151"/>
      <c r="AN68" s="151"/>
      <c r="AO68" s="151"/>
      <c r="AP68" s="151"/>
      <c r="AQ68" s="151"/>
      <c r="AR68" s="151"/>
      <c r="AS68" s="151"/>
      <c r="AT68" s="151"/>
      <c r="AU68" s="151"/>
      <c r="AV68" s="151"/>
      <c r="AW68" s="151"/>
      <c r="AX68" s="151"/>
      <c r="AY68" s="151"/>
      <c r="AZ68" s="151"/>
      <c r="BA68" s="177" t="str">
        <f>C68</f>
        <v>Disperzní vyrovnávací tmel na zdivo, beton, vláknocementové a sádrokartonové desky, nanáší se obvykle ve dvou vrstvách v tloušťce max. 3 mm.</v>
      </c>
      <c r="BB68" s="151"/>
      <c r="BC68" s="151"/>
      <c r="BD68" s="151"/>
      <c r="BE68" s="151"/>
      <c r="BF68" s="151"/>
      <c r="BG68" s="151"/>
      <c r="BH68" s="151"/>
    </row>
    <row r="69" spans="1:60" outlineLevel="1" x14ac:dyDescent="0.2">
      <c r="A69" s="158"/>
      <c r="B69" s="159"/>
      <c r="C69" s="247" t="s">
        <v>197</v>
      </c>
      <c r="D69" s="248"/>
      <c r="E69" s="248"/>
      <c r="F69" s="248"/>
      <c r="G69" s="248"/>
      <c r="H69" s="160"/>
      <c r="I69" s="160"/>
      <c r="J69" s="160"/>
      <c r="K69" s="160"/>
      <c r="L69" s="160"/>
      <c r="M69" s="160"/>
      <c r="N69" s="160"/>
      <c r="O69" s="160"/>
      <c r="P69" s="160"/>
      <c r="Q69" s="160"/>
      <c r="R69" s="160"/>
      <c r="S69" s="160"/>
      <c r="T69" s="160"/>
      <c r="U69" s="160"/>
      <c r="V69" s="160"/>
      <c r="W69" s="160"/>
      <c r="X69" s="160"/>
      <c r="Y69" s="151"/>
      <c r="Z69" s="151"/>
      <c r="AA69" s="151"/>
      <c r="AB69" s="151"/>
      <c r="AC69" s="151"/>
      <c r="AD69" s="151"/>
      <c r="AE69" s="151"/>
      <c r="AF69" s="151"/>
      <c r="AG69" s="151" t="s">
        <v>188</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
      <c r="A70" s="158"/>
      <c r="B70" s="159"/>
      <c r="C70" s="181" t="s">
        <v>177</v>
      </c>
      <c r="D70" s="161"/>
      <c r="E70" s="162">
        <v>21</v>
      </c>
      <c r="F70" s="160"/>
      <c r="G70" s="160"/>
      <c r="H70" s="160"/>
      <c r="I70" s="160"/>
      <c r="J70" s="160"/>
      <c r="K70" s="160"/>
      <c r="L70" s="160"/>
      <c r="M70" s="160"/>
      <c r="N70" s="160"/>
      <c r="O70" s="160"/>
      <c r="P70" s="160"/>
      <c r="Q70" s="160"/>
      <c r="R70" s="160"/>
      <c r="S70" s="160"/>
      <c r="T70" s="160"/>
      <c r="U70" s="160"/>
      <c r="V70" s="160"/>
      <c r="W70" s="160"/>
      <c r="X70" s="160"/>
      <c r="Y70" s="151"/>
      <c r="Z70" s="151"/>
      <c r="AA70" s="151"/>
      <c r="AB70" s="151"/>
      <c r="AC70" s="151"/>
      <c r="AD70" s="151"/>
      <c r="AE70" s="151"/>
      <c r="AF70" s="151"/>
      <c r="AG70" s="151" t="s">
        <v>158</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
      <c r="A71" s="158"/>
      <c r="B71" s="159"/>
      <c r="C71" s="181" t="s">
        <v>198</v>
      </c>
      <c r="D71" s="161"/>
      <c r="E71" s="162">
        <v>175</v>
      </c>
      <c r="F71" s="160"/>
      <c r="G71" s="160"/>
      <c r="H71" s="160"/>
      <c r="I71" s="160"/>
      <c r="J71" s="160"/>
      <c r="K71" s="160"/>
      <c r="L71" s="160"/>
      <c r="M71" s="160"/>
      <c r="N71" s="160"/>
      <c r="O71" s="160"/>
      <c r="P71" s="160"/>
      <c r="Q71" s="160"/>
      <c r="R71" s="160"/>
      <c r="S71" s="160"/>
      <c r="T71" s="160"/>
      <c r="U71" s="160"/>
      <c r="V71" s="160"/>
      <c r="W71" s="160"/>
      <c r="X71" s="160"/>
      <c r="Y71" s="151"/>
      <c r="Z71" s="151"/>
      <c r="AA71" s="151"/>
      <c r="AB71" s="151"/>
      <c r="AC71" s="151"/>
      <c r="AD71" s="151"/>
      <c r="AE71" s="151"/>
      <c r="AF71" s="151"/>
      <c r="AG71" s="151" t="s">
        <v>158</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
      <c r="A72" s="158"/>
      <c r="B72" s="159"/>
      <c r="C72" s="181" t="s">
        <v>179</v>
      </c>
      <c r="D72" s="161"/>
      <c r="E72" s="162">
        <v>53</v>
      </c>
      <c r="F72" s="160"/>
      <c r="G72" s="160"/>
      <c r="H72" s="160"/>
      <c r="I72" s="160"/>
      <c r="J72" s="160"/>
      <c r="K72" s="160"/>
      <c r="L72" s="160"/>
      <c r="M72" s="160"/>
      <c r="N72" s="160"/>
      <c r="O72" s="160"/>
      <c r="P72" s="160"/>
      <c r="Q72" s="160"/>
      <c r="R72" s="160"/>
      <c r="S72" s="160"/>
      <c r="T72" s="160"/>
      <c r="U72" s="160"/>
      <c r="V72" s="160"/>
      <c r="W72" s="160"/>
      <c r="X72" s="160"/>
      <c r="Y72" s="151"/>
      <c r="Z72" s="151"/>
      <c r="AA72" s="151"/>
      <c r="AB72" s="151"/>
      <c r="AC72" s="151"/>
      <c r="AD72" s="151"/>
      <c r="AE72" s="151"/>
      <c r="AF72" s="151"/>
      <c r="AG72" s="151" t="s">
        <v>158</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
      <c r="A73" s="158"/>
      <c r="B73" s="159"/>
      <c r="C73" s="181" t="s">
        <v>180</v>
      </c>
      <c r="D73" s="161"/>
      <c r="E73" s="162">
        <v>90</v>
      </c>
      <c r="F73" s="160"/>
      <c r="G73" s="160"/>
      <c r="H73" s="160"/>
      <c r="I73" s="160"/>
      <c r="J73" s="160"/>
      <c r="K73" s="160"/>
      <c r="L73" s="160"/>
      <c r="M73" s="160"/>
      <c r="N73" s="160"/>
      <c r="O73" s="160"/>
      <c r="P73" s="160"/>
      <c r="Q73" s="160"/>
      <c r="R73" s="160"/>
      <c r="S73" s="160"/>
      <c r="T73" s="160"/>
      <c r="U73" s="160"/>
      <c r="V73" s="160"/>
      <c r="W73" s="160"/>
      <c r="X73" s="160"/>
      <c r="Y73" s="151"/>
      <c r="Z73" s="151"/>
      <c r="AA73" s="151"/>
      <c r="AB73" s="151"/>
      <c r="AC73" s="151"/>
      <c r="AD73" s="151"/>
      <c r="AE73" s="151"/>
      <c r="AF73" s="151"/>
      <c r="AG73" s="151" t="s">
        <v>158</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
      <c r="A74" s="158"/>
      <c r="B74" s="159"/>
      <c r="C74" s="181" t="s">
        <v>181</v>
      </c>
      <c r="D74" s="161"/>
      <c r="E74" s="162">
        <v>111</v>
      </c>
      <c r="F74" s="160"/>
      <c r="G74" s="160"/>
      <c r="H74" s="160"/>
      <c r="I74" s="160"/>
      <c r="J74" s="160"/>
      <c r="K74" s="160"/>
      <c r="L74" s="160"/>
      <c r="M74" s="160"/>
      <c r="N74" s="160"/>
      <c r="O74" s="160"/>
      <c r="P74" s="160"/>
      <c r="Q74" s="160"/>
      <c r="R74" s="160"/>
      <c r="S74" s="160"/>
      <c r="T74" s="160"/>
      <c r="U74" s="160"/>
      <c r="V74" s="160"/>
      <c r="W74" s="160"/>
      <c r="X74" s="160"/>
      <c r="Y74" s="151"/>
      <c r="Z74" s="151"/>
      <c r="AA74" s="151"/>
      <c r="AB74" s="151"/>
      <c r="AC74" s="151"/>
      <c r="AD74" s="151"/>
      <c r="AE74" s="151"/>
      <c r="AF74" s="151"/>
      <c r="AG74" s="151" t="s">
        <v>158</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
      <c r="A75" s="158"/>
      <c r="B75" s="159"/>
      <c r="C75" s="181" t="s">
        <v>182</v>
      </c>
      <c r="D75" s="161"/>
      <c r="E75" s="162">
        <v>90</v>
      </c>
      <c r="F75" s="160"/>
      <c r="G75" s="160"/>
      <c r="H75" s="160"/>
      <c r="I75" s="160"/>
      <c r="J75" s="160"/>
      <c r="K75" s="160"/>
      <c r="L75" s="160"/>
      <c r="M75" s="160"/>
      <c r="N75" s="160"/>
      <c r="O75" s="160"/>
      <c r="P75" s="160"/>
      <c r="Q75" s="160"/>
      <c r="R75" s="160"/>
      <c r="S75" s="160"/>
      <c r="T75" s="160"/>
      <c r="U75" s="160"/>
      <c r="V75" s="160"/>
      <c r="W75" s="160"/>
      <c r="X75" s="160"/>
      <c r="Y75" s="151"/>
      <c r="Z75" s="151"/>
      <c r="AA75" s="151"/>
      <c r="AB75" s="151"/>
      <c r="AC75" s="151"/>
      <c r="AD75" s="151"/>
      <c r="AE75" s="151"/>
      <c r="AF75" s="151"/>
      <c r="AG75" s="151" t="s">
        <v>158</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
      <c r="A76" s="158"/>
      <c r="B76" s="159"/>
      <c r="C76" s="181" t="s">
        <v>166</v>
      </c>
      <c r="D76" s="161"/>
      <c r="E76" s="162">
        <v>87.9</v>
      </c>
      <c r="F76" s="160"/>
      <c r="G76" s="160"/>
      <c r="H76" s="160"/>
      <c r="I76" s="160"/>
      <c r="J76" s="160"/>
      <c r="K76" s="160"/>
      <c r="L76" s="160"/>
      <c r="M76" s="160"/>
      <c r="N76" s="160"/>
      <c r="O76" s="160"/>
      <c r="P76" s="160"/>
      <c r="Q76" s="160"/>
      <c r="R76" s="160"/>
      <c r="S76" s="160"/>
      <c r="T76" s="160"/>
      <c r="U76" s="160"/>
      <c r="V76" s="160"/>
      <c r="W76" s="160"/>
      <c r="X76" s="160"/>
      <c r="Y76" s="151"/>
      <c r="Z76" s="151"/>
      <c r="AA76" s="151"/>
      <c r="AB76" s="151"/>
      <c r="AC76" s="151"/>
      <c r="AD76" s="151"/>
      <c r="AE76" s="151"/>
      <c r="AF76" s="151"/>
      <c r="AG76" s="151" t="s">
        <v>158</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
      <c r="A77" s="158"/>
      <c r="B77" s="159"/>
      <c r="C77" s="243"/>
      <c r="D77" s="244"/>
      <c r="E77" s="244"/>
      <c r="F77" s="244"/>
      <c r="G77" s="244"/>
      <c r="H77" s="160"/>
      <c r="I77" s="160"/>
      <c r="J77" s="160"/>
      <c r="K77" s="160"/>
      <c r="L77" s="160"/>
      <c r="M77" s="160"/>
      <c r="N77" s="160"/>
      <c r="O77" s="160"/>
      <c r="P77" s="160"/>
      <c r="Q77" s="160"/>
      <c r="R77" s="160"/>
      <c r="S77" s="160"/>
      <c r="T77" s="160"/>
      <c r="U77" s="160"/>
      <c r="V77" s="160"/>
      <c r="W77" s="160"/>
      <c r="X77" s="160"/>
      <c r="Y77" s="151"/>
      <c r="Z77" s="151"/>
      <c r="AA77" s="151"/>
      <c r="AB77" s="151"/>
      <c r="AC77" s="151"/>
      <c r="AD77" s="151"/>
      <c r="AE77" s="151"/>
      <c r="AF77" s="151"/>
      <c r="AG77" s="151" t="s">
        <v>159</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
      <c r="A78" s="170">
        <v>8</v>
      </c>
      <c r="B78" s="171" t="s">
        <v>199</v>
      </c>
      <c r="C78" s="180" t="s">
        <v>200</v>
      </c>
      <c r="D78" s="172" t="s">
        <v>150</v>
      </c>
      <c r="E78" s="173">
        <v>1366.6</v>
      </c>
      <c r="F78" s="174"/>
      <c r="G78" s="175">
        <f>ROUND(E78*F78,2)</f>
        <v>0</v>
      </c>
      <c r="H78" s="174"/>
      <c r="I78" s="175">
        <f>ROUND(E78*H78,2)</f>
        <v>0</v>
      </c>
      <c r="J78" s="174"/>
      <c r="K78" s="175">
        <f>ROUND(E78*J78,2)</f>
        <v>0</v>
      </c>
      <c r="L78" s="175">
        <v>21</v>
      </c>
      <c r="M78" s="175">
        <f>G78*(1+L78/100)</f>
        <v>0</v>
      </c>
      <c r="N78" s="175">
        <v>1.4999999999999999E-4</v>
      </c>
      <c r="O78" s="175">
        <f>ROUND(E78*N78,2)</f>
        <v>0.2</v>
      </c>
      <c r="P78" s="175">
        <v>0</v>
      </c>
      <c r="Q78" s="175">
        <f>ROUND(E78*P78,2)</f>
        <v>0</v>
      </c>
      <c r="R78" s="175" t="s">
        <v>176</v>
      </c>
      <c r="S78" s="175" t="s">
        <v>152</v>
      </c>
      <c r="T78" s="176" t="s">
        <v>152</v>
      </c>
      <c r="U78" s="160">
        <v>0.1</v>
      </c>
      <c r="V78" s="160">
        <f>ROUND(E78*U78,2)</f>
        <v>136.66</v>
      </c>
      <c r="W78" s="160"/>
      <c r="X78" s="160" t="s">
        <v>153</v>
      </c>
      <c r="Y78" s="151"/>
      <c r="Z78" s="151"/>
      <c r="AA78" s="151"/>
      <c r="AB78" s="151"/>
      <c r="AC78" s="151"/>
      <c r="AD78" s="151"/>
      <c r="AE78" s="151"/>
      <c r="AF78" s="151"/>
      <c r="AG78" s="151" t="s">
        <v>154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
      <c r="A79" s="158"/>
      <c r="B79" s="159"/>
      <c r="C79" s="181" t="s">
        <v>201</v>
      </c>
      <c r="D79" s="161"/>
      <c r="E79" s="162"/>
      <c r="F79" s="160"/>
      <c r="G79" s="160"/>
      <c r="H79" s="160"/>
      <c r="I79" s="160"/>
      <c r="J79" s="160"/>
      <c r="K79" s="160"/>
      <c r="L79" s="160"/>
      <c r="M79" s="160"/>
      <c r="N79" s="160"/>
      <c r="O79" s="160"/>
      <c r="P79" s="160"/>
      <c r="Q79" s="160"/>
      <c r="R79" s="160"/>
      <c r="S79" s="160"/>
      <c r="T79" s="160"/>
      <c r="U79" s="160"/>
      <c r="V79" s="160"/>
      <c r="W79" s="160"/>
      <c r="X79" s="160"/>
      <c r="Y79" s="151"/>
      <c r="Z79" s="151"/>
      <c r="AA79" s="151"/>
      <c r="AB79" s="151"/>
      <c r="AC79" s="151"/>
      <c r="AD79" s="151"/>
      <c r="AE79" s="151"/>
      <c r="AF79" s="151"/>
      <c r="AG79" s="151" t="s">
        <v>158</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
      <c r="A80" s="158"/>
      <c r="B80" s="159"/>
      <c r="C80" s="181" t="s">
        <v>178</v>
      </c>
      <c r="D80" s="161"/>
      <c r="E80" s="162">
        <v>285</v>
      </c>
      <c r="F80" s="160"/>
      <c r="G80" s="160"/>
      <c r="H80" s="160"/>
      <c r="I80" s="160"/>
      <c r="J80" s="160"/>
      <c r="K80" s="160"/>
      <c r="L80" s="160"/>
      <c r="M80" s="160"/>
      <c r="N80" s="160"/>
      <c r="O80" s="160"/>
      <c r="P80" s="160"/>
      <c r="Q80" s="160"/>
      <c r="R80" s="160"/>
      <c r="S80" s="160"/>
      <c r="T80" s="160"/>
      <c r="U80" s="160"/>
      <c r="V80" s="160"/>
      <c r="W80" s="160"/>
      <c r="X80" s="160"/>
      <c r="Y80" s="151"/>
      <c r="Z80" s="151"/>
      <c r="AA80" s="151"/>
      <c r="AB80" s="151"/>
      <c r="AC80" s="151"/>
      <c r="AD80" s="151"/>
      <c r="AE80" s="151"/>
      <c r="AF80" s="151"/>
      <c r="AG80" s="151" t="s">
        <v>158</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
      <c r="A81" s="158"/>
      <c r="B81" s="159"/>
      <c r="C81" s="181" t="s">
        <v>179</v>
      </c>
      <c r="D81" s="161"/>
      <c r="E81" s="162">
        <v>53</v>
      </c>
      <c r="F81" s="160"/>
      <c r="G81" s="160"/>
      <c r="H81" s="160"/>
      <c r="I81" s="160"/>
      <c r="J81" s="160"/>
      <c r="K81" s="160"/>
      <c r="L81" s="160"/>
      <c r="M81" s="160"/>
      <c r="N81" s="160"/>
      <c r="O81" s="160"/>
      <c r="P81" s="160"/>
      <c r="Q81" s="160"/>
      <c r="R81" s="160"/>
      <c r="S81" s="160"/>
      <c r="T81" s="160"/>
      <c r="U81" s="160"/>
      <c r="V81" s="160"/>
      <c r="W81" s="160"/>
      <c r="X81" s="160"/>
      <c r="Y81" s="151"/>
      <c r="Z81" s="151"/>
      <c r="AA81" s="151"/>
      <c r="AB81" s="151"/>
      <c r="AC81" s="151"/>
      <c r="AD81" s="151"/>
      <c r="AE81" s="151"/>
      <c r="AF81" s="151"/>
      <c r="AG81" s="151" t="s">
        <v>158</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
      <c r="A82" s="158"/>
      <c r="B82" s="159"/>
      <c r="C82" s="181" t="s">
        <v>180</v>
      </c>
      <c r="D82" s="161"/>
      <c r="E82" s="162">
        <v>90</v>
      </c>
      <c r="F82" s="160"/>
      <c r="G82" s="160"/>
      <c r="H82" s="160"/>
      <c r="I82" s="160"/>
      <c r="J82" s="160"/>
      <c r="K82" s="160"/>
      <c r="L82" s="160"/>
      <c r="M82" s="160"/>
      <c r="N82" s="160"/>
      <c r="O82" s="160"/>
      <c r="P82" s="160"/>
      <c r="Q82" s="160"/>
      <c r="R82" s="160"/>
      <c r="S82" s="160"/>
      <c r="T82" s="160"/>
      <c r="U82" s="160"/>
      <c r="V82" s="160"/>
      <c r="W82" s="160"/>
      <c r="X82" s="160"/>
      <c r="Y82" s="151"/>
      <c r="Z82" s="151"/>
      <c r="AA82" s="151"/>
      <c r="AB82" s="151"/>
      <c r="AC82" s="151"/>
      <c r="AD82" s="151"/>
      <c r="AE82" s="151"/>
      <c r="AF82" s="151"/>
      <c r="AG82" s="151" t="s">
        <v>158</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
      <c r="A83" s="158"/>
      <c r="B83" s="159"/>
      <c r="C83" s="181" t="s">
        <v>181</v>
      </c>
      <c r="D83" s="161"/>
      <c r="E83" s="162">
        <v>111</v>
      </c>
      <c r="F83" s="160"/>
      <c r="G83" s="160"/>
      <c r="H83" s="160"/>
      <c r="I83" s="160"/>
      <c r="J83" s="160"/>
      <c r="K83" s="160"/>
      <c r="L83" s="160"/>
      <c r="M83" s="160"/>
      <c r="N83" s="160"/>
      <c r="O83" s="160"/>
      <c r="P83" s="160"/>
      <c r="Q83" s="160"/>
      <c r="R83" s="160"/>
      <c r="S83" s="160"/>
      <c r="T83" s="160"/>
      <c r="U83" s="160"/>
      <c r="V83" s="160"/>
      <c r="W83" s="160"/>
      <c r="X83" s="160"/>
      <c r="Y83" s="151"/>
      <c r="Z83" s="151"/>
      <c r="AA83" s="151"/>
      <c r="AB83" s="151"/>
      <c r="AC83" s="151"/>
      <c r="AD83" s="151"/>
      <c r="AE83" s="151"/>
      <c r="AF83" s="151"/>
      <c r="AG83" s="151" t="s">
        <v>158</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
      <c r="A84" s="158"/>
      <c r="B84" s="159"/>
      <c r="C84" s="181" t="s">
        <v>182</v>
      </c>
      <c r="D84" s="161"/>
      <c r="E84" s="162">
        <v>90</v>
      </c>
      <c r="F84" s="160"/>
      <c r="G84" s="160"/>
      <c r="H84" s="160"/>
      <c r="I84" s="160"/>
      <c r="J84" s="160"/>
      <c r="K84" s="160"/>
      <c r="L84" s="160"/>
      <c r="M84" s="160"/>
      <c r="N84" s="160"/>
      <c r="O84" s="160"/>
      <c r="P84" s="160"/>
      <c r="Q84" s="160"/>
      <c r="R84" s="160"/>
      <c r="S84" s="160"/>
      <c r="T84" s="160"/>
      <c r="U84" s="160"/>
      <c r="V84" s="160"/>
      <c r="W84" s="160"/>
      <c r="X84" s="160"/>
      <c r="Y84" s="151"/>
      <c r="Z84" s="151"/>
      <c r="AA84" s="151"/>
      <c r="AB84" s="151"/>
      <c r="AC84" s="151"/>
      <c r="AD84" s="151"/>
      <c r="AE84" s="151"/>
      <c r="AF84" s="151"/>
      <c r="AG84" s="151" t="s">
        <v>158</v>
      </c>
      <c r="AH84" s="151">
        <v>0</v>
      </c>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
      <c r="A85" s="158"/>
      <c r="B85" s="159"/>
      <c r="C85" s="181" t="s">
        <v>183</v>
      </c>
      <c r="D85" s="161"/>
      <c r="E85" s="162">
        <v>221.1</v>
      </c>
      <c r="F85" s="160"/>
      <c r="G85" s="160"/>
      <c r="H85" s="160"/>
      <c r="I85" s="160"/>
      <c r="J85" s="160"/>
      <c r="K85" s="160"/>
      <c r="L85" s="160"/>
      <c r="M85" s="160"/>
      <c r="N85" s="160"/>
      <c r="O85" s="160"/>
      <c r="P85" s="160"/>
      <c r="Q85" s="160"/>
      <c r="R85" s="160"/>
      <c r="S85" s="160"/>
      <c r="T85" s="160"/>
      <c r="U85" s="160"/>
      <c r="V85" s="160"/>
      <c r="W85" s="160"/>
      <c r="X85" s="160"/>
      <c r="Y85" s="151"/>
      <c r="Z85" s="151"/>
      <c r="AA85" s="151"/>
      <c r="AB85" s="151"/>
      <c r="AC85" s="151"/>
      <c r="AD85" s="151"/>
      <c r="AE85" s="151"/>
      <c r="AF85" s="151"/>
      <c r="AG85" s="151" t="s">
        <v>158</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
      <c r="A86" s="158"/>
      <c r="B86" s="159"/>
      <c r="C86" s="181" t="s">
        <v>164</v>
      </c>
      <c r="D86" s="161"/>
      <c r="E86" s="162">
        <v>80.3</v>
      </c>
      <c r="F86" s="160"/>
      <c r="G86" s="160"/>
      <c r="H86" s="160"/>
      <c r="I86" s="160"/>
      <c r="J86" s="160"/>
      <c r="K86" s="160"/>
      <c r="L86" s="160"/>
      <c r="M86" s="160"/>
      <c r="N86" s="160"/>
      <c r="O86" s="160"/>
      <c r="P86" s="160"/>
      <c r="Q86" s="160"/>
      <c r="R86" s="160"/>
      <c r="S86" s="160"/>
      <c r="T86" s="160"/>
      <c r="U86" s="160"/>
      <c r="V86" s="160"/>
      <c r="W86" s="160"/>
      <c r="X86" s="160"/>
      <c r="Y86" s="151"/>
      <c r="Z86" s="151"/>
      <c r="AA86" s="151"/>
      <c r="AB86" s="151"/>
      <c r="AC86" s="151"/>
      <c r="AD86" s="151"/>
      <c r="AE86" s="151"/>
      <c r="AF86" s="151"/>
      <c r="AG86" s="151" t="s">
        <v>158</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
      <c r="A87" s="158"/>
      <c r="B87" s="159"/>
      <c r="C87" s="181" t="s">
        <v>184</v>
      </c>
      <c r="D87" s="161"/>
      <c r="E87" s="162">
        <v>211.1</v>
      </c>
      <c r="F87" s="160"/>
      <c r="G87" s="160"/>
      <c r="H87" s="160"/>
      <c r="I87" s="160"/>
      <c r="J87" s="160"/>
      <c r="K87" s="160"/>
      <c r="L87" s="160"/>
      <c r="M87" s="160"/>
      <c r="N87" s="160"/>
      <c r="O87" s="160"/>
      <c r="P87" s="160"/>
      <c r="Q87" s="160"/>
      <c r="R87" s="160"/>
      <c r="S87" s="160"/>
      <c r="T87" s="160"/>
      <c r="U87" s="160"/>
      <c r="V87" s="160"/>
      <c r="W87" s="160"/>
      <c r="X87" s="160"/>
      <c r="Y87" s="151"/>
      <c r="Z87" s="151"/>
      <c r="AA87" s="151"/>
      <c r="AB87" s="151"/>
      <c r="AC87" s="151"/>
      <c r="AD87" s="151"/>
      <c r="AE87" s="151"/>
      <c r="AF87" s="151"/>
      <c r="AG87" s="151" t="s">
        <v>158</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
      <c r="A88" s="158"/>
      <c r="B88" s="159"/>
      <c r="C88" s="181" t="s">
        <v>166</v>
      </c>
      <c r="D88" s="161"/>
      <c r="E88" s="162">
        <v>87.9</v>
      </c>
      <c r="F88" s="160"/>
      <c r="G88" s="160"/>
      <c r="H88" s="160"/>
      <c r="I88" s="160"/>
      <c r="J88" s="160"/>
      <c r="K88" s="160"/>
      <c r="L88" s="160"/>
      <c r="M88" s="160"/>
      <c r="N88" s="160"/>
      <c r="O88" s="160"/>
      <c r="P88" s="160"/>
      <c r="Q88" s="160"/>
      <c r="R88" s="160"/>
      <c r="S88" s="160"/>
      <c r="T88" s="160"/>
      <c r="U88" s="160"/>
      <c r="V88" s="160"/>
      <c r="W88" s="160"/>
      <c r="X88" s="160"/>
      <c r="Y88" s="151"/>
      <c r="Z88" s="151"/>
      <c r="AA88" s="151"/>
      <c r="AB88" s="151"/>
      <c r="AC88" s="151"/>
      <c r="AD88" s="151"/>
      <c r="AE88" s="151"/>
      <c r="AF88" s="151"/>
      <c r="AG88" s="151" t="s">
        <v>158</v>
      </c>
      <c r="AH88" s="151">
        <v>0</v>
      </c>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
      <c r="A89" s="158"/>
      <c r="B89" s="159"/>
      <c r="C89" s="181" t="s">
        <v>167</v>
      </c>
      <c r="D89" s="161"/>
      <c r="E89" s="162">
        <v>137.19999999999999</v>
      </c>
      <c r="F89" s="160"/>
      <c r="G89" s="160"/>
      <c r="H89" s="160"/>
      <c r="I89" s="160"/>
      <c r="J89" s="160"/>
      <c r="K89" s="160"/>
      <c r="L89" s="160"/>
      <c r="M89" s="160"/>
      <c r="N89" s="160"/>
      <c r="O89" s="160"/>
      <c r="P89" s="160"/>
      <c r="Q89" s="160"/>
      <c r="R89" s="160"/>
      <c r="S89" s="160"/>
      <c r="T89" s="160"/>
      <c r="U89" s="160"/>
      <c r="V89" s="160"/>
      <c r="W89" s="160"/>
      <c r="X89" s="160"/>
      <c r="Y89" s="151"/>
      <c r="Z89" s="151"/>
      <c r="AA89" s="151"/>
      <c r="AB89" s="151"/>
      <c r="AC89" s="151"/>
      <c r="AD89" s="151"/>
      <c r="AE89" s="151"/>
      <c r="AF89" s="151"/>
      <c r="AG89" s="151" t="s">
        <v>158</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
      <c r="A90" s="158"/>
      <c r="B90" s="159"/>
      <c r="C90" s="243"/>
      <c r="D90" s="244"/>
      <c r="E90" s="244"/>
      <c r="F90" s="244"/>
      <c r="G90" s="244"/>
      <c r="H90" s="160"/>
      <c r="I90" s="160"/>
      <c r="J90" s="160"/>
      <c r="K90" s="160"/>
      <c r="L90" s="160"/>
      <c r="M90" s="160"/>
      <c r="N90" s="160"/>
      <c r="O90" s="160"/>
      <c r="P90" s="160"/>
      <c r="Q90" s="160"/>
      <c r="R90" s="160"/>
      <c r="S90" s="160"/>
      <c r="T90" s="160"/>
      <c r="U90" s="160"/>
      <c r="V90" s="160"/>
      <c r="W90" s="160"/>
      <c r="X90" s="160"/>
      <c r="Y90" s="151"/>
      <c r="Z90" s="151"/>
      <c r="AA90" s="151"/>
      <c r="AB90" s="151"/>
      <c r="AC90" s="151"/>
      <c r="AD90" s="151"/>
      <c r="AE90" s="151"/>
      <c r="AF90" s="151"/>
      <c r="AG90" s="151" t="s">
        <v>159</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
      <c r="A91" s="170">
        <v>9</v>
      </c>
      <c r="B91" s="171" t="s">
        <v>202</v>
      </c>
      <c r="C91" s="180" t="s">
        <v>203</v>
      </c>
      <c r="D91" s="172" t="s">
        <v>150</v>
      </c>
      <c r="E91" s="173">
        <v>79</v>
      </c>
      <c r="F91" s="174"/>
      <c r="G91" s="175">
        <f>ROUND(E91*F91,2)</f>
        <v>0</v>
      </c>
      <c r="H91" s="174"/>
      <c r="I91" s="175">
        <f>ROUND(E91*H91,2)</f>
        <v>0</v>
      </c>
      <c r="J91" s="174"/>
      <c r="K91" s="175">
        <f>ROUND(E91*J91,2)</f>
        <v>0</v>
      </c>
      <c r="L91" s="175">
        <v>21</v>
      </c>
      <c r="M91" s="175">
        <f>G91*(1+L91/100)</f>
        <v>0</v>
      </c>
      <c r="N91" s="175">
        <v>1.6000000000000001E-4</v>
      </c>
      <c r="O91" s="175">
        <f>ROUND(E91*N91,2)</f>
        <v>0.01</v>
      </c>
      <c r="P91" s="175">
        <v>0</v>
      </c>
      <c r="Q91" s="175">
        <f>ROUND(E91*P91,2)</f>
        <v>0</v>
      </c>
      <c r="R91" s="175" t="s">
        <v>176</v>
      </c>
      <c r="S91" s="175" t="s">
        <v>152</v>
      </c>
      <c r="T91" s="176" t="s">
        <v>152</v>
      </c>
      <c r="U91" s="160">
        <v>0.11</v>
      </c>
      <c r="V91" s="160">
        <f>ROUND(E91*U91,2)</f>
        <v>8.69</v>
      </c>
      <c r="W91" s="160"/>
      <c r="X91" s="160" t="s">
        <v>153</v>
      </c>
      <c r="Y91" s="151"/>
      <c r="Z91" s="151"/>
      <c r="AA91" s="151"/>
      <c r="AB91" s="151"/>
      <c r="AC91" s="151"/>
      <c r="AD91" s="151"/>
      <c r="AE91" s="151"/>
      <c r="AF91" s="151"/>
      <c r="AG91" s="151" t="s">
        <v>154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
      <c r="A92" s="158"/>
      <c r="B92" s="159"/>
      <c r="C92" s="245" t="s">
        <v>204</v>
      </c>
      <c r="D92" s="246"/>
      <c r="E92" s="246"/>
      <c r="F92" s="246"/>
      <c r="G92" s="246"/>
      <c r="H92" s="160"/>
      <c r="I92" s="160"/>
      <c r="J92" s="160"/>
      <c r="K92" s="160"/>
      <c r="L92" s="160"/>
      <c r="M92" s="160"/>
      <c r="N92" s="160"/>
      <c r="O92" s="160"/>
      <c r="P92" s="160"/>
      <c r="Q92" s="160"/>
      <c r="R92" s="160"/>
      <c r="S92" s="160"/>
      <c r="T92" s="160"/>
      <c r="U92" s="160"/>
      <c r="V92" s="160"/>
      <c r="W92" s="160"/>
      <c r="X92" s="160"/>
      <c r="Y92" s="151"/>
      <c r="Z92" s="151"/>
      <c r="AA92" s="151"/>
      <c r="AB92" s="151"/>
      <c r="AC92" s="151"/>
      <c r="AD92" s="151"/>
      <c r="AE92" s="151"/>
      <c r="AF92" s="151"/>
      <c r="AG92" s="151" t="s">
        <v>188</v>
      </c>
      <c r="AH92" s="151"/>
      <c r="AI92" s="151"/>
      <c r="AJ92" s="151"/>
      <c r="AK92" s="151"/>
      <c r="AL92" s="151"/>
      <c r="AM92" s="151"/>
      <c r="AN92" s="151"/>
      <c r="AO92" s="151"/>
      <c r="AP92" s="151"/>
      <c r="AQ92" s="151"/>
      <c r="AR92" s="151"/>
      <c r="AS92" s="151"/>
      <c r="AT92" s="151"/>
      <c r="AU92" s="151"/>
      <c r="AV92" s="151"/>
      <c r="AW92" s="151"/>
      <c r="AX92" s="151"/>
      <c r="AY92" s="151"/>
      <c r="AZ92" s="151"/>
      <c r="BA92" s="177" t="str">
        <f>C92</f>
        <v>Otěruvzdorný tekutý malířský vnitřní nátěr s výbornou kryvostí a bělostí. Ředí se vodou 0,5 - 0,75 l čisté vody na 1 kg barvy.</v>
      </c>
      <c r="BB92" s="151"/>
      <c r="BC92" s="151"/>
      <c r="BD92" s="151"/>
      <c r="BE92" s="151"/>
      <c r="BF92" s="151"/>
      <c r="BG92" s="151"/>
      <c r="BH92" s="151"/>
    </row>
    <row r="93" spans="1:60" outlineLevel="1" x14ac:dyDescent="0.2">
      <c r="A93" s="158"/>
      <c r="B93" s="159"/>
      <c r="C93" s="247" t="s">
        <v>205</v>
      </c>
      <c r="D93" s="248"/>
      <c r="E93" s="248"/>
      <c r="F93" s="248"/>
      <c r="G93" s="248"/>
      <c r="H93" s="160"/>
      <c r="I93" s="160"/>
      <c r="J93" s="160"/>
      <c r="K93" s="160"/>
      <c r="L93" s="160"/>
      <c r="M93" s="160"/>
      <c r="N93" s="160"/>
      <c r="O93" s="160"/>
      <c r="P93" s="160"/>
      <c r="Q93" s="160"/>
      <c r="R93" s="160"/>
      <c r="S93" s="160"/>
      <c r="T93" s="160"/>
      <c r="U93" s="160"/>
      <c r="V93" s="160"/>
      <c r="W93" s="160"/>
      <c r="X93" s="160"/>
      <c r="Y93" s="151"/>
      <c r="Z93" s="151"/>
      <c r="AA93" s="151"/>
      <c r="AB93" s="151"/>
      <c r="AC93" s="151"/>
      <c r="AD93" s="151"/>
      <c r="AE93" s="151"/>
      <c r="AF93" s="151"/>
      <c r="AG93" s="151" t="s">
        <v>188</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
      <c r="A94" s="158"/>
      <c r="B94" s="159"/>
      <c r="C94" s="181" t="s">
        <v>177</v>
      </c>
      <c r="D94" s="161"/>
      <c r="E94" s="162">
        <v>21</v>
      </c>
      <c r="F94" s="160"/>
      <c r="G94" s="160"/>
      <c r="H94" s="160"/>
      <c r="I94" s="160"/>
      <c r="J94" s="160"/>
      <c r="K94" s="160"/>
      <c r="L94" s="160"/>
      <c r="M94" s="160"/>
      <c r="N94" s="160"/>
      <c r="O94" s="160"/>
      <c r="P94" s="160"/>
      <c r="Q94" s="160"/>
      <c r="R94" s="160"/>
      <c r="S94" s="160"/>
      <c r="T94" s="160"/>
      <c r="U94" s="160"/>
      <c r="V94" s="160"/>
      <c r="W94" s="160"/>
      <c r="X94" s="160"/>
      <c r="Y94" s="151"/>
      <c r="Z94" s="151"/>
      <c r="AA94" s="151"/>
      <c r="AB94" s="151"/>
      <c r="AC94" s="151"/>
      <c r="AD94" s="151"/>
      <c r="AE94" s="151"/>
      <c r="AF94" s="151"/>
      <c r="AG94" s="151" t="s">
        <v>158</v>
      </c>
      <c r="AH94" s="151">
        <v>0</v>
      </c>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
      <c r="A95" s="158"/>
      <c r="B95" s="159"/>
      <c r="C95" s="181" t="s">
        <v>206</v>
      </c>
      <c r="D95" s="161"/>
      <c r="E95" s="162"/>
      <c r="F95" s="160"/>
      <c r="G95" s="160"/>
      <c r="H95" s="160"/>
      <c r="I95" s="160"/>
      <c r="J95" s="160"/>
      <c r="K95" s="160"/>
      <c r="L95" s="160"/>
      <c r="M95" s="160"/>
      <c r="N95" s="160"/>
      <c r="O95" s="160"/>
      <c r="P95" s="160"/>
      <c r="Q95" s="160"/>
      <c r="R95" s="160"/>
      <c r="S95" s="160"/>
      <c r="T95" s="160"/>
      <c r="U95" s="160"/>
      <c r="V95" s="160"/>
      <c r="W95" s="160"/>
      <c r="X95" s="160"/>
      <c r="Y95" s="151"/>
      <c r="Z95" s="151"/>
      <c r="AA95" s="151"/>
      <c r="AB95" s="151"/>
      <c r="AC95" s="151"/>
      <c r="AD95" s="151"/>
      <c r="AE95" s="151"/>
      <c r="AF95" s="151"/>
      <c r="AG95" s="151" t="s">
        <v>158</v>
      </c>
      <c r="AH95" s="151">
        <v>0</v>
      </c>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
      <c r="A96" s="158"/>
      <c r="B96" s="159"/>
      <c r="C96" s="181" t="s">
        <v>207</v>
      </c>
      <c r="D96" s="161"/>
      <c r="E96" s="162">
        <v>58</v>
      </c>
      <c r="F96" s="160"/>
      <c r="G96" s="160"/>
      <c r="H96" s="160"/>
      <c r="I96" s="160"/>
      <c r="J96" s="160"/>
      <c r="K96" s="160"/>
      <c r="L96" s="160"/>
      <c r="M96" s="160"/>
      <c r="N96" s="160"/>
      <c r="O96" s="160"/>
      <c r="P96" s="160"/>
      <c r="Q96" s="160"/>
      <c r="R96" s="160"/>
      <c r="S96" s="160"/>
      <c r="T96" s="160"/>
      <c r="U96" s="160"/>
      <c r="V96" s="160"/>
      <c r="W96" s="160"/>
      <c r="X96" s="160"/>
      <c r="Y96" s="151"/>
      <c r="Z96" s="151"/>
      <c r="AA96" s="151"/>
      <c r="AB96" s="151"/>
      <c r="AC96" s="151"/>
      <c r="AD96" s="151"/>
      <c r="AE96" s="151"/>
      <c r="AF96" s="151"/>
      <c r="AG96" s="151" t="s">
        <v>158</v>
      </c>
      <c r="AH96" s="151">
        <v>0</v>
      </c>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
      <c r="A97" s="158"/>
      <c r="B97" s="159"/>
      <c r="C97" s="181" t="s">
        <v>208</v>
      </c>
      <c r="D97" s="161"/>
      <c r="E97" s="162"/>
      <c r="F97" s="160"/>
      <c r="G97" s="160"/>
      <c r="H97" s="160"/>
      <c r="I97" s="160"/>
      <c r="J97" s="160"/>
      <c r="K97" s="160"/>
      <c r="L97" s="160"/>
      <c r="M97" s="160"/>
      <c r="N97" s="160"/>
      <c r="O97" s="160"/>
      <c r="P97" s="160"/>
      <c r="Q97" s="160"/>
      <c r="R97" s="160"/>
      <c r="S97" s="160"/>
      <c r="T97" s="160"/>
      <c r="U97" s="160"/>
      <c r="V97" s="160"/>
      <c r="W97" s="160"/>
      <c r="X97" s="160"/>
      <c r="Y97" s="151"/>
      <c r="Z97" s="151"/>
      <c r="AA97" s="151"/>
      <c r="AB97" s="151"/>
      <c r="AC97" s="151"/>
      <c r="AD97" s="151"/>
      <c r="AE97" s="151"/>
      <c r="AF97" s="151"/>
      <c r="AG97" s="151" t="s">
        <v>158</v>
      </c>
      <c r="AH97" s="151">
        <v>0</v>
      </c>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
      <c r="A98" s="158"/>
      <c r="B98" s="159"/>
      <c r="C98" s="181" t="s">
        <v>209</v>
      </c>
      <c r="D98" s="161"/>
      <c r="E98" s="162"/>
      <c r="F98" s="160"/>
      <c r="G98" s="160"/>
      <c r="H98" s="160"/>
      <c r="I98" s="160"/>
      <c r="J98" s="160"/>
      <c r="K98" s="160"/>
      <c r="L98" s="160"/>
      <c r="M98" s="160"/>
      <c r="N98" s="160"/>
      <c r="O98" s="160"/>
      <c r="P98" s="160"/>
      <c r="Q98" s="160"/>
      <c r="R98" s="160"/>
      <c r="S98" s="160"/>
      <c r="T98" s="160"/>
      <c r="U98" s="160"/>
      <c r="V98" s="160"/>
      <c r="W98" s="160"/>
      <c r="X98" s="160"/>
      <c r="Y98" s="151"/>
      <c r="Z98" s="151"/>
      <c r="AA98" s="151"/>
      <c r="AB98" s="151"/>
      <c r="AC98" s="151"/>
      <c r="AD98" s="151"/>
      <c r="AE98" s="151"/>
      <c r="AF98" s="151"/>
      <c r="AG98" s="151" t="s">
        <v>158</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
      <c r="A99" s="158"/>
      <c r="B99" s="159"/>
      <c r="C99" s="181" t="s">
        <v>210</v>
      </c>
      <c r="D99" s="161"/>
      <c r="E99" s="162"/>
      <c r="F99" s="160"/>
      <c r="G99" s="160"/>
      <c r="H99" s="160"/>
      <c r="I99" s="160"/>
      <c r="J99" s="160"/>
      <c r="K99" s="160"/>
      <c r="L99" s="160"/>
      <c r="M99" s="160"/>
      <c r="N99" s="160"/>
      <c r="O99" s="160"/>
      <c r="P99" s="160"/>
      <c r="Q99" s="160"/>
      <c r="R99" s="160"/>
      <c r="S99" s="160"/>
      <c r="T99" s="160"/>
      <c r="U99" s="160"/>
      <c r="V99" s="160"/>
      <c r="W99" s="160"/>
      <c r="X99" s="160"/>
      <c r="Y99" s="151"/>
      <c r="Z99" s="151"/>
      <c r="AA99" s="151"/>
      <c r="AB99" s="151"/>
      <c r="AC99" s="151"/>
      <c r="AD99" s="151"/>
      <c r="AE99" s="151"/>
      <c r="AF99" s="151"/>
      <c r="AG99" s="151" t="s">
        <v>158</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
      <c r="A100" s="158"/>
      <c r="B100" s="159"/>
      <c r="C100" s="181" t="s">
        <v>211</v>
      </c>
      <c r="D100" s="161"/>
      <c r="E100" s="162"/>
      <c r="F100" s="160"/>
      <c r="G100" s="160"/>
      <c r="H100" s="160"/>
      <c r="I100" s="160"/>
      <c r="J100" s="160"/>
      <c r="K100" s="160"/>
      <c r="L100" s="160"/>
      <c r="M100" s="160"/>
      <c r="N100" s="160"/>
      <c r="O100" s="160"/>
      <c r="P100" s="160"/>
      <c r="Q100" s="160"/>
      <c r="R100" s="160"/>
      <c r="S100" s="160"/>
      <c r="T100" s="160"/>
      <c r="U100" s="160"/>
      <c r="V100" s="160"/>
      <c r="W100" s="160"/>
      <c r="X100" s="160"/>
      <c r="Y100" s="151"/>
      <c r="Z100" s="151"/>
      <c r="AA100" s="151"/>
      <c r="AB100" s="151"/>
      <c r="AC100" s="151"/>
      <c r="AD100" s="151"/>
      <c r="AE100" s="151"/>
      <c r="AF100" s="151"/>
      <c r="AG100" s="151" t="s">
        <v>158</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
      <c r="A101" s="158"/>
      <c r="B101" s="159"/>
      <c r="C101" s="181" t="s">
        <v>212</v>
      </c>
      <c r="D101" s="161"/>
      <c r="E101" s="162"/>
      <c r="F101" s="160"/>
      <c r="G101" s="160"/>
      <c r="H101" s="160"/>
      <c r="I101" s="160"/>
      <c r="J101" s="160"/>
      <c r="K101" s="160"/>
      <c r="L101" s="160"/>
      <c r="M101" s="160"/>
      <c r="N101" s="160"/>
      <c r="O101" s="160"/>
      <c r="P101" s="160"/>
      <c r="Q101" s="160"/>
      <c r="R101" s="160"/>
      <c r="S101" s="160"/>
      <c r="T101" s="160"/>
      <c r="U101" s="160"/>
      <c r="V101" s="160"/>
      <c r="W101" s="160"/>
      <c r="X101" s="160"/>
      <c r="Y101" s="151"/>
      <c r="Z101" s="151"/>
      <c r="AA101" s="151"/>
      <c r="AB101" s="151"/>
      <c r="AC101" s="151"/>
      <c r="AD101" s="151"/>
      <c r="AE101" s="151"/>
      <c r="AF101" s="151"/>
      <c r="AG101" s="151" t="s">
        <v>158</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
      <c r="A102" s="158"/>
      <c r="B102" s="159"/>
      <c r="C102" s="181" t="s">
        <v>213</v>
      </c>
      <c r="D102" s="161"/>
      <c r="E102" s="162"/>
      <c r="F102" s="160"/>
      <c r="G102" s="160"/>
      <c r="H102" s="160"/>
      <c r="I102" s="160"/>
      <c r="J102" s="160"/>
      <c r="K102" s="160"/>
      <c r="L102" s="160"/>
      <c r="M102" s="160"/>
      <c r="N102" s="160"/>
      <c r="O102" s="160"/>
      <c r="P102" s="160"/>
      <c r="Q102" s="160"/>
      <c r="R102" s="160"/>
      <c r="S102" s="160"/>
      <c r="T102" s="160"/>
      <c r="U102" s="160"/>
      <c r="V102" s="160"/>
      <c r="W102" s="160"/>
      <c r="X102" s="160"/>
      <c r="Y102" s="151"/>
      <c r="Z102" s="151"/>
      <c r="AA102" s="151"/>
      <c r="AB102" s="151"/>
      <c r="AC102" s="151"/>
      <c r="AD102" s="151"/>
      <c r="AE102" s="151"/>
      <c r="AF102" s="151"/>
      <c r="AG102" s="151" t="s">
        <v>158</v>
      </c>
      <c r="AH102" s="151">
        <v>0</v>
      </c>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
      <c r="A103" s="158"/>
      <c r="B103" s="159"/>
      <c r="C103" s="181" t="s">
        <v>214</v>
      </c>
      <c r="D103" s="161"/>
      <c r="E103" s="162"/>
      <c r="F103" s="160"/>
      <c r="G103" s="160"/>
      <c r="H103" s="160"/>
      <c r="I103" s="160"/>
      <c r="J103" s="160"/>
      <c r="K103" s="160"/>
      <c r="L103" s="160"/>
      <c r="M103" s="160"/>
      <c r="N103" s="160"/>
      <c r="O103" s="160"/>
      <c r="P103" s="160"/>
      <c r="Q103" s="160"/>
      <c r="R103" s="160"/>
      <c r="S103" s="160"/>
      <c r="T103" s="160"/>
      <c r="U103" s="160"/>
      <c r="V103" s="160"/>
      <c r="W103" s="160"/>
      <c r="X103" s="160"/>
      <c r="Y103" s="151"/>
      <c r="Z103" s="151"/>
      <c r="AA103" s="151"/>
      <c r="AB103" s="151"/>
      <c r="AC103" s="151"/>
      <c r="AD103" s="151"/>
      <c r="AE103" s="151"/>
      <c r="AF103" s="151"/>
      <c r="AG103" s="151" t="s">
        <v>158</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
      <c r="A104" s="158"/>
      <c r="B104" s="159"/>
      <c r="C104" s="181" t="s">
        <v>215</v>
      </c>
      <c r="D104" s="161"/>
      <c r="E104" s="162"/>
      <c r="F104" s="160"/>
      <c r="G104" s="160"/>
      <c r="H104" s="160"/>
      <c r="I104" s="160"/>
      <c r="J104" s="160"/>
      <c r="K104" s="160"/>
      <c r="L104" s="160"/>
      <c r="M104" s="160"/>
      <c r="N104" s="160"/>
      <c r="O104" s="160"/>
      <c r="P104" s="160"/>
      <c r="Q104" s="160"/>
      <c r="R104" s="160"/>
      <c r="S104" s="160"/>
      <c r="T104" s="160"/>
      <c r="U104" s="160"/>
      <c r="V104" s="160"/>
      <c r="W104" s="160"/>
      <c r="X104" s="160"/>
      <c r="Y104" s="151"/>
      <c r="Z104" s="151"/>
      <c r="AA104" s="151"/>
      <c r="AB104" s="151"/>
      <c r="AC104" s="151"/>
      <c r="AD104" s="151"/>
      <c r="AE104" s="151"/>
      <c r="AF104" s="151"/>
      <c r="AG104" s="151" t="s">
        <v>158</v>
      </c>
      <c r="AH104" s="151">
        <v>0</v>
      </c>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
      <c r="A105" s="158"/>
      <c r="B105" s="159"/>
      <c r="C105" s="243"/>
      <c r="D105" s="244"/>
      <c r="E105" s="244"/>
      <c r="F105" s="244"/>
      <c r="G105" s="244"/>
      <c r="H105" s="160"/>
      <c r="I105" s="160"/>
      <c r="J105" s="160"/>
      <c r="K105" s="160"/>
      <c r="L105" s="160"/>
      <c r="M105" s="160"/>
      <c r="N105" s="160"/>
      <c r="O105" s="160"/>
      <c r="P105" s="160"/>
      <c r="Q105" s="160"/>
      <c r="R105" s="160"/>
      <c r="S105" s="160"/>
      <c r="T105" s="160"/>
      <c r="U105" s="160"/>
      <c r="V105" s="160"/>
      <c r="W105" s="160"/>
      <c r="X105" s="160"/>
      <c r="Y105" s="151"/>
      <c r="Z105" s="151"/>
      <c r="AA105" s="151"/>
      <c r="AB105" s="151"/>
      <c r="AC105" s="151"/>
      <c r="AD105" s="151"/>
      <c r="AE105" s="151"/>
      <c r="AF105" s="151"/>
      <c r="AG105" s="151" t="s">
        <v>159</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
      <c r="A106" s="170">
        <v>10</v>
      </c>
      <c r="B106" s="171" t="s">
        <v>216</v>
      </c>
      <c r="C106" s="180" t="s">
        <v>217</v>
      </c>
      <c r="D106" s="172" t="s">
        <v>150</v>
      </c>
      <c r="E106" s="173">
        <v>300</v>
      </c>
      <c r="F106" s="174"/>
      <c r="G106" s="175">
        <f>ROUND(E106*F106,2)</f>
        <v>0</v>
      </c>
      <c r="H106" s="174"/>
      <c r="I106" s="175">
        <f>ROUND(E106*H106,2)</f>
        <v>0</v>
      </c>
      <c r="J106" s="174"/>
      <c r="K106" s="175">
        <f>ROUND(E106*J106,2)</f>
        <v>0</v>
      </c>
      <c r="L106" s="175">
        <v>21</v>
      </c>
      <c r="M106" s="175">
        <f>G106*(1+L106/100)</f>
        <v>0</v>
      </c>
      <c r="N106" s="175">
        <v>2.0000000000000002E-5</v>
      </c>
      <c r="O106" s="175">
        <f>ROUND(E106*N106,2)</f>
        <v>0.01</v>
      </c>
      <c r="P106" s="175">
        <v>0</v>
      </c>
      <c r="Q106" s="175">
        <f>ROUND(E106*P106,2)</f>
        <v>0</v>
      </c>
      <c r="R106" s="175" t="s">
        <v>176</v>
      </c>
      <c r="S106" s="175" t="s">
        <v>152</v>
      </c>
      <c r="T106" s="176" t="s">
        <v>152</v>
      </c>
      <c r="U106" s="160">
        <v>0.03</v>
      </c>
      <c r="V106" s="160">
        <f>ROUND(E106*U106,2)</f>
        <v>9</v>
      </c>
      <c r="W106" s="160"/>
      <c r="X106" s="160" t="s">
        <v>153</v>
      </c>
      <c r="Y106" s="151"/>
      <c r="Z106" s="151"/>
      <c r="AA106" s="151"/>
      <c r="AB106" s="151"/>
      <c r="AC106" s="151"/>
      <c r="AD106" s="151"/>
      <c r="AE106" s="151"/>
      <c r="AF106" s="151"/>
      <c r="AG106" s="151" t="s">
        <v>154</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
      <c r="A107" s="158"/>
      <c r="B107" s="159"/>
      <c r="C107" s="181" t="s">
        <v>218</v>
      </c>
      <c r="D107" s="161"/>
      <c r="E107" s="162">
        <v>300</v>
      </c>
      <c r="F107" s="160"/>
      <c r="G107" s="160"/>
      <c r="H107" s="160"/>
      <c r="I107" s="160"/>
      <c r="J107" s="160"/>
      <c r="K107" s="160"/>
      <c r="L107" s="160"/>
      <c r="M107" s="160"/>
      <c r="N107" s="160"/>
      <c r="O107" s="160"/>
      <c r="P107" s="160"/>
      <c r="Q107" s="160"/>
      <c r="R107" s="160"/>
      <c r="S107" s="160"/>
      <c r="T107" s="160"/>
      <c r="U107" s="160"/>
      <c r="V107" s="160"/>
      <c r="W107" s="160"/>
      <c r="X107" s="160"/>
      <c r="Y107" s="151"/>
      <c r="Z107" s="151"/>
      <c r="AA107" s="151"/>
      <c r="AB107" s="151"/>
      <c r="AC107" s="151"/>
      <c r="AD107" s="151"/>
      <c r="AE107" s="151"/>
      <c r="AF107" s="151"/>
      <c r="AG107" s="151" t="s">
        <v>158</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
      <c r="A108" s="158"/>
      <c r="B108" s="159"/>
      <c r="C108" s="243"/>
      <c r="D108" s="244"/>
      <c r="E108" s="244"/>
      <c r="F108" s="244"/>
      <c r="G108" s="244"/>
      <c r="H108" s="160"/>
      <c r="I108" s="160"/>
      <c r="J108" s="160"/>
      <c r="K108" s="160"/>
      <c r="L108" s="160"/>
      <c r="M108" s="160"/>
      <c r="N108" s="160"/>
      <c r="O108" s="160"/>
      <c r="P108" s="160"/>
      <c r="Q108" s="160"/>
      <c r="R108" s="160"/>
      <c r="S108" s="160"/>
      <c r="T108" s="160"/>
      <c r="U108" s="160"/>
      <c r="V108" s="160"/>
      <c r="W108" s="160"/>
      <c r="X108" s="160"/>
      <c r="Y108" s="151"/>
      <c r="Z108" s="151"/>
      <c r="AA108" s="151"/>
      <c r="AB108" s="151"/>
      <c r="AC108" s="151"/>
      <c r="AD108" s="151"/>
      <c r="AE108" s="151"/>
      <c r="AF108" s="151"/>
      <c r="AG108" s="151" t="s">
        <v>159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
      <c r="A109" s="170">
        <v>11</v>
      </c>
      <c r="B109" s="171" t="s">
        <v>219</v>
      </c>
      <c r="C109" s="180" t="s">
        <v>220</v>
      </c>
      <c r="D109" s="172" t="s">
        <v>150</v>
      </c>
      <c r="E109" s="173">
        <v>300</v>
      </c>
      <c r="F109" s="174"/>
      <c r="G109" s="175">
        <f>ROUND(E109*F109,2)</f>
        <v>0</v>
      </c>
      <c r="H109" s="174"/>
      <c r="I109" s="175">
        <f>ROUND(E109*H109,2)</f>
        <v>0</v>
      </c>
      <c r="J109" s="174"/>
      <c r="K109" s="175">
        <f>ROUND(E109*J109,2)</f>
        <v>0</v>
      </c>
      <c r="L109" s="175">
        <v>21</v>
      </c>
      <c r="M109" s="175">
        <f>G109*(1+L109/100)</f>
        <v>0</v>
      </c>
      <c r="N109" s="175">
        <v>3.5E-4</v>
      </c>
      <c r="O109" s="175">
        <f>ROUND(E109*N109,2)</f>
        <v>0.11</v>
      </c>
      <c r="P109" s="175">
        <v>0</v>
      </c>
      <c r="Q109" s="175">
        <f>ROUND(E109*P109,2)</f>
        <v>0</v>
      </c>
      <c r="R109" s="175" t="s">
        <v>176</v>
      </c>
      <c r="S109" s="175" t="s">
        <v>152</v>
      </c>
      <c r="T109" s="176" t="s">
        <v>152</v>
      </c>
      <c r="U109" s="160">
        <v>0.01</v>
      </c>
      <c r="V109" s="160">
        <f>ROUND(E109*U109,2)</f>
        <v>3</v>
      </c>
      <c r="W109" s="160"/>
      <c r="X109" s="160" t="s">
        <v>153</v>
      </c>
      <c r="Y109" s="151"/>
      <c r="Z109" s="151"/>
      <c r="AA109" s="151"/>
      <c r="AB109" s="151"/>
      <c r="AC109" s="151"/>
      <c r="AD109" s="151"/>
      <c r="AE109" s="151"/>
      <c r="AF109" s="151"/>
      <c r="AG109" s="151" t="s">
        <v>154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
      <c r="A110" s="158"/>
      <c r="B110" s="159"/>
      <c r="C110" s="181" t="s">
        <v>221</v>
      </c>
      <c r="D110" s="161"/>
      <c r="E110" s="162">
        <v>300</v>
      </c>
      <c r="F110" s="160"/>
      <c r="G110" s="160"/>
      <c r="H110" s="160"/>
      <c r="I110" s="160"/>
      <c r="J110" s="160"/>
      <c r="K110" s="160"/>
      <c r="L110" s="160"/>
      <c r="M110" s="160"/>
      <c r="N110" s="160"/>
      <c r="O110" s="160"/>
      <c r="P110" s="160"/>
      <c r="Q110" s="160"/>
      <c r="R110" s="160"/>
      <c r="S110" s="160"/>
      <c r="T110" s="160"/>
      <c r="U110" s="160"/>
      <c r="V110" s="160"/>
      <c r="W110" s="160"/>
      <c r="X110" s="160"/>
      <c r="Y110" s="151"/>
      <c r="Z110" s="151"/>
      <c r="AA110" s="151"/>
      <c r="AB110" s="151"/>
      <c r="AC110" s="151"/>
      <c r="AD110" s="151"/>
      <c r="AE110" s="151"/>
      <c r="AF110" s="151"/>
      <c r="AG110" s="151" t="s">
        <v>158</v>
      </c>
      <c r="AH110" s="151">
        <v>0</v>
      </c>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
      <c r="A111" s="158"/>
      <c r="B111" s="159"/>
      <c r="C111" s="243"/>
      <c r="D111" s="244"/>
      <c r="E111" s="244"/>
      <c r="F111" s="244"/>
      <c r="G111" s="244"/>
      <c r="H111" s="160"/>
      <c r="I111" s="160"/>
      <c r="J111" s="160"/>
      <c r="K111" s="160"/>
      <c r="L111" s="160"/>
      <c r="M111" s="160"/>
      <c r="N111" s="160"/>
      <c r="O111" s="160"/>
      <c r="P111" s="160"/>
      <c r="Q111" s="160"/>
      <c r="R111" s="160"/>
      <c r="S111" s="160"/>
      <c r="T111" s="160"/>
      <c r="U111" s="160"/>
      <c r="V111" s="160"/>
      <c r="W111" s="160"/>
      <c r="X111" s="160"/>
      <c r="Y111" s="151"/>
      <c r="Z111" s="151"/>
      <c r="AA111" s="151"/>
      <c r="AB111" s="151"/>
      <c r="AC111" s="151"/>
      <c r="AD111" s="151"/>
      <c r="AE111" s="151"/>
      <c r="AF111" s="151"/>
      <c r="AG111" s="151" t="s">
        <v>159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x14ac:dyDescent="0.2">
      <c r="A112" s="164" t="s">
        <v>146</v>
      </c>
      <c r="B112" s="165" t="s">
        <v>118</v>
      </c>
      <c r="C112" s="179" t="s">
        <v>27</v>
      </c>
      <c r="D112" s="166"/>
      <c r="E112" s="167"/>
      <c r="F112" s="168"/>
      <c r="G112" s="168">
        <f>SUMIF(AG113:AG115,"&lt;&gt;NOR",G113:G115)</f>
        <v>0</v>
      </c>
      <c r="H112" s="168"/>
      <c r="I112" s="168">
        <f>SUM(I113:I115)</f>
        <v>0</v>
      </c>
      <c r="J112" s="168"/>
      <c r="K112" s="168">
        <f>SUM(K113:K115)</f>
        <v>0</v>
      </c>
      <c r="L112" s="168"/>
      <c r="M112" s="168">
        <f>SUM(M113:M115)</f>
        <v>0</v>
      </c>
      <c r="N112" s="168"/>
      <c r="O112" s="168">
        <f>SUM(O113:O115)</f>
        <v>0</v>
      </c>
      <c r="P112" s="168"/>
      <c r="Q112" s="168">
        <f>SUM(Q113:Q115)</f>
        <v>0</v>
      </c>
      <c r="R112" s="168"/>
      <c r="S112" s="168"/>
      <c r="T112" s="169"/>
      <c r="U112" s="163"/>
      <c r="V112" s="163">
        <f>SUM(V113:V115)</f>
        <v>0</v>
      </c>
      <c r="W112" s="163"/>
      <c r="X112" s="163"/>
      <c r="AG112" t="s">
        <v>147</v>
      </c>
    </row>
    <row r="113" spans="1:60" outlineLevel="1" x14ac:dyDescent="0.2">
      <c r="A113" s="170">
        <v>12</v>
      </c>
      <c r="B113" s="171" t="s">
        <v>222</v>
      </c>
      <c r="C113" s="180" t="s">
        <v>223</v>
      </c>
      <c r="D113" s="172" t="s">
        <v>224</v>
      </c>
      <c r="E113" s="173">
        <v>1</v>
      </c>
      <c r="F113" s="174"/>
      <c r="G113" s="175">
        <f>ROUND(E113*F113,2)</f>
        <v>0</v>
      </c>
      <c r="H113" s="174"/>
      <c r="I113" s="175">
        <f>ROUND(E113*H113,2)</f>
        <v>0</v>
      </c>
      <c r="J113" s="174"/>
      <c r="K113" s="175">
        <f>ROUND(E113*J113,2)</f>
        <v>0</v>
      </c>
      <c r="L113" s="175">
        <v>21</v>
      </c>
      <c r="M113" s="175">
        <f>G113*(1+L113/100)</f>
        <v>0</v>
      </c>
      <c r="N113" s="175">
        <v>0</v>
      </c>
      <c r="O113" s="175">
        <f>ROUND(E113*N113,2)</f>
        <v>0</v>
      </c>
      <c r="P113" s="175">
        <v>0</v>
      </c>
      <c r="Q113" s="175">
        <f>ROUND(E113*P113,2)</f>
        <v>0</v>
      </c>
      <c r="R113" s="175"/>
      <c r="S113" s="175" t="s">
        <v>225</v>
      </c>
      <c r="T113" s="176" t="s">
        <v>226</v>
      </c>
      <c r="U113" s="160">
        <v>0</v>
      </c>
      <c r="V113" s="160">
        <f>ROUND(E113*U113,2)</f>
        <v>0</v>
      </c>
      <c r="W113" s="160"/>
      <c r="X113" s="160" t="s">
        <v>227</v>
      </c>
      <c r="Y113" s="151"/>
      <c r="Z113" s="151"/>
      <c r="AA113" s="151"/>
      <c r="AB113" s="151"/>
      <c r="AC113" s="151"/>
      <c r="AD113" s="151"/>
      <c r="AE113" s="151"/>
      <c r="AF113" s="151"/>
      <c r="AG113" s="151" t="s">
        <v>228</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
      <c r="A114" s="158"/>
      <c r="B114" s="159"/>
      <c r="C114" s="245" t="s">
        <v>229</v>
      </c>
      <c r="D114" s="246"/>
      <c r="E114" s="246"/>
      <c r="F114" s="246"/>
      <c r="G114" s="246"/>
      <c r="H114" s="160"/>
      <c r="I114" s="160"/>
      <c r="J114" s="160"/>
      <c r="K114" s="160"/>
      <c r="L114" s="160"/>
      <c r="M114" s="160"/>
      <c r="N114" s="160"/>
      <c r="O114" s="160"/>
      <c r="P114" s="160"/>
      <c r="Q114" s="160"/>
      <c r="R114" s="160"/>
      <c r="S114" s="160"/>
      <c r="T114" s="160"/>
      <c r="U114" s="160"/>
      <c r="V114" s="160"/>
      <c r="W114" s="160"/>
      <c r="X114" s="160"/>
      <c r="Y114" s="151"/>
      <c r="Z114" s="151"/>
      <c r="AA114" s="151"/>
      <c r="AB114" s="151"/>
      <c r="AC114" s="151"/>
      <c r="AD114" s="151"/>
      <c r="AE114" s="151"/>
      <c r="AF114" s="151"/>
      <c r="AG114" s="151" t="s">
        <v>188</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
      <c r="A115" s="158"/>
      <c r="B115" s="159"/>
      <c r="C115" s="243"/>
      <c r="D115" s="244"/>
      <c r="E115" s="244"/>
      <c r="F115" s="244"/>
      <c r="G115" s="244"/>
      <c r="H115" s="160"/>
      <c r="I115" s="160"/>
      <c r="J115" s="160"/>
      <c r="K115" s="160"/>
      <c r="L115" s="160"/>
      <c r="M115" s="160"/>
      <c r="N115" s="160"/>
      <c r="O115" s="160"/>
      <c r="P115" s="160"/>
      <c r="Q115" s="160"/>
      <c r="R115" s="160"/>
      <c r="S115" s="160"/>
      <c r="T115" s="160"/>
      <c r="U115" s="160"/>
      <c r="V115" s="160"/>
      <c r="W115" s="160"/>
      <c r="X115" s="160"/>
      <c r="Y115" s="151"/>
      <c r="Z115" s="151"/>
      <c r="AA115" s="151"/>
      <c r="AB115" s="151"/>
      <c r="AC115" s="151"/>
      <c r="AD115" s="151"/>
      <c r="AE115" s="151"/>
      <c r="AF115" s="151"/>
      <c r="AG115" s="151" t="s">
        <v>159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
      <c r="A116" s="3"/>
      <c r="B116" s="4"/>
      <c r="C116" s="182"/>
      <c r="D116" s="6"/>
      <c r="E116" s="3"/>
      <c r="F116" s="3"/>
      <c r="G116" s="3"/>
      <c r="H116" s="3"/>
      <c r="I116" s="3"/>
      <c r="J116" s="3"/>
      <c r="K116" s="3"/>
      <c r="L116" s="3"/>
      <c r="M116" s="3"/>
      <c r="N116" s="3"/>
      <c r="O116" s="3"/>
      <c r="P116" s="3"/>
      <c r="Q116" s="3"/>
      <c r="R116" s="3"/>
      <c r="S116" s="3"/>
      <c r="T116" s="3"/>
      <c r="U116" s="3"/>
      <c r="V116" s="3"/>
      <c r="W116" s="3"/>
      <c r="X116" s="3"/>
      <c r="AE116">
        <v>15</v>
      </c>
      <c r="AF116">
        <v>21</v>
      </c>
      <c r="AG116" t="s">
        <v>133</v>
      </c>
    </row>
    <row r="117" spans="1:60" x14ac:dyDescent="0.2">
      <c r="A117" s="154"/>
      <c r="B117" s="155" t="s">
        <v>29</v>
      </c>
      <c r="C117" s="183"/>
      <c r="D117" s="156"/>
      <c r="E117" s="157"/>
      <c r="F117" s="157"/>
      <c r="G117" s="178">
        <f>G8+G20+G24+G112</f>
        <v>0</v>
      </c>
      <c r="H117" s="3"/>
      <c r="I117" s="3"/>
      <c r="J117" s="3"/>
      <c r="K117" s="3"/>
      <c r="L117" s="3"/>
      <c r="M117" s="3"/>
      <c r="N117" s="3"/>
      <c r="O117" s="3"/>
      <c r="P117" s="3"/>
      <c r="Q117" s="3"/>
      <c r="R117" s="3"/>
      <c r="S117" s="3"/>
      <c r="T117" s="3"/>
      <c r="U117" s="3"/>
      <c r="V117" s="3"/>
      <c r="W117" s="3"/>
      <c r="X117" s="3"/>
      <c r="AE117">
        <f>SUMIF(L7:L115,AE116,G7:G115)</f>
        <v>0</v>
      </c>
      <c r="AF117">
        <f>SUMIF(L7:L115,AF116,G7:G115)</f>
        <v>0</v>
      </c>
      <c r="AG117" t="s">
        <v>230</v>
      </c>
    </row>
    <row r="118" spans="1:60" x14ac:dyDescent="0.2">
      <c r="C118" s="184"/>
      <c r="D118" s="10"/>
      <c r="AG118" t="s">
        <v>231</v>
      </c>
    </row>
    <row r="119" spans="1:60" x14ac:dyDescent="0.2">
      <c r="D119" s="10"/>
    </row>
    <row r="120" spans="1:60" x14ac:dyDescent="0.2">
      <c r="D120" s="10"/>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Xid8KJTxH1mmA+ndGEVTZiCFObgR4XIQ1RXdWp2Oc1JCvJteZNjg6sRuV8Ij3lG3s36K3drpJ8QajVoAN8Cg==" saltValue="Jpw8yb+b3qWCzUHPjIOAKQ==" spinCount="100000" sheet="1"/>
  <mergeCells count="25">
    <mergeCell ref="C12:G12"/>
    <mergeCell ref="A1:G1"/>
    <mergeCell ref="C2:G2"/>
    <mergeCell ref="C3:G3"/>
    <mergeCell ref="C4:G4"/>
    <mergeCell ref="C10:G10"/>
    <mergeCell ref="C90:G90"/>
    <mergeCell ref="C19:G19"/>
    <mergeCell ref="C22:G22"/>
    <mergeCell ref="C23:G23"/>
    <mergeCell ref="C37:G37"/>
    <mergeCell ref="C39:G39"/>
    <mergeCell ref="C52:G52"/>
    <mergeCell ref="C54:G54"/>
    <mergeCell ref="C66:G66"/>
    <mergeCell ref="C68:G68"/>
    <mergeCell ref="C69:G69"/>
    <mergeCell ref="C77:G77"/>
    <mergeCell ref="C115:G115"/>
    <mergeCell ref="C92:G92"/>
    <mergeCell ref="C93:G93"/>
    <mergeCell ref="C105:G105"/>
    <mergeCell ref="C108:G108"/>
    <mergeCell ref="C111:G111"/>
    <mergeCell ref="C114:G11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48</vt:i4>
      </vt:variant>
    </vt:vector>
  </HeadingPairs>
  <TitlesOfParts>
    <vt:vector size="52" baseType="lpstr">
      <vt:lpstr>Pokyny pro vyplnění</vt:lpstr>
      <vt:lpstr>Stavba</vt:lpstr>
      <vt:lpstr>VzorPolozky</vt:lpstr>
      <vt:lpstr>SO-01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1 Pol'!Názvy_tisku</vt:lpstr>
      <vt:lpstr>oadresa</vt:lpstr>
      <vt:lpstr>Stavba!Objednatel</vt:lpstr>
      <vt:lpstr>Stavba!Objekt</vt:lpstr>
      <vt:lpstr>'SO-01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imac</dc:creator>
  <cp:lastModifiedBy>Skoupá, Daniela</cp:lastModifiedBy>
  <cp:lastPrinted>2019-03-19T12:27:02Z</cp:lastPrinted>
  <dcterms:created xsi:type="dcterms:W3CDTF">2009-04-08T07:15:50Z</dcterms:created>
  <dcterms:modified xsi:type="dcterms:W3CDTF">2019-12-05T10:47:34Z</dcterms:modified>
</cp:coreProperties>
</file>