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náklady" sheetId="2" r:id="rId2"/>
    <sheet name="10-1 - Bourané konstrukce..." sheetId="3" r:id="rId3"/>
    <sheet name="10-2 - Nové konstrukce - 1NP" sheetId="4" r:id="rId4"/>
    <sheet name="20-1 - Bourané konstrukce..." sheetId="5" r:id="rId5"/>
    <sheet name="20-2 - Nové konstrukce - 2NP" sheetId="6" r:id="rId6"/>
    <sheet name="30 - Elektroinstalace" sheetId="7" r:id="rId7"/>
  </sheets>
  <definedNames>
    <definedName name="_xlnm.Print_Area" localSheetId="0">'Rekapitulace stavby'!$D$4:$AO$36,'Rekapitulace stavby'!$C$42:$AQ$61</definedName>
    <definedName name="_xlnm._FilterDatabase" localSheetId="1" hidden="1">'00 - Vedlejší náklady'!$C$84:$L$99</definedName>
    <definedName name="_xlnm.Print_Area" localSheetId="1">'00 - Vedlejší náklady'!$C$4:$K$41,'00 - Vedlejší náklady'!$C$47:$K$66,'00 - Vedlejší náklady'!$C$72:$L$99</definedName>
    <definedName name="_xlnm._FilterDatabase" localSheetId="2" hidden="1">'10-1 - Bourané konstrukce...'!$C$94:$L$203</definedName>
    <definedName name="_xlnm.Print_Area" localSheetId="2">'10-1 - Bourané konstrukce...'!$C$4:$K$41,'10-1 - Bourané konstrukce...'!$C$47:$K$76,'10-1 - Bourané konstrukce...'!$C$82:$L$203</definedName>
    <definedName name="_xlnm._FilterDatabase" localSheetId="3" hidden="1">'10-2 - Nové konstrukce - 1NP'!$C$95:$L$318</definedName>
    <definedName name="_xlnm.Print_Area" localSheetId="3">'10-2 - Nové konstrukce - 1NP'!$C$4:$K$41,'10-2 - Nové konstrukce - 1NP'!$C$47:$K$77,'10-2 - Nové konstrukce - 1NP'!$C$83:$L$318</definedName>
    <definedName name="_xlnm._FilterDatabase" localSheetId="4" hidden="1">'20-1 - Bourané konstrukce...'!$C$92:$L$168</definedName>
    <definedName name="_xlnm.Print_Area" localSheetId="4">'20-1 - Bourané konstrukce...'!$C$4:$K$41,'20-1 - Bourané konstrukce...'!$C$47:$K$74,'20-1 - Bourané konstrukce...'!$C$80:$L$168</definedName>
    <definedName name="_xlnm._FilterDatabase" localSheetId="5" hidden="1">'20-2 - Nové konstrukce - 2NP'!$C$96:$L$262</definedName>
    <definedName name="_xlnm.Print_Area" localSheetId="5">'20-2 - Nové konstrukce - 2NP'!$C$4:$K$41,'20-2 - Nové konstrukce - 2NP'!$C$47:$K$78,'20-2 - Nové konstrukce - 2NP'!$C$84:$L$262</definedName>
    <definedName name="_xlnm._FilterDatabase" localSheetId="6" hidden="1">'30 - Elektroinstalace'!$C$95:$L$594</definedName>
    <definedName name="_xlnm.Print_Area" localSheetId="6">'30 - Elektroinstalace'!$C$4:$K$41,'30 - Elektroinstalace'!$C$47:$K$77,'30 - Elektroinstalace'!$C$83:$L$594</definedName>
    <definedName name="_xlnm.Print_Titles" localSheetId="0">'Rekapitulace stavby'!$52:$52</definedName>
    <definedName name="_xlnm.Print_Titles" localSheetId="1">'00 - Vedlejší náklady'!$84:$84</definedName>
    <definedName name="_xlnm.Print_Titles" localSheetId="2">'10-1 - Bourané konstrukce...'!$94:$94</definedName>
    <definedName name="_xlnm.Print_Titles" localSheetId="3">'10-2 - Nové konstrukce - 1NP'!$95:$95</definedName>
    <definedName name="_xlnm.Print_Titles" localSheetId="4">'20-1 - Bourané konstrukce...'!$92:$92</definedName>
    <definedName name="_xlnm.Print_Titles" localSheetId="5">'20-2 - Nové konstrukce - 2NP'!$96:$96</definedName>
    <definedName name="_xlnm.Print_Titles" localSheetId="6">'30 - Elektroinstalace'!$95:$95</definedName>
  </definedNames>
  <calcPr fullCalcOnLoad="1"/>
</workbook>
</file>

<file path=xl/sharedStrings.xml><?xml version="1.0" encoding="utf-8"?>
<sst xmlns="http://schemas.openxmlformats.org/spreadsheetml/2006/main" count="12677" uniqueCount="1483">
  <si>
    <t>Export Komplet</t>
  </si>
  <si>
    <t/>
  </si>
  <si>
    <t>2.0</t>
  </si>
  <si>
    <t>ZAMOK</t>
  </si>
  <si>
    <t>False</t>
  </si>
  <si>
    <t>True</t>
  </si>
  <si>
    <t>{7f422b39-639d-423a-8078-55963eac54cc}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</si>
  <si>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</si>
  <si>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</si>
  <si>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</si>
  <si>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</si>
  <si>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</si>
  <si>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</si>
  <si>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</si>
  <si>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</si>
  <si>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Y345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</si>
  <si>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</si>
  <si>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</si>
  <si>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Majerové 1650 - Sokolov - stav.úpravy pavilonu II</t>
  </si>
  <si>
    <t>KSO:</t>
  </si>
  <si>
    <t>CC-CZ:</t>
  </si>
  <si>
    <t>Místo:</t>
  </si>
  <si>
    <t>Sokolov</t>
  </si>
  <si>
    <t>Datum:</t>
  </si>
  <si>
    <t>14. 12. 2019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</si>
  <si>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</si>
  <si>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</si>
  <si>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</si>
  <si>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</si>
  <si>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</si>
  <si>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</si>
  <si>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</si>
  <si>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Babic Milan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</si>
  <si>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</si>
  <si>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</si>
  <si>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</si>
  <si>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</si>
  <si>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</si>
  <si>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</si>
  <si>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</si>
  <si>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</si>
  <si>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</si>
  <si>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</si>
  <si>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</si>
  <si>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</si>
  <si>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</si>
  <si>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</si>
  <si>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</si>
  <si>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</si>
  <si>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</si>
  <si>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</si>
  <si>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</si>
  <si>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</si>
  <si>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</si>
  <si>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</si>
  <si>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</si>
  <si>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</si>
  <si>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</si>
  <si>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</si>
  <si>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</si>
  <si>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</si>
  <si>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</si>
  <si>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</si>
  <si>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</si>
  <si>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</si>
  <si>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</si>
  <si>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</si>
  <si>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</si>
  <si>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</si>
  <si>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</si>
  <si>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</si>
  <si>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</si>
  <si>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</si>
  <si>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</si>
  <si>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</si>
  <si>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</si>
  <si>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</si>
  <si>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</si>
  <si>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náklady</t>
  </si>
  <si>
    <t>STA</t>
  </si>
  <si>
    <t>1</t>
  </si>
  <si>
    <t>{3b699709-ebe8-4a22-ac0a-1c3fff2309da}</t>
  </si>
  <si>
    <t>2</t>
  </si>
  <si>
    <t>10-1</t>
  </si>
  <si>
    <t>Bourané konstrukce, demontáž, likvidace - 1NP</t>
  </si>
  <si>
    <t>{8930be0a-a8ac-4196-aa35-c2af4776be33}</t>
  </si>
  <si>
    <t>10-2</t>
  </si>
  <si>
    <t>Nové konstrukce - 1NP</t>
  </si>
  <si>
    <t>{03c05a9a-06d8-4b74-96bf-621f116f526c}</t>
  </si>
  <si>
    <t>20-1</t>
  </si>
  <si>
    <t>Bourané konstrukce, demontáž, likvidace - 2NP</t>
  </si>
  <si>
    <t>{7f0dbc3e-f891-4bd2-95a4-526c1878c0b4}</t>
  </si>
  <si>
    <t>20-2</t>
  </si>
  <si>
    <t>Nové konstrukce - 2NP</t>
  </si>
  <si>
    <t>{77456205-60e2-41d8-8a55-8426324aae7a}</t>
  </si>
  <si>
    <t>30</t>
  </si>
  <si>
    <t>Elektroinstalace</t>
  </si>
  <si>
    <t>{ff8b952d-75e7-416d-bfe6-4f9362412fee}</t>
  </si>
  <si>
    <t>801 61</t>
  </si>
  <si>
    <t>KRYCÍ LIST SOUPISU PRACÍ</t>
  </si>
  <si>
    <t>Objekt:</t>
  </si>
  <si>
    <t>00 - Vedlejší náklady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</si>
  <si>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</si>
  <si>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</si>
  <si>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</si>
  <si>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</si>
  <si>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</si>
  <si>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</si>
  <si>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</si>
  <si>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</si>
  <si>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</si>
  <si>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</si>
  <si>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</si>
  <si>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</si>
  <si>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</si>
  <si>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</si>
  <si>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</si>
  <si>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</si>
  <si>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</si>
  <si>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</si>
  <si>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</si>
  <si>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</si>
  <si>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</si>
  <si>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</si>
  <si>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</si>
  <si>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</si>
  <si>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</si>
  <si>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</si>
  <si>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</si>
  <si>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</si>
  <si>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</si>
  <si>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</si>
  <si>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</si>
  <si>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</si>
  <si>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</si>
  <si>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</si>
  <si>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</si>
  <si>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</si>
  <si>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</si>
  <si>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</si>
  <si>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</si>
  <si>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soubor</t>
  </si>
  <si>
    <t>CS ÚRS 2019 01</t>
  </si>
  <si>
    <t>1024</t>
  </si>
  <si>
    <t>975141915</t>
  </si>
  <si>
    <t>VRN3</t>
  </si>
  <si>
    <t>Zařízení staveniště</t>
  </si>
  <si>
    <t>030001000</t>
  </si>
  <si>
    <t>-1807961124</t>
  </si>
  <si>
    <t>3</t>
  </si>
  <si>
    <t>032002000</t>
  </si>
  <si>
    <t>Vybavení staveniště</t>
  </si>
  <si>
    <t>2101645747</t>
  </si>
  <si>
    <t>4</t>
  </si>
  <si>
    <t>032603000</t>
  </si>
  <si>
    <t>Ostatní náklady</t>
  </si>
  <si>
    <t>-583964455</t>
  </si>
  <si>
    <t>033002000</t>
  </si>
  <si>
    <t>Připojení staveniště na inženýrské sítě</t>
  </si>
  <si>
    <t>14684335</t>
  </si>
  <si>
    <t>6</t>
  </si>
  <si>
    <t>034002000</t>
  </si>
  <si>
    <t>Zabezpečení staveniště</t>
  </si>
  <si>
    <t>404202694</t>
  </si>
  <si>
    <t>7</t>
  </si>
  <si>
    <t>034103000</t>
  </si>
  <si>
    <t>Energie pro zařízení staveniště</t>
  </si>
  <si>
    <t>-1872980213</t>
  </si>
  <si>
    <t>8</t>
  </si>
  <si>
    <t>039002000</t>
  </si>
  <si>
    <t>Zrušení zařízení staveniště</t>
  </si>
  <si>
    <t>631314841</t>
  </si>
  <si>
    <t>VRN4</t>
  </si>
  <si>
    <t>Inženýrská činnost</t>
  </si>
  <si>
    <t>9</t>
  </si>
  <si>
    <t>042503000</t>
  </si>
  <si>
    <t>Plán BOZP na staveništi</t>
  </si>
  <si>
    <t>2003517781</t>
  </si>
  <si>
    <t>10</t>
  </si>
  <si>
    <t>045002000</t>
  </si>
  <si>
    <t>Kompletační a koordinační činnost</t>
  </si>
  <si>
    <t>-205406026</t>
  </si>
  <si>
    <t>10-1 - Bourané konstrukce, demontáž, likvidace - 1NP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</si>
  <si>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</si>
  <si>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</si>
  <si>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</si>
  <si>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</si>
  <si>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</si>
  <si>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</si>
  <si>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</si>
  <si>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</si>
  <si>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</si>
  <si>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</si>
  <si>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</si>
  <si>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</si>
  <si>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</si>
  <si>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</si>
  <si>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</si>
  <si>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</si>
  <si>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Úpravy povrchů, podlahy a osazování výplní</t>
  </si>
  <si>
    <t>612325421</t>
  </si>
  <si>
    <t>Oprava vnitřní vápenocementové štukové omítky stěn v rozsahu plochy do 10%</t>
  </si>
  <si>
    <t>m2</t>
  </si>
  <si>
    <t>-1051531579</t>
  </si>
  <si>
    <t>VV</t>
  </si>
  <si>
    <t>11*1,2 "1.01, 1.02 - B113+N116 - poškozená místa pod olejovými nátěry</t>
  </si>
  <si>
    <t>5,25*1,2 "1.03</t>
  </si>
  <si>
    <t>10,1*1+4,5*1,2 "1.07</t>
  </si>
  <si>
    <t>9,65*1,2 "1.11</t>
  </si>
  <si>
    <t>5,05*2-1*1 "1.12</t>
  </si>
  <si>
    <t>5,55*1,2 "1.13</t>
  </si>
  <si>
    <t>40,19*1 "1.18</t>
  </si>
  <si>
    <t>612325423</t>
  </si>
  <si>
    <t>Oprava vnitřní vápenocementové štukové omítky stěn v rozsahu plochy do 50%</t>
  </si>
  <si>
    <t>-550980737</t>
  </si>
  <si>
    <t>9 "B116+N119</t>
  </si>
  <si>
    <t>612-B112+N115</t>
  </si>
  <si>
    <t>Oprava prasklin v ploše a koutech / alt. doplnění krycí lištou - B112+N115</t>
  </si>
  <si>
    <t>m</t>
  </si>
  <si>
    <t>1722339362</t>
  </si>
  <si>
    <t>Ostatní konstrukce a práce, bourání</t>
  </si>
  <si>
    <t>962032230</t>
  </si>
  <si>
    <t>Bourání zdiva z cihel pálených nebo vápenopískových na MV nebo MVC do 1 m3</t>
  </si>
  <si>
    <t>m3</t>
  </si>
  <si>
    <t>1945338081</t>
  </si>
  <si>
    <t>0,25*0,7*1 "B117 - zděný sokl</t>
  </si>
  <si>
    <t>965046111</t>
  </si>
  <si>
    <t>Broušení stávajících betonových podlah úběr do 3 mm</t>
  </si>
  <si>
    <t>-1304900729</t>
  </si>
  <si>
    <t>3,8 "BP102</t>
  </si>
  <si>
    <t>4,55 "BP104</t>
  </si>
  <si>
    <t>965046119</t>
  </si>
  <si>
    <t>Příplatek k broušení stávajících betonových podlah za každý další 1 mm úběru</t>
  </si>
  <si>
    <t>-578942307</t>
  </si>
  <si>
    <t>3,8*12 "BP102</t>
  </si>
  <si>
    <t>4,55*12 "BP104</t>
  </si>
  <si>
    <t>965081213</t>
  </si>
  <si>
    <t>Bourání podlah z dlaždic keramických nebo xylolitových tl do 10 mm plochy přes 1 m2</t>
  </si>
  <si>
    <t>16</t>
  </si>
  <si>
    <t>817794834</t>
  </si>
  <si>
    <t>17,5 "BP101</t>
  </si>
  <si>
    <t>10,5*0,1 "BP101 - sokl</t>
  </si>
  <si>
    <t>11,12 "BP103</t>
  </si>
  <si>
    <t>11,5*0,08 "BP103 - sokl</t>
  </si>
  <si>
    <t>3,35*0,1 "BP104 - sokl</t>
  </si>
  <si>
    <t>2,64 "BP106</t>
  </si>
  <si>
    <t>6,36*0,1 "BP106 - sokl</t>
  </si>
  <si>
    <t>96-B110</t>
  </si>
  <si>
    <t>Vyčištění šachty od stav.odpadu - B110</t>
  </si>
  <si>
    <t>kus</t>
  </si>
  <si>
    <t>-146278911</t>
  </si>
  <si>
    <t>962031132</t>
  </si>
  <si>
    <t>Bourání příček z cihel pálených na MVC tl do 100 mm</t>
  </si>
  <si>
    <t>-994410100</t>
  </si>
  <si>
    <t>11,92 "B105</t>
  </si>
  <si>
    <t>3,05*2,75-(0,9*2+0,7*2)+1,21*1,15 "B106</t>
  </si>
  <si>
    <t>962081131</t>
  </si>
  <si>
    <t>Bourání příček ze skleněných tvárnic tl do 100 mm</t>
  </si>
  <si>
    <t>-179289980</t>
  </si>
  <si>
    <t>1,21*1,85 "B106</t>
  </si>
  <si>
    <t>11</t>
  </si>
  <si>
    <t>968062245</t>
  </si>
  <si>
    <t>Vybourání dřevěných rámů oken jednoduchých včetně křídel pl do 2 m2</t>
  </si>
  <si>
    <t>-1361467080</t>
  </si>
  <si>
    <t>1,2*0,9*2 "B107</t>
  </si>
  <si>
    <t>12</t>
  </si>
  <si>
    <t>968072455</t>
  </si>
  <si>
    <t>Vybourání kovových dveřních zárubní pl do 2 m2</t>
  </si>
  <si>
    <t>1873712420</t>
  </si>
  <si>
    <t>0,6*2 "B105</t>
  </si>
  <si>
    <t>0,6*2+0,8*2 "B106</t>
  </si>
  <si>
    <t>13</t>
  </si>
  <si>
    <t>976085411</t>
  </si>
  <si>
    <t>Vybourání kanalizačních rámů včetně poklopů nebo mříží pl přes 0,6 m2</t>
  </si>
  <si>
    <t>-2118975701</t>
  </si>
  <si>
    <t>1 "B110</t>
  </si>
  <si>
    <t>14</t>
  </si>
  <si>
    <t>978013121</t>
  </si>
  <si>
    <t>Otlučení (osekání) vnitřní vápenné nebo vápenocementové omítky stěn v rozsahu do 10 %</t>
  </si>
  <si>
    <t>1083971944</t>
  </si>
  <si>
    <t>978013161</t>
  </si>
  <si>
    <t>Otlučení (osekání) vnitřní vápenné nebo vápenocementové omítky stěn v rozsahu do 50 %</t>
  </si>
  <si>
    <t>-684085822</t>
  </si>
  <si>
    <t>978013191</t>
  </si>
  <si>
    <t>Otlučení (osekání) vnitřní vápenné nebo vápenocementové omítky stěn v rozsahu do 100 %</t>
  </si>
  <si>
    <t>351155712</t>
  </si>
  <si>
    <t>3 "B115</t>
  </si>
  <si>
    <t>17</t>
  </si>
  <si>
    <t>978059541</t>
  </si>
  <si>
    <t>Odsekání a odebrání obkladů stěn z vnitřních obkládaček plochy přes 1 m2</t>
  </si>
  <si>
    <t>1953376248</t>
  </si>
  <si>
    <t>2,1*1,2 "B108</t>
  </si>
  <si>
    <t>997</t>
  </si>
  <si>
    <t>Přesun sutě</t>
  </si>
  <si>
    <t>18</t>
  </si>
  <si>
    <t>997013211</t>
  </si>
  <si>
    <t>Vnitrostaveništní doprava suti a vybouraných hmot pro budovy v do 6 m ručně</t>
  </si>
  <si>
    <t>t</t>
  </si>
  <si>
    <t>-1983850156</t>
  </si>
  <si>
    <t>19</t>
  </si>
  <si>
    <t>997013501</t>
  </si>
  <si>
    <t>Odvoz suti a vybouraných hmot na skládku nebo meziskládku do 1 km se složením</t>
  </si>
  <si>
    <t>698492049</t>
  </si>
  <si>
    <t>20</t>
  </si>
  <si>
    <t>997013509</t>
  </si>
  <si>
    <t>Příplatek k odvozu suti a vybouraných hmot na skládku ZKD 1 km přes 1 km</t>
  </si>
  <si>
    <t>-510727674</t>
  </si>
  <si>
    <t>5,622*9 'Přepočtené koeficientem množství</t>
  </si>
  <si>
    <t>997013803</t>
  </si>
  <si>
    <t>Poplatek za uložení na skládce (skládkovné) stavebního odpadu cihelného kód odpadu 170 102</t>
  </si>
  <si>
    <t>1442496787</t>
  </si>
  <si>
    <t>5,639*0,7 'Přepočtené koeficientem množství</t>
  </si>
  <si>
    <t>22</t>
  </si>
  <si>
    <t>997013831</t>
  </si>
  <si>
    <t>Poplatek za uložení na skládce (skládkovné) stavebního odpadu směsného kód odpadu 170 904</t>
  </si>
  <si>
    <t>-236800461</t>
  </si>
  <si>
    <t>5,639*0,3 'Přepočtené koeficientem množství</t>
  </si>
  <si>
    <t>998</t>
  </si>
  <si>
    <t>Přesun hmot</t>
  </si>
  <si>
    <t>23</t>
  </si>
  <si>
    <t>998018001</t>
  </si>
  <si>
    <t>Přesun hmot ruční pro budovy v do 6 m</t>
  </si>
  <si>
    <t>1292193146</t>
  </si>
  <si>
    <t>PSV</t>
  </si>
  <si>
    <t>Práce a dodávky PSV</t>
  </si>
  <si>
    <t>722</t>
  </si>
  <si>
    <t>Zdravotechnika - vnitřní vodovod</t>
  </si>
  <si>
    <t>24</t>
  </si>
  <si>
    <t>722170801</t>
  </si>
  <si>
    <t>Demontáž rozvodů vody z plastů do D 25</t>
  </si>
  <si>
    <t>1049497574</t>
  </si>
  <si>
    <t>3 "B110</t>
  </si>
  <si>
    <t>3*1,4 "B120</t>
  </si>
  <si>
    <t>5 "B121</t>
  </si>
  <si>
    <t>725</t>
  </si>
  <si>
    <t>Zdravotechnika - zařizovací předměty</t>
  </si>
  <si>
    <t>25</t>
  </si>
  <si>
    <t>725-B118-1</t>
  </si>
  <si>
    <t>Likvidace-zásobník papír.ručníků</t>
  </si>
  <si>
    <t>1047324390</t>
  </si>
  <si>
    <t>26</t>
  </si>
  <si>
    <t>725-B118-2</t>
  </si>
  <si>
    <t>Likvidace-nástěnný dávkovač tekutého mýdla</t>
  </si>
  <si>
    <t>-785851679</t>
  </si>
  <si>
    <t>27</t>
  </si>
  <si>
    <t>725320822</t>
  </si>
  <si>
    <t>Demontáž dřez dvojitý vestavěný v kuchyňských sestavách bez výtokových armatur</t>
  </si>
  <si>
    <t>-1228281527</t>
  </si>
  <si>
    <t>1 "2dřez 50x103/88cm, nerez, vč. odp.potrubí/sifon - B103</t>
  </si>
  <si>
    <t>766</t>
  </si>
  <si>
    <t>Konstrukce truhlářské</t>
  </si>
  <si>
    <t>28</t>
  </si>
  <si>
    <t>766662811</t>
  </si>
  <si>
    <t>Demontáž dveřních prahů u dveří jednokřídlových</t>
  </si>
  <si>
    <t>1411296004</t>
  </si>
  <si>
    <t>1 "BP106</t>
  </si>
  <si>
    <t>29</t>
  </si>
  <si>
    <t>766-B101</t>
  </si>
  <si>
    <t>Demontáž držák/kryt shrnovací stěny, dřevo, cca 15x15/530cm, vč.kotevních prvků - B101</t>
  </si>
  <si>
    <t>342129754</t>
  </si>
  <si>
    <t>766-B102</t>
  </si>
  <si>
    <t>Demontáž držák/kryt záclon - dřevo, cca 2x15cm, vč.kotevních prvků - B102</t>
  </si>
  <si>
    <t>-835425123</t>
  </si>
  <si>
    <t>31</t>
  </si>
  <si>
    <t>766-dmtž</t>
  </si>
  <si>
    <t>DMNT-přesun-uskladnění-přesun-MNT zpět - do 60m - Soubor položek P101-P115</t>
  </si>
  <si>
    <t>h</t>
  </si>
  <si>
    <t>-23368645</t>
  </si>
  <si>
    <t>771</t>
  </si>
  <si>
    <t>Podlahy z dlaždic</t>
  </si>
  <si>
    <t>32</t>
  </si>
  <si>
    <t>771151012</t>
  </si>
  <si>
    <t>Samonivelační stěrka podlah pevnosti 20 MPa tl 5 mm</t>
  </si>
  <si>
    <t>-1034646060</t>
  </si>
  <si>
    <t>776</t>
  </si>
  <si>
    <t>Podlahy povlakové</t>
  </si>
  <si>
    <t>33</t>
  </si>
  <si>
    <t>776201814</t>
  </si>
  <si>
    <t>Demontáž povlakových podlahovin volně položených podlepených páskou</t>
  </si>
  <si>
    <t>1360839672</t>
  </si>
  <si>
    <t>5,44 "BP105</t>
  </si>
  <si>
    <t>781</t>
  </si>
  <si>
    <t>Dokončovací práce - obklady</t>
  </si>
  <si>
    <t>34</t>
  </si>
  <si>
    <t>781473922</t>
  </si>
  <si>
    <t>Odsekání obkladu z obkladaček keramických do 22 ks/m2 lepených</t>
  </si>
  <si>
    <t>115429734</t>
  </si>
  <si>
    <t>2 "N120</t>
  </si>
  <si>
    <t>783</t>
  </si>
  <si>
    <t>Dokončovací práce - nátěry</t>
  </si>
  <si>
    <t>35</t>
  </si>
  <si>
    <t>783806805</t>
  </si>
  <si>
    <t>Odstranění nátěrů z omítek opálením</t>
  </si>
  <si>
    <t>-52215239</t>
  </si>
  <si>
    <t>0,65*2 "B104</t>
  </si>
  <si>
    <t>3*0,6 "B111</t>
  </si>
  <si>
    <t>784</t>
  </si>
  <si>
    <t>Dokončovací práce - malby a tapety</t>
  </si>
  <si>
    <t>36</t>
  </si>
  <si>
    <t>784111011</t>
  </si>
  <si>
    <t>Obroušení podkladu omítnutého v místnostech výšky do 3,80 m</t>
  </si>
  <si>
    <t>-1465488489</t>
  </si>
  <si>
    <t>3,3*0,6 "B111</t>
  </si>
  <si>
    <t>37</t>
  </si>
  <si>
    <t>784121001</t>
  </si>
  <si>
    <t>Oškrabání malby v mísnostech výšky do 3,80 m</t>
  </si>
  <si>
    <t>-340845671</t>
  </si>
  <si>
    <t>10-2 - Nové konstrukce - 1NP</t>
  </si>
  <si>
    <t xml:space="preserve">    3 - Svislé a kompletní konstrukce</t>
  </si>
  <si>
    <t xml:space="preserve">    763 - Konstrukce suché výstavby</t>
  </si>
  <si>
    <t>Svislé a kompletní konstrukce</t>
  </si>
  <si>
    <t>317941121</t>
  </si>
  <si>
    <t>Osazování ocelových válcovaných nosníků na zdivu  I nebo IE nebo U nebo UE nebo L do č. 12 nebo výšky do 120 mm</t>
  </si>
  <si>
    <t>-1375765288</t>
  </si>
  <si>
    <t>0,85*8,9/1000 "N101 - L50x100/85</t>
  </si>
  <si>
    <t>M</t>
  </si>
  <si>
    <t>13010522</t>
  </si>
  <si>
    <t>úhelník ocelový nerovnostranný jakost 11 375 100x50x8mm</t>
  </si>
  <si>
    <t>1772121622</t>
  </si>
  <si>
    <t>0,008*1,05 'Přepočtené koeficientem množství</t>
  </si>
  <si>
    <t>340271021</t>
  </si>
  <si>
    <t>Zazdívka otvorů v příčkách nebo stěnách plochy do 1 m2 tvárnicemi pórobetonovými tl 100 mm</t>
  </si>
  <si>
    <t>-1439737737</t>
  </si>
  <si>
    <t>0,2 "N112</t>
  </si>
  <si>
    <t>340271025</t>
  </si>
  <si>
    <t>Zazdívka otvorů v příčkách nebo stěnách plochy do 4 m2 tvárnicemi pórobetonovými tl 100 mm</t>
  </si>
  <si>
    <t>-291126367</t>
  </si>
  <si>
    <t>1,2*0,9 "N107</t>
  </si>
  <si>
    <t>340271041</t>
  </si>
  <si>
    <t>Zazdívka otvorů v příčkách nebo stěnách plochy do 1 m2 tvárnicemi pórobetonovými tl 150 mm</t>
  </si>
  <si>
    <t>-1268783826</t>
  </si>
  <si>
    <t>0,4*0,5 "B104 - vyplentování</t>
  </si>
  <si>
    <t>342272225</t>
  </si>
  <si>
    <t>Příčka z pórobetonových hladkých tvárnic na tenkovrstvou maltu tl 100 mm</t>
  </si>
  <si>
    <t>2146233300</t>
  </si>
  <si>
    <t>3,25*1,4-1,2*1,35 "N108</t>
  </si>
  <si>
    <t>342272245</t>
  </si>
  <si>
    <t>Příčka z pórobetonových hladkých tvárnic na tenkovrstvou maltu tl 150 mm</t>
  </si>
  <si>
    <t>-102375542</t>
  </si>
  <si>
    <t>0,9*2,75 "N101 - obezdívka rozvaděče</t>
  </si>
  <si>
    <t>612311141</t>
  </si>
  <si>
    <t>Vápenná omítka štuková dvouvrstvá vnitřních stěn nanášená ručně</t>
  </si>
  <si>
    <t>-916247082</t>
  </si>
  <si>
    <t>2,3*1,2 "N105</t>
  </si>
  <si>
    <t>3 "N118</t>
  </si>
  <si>
    <t>612325215</t>
  </si>
  <si>
    <t>Vápenocementová hladká omítka malých ploch do 4,0 m2 na stěnách</t>
  </si>
  <si>
    <t>-1429598630</t>
  </si>
  <si>
    <t>1 "B108 - 2,1*1,2 m2</t>
  </si>
  <si>
    <t>612-N110</t>
  </si>
  <si>
    <t>Opr.prasklin zdiva (proškrábnutí/proříznutí spáry+vyplnit rozpínavou maltou)</t>
  </si>
  <si>
    <t>725358926</t>
  </si>
  <si>
    <t>612142001</t>
  </si>
  <si>
    <t>Potažení vnitřních stěn sklovláknitým pletivem vtlačeným do tenkovrstvé hmoty</t>
  </si>
  <si>
    <t>-1302533000</t>
  </si>
  <si>
    <t>1,2*0,9*2 "N107</t>
  </si>
  <si>
    <t>(3,25*1,4-1,2*1,35)*2 "N108</t>
  </si>
  <si>
    <t>2,8*0,6 "N110</t>
  </si>
  <si>
    <t>612311131</t>
  </si>
  <si>
    <t>Potažení vnitřních stěn vápenným štukem tloušťky do 3 mm</t>
  </si>
  <si>
    <t>-1057548500</t>
  </si>
  <si>
    <t>619-N113</t>
  </si>
  <si>
    <t>D+MNT Ochrana stáv. lepeného koberce/PVC - geotext. 200g/m2+slepené přesahy - N113</t>
  </si>
  <si>
    <t>-340664607</t>
  </si>
  <si>
    <t>629991011</t>
  </si>
  <si>
    <t>Zakrytí výplní otvorů a svislých ploch fólií přilepenou lepící páskou</t>
  </si>
  <si>
    <t>-922419770</t>
  </si>
  <si>
    <t>0,9*2*2+0,9*1,2*3 "201</t>
  </si>
  <si>
    <t>(0,9+0,7*2+0,9)*2*2 "202</t>
  </si>
  <si>
    <t>0,9*2*3*2+0,9*1,75*3 "206</t>
  </si>
  <si>
    <t>0,9*2*2+0,9*1,75*2 "210</t>
  </si>
  <si>
    <t>0,9*1,55*2 "212</t>
  </si>
  <si>
    <t>0,9*2*4*2+4,2*1,75*5 "214</t>
  </si>
  <si>
    <t>631311121</t>
  </si>
  <si>
    <t>Doplnění dosavadních mazanin betonem prostým plochy do 1 m2 tloušťky do 80 mm</t>
  </si>
  <si>
    <t>-1399507624</t>
  </si>
  <si>
    <t>0,003 "NP103</t>
  </si>
  <si>
    <t>631311131</t>
  </si>
  <si>
    <t>Doplnění dosavadních mazanin betonem prostým plochy do 1 m2 tloušťky přes 80 mm</t>
  </si>
  <si>
    <t>-1998948584</t>
  </si>
  <si>
    <t xml:space="preserve">0,6*0,9*0,1"N112 </t>
  </si>
  <si>
    <t>631362021</t>
  </si>
  <si>
    <t>Výztuž mazanin svařovanými sítěmi Kari</t>
  </si>
  <si>
    <t>2102538650</t>
  </si>
  <si>
    <t>0,6*0,9*1,98*1,2/1000 "N112</t>
  </si>
  <si>
    <t>635211121</t>
  </si>
  <si>
    <t>Násyp pod podlahy z keramzitu</t>
  </si>
  <si>
    <t>-1865956624</t>
  </si>
  <si>
    <t>0,6*0,9*0,35 "N112</t>
  </si>
  <si>
    <t>971033131</t>
  </si>
  <si>
    <t>Vybourání otvorů ve zdivu cihelném D do 60 mm na MVC nebo MV tl do 150 mm</t>
  </si>
  <si>
    <t>-1595932100</t>
  </si>
  <si>
    <t>1 "Z102</t>
  </si>
  <si>
    <t>34778061</t>
  </si>
  <si>
    <t>722-Z101</t>
  </si>
  <si>
    <t>Napojení na stáv.rozvod PPR 20mm - Z101</t>
  </si>
  <si>
    <t>1184134137</t>
  </si>
  <si>
    <t>722-Z102</t>
  </si>
  <si>
    <t>Napojení na stáv.rozvod PPR 25mm - Z102</t>
  </si>
  <si>
    <t>151120707</t>
  </si>
  <si>
    <t>722-Z103</t>
  </si>
  <si>
    <t>D+MNT-kotvení potrubí PPR20 ke stěně/stropu - Z103</t>
  </si>
  <si>
    <t>-151122437</t>
  </si>
  <si>
    <t>722181212</t>
  </si>
  <si>
    <t>Ochrana vodovodního potrubí přilepenými termoizolačními trubicemi z PE tl do 6 mm DN do 32 mm</t>
  </si>
  <si>
    <t>1301186208</t>
  </si>
  <si>
    <t>5,3 "Z102</t>
  </si>
  <si>
    <t>722232045</t>
  </si>
  <si>
    <t>Kohout kulový přímý G 1 PN 42 do 185°C vnitřní závit</t>
  </si>
  <si>
    <t>473423540</t>
  </si>
  <si>
    <t>722174003</t>
  </si>
  <si>
    <t>Potrubí vodovodní plastové PPR svar polyfuze PN 16 D 25 x 3,5 mm</t>
  </si>
  <si>
    <t>1030710351</t>
  </si>
  <si>
    <t>722174002</t>
  </si>
  <si>
    <t>Potrubí vodovodní plastové PPR svar polyfuze PN 16 D 20 x 2,8 mm</t>
  </si>
  <si>
    <t>446190157</t>
  </si>
  <si>
    <t>3*1,7 "Z101</t>
  </si>
  <si>
    <t>722181221</t>
  </si>
  <si>
    <t>Ochrana vodovodního potrubí přilepenými termoizolačními trubicemi z PE tl do 9 mm DN do 22 mm</t>
  </si>
  <si>
    <t>675016486</t>
  </si>
  <si>
    <t>722182011</t>
  </si>
  <si>
    <t>Podpůrný žlab pro potrubí D 20</t>
  </si>
  <si>
    <t>630909711</t>
  </si>
  <si>
    <t>722232044</t>
  </si>
  <si>
    <t>Kohout kulový přímý G 3/4 PN 42 do 185°C vnitřní závit</t>
  </si>
  <si>
    <t>1658450628</t>
  </si>
  <si>
    <t>3 "Z101</t>
  </si>
  <si>
    <t>722290226</t>
  </si>
  <si>
    <t>Zkouška těsnosti vodovodního potrubí závitového do DN 50</t>
  </si>
  <si>
    <t>1915201542</t>
  </si>
  <si>
    <t>722290234</t>
  </si>
  <si>
    <t>Proplach a dezinfekce vodovodního potrubí do DN 80</t>
  </si>
  <si>
    <t>-1471384714</t>
  </si>
  <si>
    <t>998722201</t>
  </si>
  <si>
    <t>Přesun hmot procentní pro vnitřní vodovod v objektech v do 6 m</t>
  </si>
  <si>
    <t>%</t>
  </si>
  <si>
    <t>-132605589</t>
  </si>
  <si>
    <t>725291511</t>
  </si>
  <si>
    <t>Doplňky zařízení koupelen a záchodů plastové dávkovač tekutého mýdla na 350 ml</t>
  </si>
  <si>
    <t>-376022988</t>
  </si>
  <si>
    <t>1 "N114</t>
  </si>
  <si>
    <t>725291531</t>
  </si>
  <si>
    <t>Doplňky zařízení koupelen a záchodů plastové zásobník papírových ručníků</t>
  </si>
  <si>
    <t>1730356026</t>
  </si>
  <si>
    <t>725-N103</t>
  </si>
  <si>
    <t>D+MNT 2dřez-ATYP 1025x510/870mm, nerez (prac.deska s prolisem, trnož, zadní lem, 2x dřez 450x450x250mm) + Odp.potrubí/sifon pro 2dřez + vývod pro myčku</t>
  </si>
  <si>
    <t>-1243771300</t>
  </si>
  <si>
    <t>998725201</t>
  </si>
  <si>
    <t>Přesun hmot procentní pro zařizovací předměty v objektech v do 6 m</t>
  </si>
  <si>
    <t>-2124977509</t>
  </si>
  <si>
    <t>763</t>
  </si>
  <si>
    <t>Konstrukce suché výstavby</t>
  </si>
  <si>
    <t>38</t>
  </si>
  <si>
    <t>763111723</t>
  </si>
  <si>
    <t>SDK příčka Al úhelník k ochraně rohů</t>
  </si>
  <si>
    <t>-1897918923</t>
  </si>
  <si>
    <t>1,84 "T102</t>
  </si>
  <si>
    <t>1,64+0,5"T103</t>
  </si>
  <si>
    <t>3,19 "T104</t>
  </si>
  <si>
    <t>4,39 "T105</t>
  </si>
  <si>
    <t>39</t>
  </si>
  <si>
    <t>763131411</t>
  </si>
  <si>
    <t>SDK podhled desky 1xA 12,5 bez TI dvouvrstvá spodní kce profil CD+UD</t>
  </si>
  <si>
    <t>-605673652</t>
  </si>
  <si>
    <t>4,1 "T101</t>
  </si>
  <si>
    <t>1,92 "T102 - kastlík</t>
  </si>
  <si>
    <t>0,8 "T103 - kastlík</t>
  </si>
  <si>
    <t>2,3 "T104 - kastlík</t>
  </si>
  <si>
    <t>3,2 "T105 - kastlík</t>
  </si>
  <si>
    <t>40</t>
  </si>
  <si>
    <t>763172312</t>
  </si>
  <si>
    <t>Montáž revizních dvířek SDK kcí vel. 300x300 mm</t>
  </si>
  <si>
    <t>1653661510</t>
  </si>
  <si>
    <t>1 "T101</t>
  </si>
  <si>
    <t>41</t>
  </si>
  <si>
    <t>59030711</t>
  </si>
  <si>
    <t>dvířka revizní s automatickým zámkem 300x300mm</t>
  </si>
  <si>
    <t>1794831836</t>
  </si>
  <si>
    <t>42</t>
  </si>
  <si>
    <t>998763200</t>
  </si>
  <si>
    <t>Přesun hmot procentní pro dřevostavby v objektech v do 6 m</t>
  </si>
  <si>
    <t>-837689478</t>
  </si>
  <si>
    <t>43</t>
  </si>
  <si>
    <t>766-N109</t>
  </si>
  <si>
    <t>M+D ATYP.dveře ocel./dřevo do otv.125x140cm,vč.rámu, kování,zámek FAB, 2x průvětrník - N109</t>
  </si>
  <si>
    <t>-1061591451</t>
  </si>
  <si>
    <t>44</t>
  </si>
  <si>
    <t>998766201</t>
  </si>
  <si>
    <t>Přesun hmot procentní pro konstrukce truhlářské v objektech v do 6 m</t>
  </si>
  <si>
    <t>-1421713615</t>
  </si>
  <si>
    <t>45</t>
  </si>
  <si>
    <t>771121011</t>
  </si>
  <si>
    <t>Nátěr penetrační na podlahu</t>
  </si>
  <si>
    <t>369605362</t>
  </si>
  <si>
    <t>21,56 "NP101</t>
  </si>
  <si>
    <t>11,26 "NP102</t>
  </si>
  <si>
    <t>3,23 "NP103</t>
  </si>
  <si>
    <t>46</t>
  </si>
  <si>
    <t>771151021</t>
  </si>
  <si>
    <t>Samonivelační stěrka podlah pevnosti 30 MPa tl 3 mm</t>
  </si>
  <si>
    <t>-611477926</t>
  </si>
  <si>
    <t>10,15 "NP104</t>
  </si>
  <si>
    <t>47</t>
  </si>
  <si>
    <t>771474112</t>
  </si>
  <si>
    <t>Montáž soklů z dlaždic keramických rovných flexibilní lepidlo v do 90 mm</t>
  </si>
  <si>
    <t>-1283047953</t>
  </si>
  <si>
    <t>13,5 "NP101</t>
  </si>
  <si>
    <t>14,25 "NP102</t>
  </si>
  <si>
    <t>6,4 "NP103</t>
  </si>
  <si>
    <t>48</t>
  </si>
  <si>
    <t>59761275</t>
  </si>
  <si>
    <t>sokl-dlažba keramická slinutá hladká do interiéru i exteriéru 330x80mm</t>
  </si>
  <si>
    <t>331681149</t>
  </si>
  <si>
    <t>115*1,1 'Přepočtené koeficientem množství</t>
  </si>
  <si>
    <t>49</t>
  </si>
  <si>
    <t>771575115</t>
  </si>
  <si>
    <t>Montáž podlah keramických hladkých lepených disperzním lepidlem do 22 ks/m2</t>
  </si>
  <si>
    <t>1139716531</t>
  </si>
  <si>
    <t>50</t>
  </si>
  <si>
    <t>59761012</t>
  </si>
  <si>
    <t>dlažba keramická hutná reliéfní do interiéru přes 19 do 22ks/m2</t>
  </si>
  <si>
    <t>928112935</t>
  </si>
  <si>
    <t>36,05*1,1 'Přepočtené koeficientem množství</t>
  </si>
  <si>
    <t>51</t>
  </si>
  <si>
    <t>771577141</t>
  </si>
  <si>
    <t>Příplatek k montáž podlah keramických za plochu do 5 m2</t>
  </si>
  <si>
    <t>-619340911</t>
  </si>
  <si>
    <t>52</t>
  </si>
  <si>
    <t>771-N102</t>
  </si>
  <si>
    <t>Spárování - atest potraviny</t>
  </si>
  <si>
    <t>1378455136</t>
  </si>
  <si>
    <t>53</t>
  </si>
  <si>
    <t>998771201</t>
  </si>
  <si>
    <t>Přesun hmot procentní pro podlahy z dlaždic v objektech v do 6 m</t>
  </si>
  <si>
    <t>491657992</t>
  </si>
  <si>
    <t>54</t>
  </si>
  <si>
    <t>776121111</t>
  </si>
  <si>
    <t>Vodou ředitelná penetrace savého podkladu povlakových podlah ředěná v poměru 1:3</t>
  </si>
  <si>
    <t>-1305663309</t>
  </si>
  <si>
    <t>10,15  "NP104</t>
  </si>
  <si>
    <t>55</t>
  </si>
  <si>
    <t>776221111</t>
  </si>
  <si>
    <t>Lepení pásů z PVC standardním lepidlem</t>
  </si>
  <si>
    <t>871321548</t>
  </si>
  <si>
    <t>56</t>
  </si>
  <si>
    <t>28412285</t>
  </si>
  <si>
    <t>krytina podlahová heterogenní tl 2mm</t>
  </si>
  <si>
    <t>-40092883</t>
  </si>
  <si>
    <t>10,15*1,1 'Přepočtené koeficientem množství</t>
  </si>
  <si>
    <t>57</t>
  </si>
  <si>
    <t>776411111</t>
  </si>
  <si>
    <t>Montáž obvodových soklíků výšky do 80 mm</t>
  </si>
  <si>
    <t>-1127679799</t>
  </si>
  <si>
    <t>3,75*2+2,81*2-0,8+0,4*2+0,5*2 "NP104</t>
  </si>
  <si>
    <t>58</t>
  </si>
  <si>
    <t>28411003</t>
  </si>
  <si>
    <t>lišta soklová PVC 30x30mm</t>
  </si>
  <si>
    <t>250099887</t>
  </si>
  <si>
    <t>14,12*1,02 'Přepočtené koeficientem množství</t>
  </si>
  <si>
    <t>59</t>
  </si>
  <si>
    <t>776421312</t>
  </si>
  <si>
    <t>Montáž přechodových šroubovaných lišt</t>
  </si>
  <si>
    <t>-784120316</t>
  </si>
  <si>
    <t>1 "NP101</t>
  </si>
  <si>
    <t>2 "NP102</t>
  </si>
  <si>
    <t>1 "NP103</t>
  </si>
  <si>
    <t>1 "N104</t>
  </si>
  <si>
    <t>60</t>
  </si>
  <si>
    <t>55343124</t>
  </si>
  <si>
    <t>profil přechodový Al vrtaný 30mm bronz</t>
  </si>
  <si>
    <t>1781273240</t>
  </si>
  <si>
    <t>5*1,02 'Přepočtené koeficientem množství</t>
  </si>
  <si>
    <t>61</t>
  </si>
  <si>
    <t>998776201</t>
  </si>
  <si>
    <t>Přesun hmot procentní pro podlahy povlakové v objektech v do 6 m</t>
  </si>
  <si>
    <t>1769851270</t>
  </si>
  <si>
    <t>62</t>
  </si>
  <si>
    <t>781121011</t>
  </si>
  <si>
    <t>Nátěr penetrační na stěnu</t>
  </si>
  <si>
    <t>-1599849543</t>
  </si>
  <si>
    <t>0,65*2 "N102</t>
  </si>
  <si>
    <t>63</t>
  </si>
  <si>
    <t>Oprava obkladu z obkladaček keramických do 22 ks/m2 lepených</t>
  </si>
  <si>
    <t>1196071338</t>
  </si>
  <si>
    <t>64</t>
  </si>
  <si>
    <t>59761040</t>
  </si>
  <si>
    <t>obklad keramický hladký přes 19 do 22ks/m2</t>
  </si>
  <si>
    <t>1605692286</t>
  </si>
  <si>
    <t>2*0,2*0,25</t>
  </si>
  <si>
    <t>0,1*1,1 'Přepočtené koeficientem množství</t>
  </si>
  <si>
    <t>65</t>
  </si>
  <si>
    <t>781494111</t>
  </si>
  <si>
    <t>Plastové profily rohové lepené flexibilním lepidlem</t>
  </si>
  <si>
    <t>-41102718</t>
  </si>
  <si>
    <t>2 "N102</t>
  </si>
  <si>
    <t>66</t>
  </si>
  <si>
    <t>781494511</t>
  </si>
  <si>
    <t>Plastové profily ukončovací lepené flexibilním lepidlem</t>
  </si>
  <si>
    <t>-1539424290</t>
  </si>
  <si>
    <t>0,65+2 "N102</t>
  </si>
  <si>
    <t>67</t>
  </si>
  <si>
    <t>781774115</t>
  </si>
  <si>
    <t>Montáž obkladů vnějších z dlaždic keramických hladkých do 22 ks/m2 lepených flexibilním lepidlem</t>
  </si>
  <si>
    <t>1021633050</t>
  </si>
  <si>
    <t>68</t>
  </si>
  <si>
    <t>-412705300</t>
  </si>
  <si>
    <t>1,3*1,1 'Přepočtené koeficientem množství</t>
  </si>
  <si>
    <t>69</t>
  </si>
  <si>
    <t>781779191</t>
  </si>
  <si>
    <t>Příplatek k montáži obkladů vnějších z dlaždic keramických za plochu do 10 m2</t>
  </si>
  <si>
    <t>976917655</t>
  </si>
  <si>
    <t>70</t>
  </si>
  <si>
    <t>998781201</t>
  </si>
  <si>
    <t>Přesun hmot procentní pro obklady keramické v objektech v do 6 m</t>
  </si>
  <si>
    <t>-1805698474</t>
  </si>
  <si>
    <t>71</t>
  </si>
  <si>
    <t>783801401</t>
  </si>
  <si>
    <t>Ometení omítek před provedením nátěru</t>
  </si>
  <si>
    <t>-1682461996</t>
  </si>
  <si>
    <t>1,2*1,2 "N101</t>
  </si>
  <si>
    <t>1,2*2,3 "N105</t>
  </si>
  <si>
    <t>2,8*0,6+0,7*1,65+1,2*1,2 "N111</t>
  </si>
  <si>
    <t>102,53 "N116</t>
  </si>
  <si>
    <t>72</t>
  </si>
  <si>
    <t>783813131</t>
  </si>
  <si>
    <t>Penetrační nátěr hladkých, tenkovrstvých zrnitých a štukových omítek</t>
  </si>
  <si>
    <t>594627410</t>
  </si>
  <si>
    <t>102,53*0,1 "N116 - na 10% plochy</t>
  </si>
  <si>
    <t>73</t>
  </si>
  <si>
    <t>783817421-olej</t>
  </si>
  <si>
    <t>Krycí dvojnásobný olejový nátěr hladkých, zrnitých tenkovrstvých nebo štukových omítek</t>
  </si>
  <si>
    <t>-805812570</t>
  </si>
  <si>
    <t>74</t>
  </si>
  <si>
    <t>617213446</t>
  </si>
  <si>
    <t>14,4 "101</t>
  </si>
  <si>
    <t>11,8*2,7</t>
  </si>
  <si>
    <t>-11,8*1,2</t>
  </si>
  <si>
    <t>4,3 "103</t>
  </si>
  <si>
    <t>9,6*(3-1,2)</t>
  </si>
  <si>
    <t>16,3 "107</t>
  </si>
  <si>
    <t>18*3</t>
  </si>
  <si>
    <t>-18*1</t>
  </si>
  <si>
    <t>10,1 "111</t>
  </si>
  <si>
    <t>14,6*3</t>
  </si>
  <si>
    <t>-14,6*1,2</t>
  </si>
  <si>
    <t>6,8 "112</t>
  </si>
  <si>
    <t>11,2*3</t>
  </si>
  <si>
    <t>-3,8*2</t>
  </si>
  <si>
    <t>4,2 "113</t>
  </si>
  <si>
    <t>9,2*2,4</t>
  </si>
  <si>
    <t>-9,2*1,2</t>
  </si>
  <si>
    <t>3,3 "115</t>
  </si>
  <si>
    <t>3,3*3</t>
  </si>
  <si>
    <t>101,5 "118</t>
  </si>
  <si>
    <t>50,3*3</t>
  </si>
  <si>
    <t>-50,3*1</t>
  </si>
  <si>
    <t>-3*4,2*1,75</t>
  </si>
  <si>
    <t>6*5,75*0,25</t>
  </si>
  <si>
    <t>75</t>
  </si>
  <si>
    <t>784181101</t>
  </si>
  <si>
    <t>Základní akrylátová jednonásobná penetrace podkladu v místnostech výšky do 3,80m</t>
  </si>
  <si>
    <t>-1051143798</t>
  </si>
  <si>
    <t>76</t>
  </si>
  <si>
    <t>784221101</t>
  </si>
  <si>
    <t>Dvojnásobné bílé malby ze směsí za sucha dobře otěruvzdorných v místnostech do 3,80 m</t>
  </si>
  <si>
    <t>393142864</t>
  </si>
  <si>
    <t>77</t>
  </si>
  <si>
    <t>784221133</t>
  </si>
  <si>
    <t>Příplatek k cenám 2x maleb za sucha otěruvzdorných za provádění styku 2 barev</t>
  </si>
  <si>
    <t>-1851597644</t>
  </si>
  <si>
    <t>11,8 "101</t>
  </si>
  <si>
    <t>9,6 "103</t>
  </si>
  <si>
    <t>18 "107</t>
  </si>
  <si>
    <t>14,6 "111</t>
  </si>
  <si>
    <t>11,2 "112</t>
  </si>
  <si>
    <t>9,2 "113</t>
  </si>
  <si>
    <t>50,3 "118</t>
  </si>
  <si>
    <t>78</t>
  </si>
  <si>
    <t>784221153</t>
  </si>
  <si>
    <t>Příplatek k cenám 2x maleb za sucha otěruvzdorných za barevnou malbu v odstínu středně sytém</t>
  </si>
  <si>
    <t>-452865894</t>
  </si>
  <si>
    <t>392,275*0,66 "barevná malba</t>
  </si>
  <si>
    <t>20-1 - Bourané konstrukce, demontáž, likvidace - 2NP</t>
  </si>
  <si>
    <t>612311121</t>
  </si>
  <si>
    <t>Vápenná omítka hladká jednovrstvá vnitřních stěn nanášená ručně</t>
  </si>
  <si>
    <t>1713578839</t>
  </si>
  <si>
    <t>3,9*1,2 "B206</t>
  </si>
  <si>
    <t>22,6*1,2-(3*0,85*0,85+3*0,9*0,2+1,2*0,2) "2.01+2.16 - B208+N210 - poškozená místa pod olejovými nátěry</t>
  </si>
  <si>
    <t>5,45*1,2 "2.02</t>
  </si>
  <si>
    <t>14,5*1,1 "2.06</t>
  </si>
  <si>
    <t>13,3*1 "2.10</t>
  </si>
  <si>
    <t>8,05*1,23-2*0,9*0,2 "2.12</t>
  </si>
  <si>
    <t>49,7*1 "2.14</t>
  </si>
  <si>
    <t>5 "B211+N213</t>
  </si>
  <si>
    <t>612-B207N209</t>
  </si>
  <si>
    <t>Oprava prasklin v ploše a koutech / alt. doplnění krycí lištou - B207+N209</t>
  </si>
  <si>
    <t>0,25*0,7*1 "B212 - zděný sokl</t>
  </si>
  <si>
    <t>11,05 "BP201</t>
  </si>
  <si>
    <t>8,8*0,1 "BP201 - sokl</t>
  </si>
  <si>
    <t>1,2*0,9 "B205</t>
  </si>
  <si>
    <t>1 "B210</t>
  </si>
  <si>
    <t>-1633505452</t>
  </si>
  <si>
    <t>-562184029</t>
  </si>
  <si>
    <t>-1681972638</t>
  </si>
  <si>
    <t>1,754*9 'Přepočtené koeficientem množství</t>
  </si>
  <si>
    <t>-2105908540</t>
  </si>
  <si>
    <t>1,77*0,7 'Přepočtené koeficientem množství</t>
  </si>
  <si>
    <t>500208162</t>
  </si>
  <si>
    <t>1,77*0,3 'Přepočtené koeficientem množství</t>
  </si>
  <si>
    <t>2147028538</t>
  </si>
  <si>
    <t>-732032890</t>
  </si>
  <si>
    <t>2*3 "B215</t>
  </si>
  <si>
    <t>725210821</t>
  </si>
  <si>
    <t>Demontáž umyvadel bez výtokových armatur</t>
  </si>
  <si>
    <t>-1090747360</t>
  </si>
  <si>
    <t>1 "B204</t>
  </si>
  <si>
    <t>725820801</t>
  </si>
  <si>
    <t>Demontáž baterie nástěnné do G 3 / 4</t>
  </si>
  <si>
    <t>-828143560</t>
  </si>
  <si>
    <t>1 "B203</t>
  </si>
  <si>
    <t>725-B204-1</t>
  </si>
  <si>
    <t>725-B204-2</t>
  </si>
  <si>
    <t>1 "2dřez 50x103/88cm, nerez, vč. odp.potrubí/sifon - B203</t>
  </si>
  <si>
    <t>1 "BP201</t>
  </si>
  <si>
    <t>766-B201</t>
  </si>
  <si>
    <t>Demontáž držák/kryt shrnovací stěny, dřevo, cca 15x15/530cm, vč.kotevních prvků - B201</t>
  </si>
  <si>
    <t>766-B202</t>
  </si>
  <si>
    <t>Demontáž držák/kryt záclon - dřevo, cca 2x15cm, vč.kotevních prvků - B202</t>
  </si>
  <si>
    <t>DMNT-přesun-uskladnění-přesun-MNT zpět - do 60m - Soubor položek P201-P211</t>
  </si>
  <si>
    <t>2 "N214</t>
  </si>
  <si>
    <t>20-2 - Nové konstrukce - 2NP</t>
  </si>
  <si>
    <t xml:space="preserve">    711 - Izolace proti vodě, vlhkosti a plynům</t>
  </si>
  <si>
    <t xml:space="preserve">    721 - Zdravotechnika - vnitřní kanalizace</t>
  </si>
  <si>
    <t xml:space="preserve">    726 - Zdravotechnika - předstěnové instalace</t>
  </si>
  <si>
    <t>Osazování ocelových válcovaných nosníků na zdivu I, IE, U, UE nebo L do č 12</t>
  </si>
  <si>
    <t>0,8*4,03/1000 "N101 - L50x50/800</t>
  </si>
  <si>
    <t>13010420</t>
  </si>
  <si>
    <t>úhelník ocelový rovnostranný jakost 11 375 50x50x5mm</t>
  </si>
  <si>
    <t>911728677</t>
  </si>
  <si>
    <t>0,003*1,05 'Přepočtené koeficientem množství</t>
  </si>
  <si>
    <t>1,2*0,9 "N206</t>
  </si>
  <si>
    <t>342272205</t>
  </si>
  <si>
    <t>Příčka z pórobetonových hladkých tvárnic na tenkovrstvou maltu tl 50 mm</t>
  </si>
  <si>
    <t>2091826473</t>
  </si>
  <si>
    <t>0,23 "N201 - záklop</t>
  </si>
  <si>
    <t>(0,9+0,1)*2 "N201 - obezdívka rozvaděče</t>
  </si>
  <si>
    <t>169155445</t>
  </si>
  <si>
    <t>1,2*0,9*2 "N212</t>
  </si>
  <si>
    <t>612325213</t>
  </si>
  <si>
    <t>Vápenocementová hladká omítka malých ploch do 1,0 m2 na stěnách</t>
  </si>
  <si>
    <t>893634135</t>
  </si>
  <si>
    <t>2 "N212 - 1,2x0,9 m</t>
  </si>
  <si>
    <t>1,2*0,9*2 "N206</t>
  </si>
  <si>
    <t>0,2*1,2*2 "N212</t>
  </si>
  <si>
    <t>619-N207</t>
  </si>
  <si>
    <t>D+MNT Ochrana stáv. lepeného koberce/PVC - geotext. 200g/m2+slepené přesahy - N207</t>
  </si>
  <si>
    <t>-1218348537</t>
  </si>
  <si>
    <t>0,8*2*2+0,9*0,5*3 "101</t>
  </si>
  <si>
    <t>(1+0,7*2+0,9)*2*2 "103</t>
  </si>
  <si>
    <t>0,9*2*3*2+0,9*0,65*3 "107</t>
  </si>
  <si>
    <t>0,9*2*2+0,9*0,55 "111</t>
  </si>
  <si>
    <t>0,9*0,75 "112</t>
  </si>
  <si>
    <t>0,9*2*2*2 "113</t>
  </si>
  <si>
    <t>0,9*2*2 "115</t>
  </si>
  <si>
    <t>0,9*2*5*2+4,2*1,75*3+2,1*1,75 "118</t>
  </si>
  <si>
    <t>1573981858</t>
  </si>
  <si>
    <t>711</t>
  </si>
  <si>
    <t>Izolace proti vodě, vlhkosti a plynům</t>
  </si>
  <si>
    <t>711113125</t>
  </si>
  <si>
    <t>Izolace proti vlhkosti na svislé ploše za studena těsnicí hmotou dvousložkovou na bázi polymery modifikované živičné emulze</t>
  </si>
  <si>
    <t>-268547529</t>
  </si>
  <si>
    <t>2,6*1,71+3,7*0,15 "N203</t>
  </si>
  <si>
    <t>721</t>
  </si>
  <si>
    <t>Zdravotechnika - vnitřní kanalizace</t>
  </si>
  <si>
    <t>721174042</t>
  </si>
  <si>
    <t>Potrubí kanalizační z PP připojovací DN 40</t>
  </si>
  <si>
    <t>-961124563</t>
  </si>
  <si>
    <t>1 "N205</t>
  </si>
  <si>
    <t>721174043</t>
  </si>
  <si>
    <t>Potrubí kanalizační z PP připojovací DN 50</t>
  </si>
  <si>
    <t>1691376712</t>
  </si>
  <si>
    <t>1 "N204</t>
  </si>
  <si>
    <t>998721201</t>
  </si>
  <si>
    <t>Přesun hmot procentní pro vnitřní kanalizace v objektech v do 6 m</t>
  </si>
  <si>
    <t>-82843371</t>
  </si>
  <si>
    <t>-1913050691</t>
  </si>
  <si>
    <t>3+3,2 "Z201</t>
  </si>
  <si>
    <t>-1876046185</t>
  </si>
  <si>
    <t>722190401</t>
  </si>
  <si>
    <t>Vyvedení a upevnění výpustku do DN 25</t>
  </si>
  <si>
    <t>753799083</t>
  </si>
  <si>
    <t>2*2 "Z201</t>
  </si>
  <si>
    <t>-620815532</t>
  </si>
  <si>
    <t>2 "Z201</t>
  </si>
  <si>
    <t>481479555</t>
  </si>
  <si>
    <t>-1407448784</t>
  </si>
  <si>
    <t>139141652</t>
  </si>
  <si>
    <t>725211601</t>
  </si>
  <si>
    <t>Umyvadlo keramické bílé šířky 500 mm bez krytu na sifon připevněné na stěnu šrouby</t>
  </si>
  <si>
    <t>1771687399</t>
  </si>
  <si>
    <t>725821312</t>
  </si>
  <si>
    <t>Baterie dřezová nástěnná páková s otáčivým kulatým ústím a délkou ramínka 300 mm</t>
  </si>
  <si>
    <t>306528055</t>
  </si>
  <si>
    <t>725829121</t>
  </si>
  <si>
    <t>Montáž baterie umyvadlové nástěnné pákové a klasické ostatní typ</t>
  </si>
  <si>
    <t>1580378271</t>
  </si>
  <si>
    <t>55143991</t>
  </si>
  <si>
    <t>baterie umyvadlová stojánková klasická bez výpusti pevné ústí</t>
  </si>
  <si>
    <t>-1030406233</t>
  </si>
  <si>
    <t>725980123</t>
  </si>
  <si>
    <t>Dvířka 20x20</t>
  </si>
  <si>
    <t>310165525</t>
  </si>
  <si>
    <t>1 "N202</t>
  </si>
  <si>
    <t>725-N204</t>
  </si>
  <si>
    <t>829767630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</si>
  <si>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</si>
  <si>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</si>
  <si>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</si>
  <si>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</si>
  <si>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-1135794703</t>
  </si>
  <si>
    <t>763121429</t>
  </si>
  <si>
    <t>SDK stěna předsazená tl 112,5 mm profil CW+UW 100 deska 1xH2 12,5 TI 40 mm EI 30</t>
  </si>
  <si>
    <t>-1183991005</t>
  </si>
  <si>
    <t>3,7*1,71 "N202</t>
  </si>
  <si>
    <t>964069453</t>
  </si>
  <si>
    <t>10,98 "NP201</t>
  </si>
  <si>
    <t>9,66 "NP201</t>
  </si>
  <si>
    <t>33*1,1 'Přepočtené koeficientem množství</t>
  </si>
  <si>
    <t>59761012R10</t>
  </si>
  <si>
    <t>dlažba keramická hutná reliéfní do interiéru přes 19 do 22ks/m2 - R10</t>
  </si>
  <si>
    <t>10,98*1,1 'Přepočtené koeficientem množství</t>
  </si>
  <si>
    <t>-1918102775</t>
  </si>
  <si>
    <t>1 "NP201</t>
  </si>
  <si>
    <t>1*1,02 'Přepočtené koeficientem množství</t>
  </si>
  <si>
    <t>485549916</t>
  </si>
  <si>
    <t>3,7*2,11 "N203</t>
  </si>
  <si>
    <t>3,7 "N203</t>
  </si>
  <si>
    <t>7,807*1,1 'Přepočtené koeficientem množství</t>
  </si>
  <si>
    <t>78177-N203</t>
  </si>
  <si>
    <t>1625189664</t>
  </si>
  <si>
    <t>418631882</t>
  </si>
  <si>
    <t>1,2*1,2 "N201</t>
  </si>
  <si>
    <t>119,2 "N210</t>
  </si>
  <si>
    <t>Penetrační syntetický nátěr hladkých, tenkovrstvých zrnitých a štukových omítek</t>
  </si>
  <si>
    <t>119,2*0,1 "N210 - na 10% plochy</t>
  </si>
  <si>
    <t>-747395058</t>
  </si>
  <si>
    <t>-1085974279</t>
  </si>
  <si>
    <t>10,2 "201</t>
  </si>
  <si>
    <t>9,5*(3-1,2)</t>
  </si>
  <si>
    <t>4,3 "202</t>
  </si>
  <si>
    <t>9,8*(3-1,2)</t>
  </si>
  <si>
    <t>15,9 "206</t>
  </si>
  <si>
    <t>17,8*3</t>
  </si>
  <si>
    <t>-17,8*1,1</t>
  </si>
  <si>
    <t>10,5 "210</t>
  </si>
  <si>
    <t>-14,6*1</t>
  </si>
  <si>
    <t>11,2 "212</t>
  </si>
  <si>
    <t>14,2*3</t>
  </si>
  <si>
    <t>-3,7*2</t>
  </si>
  <si>
    <t>-10,5*1,2</t>
  </si>
  <si>
    <t>113,3 "214</t>
  </si>
  <si>
    <t>54,9*3</t>
  </si>
  <si>
    <t>-54,9*1</t>
  </si>
  <si>
    <t>-5*4,2*1,75</t>
  </si>
  <si>
    <t>784121009</t>
  </si>
  <si>
    <t>Oškrabání malby na schodišti o výšce podlaží do 6,3 m</t>
  </si>
  <si>
    <t>-403953805</t>
  </si>
  <si>
    <t>22 "215+216</t>
  </si>
  <si>
    <t>44,9</t>
  </si>
  <si>
    <t>-1268199992</t>
  </si>
  <si>
    <t>784181109</t>
  </si>
  <si>
    <t>Základní akrylátová jednonásobná penetrace podkladu na schodišti o výšce podlaží do 6,3 m</t>
  </si>
  <si>
    <t>-432683835</t>
  </si>
  <si>
    <t>-1332841155</t>
  </si>
  <si>
    <t>784221109</t>
  </si>
  <si>
    <t>Dvojnásobné bílé malby ze směsí za sucha dobře otěruvzdorných na schodišti do 6,3 m</t>
  </si>
  <si>
    <t>935295712</t>
  </si>
  <si>
    <t>453382945</t>
  </si>
  <si>
    <t>9,5 "201</t>
  </si>
  <si>
    <t>9,8 "202</t>
  </si>
  <si>
    <t>17,8 "206</t>
  </si>
  <si>
    <t>14,6 "210</t>
  </si>
  <si>
    <t>14,2 "212</t>
  </si>
  <si>
    <t>54,9 "214</t>
  </si>
  <si>
    <t>23,3 "215+216</t>
  </si>
  <si>
    <t>2141765123</t>
  </si>
  <si>
    <t>434,335*0,66 "barevná malba</t>
  </si>
  <si>
    <t>30 - Elektroinstalace</t>
  </si>
  <si>
    <t>12201</t>
  </si>
  <si>
    <t>Město Sokolov, Rokycanova 1929, Sokolov 356 01</t>
  </si>
  <si>
    <t>Ing. Jiří Voráč</t>
  </si>
  <si>
    <t>HSV - HSV</t>
  </si>
  <si>
    <t xml:space="preserve">    9 - Ostatní konstrukce a práce-bourání</t>
  </si>
  <si>
    <t>M - Práce a dodávky M</t>
  </si>
  <si>
    <t xml:space="preserve">    21-M - Elektromontáže</t>
  </si>
  <si>
    <t xml:space="preserve">      SILN - Silnoproud + příprava pro slaboproud</t>
  </si>
  <si>
    <t xml:space="preserve">      SLAB - Slaboproud</t>
  </si>
  <si>
    <t xml:space="preserve">      SPOL - Společné položky</t>
  </si>
  <si>
    <t>OST - Ostatní</t>
  </si>
  <si>
    <t xml:space="preserve">    VRN - Vedlejší rozpočtové náklady</t>
  </si>
  <si>
    <t>612135101</t>
  </si>
  <si>
    <t>Hrubá výplň rýh ve stěnách maltou jakékoli šířky rýhy</t>
  </si>
  <si>
    <t>-1088304197</t>
  </si>
  <si>
    <t>420*0,03</t>
  </si>
  <si>
    <t>140*0,07</t>
  </si>
  <si>
    <t>80*0,1</t>
  </si>
  <si>
    <t>612325121</t>
  </si>
  <si>
    <t>Vápenocementová štuková omítka rýh ve stěnách šířky do 150 mm</t>
  </si>
  <si>
    <t>860400173</t>
  </si>
  <si>
    <t>612325221</t>
  </si>
  <si>
    <t>Vápenocementová štuková omítka malých ploch do 0,09 m2 na stěnách</t>
  </si>
  <si>
    <t>320110646</t>
  </si>
  <si>
    <t>179 "krabičky</t>
  </si>
  <si>
    <t>24*2</t>
  </si>
  <si>
    <t>14*2</t>
  </si>
  <si>
    <t>612325222</t>
  </si>
  <si>
    <t>Vápenocementová štuková omítka malých ploch do 0,25 m2 na stěnách</t>
  </si>
  <si>
    <t>982327860</t>
  </si>
  <si>
    <t>9*2</t>
  </si>
  <si>
    <t>622-01</t>
  </si>
  <si>
    <t>Obnova a oprava zateplení po osazení videotelefonu do fasády</t>
  </si>
  <si>
    <t>-584856933</t>
  </si>
  <si>
    <t>Ostatní konstrukce a práce-bourání</t>
  </si>
  <si>
    <t>974031121</t>
  </si>
  <si>
    <t>Frézování (řezání) rýh ve zdivu cihelném hl do 30 mm š do 30 mm</t>
  </si>
  <si>
    <t>871243250</t>
  </si>
  <si>
    <t>974031122</t>
  </si>
  <si>
    <t>Frézování (řezání) ve zdivu cihelném hl do 30 mm š do 70 mm</t>
  </si>
  <si>
    <t>-1814045595</t>
  </si>
  <si>
    <t>974031123</t>
  </si>
  <si>
    <t>Frézování (řezání) ve zdivu cihelném hl do 30 mm š do 100 mm</t>
  </si>
  <si>
    <t>1570196652</t>
  </si>
  <si>
    <t>974031132</t>
  </si>
  <si>
    <t>Frézování (řezání) rýh ve zdivu cihelném hl do 50 mm š do 70 mm</t>
  </si>
  <si>
    <t>-1247830115</t>
  </si>
  <si>
    <t>977131119</t>
  </si>
  <si>
    <t>Vrty příklepovými vrtáky D do 32 mm do cihelného zdiva nebo prostého betonu</t>
  </si>
  <si>
    <t>-1017546641</t>
  </si>
  <si>
    <t>0,15*(46+22)+0,25*1+0,55*(31+22) "stěny</t>
  </si>
  <si>
    <t>5*0,3 "stropy</t>
  </si>
  <si>
    <t>977131291</t>
  </si>
  <si>
    <t>Příplatek k vrtům příklepovými vrtáky za práci ve stísněném prostoru</t>
  </si>
  <si>
    <t>94026008</t>
  </si>
  <si>
    <t>978059511</t>
  </si>
  <si>
    <t>Odsekání a odebrání obkladů stěn z vnitřních obkládaček plochy do 1 m2</t>
  </si>
  <si>
    <t>403761969</t>
  </si>
  <si>
    <t>4*0,15*0,15+8*0,15*0,15</t>
  </si>
  <si>
    <t>2042452973</t>
  </si>
  <si>
    <t>396734235</t>
  </si>
  <si>
    <t>-1250906588</t>
  </si>
  <si>
    <t>2,124*9 'Přepočtené koeficientem množství</t>
  </si>
  <si>
    <t>-893466716</t>
  </si>
  <si>
    <t>763-1</t>
  </si>
  <si>
    <t>Provedení otvoru 200x200 do SDK pr protažení kabelů vč.následného zakrytí a začištění</t>
  </si>
  <si>
    <t>47067046</t>
  </si>
  <si>
    <t>781413914</t>
  </si>
  <si>
    <t>Oprava obkladu z obkladaček pórovinových do 45 ks/m2 lepených</t>
  </si>
  <si>
    <t>-2131627360</t>
  </si>
  <si>
    <t>2+2</t>
  </si>
  <si>
    <t>59761255-1</t>
  </si>
  <si>
    <t>obkladačky keramické  kuchyňské (barevné) přes 35 do 45 ks/m2</t>
  </si>
  <si>
    <t>-832356541</t>
  </si>
  <si>
    <t>4*0,15*0,15</t>
  </si>
  <si>
    <t>0,09*1,1 'Přepočtené koeficientem množství</t>
  </si>
  <si>
    <t>-1555804000</t>
  </si>
  <si>
    <t>0,2*1,3*3</t>
  </si>
  <si>
    <t>Penetrační oejový nátěr hladkých, tenkovrstvých zrnitých a štukových omítek</t>
  </si>
  <si>
    <t>-749269937</t>
  </si>
  <si>
    <t>783817421</t>
  </si>
  <si>
    <t>1085723511</t>
  </si>
  <si>
    <t>Práce a dodávky M</t>
  </si>
  <si>
    <t>21-M</t>
  </si>
  <si>
    <t>Elektromontáže</t>
  </si>
  <si>
    <t>SILN</t>
  </si>
  <si>
    <t>Silnoproud + příprava pro slaboproud</t>
  </si>
  <si>
    <t>IP-RS</t>
  </si>
  <si>
    <t>Úprava stávající rozvodnice RS dle schéma včetně vydrátování a úpravy krycího plechu</t>
  </si>
  <si>
    <t>-963444800</t>
  </si>
  <si>
    <t>Struktura výpočtu: počet kusů</t>
  </si>
  <si>
    <t>Součet</t>
  </si>
  <si>
    <t>741210001</t>
  </si>
  <si>
    <t>Montáž rozvodnice oceloplechová nebo plastová běžná do 20 kg</t>
  </si>
  <si>
    <t>-1235819705</t>
  </si>
  <si>
    <t>IP-R6</t>
  </si>
  <si>
    <t>rozvodnice R6 kompletně osazená a zapojená dle schéma včetně vydrátování</t>
  </si>
  <si>
    <t>256</t>
  </si>
  <si>
    <t>-1798674143</t>
  </si>
  <si>
    <t>IP-R5</t>
  </si>
  <si>
    <t>rozvodnice R5 kompletně osazená a zapojená dle schéma včetně vydrátování</t>
  </si>
  <si>
    <t>-554701823</t>
  </si>
  <si>
    <t>741110511</t>
  </si>
  <si>
    <t>Montáž lišta a kanálek vkládací šířky do 60 mm s víčkem</t>
  </si>
  <si>
    <t>-352939279</t>
  </si>
  <si>
    <t>Struktura výpočtu: změřeno v digitální verzi PD funkcí na měření délek</t>
  </si>
  <si>
    <t>20+41</t>
  </si>
  <si>
    <t>IP-EL-003</t>
  </si>
  <si>
    <t>elektroinstalační lišta bezhalogenová Kopos Kolín LHD 40X20HF včetně příslušenství (kryty, rohy, apod.)</t>
  </si>
  <si>
    <t>1662904676</t>
  </si>
  <si>
    <t>IP-EL-001</t>
  </si>
  <si>
    <t>elektroinstalační lišta bezhalogenová Kopos Kolín typ LHD 20X20HF včetně příslušenství (kryty, rohy, apod.)</t>
  </si>
  <si>
    <t>600304370</t>
  </si>
  <si>
    <t>741122232</t>
  </si>
  <si>
    <t>Montáž kabel Cu plný kulatý žíla 5x4 až 6 mm2 uložený volně (CYKY)</t>
  </si>
  <si>
    <t>-1020035646</t>
  </si>
  <si>
    <t>IP-SV-001</t>
  </si>
  <si>
    <t>kabel silový NOPOVIC 1-CXKHR-J 5x6 RE B2s1so M</t>
  </si>
  <si>
    <t>-17923860</t>
  </si>
  <si>
    <t>741122211</t>
  </si>
  <si>
    <t>Montáž kabel Cu plný kulatý žíla 3x1,5 až 6 mm2 uložený volně (CYKY)</t>
  </si>
  <si>
    <t>-212744703</t>
  </si>
  <si>
    <t>IP-SV-003</t>
  </si>
  <si>
    <t>kabel silový NOPOVIC 1-CXKHR-J 3x2,5 RE B2s1so M</t>
  </si>
  <si>
    <t>122407838</t>
  </si>
  <si>
    <t>741122032</t>
  </si>
  <si>
    <t>Montáž kabel Cu bez ukončení uložený pod omítku plný kulatý 5x4 až 6 mm2 (CYKY)</t>
  </si>
  <si>
    <t>-1333442323</t>
  </si>
  <si>
    <t>-852285704</t>
  </si>
  <si>
    <t>741122016</t>
  </si>
  <si>
    <t>Montáž kabel Cu bez ukončení uložený pod omítku plný kulatý 3x2,5 až 6 mm2 (CYKY)</t>
  </si>
  <si>
    <t>445077944</t>
  </si>
  <si>
    <t>327</t>
  </si>
  <si>
    <t>501353017</t>
  </si>
  <si>
    <t>741122031</t>
  </si>
  <si>
    <t>Montáž kabel Cu bez ukončení uložený pod omítku plný kulatý 5x1,5 až 2,5 mm2 (CYKY)</t>
  </si>
  <si>
    <t>-367872300</t>
  </si>
  <si>
    <t>25+124</t>
  </si>
  <si>
    <t>IP-SV-002</t>
  </si>
  <si>
    <t>kabel silový NOPOVIC 1-CXKHR-J 5x2,5 RE B2s1so M</t>
  </si>
  <si>
    <t>1368551291</t>
  </si>
  <si>
    <t>IP-SV-004</t>
  </si>
  <si>
    <t>kabel silový NOPOVIC 1-CXKHR-J 5x1,5 RE B2s1so M</t>
  </si>
  <si>
    <t>653598355</t>
  </si>
  <si>
    <t>124</t>
  </si>
  <si>
    <t>741122015</t>
  </si>
  <si>
    <t>Montáž kabel Cu bez ukončení uložený pod omítku plný kulatý 3x1,5 mm2 (CYKY)</t>
  </si>
  <si>
    <t>1614517607</t>
  </si>
  <si>
    <t>839+111</t>
  </si>
  <si>
    <t>IP-SV-005</t>
  </si>
  <si>
    <t>kabel silový NOPOVIC 1-CXKHR-J 3x1,5 RE B2s1so M</t>
  </si>
  <si>
    <t>-776166783</t>
  </si>
  <si>
    <t>839</t>
  </si>
  <si>
    <t>IP-SV-006</t>
  </si>
  <si>
    <t>kabel silový NOPOVIC 1-CXKHR-O 3x1,5 RE B2s1so M</t>
  </si>
  <si>
    <t>-1730551125</t>
  </si>
  <si>
    <t>111</t>
  </si>
  <si>
    <t>741122011</t>
  </si>
  <si>
    <t>Montáž kabel Cu bez ukončení uložený pod omítku plný kulatý 2x1,5 až 2,5 mm2 (CYKY)</t>
  </si>
  <si>
    <t>717062978</t>
  </si>
  <si>
    <t>IP-SV-007</t>
  </si>
  <si>
    <t>kabel silový NOPOVIC 1-CXKHR-O 2x1,5 RE B2s1so M</t>
  </si>
  <si>
    <t>-1572682643</t>
  </si>
  <si>
    <t>741112321</t>
  </si>
  <si>
    <t>Montáž rozvodka pancéřová kovová čtyřhranná 100x100 mm</t>
  </si>
  <si>
    <t>-1197171628</t>
  </si>
  <si>
    <t>IP-EK-001</t>
  </si>
  <si>
    <t>krabice elektroinstalační Kopos Kolín typ 8101, IP54</t>
  </si>
  <si>
    <t>ks</t>
  </si>
  <si>
    <t>-9024332</t>
  </si>
  <si>
    <t>741112072</t>
  </si>
  <si>
    <t>Montáž krabice přístrojová lištová plastová dvojitá</t>
  </si>
  <si>
    <t>853635320</t>
  </si>
  <si>
    <t>IP-EK-005</t>
  </si>
  <si>
    <t>krabice elektroinstalační přístrojová bezhalogenová Kopos Kolín typ LK 80x28 2ZTHF</t>
  </si>
  <si>
    <t>-1222561536</t>
  </si>
  <si>
    <t>741112001</t>
  </si>
  <si>
    <t>Montáž krabice zapuštěná plastová kruhová</t>
  </si>
  <si>
    <t>-1922940491</t>
  </si>
  <si>
    <t>79+90</t>
  </si>
  <si>
    <t>IP-EK-006</t>
  </si>
  <si>
    <t>krabice elektroinstalační univerzální bezhalogenová Kopos Kolín typ KU 68-1901HF</t>
  </si>
  <si>
    <t>26748018</t>
  </si>
  <si>
    <t>78+109</t>
  </si>
  <si>
    <t>IP-EK-003</t>
  </si>
  <si>
    <t>víčko pro krabice pro KU 68-1901HF Kopos Kolín typ V 68HF</t>
  </si>
  <si>
    <t>743597913</t>
  </si>
  <si>
    <t>IP-BS-002</t>
  </si>
  <si>
    <t>bezšroubová svorka Kopos kolín TYP016</t>
  </si>
  <si>
    <t>545818600</t>
  </si>
  <si>
    <t>112</t>
  </si>
  <si>
    <t>IP-BS-003</t>
  </si>
  <si>
    <t>bezšroubová svorka Kopos kolín TYP018</t>
  </si>
  <si>
    <t>-2040866996</t>
  </si>
  <si>
    <t>136</t>
  </si>
  <si>
    <t>IP-BS-004</t>
  </si>
  <si>
    <t>bezšroubová svorka Kopos kolín TYP015</t>
  </si>
  <si>
    <t>463834691</t>
  </si>
  <si>
    <t>118</t>
  </si>
  <si>
    <t>741313151</t>
  </si>
  <si>
    <t>Montáž zásuvek průmyslových nástěnných provedení IP 67 3P+N+PE 16 A</t>
  </si>
  <si>
    <t>1834237028</t>
  </si>
  <si>
    <t>IP-EP-001</t>
  </si>
  <si>
    <t>zásuvka nástěnná 16A-5p,IP 44 ABB typ 416RS6</t>
  </si>
  <si>
    <t>1519085306</t>
  </si>
  <si>
    <t>741313082</t>
  </si>
  <si>
    <t>Montáž zásuvka chráněná v krabici šroubové připojení 2P+PE prostředí venkovní, mokré</t>
  </si>
  <si>
    <t>1392526322</t>
  </si>
  <si>
    <t>IP-EP-002</t>
  </si>
  <si>
    <t>zásuvka jednonásobná s ochranným kolíkem, s víčkem, IP 54 ABB typ 5518N-C02510 S</t>
  </si>
  <si>
    <t>-2122821790</t>
  </si>
  <si>
    <t>741310031</t>
  </si>
  <si>
    <t>Montáž vypínač nástěnný 1-jednopólový prostředí venkovní/mokré</t>
  </si>
  <si>
    <t>814759973</t>
  </si>
  <si>
    <t>IP-EP-003</t>
  </si>
  <si>
    <t>spínač jednopólový, řazení 1, IP 54 ABB typ 3559N-C01510 S</t>
  </si>
  <si>
    <t>1158095472</t>
  </si>
  <si>
    <t>741310041</t>
  </si>
  <si>
    <t>Montáž přepínač nástěnný 5-sériový prostředí venkovní/mokré</t>
  </si>
  <si>
    <t>782115226</t>
  </si>
  <si>
    <t>IP-EP-003.1</t>
  </si>
  <si>
    <t>spínač jednopólový, řazení 1, IP 54 ABB typ 3558N-C01510 S</t>
  </si>
  <si>
    <t>-1013373291</t>
  </si>
  <si>
    <t>741313006</t>
  </si>
  <si>
    <t>Montáž zásuvka (polo)zapuštěná bezšroubové připojení2x (2P + PE) s přepěťovou ochranou</t>
  </si>
  <si>
    <t>-258797774</t>
  </si>
  <si>
    <t>IP-EP-005</t>
  </si>
  <si>
    <t>zásuvka dvojnás. s natoč. dutinou, s přep. ochr., s optickou sig. ABB typ 5593A-C02357 B</t>
  </si>
  <si>
    <t>887371338</t>
  </si>
  <si>
    <t>741313003</t>
  </si>
  <si>
    <t>Montáž zásuvka (polo)zapuštěná bezšroubové připojení 2x(2P+PE) dvojnásobná</t>
  </si>
  <si>
    <t>239557883</t>
  </si>
  <si>
    <t>IP-EP-004</t>
  </si>
  <si>
    <t>Zásuvka dvojnásobná s ochrannými kolíky, s natočenou dutinkou, s clonkami ABB typ 5513A-C02357 B</t>
  </si>
  <si>
    <t>-1583429086</t>
  </si>
  <si>
    <t>741313005</t>
  </si>
  <si>
    <t>Montáž zásuvka (polo)zapuštěná bezšroubové připojení 2P + PE s přepěťovou ochranou</t>
  </si>
  <si>
    <t>-1256004448</t>
  </si>
  <si>
    <t>IP-EP-012</t>
  </si>
  <si>
    <t>zásuvka jednonásobná s přep. ochr., s optickou sig. ABB typ 5599A-A02357 B</t>
  </si>
  <si>
    <t>1893684616</t>
  </si>
  <si>
    <t>741313001</t>
  </si>
  <si>
    <t>Montáž zásuvka (polo)zapuštěná bezšroubové připojení 2P+PE se zapojením vodičů</t>
  </si>
  <si>
    <t>1180172959</t>
  </si>
  <si>
    <t>IP-EP-010</t>
  </si>
  <si>
    <t>Zásuvka jdnonásobná s ochrannými kolíky, s clonkami ABB typ 5519A-A02357 B</t>
  </si>
  <si>
    <t>-1889744410</t>
  </si>
  <si>
    <t>741310101</t>
  </si>
  <si>
    <t>Montáž vypínač (polo)zapuštěný bezšroubové připojení 1-jednopólový</t>
  </si>
  <si>
    <t>390933244</t>
  </si>
  <si>
    <t>IP-EP-006</t>
  </si>
  <si>
    <t>spínač jednopólový, řazení 1, ABB typ 3559-A01345 + 3558A-A651 B</t>
  </si>
  <si>
    <t>1813828201</t>
  </si>
  <si>
    <t>741310121</t>
  </si>
  <si>
    <t>Montáž přepínač (polo)zapuštěný bezšroubové připojení 5-seriový</t>
  </si>
  <si>
    <t>-888416799</t>
  </si>
  <si>
    <t>IP-EP-007</t>
  </si>
  <si>
    <t>přepínač sériový, řazení 5, přístroj + kryt, ABB typ 3559-A05345 + 3558A-A652 B</t>
  </si>
  <si>
    <t>-111883391</t>
  </si>
  <si>
    <t>741310122</t>
  </si>
  <si>
    <t>Montáž přepínač (polo)zapuštěný bezšroubové připojení 6-střídavý</t>
  </si>
  <si>
    <t>2022167210</t>
  </si>
  <si>
    <t>IP-EP-008</t>
  </si>
  <si>
    <t>přepínač střídavý, řazení 6 se svorkou N, přístroj + kryt, ABB typ 3559-A25345 + 3558A-A651 B</t>
  </si>
  <si>
    <t>1434305694</t>
  </si>
  <si>
    <t>741310123</t>
  </si>
  <si>
    <t>Montáž přepínač (polo)zapuštěný bezšroubové připojení 6So-střídavý s orientační doutnavkou</t>
  </si>
  <si>
    <t>1837039126</t>
  </si>
  <si>
    <t>79</t>
  </si>
  <si>
    <t>IP-EP-013</t>
  </si>
  <si>
    <t>přepínač střídavý, řazení 6 se svorkou N, přístroj + kryt, ABB typ 3559-A25345 + 3558A-A653 B</t>
  </si>
  <si>
    <t>2126159348</t>
  </si>
  <si>
    <t>80</t>
  </si>
  <si>
    <t>IP-EP-009</t>
  </si>
  <si>
    <t>doutnavka orientační 0,5mA (univerzální)-oranžové světlo ABB typ 3916-12221</t>
  </si>
  <si>
    <t>738209910</t>
  </si>
  <si>
    <t>81</t>
  </si>
  <si>
    <t>IP-M-001</t>
  </si>
  <si>
    <t>Montáž snímače kvality vzduchu včetně základního nastavení a uvedení do provozu</t>
  </si>
  <si>
    <t>1670069980</t>
  </si>
  <si>
    <t>82</t>
  </si>
  <si>
    <t>IP-EP-020</t>
  </si>
  <si>
    <t>snímač kvality vzduchu ABB typ 1032-0-0518 + 3299A-A40100 B</t>
  </si>
  <si>
    <t>-1572100122</t>
  </si>
  <si>
    <t>83</t>
  </si>
  <si>
    <t>IP-EP-015</t>
  </si>
  <si>
    <t>rámeček jednonásobný vodorovný ABB typ 3901A-B10 B</t>
  </si>
  <si>
    <t>-444751188</t>
  </si>
  <si>
    <t>84</t>
  </si>
  <si>
    <t>IP-EP-016</t>
  </si>
  <si>
    <t>rámeček dvojnásobný ABB typ 3901A-B20 B</t>
  </si>
  <si>
    <t>-1756677042</t>
  </si>
  <si>
    <t>85</t>
  </si>
  <si>
    <t>IP-EP-017</t>
  </si>
  <si>
    <t>rámeček trojnásobný ABB typ 3901A-B30 B</t>
  </si>
  <si>
    <t>-1292953830</t>
  </si>
  <si>
    <t>86</t>
  </si>
  <si>
    <t>IP-EP-018</t>
  </si>
  <si>
    <t>rámeček čtyřnásobný ABB typ 3901A-B40 B</t>
  </si>
  <si>
    <t>1347640707</t>
  </si>
  <si>
    <t>87</t>
  </si>
  <si>
    <t>IP-EP-019</t>
  </si>
  <si>
    <t>rámeček pětinásobný ABB typ 3901A-B50 B</t>
  </si>
  <si>
    <t>-579696501</t>
  </si>
  <si>
    <t>88</t>
  </si>
  <si>
    <t>741370002</t>
  </si>
  <si>
    <t>Montáž svítidlo žárovkové bytové stropní přisazené 1 zdroj se sklem</t>
  </si>
  <si>
    <t>182624565</t>
  </si>
  <si>
    <t>89</t>
  </si>
  <si>
    <t>IP-SV-A1</t>
  </si>
  <si>
    <t>svítidlo Osmont Aura 2 typ 40017, opál, E27, IP43</t>
  </si>
  <si>
    <t>-414005519</t>
  </si>
  <si>
    <t>90</t>
  </si>
  <si>
    <t>IP-SZ-001</t>
  </si>
  <si>
    <t>světelný zdroj Philips typ CorePro LEDbulb ND 13-100W A60 E27 827</t>
  </si>
  <si>
    <t>163108166</t>
  </si>
  <si>
    <t>91</t>
  </si>
  <si>
    <t>741370003</t>
  </si>
  <si>
    <t>Montáž svítidlo žárovkové bytové stropní přisazené 2 zdroje</t>
  </si>
  <si>
    <t>-321336229</t>
  </si>
  <si>
    <t>92</t>
  </si>
  <si>
    <t>IP-SV-A2</t>
  </si>
  <si>
    <t>svítidlo Osmont Aura 4 typ 40086, opál 2xE27, IP43</t>
  </si>
  <si>
    <t>-575409775</t>
  </si>
  <si>
    <t>93</t>
  </si>
  <si>
    <t>1306288689</t>
  </si>
  <si>
    <t>2*2</t>
  </si>
  <si>
    <t>94</t>
  </si>
  <si>
    <t>741370033</t>
  </si>
  <si>
    <t>Montáž svítidlo žárovkové bytové nástěnné přisazené 2 zdroje</t>
  </si>
  <si>
    <t>1940366995</t>
  </si>
  <si>
    <t>95</t>
  </si>
  <si>
    <t>236736051</t>
  </si>
  <si>
    <t>96</t>
  </si>
  <si>
    <t>1500694439</t>
  </si>
  <si>
    <t>2*3</t>
  </si>
  <si>
    <t>97</t>
  </si>
  <si>
    <t>741370131</t>
  </si>
  <si>
    <t>Montáž svítidlo žárovkové průmysl nástěnné přisazené 1 zdroj s košem</t>
  </si>
  <si>
    <t>1440329944</t>
  </si>
  <si>
    <t>98</t>
  </si>
  <si>
    <t>IP-SV-G1</t>
  </si>
  <si>
    <t>svítidlo Eglo City typ 88142, E27, IP44 s čidlem pohybu</t>
  </si>
  <si>
    <t>1160567260</t>
  </si>
  <si>
    <t>99</t>
  </si>
  <si>
    <t>IP-SV-G2</t>
  </si>
  <si>
    <t>svítidlo Eglo typ 88139, E27, IP44</t>
  </si>
  <si>
    <t>1906665171</t>
  </si>
  <si>
    <t>100</t>
  </si>
  <si>
    <t>IP-SV-E1</t>
  </si>
  <si>
    <t>Svítidlo Osmont Elektra 5 typ 50039, 2xE27, IP65</t>
  </si>
  <si>
    <t>-2141040198</t>
  </si>
  <si>
    <t>101</t>
  </si>
  <si>
    <t>2020167042</t>
  </si>
  <si>
    <t>102</t>
  </si>
  <si>
    <t>741372061</t>
  </si>
  <si>
    <t>Montáž svítidlo LED bytové přisazené stropní panelové do 0,09 m2</t>
  </si>
  <si>
    <t>-258312129</t>
  </si>
  <si>
    <t>30+7+6+4+6+8+2</t>
  </si>
  <si>
    <t>103</t>
  </si>
  <si>
    <t>IP-SV-O1</t>
  </si>
  <si>
    <t>LED svítidlo interiérové přisazené Trevos typ 95810 NAOS SQUARE MPR 5200/830</t>
  </si>
  <si>
    <t>-1285030046</t>
  </si>
  <si>
    <t>104</t>
  </si>
  <si>
    <t>IP-SV-O2</t>
  </si>
  <si>
    <t>LED svítidlo interiérové přisazené Trevos typ 95810 NAOS SQUARE MPR 5200/840</t>
  </si>
  <si>
    <t>1742811197</t>
  </si>
  <si>
    <t>105</t>
  </si>
  <si>
    <t>IP-SV-T1</t>
  </si>
  <si>
    <t>LED svítidlo interiérové přisazené Trevos typ 95020 NAOS 1.2ft 1600/830</t>
  </si>
  <si>
    <t>-978264413</t>
  </si>
  <si>
    <t>106</t>
  </si>
  <si>
    <t>IP-SV-T2</t>
  </si>
  <si>
    <t>LED svítidlo interiérové přisazené Trevos typ 95040 NAOS 1.4ft 2600/830</t>
  </si>
  <si>
    <t>-1855227738</t>
  </si>
  <si>
    <t>107</t>
  </si>
  <si>
    <t>IP-SV-T3</t>
  </si>
  <si>
    <t>LED svítidlo interiérové přisazené Trevos typ 95050 NAOS 1.4ft 3200/830</t>
  </si>
  <si>
    <t>-857833567</t>
  </si>
  <si>
    <t>108</t>
  </si>
  <si>
    <t>IP-SV-T4</t>
  </si>
  <si>
    <t>LED svítidlo interiérové přisazené Trevos typ 95080 NAOS 1.5ft 4000/830</t>
  </si>
  <si>
    <t>1084109023</t>
  </si>
  <si>
    <t>109</t>
  </si>
  <si>
    <t>IP-SV-T5</t>
  </si>
  <si>
    <t>LED svítidlo interiérové přisazené Trevos typ 95130 NAOS 2.4ft 5200/830</t>
  </si>
  <si>
    <t>1837334920</t>
  </si>
  <si>
    <t>110</t>
  </si>
  <si>
    <t>741371032</t>
  </si>
  <si>
    <t>Montáž svítidlo zářivkové bytové nástěnné přisazené 1 zdroj kompaktní</t>
  </si>
  <si>
    <t>1605487728</t>
  </si>
  <si>
    <t>IP-SV-N1</t>
  </si>
  <si>
    <t>orientační svítidlo Fulgur typ GAMMA 325L, 9W, 1h, IP 44</t>
  </si>
  <si>
    <t>-972741959</t>
  </si>
  <si>
    <t>741130004</t>
  </si>
  <si>
    <t>Ukončení vodič izolovaný do 6 mm2 v rozváděči nebo na přístroji</t>
  </si>
  <si>
    <t>-323581658</t>
  </si>
  <si>
    <t>113</t>
  </si>
  <si>
    <t>741130001</t>
  </si>
  <si>
    <t>Ukončení vodič izolovaný do 2,5mm2 v rozváděči nebo na přístroji</t>
  </si>
  <si>
    <t>-62166287</t>
  </si>
  <si>
    <t>119</t>
  </si>
  <si>
    <t>114</t>
  </si>
  <si>
    <t>HZS2222</t>
  </si>
  <si>
    <t>Hodinová zúčtovací sazba elektrikář odborný</t>
  </si>
  <si>
    <t>hod</t>
  </si>
  <si>
    <t>2027858037</t>
  </si>
  <si>
    <t>115</t>
  </si>
  <si>
    <t>IP-OP-001</t>
  </si>
  <si>
    <t>Oprava a doplnění stávajícího ochraného pospojení (práce+materiál)</t>
  </si>
  <si>
    <t>-86154507</t>
  </si>
  <si>
    <t>116</t>
  </si>
  <si>
    <t>IP-D-001</t>
  </si>
  <si>
    <t>Demontážní práce silnoproud a slaboproud</t>
  </si>
  <si>
    <t>-1477539079</t>
  </si>
  <si>
    <t>117</t>
  </si>
  <si>
    <t>IP-D-002</t>
  </si>
  <si>
    <t>drobný materiál</t>
  </si>
  <si>
    <t>-427786529</t>
  </si>
  <si>
    <t>SLAB</t>
  </si>
  <si>
    <t>Slaboproud</t>
  </si>
  <si>
    <t>742110001</t>
  </si>
  <si>
    <t>Montáž trubek pro slaboproud plastových ohebných uložených pod omítku se zasekáním</t>
  </si>
  <si>
    <t>-1162050415</t>
  </si>
  <si>
    <t>IP-EL-011</t>
  </si>
  <si>
    <t>elektoinstalační trubka bezhalogenová Kopos Kolín typ 1225HFPP</t>
  </si>
  <si>
    <t>-604501769</t>
  </si>
  <si>
    <t>120</t>
  </si>
  <si>
    <t>-252001326</t>
  </si>
  <si>
    <t>121</t>
  </si>
  <si>
    <t>1064683078</t>
  </si>
  <si>
    <t>122</t>
  </si>
  <si>
    <t>-1033307445</t>
  </si>
  <si>
    <t>123</t>
  </si>
  <si>
    <t>IP-EK-018</t>
  </si>
  <si>
    <t>kryt zaslepovací ABB typ 3902A-A001 B</t>
  </si>
  <si>
    <t>169341492</t>
  </si>
  <si>
    <t>741124704</t>
  </si>
  <si>
    <t>Montáž kabel Cu stíněný ovládací žíly 24 až 37x1 mm2 uložený volně (JYTY)</t>
  </si>
  <si>
    <t>208364913</t>
  </si>
  <si>
    <t>125</t>
  </si>
  <si>
    <t>IP-SV-008.2</t>
  </si>
  <si>
    <t>ovládací kabel Prakab typ JYTY 4x1</t>
  </si>
  <si>
    <t>956452930</t>
  </si>
  <si>
    <t>126</t>
  </si>
  <si>
    <t>IP-VT-001</t>
  </si>
  <si>
    <t>videotelefon domovní ABB typ 2TMA210050W0009</t>
  </si>
  <si>
    <t>998322393</t>
  </si>
  <si>
    <t>127</t>
  </si>
  <si>
    <t>IP-VT-002</t>
  </si>
  <si>
    <t>tablo tlačítkové video, pro 1 tlačí. modul ABB typ 2TMA210010X0006</t>
  </si>
  <si>
    <t>-290723752</t>
  </si>
  <si>
    <t>128</t>
  </si>
  <si>
    <t>IP-VT-003</t>
  </si>
  <si>
    <t>modul hlasový s tlačítky 2/4 ABB typ 2TMA210010A0003</t>
  </si>
  <si>
    <t>1309170987</t>
  </si>
  <si>
    <t>129</t>
  </si>
  <si>
    <t>IP-VT-004</t>
  </si>
  <si>
    <t>stříška krycí, velikost 1/3 ABB typ 2TMA210010A0017</t>
  </si>
  <si>
    <t>-1179875354</t>
  </si>
  <si>
    <t>130</t>
  </si>
  <si>
    <t>IP-VT-005</t>
  </si>
  <si>
    <t>jednotka řídící univerzální ABB typ 2TMA210160H0001</t>
  </si>
  <si>
    <t>-1334458707</t>
  </si>
  <si>
    <t>131</t>
  </si>
  <si>
    <t>IP-VT-006</t>
  </si>
  <si>
    <t>rozdělovač videosignálu pro vnitřní sběrnici ABB typ 2TMA210160B0001</t>
  </si>
  <si>
    <t>-1502054060</t>
  </si>
  <si>
    <t>132</t>
  </si>
  <si>
    <t>IP-VT-007</t>
  </si>
  <si>
    <t>Elektrický otvířač dveří typ BEFO 1211</t>
  </si>
  <si>
    <t>-867584724</t>
  </si>
  <si>
    <t>133</t>
  </si>
  <si>
    <t>1139257250</t>
  </si>
  <si>
    <t>134</t>
  </si>
  <si>
    <t>1100686618</t>
  </si>
  <si>
    <t>135</t>
  </si>
  <si>
    <t>517344432</t>
  </si>
  <si>
    <t>1016460171</t>
  </si>
  <si>
    <t>SPOL</t>
  </si>
  <si>
    <t>Společné položky</t>
  </si>
  <si>
    <t>OST</t>
  </si>
  <si>
    <t>Ostatní</t>
  </si>
  <si>
    <t>137</t>
  </si>
  <si>
    <t>741810003</t>
  </si>
  <si>
    <t>Celková prohlídka elektrického rozvodu a zařízení do 1 milionu Kč</t>
  </si>
  <si>
    <t>-690692420</t>
  </si>
  <si>
    <t>138</t>
  </si>
  <si>
    <t>065002000</t>
  </si>
  <si>
    <t>Mimostaveništní doprava materiálů</t>
  </si>
  <si>
    <t>Kč</t>
  </si>
  <si>
    <t>131072</t>
  </si>
  <si>
    <t>-435289376</t>
  </si>
  <si>
    <t>139</t>
  </si>
  <si>
    <t>-1574829166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</si>
</sst>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4" fontId="29" fillId="0" borderId="12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ht="36.95" customHeight="1">
      <c r="BS2" s="15" t="s">
        <v>7</v>
      </c>
      <c r="BT2" s="15" t="s">
        <v>8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pans="2:7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pans="2:7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G7" s="29"/>
      <c r="BS7" s="15" t="s">
        <v>7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G8" s="29"/>
      <c r="BS8" s="15" t="s">
        <v>7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9"/>
      <c r="BS10" s="15" t="s">
        <v>7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G11" s="29"/>
      <c r="BS11" s="15" t="s">
        <v>7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G13" s="29"/>
      <c r="BS13" s="15" t="s">
        <v>7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G14" s="29"/>
      <c r="BS14" s="15" t="s">
        <v>7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</v>
      </c>
      <c r="AO16" s="20"/>
      <c r="AP16" s="20"/>
      <c r="AQ16" s="20"/>
      <c r="AR16" s="18"/>
      <c r="BG16" s="29"/>
      <c r="BS16" s="15" t="s">
        <v>4</v>
      </c>
    </row>
    <row r="17" spans="2:7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G17" s="29"/>
      <c r="BS17" s="15" t="s">
        <v>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</v>
      </c>
      <c r="AO19" s="20"/>
      <c r="AP19" s="20"/>
      <c r="AQ19" s="20"/>
      <c r="AR19" s="18"/>
      <c r="BG19" s="29"/>
      <c r="BS19" s="15" t="s">
        <v>7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G20" s="29"/>
      <c r="BS20" s="15" t="s">
        <v>5</v>
      </c>
    </row>
    <row r="21" spans="2:59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pans="2:59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pans="2:59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pans="2:59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pans="2:59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pans="2:59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G26" s="29"/>
    </row>
    <row r="27" spans="2:59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9"/>
    </row>
    <row r="28" spans="2:59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G28" s="29"/>
    </row>
    <row r="29" spans="2:59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ROUND(AX54,2)</f>
        <v>0</v>
      </c>
      <c r="AL29" s="44"/>
      <c r="AM29" s="44"/>
      <c r="AN29" s="44"/>
      <c r="AO29" s="44"/>
      <c r="AP29" s="44"/>
      <c r="AQ29" s="44"/>
      <c r="AR29" s="47"/>
      <c r="BG29" s="29"/>
    </row>
    <row r="30" spans="2:59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ROUND(AY54,2)</f>
        <v>0</v>
      </c>
      <c r="AL30" s="44"/>
      <c r="AM30" s="44"/>
      <c r="AN30" s="44"/>
      <c r="AO30" s="44"/>
      <c r="AP30" s="44"/>
      <c r="AQ30" s="44"/>
      <c r="AR30" s="47"/>
      <c r="BG30" s="29"/>
    </row>
    <row r="31" spans="2:59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29"/>
    </row>
    <row r="32" spans="2:59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29"/>
    </row>
    <row r="33" spans="2:59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29"/>
    </row>
    <row r="34" spans="2:59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14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Y345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17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MŠ Majerové 1650 - Sokolov - stav.úpravy pavilonu II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Sokolov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IF(AN8="","",AN8)</f>
        <v>14. 12. 2019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8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>Babic Milan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70"/>
    </row>
    <row r="50" spans="2:58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Milan Hájek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4"/>
    </row>
    <row r="51" spans="2:58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8"/>
    </row>
    <row r="52" spans="2:58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7" t="s">
        <v>67</v>
      </c>
      <c r="BE52" s="87" t="s">
        <v>68</v>
      </c>
      <c r="BF52" s="88" t="s">
        <v>69</v>
      </c>
    </row>
    <row r="53" spans="2:58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1"/>
    </row>
    <row r="54" spans="2:90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ROUND(SUM(AG55:AG60),2)</f>
        <v>0</v>
      </c>
      <c r="AH54" s="95"/>
      <c r="AI54" s="95"/>
      <c r="AJ54" s="95"/>
      <c r="AK54" s="95"/>
      <c r="AL54" s="95"/>
      <c r="AM54" s="95"/>
      <c r="AN54" s="96">
        <f>SUM(AG54,AV54)</f>
        <v>0</v>
      </c>
      <c r="AO54" s="96"/>
      <c r="AP54" s="96"/>
      <c r="AQ54" s="97" t="s">
        <v>1</v>
      </c>
      <c r="AR54" s="98"/>
      <c r="AS54" s="99">
        <f>ROUND(SUM(AS55:AS60),2)</f>
        <v>0</v>
      </c>
      <c r="AT54" s="100">
        <f>ROUND(SUM(AT55:AT60),2)</f>
        <v>0</v>
      </c>
      <c r="AU54" s="101">
        <f>ROUND(SUM(AU55:AU60),2)</f>
        <v>0</v>
      </c>
      <c r="AV54" s="101">
        <f>ROUND(SUM(AX54:AY54),2)</f>
        <v>0</v>
      </c>
      <c r="AW54" s="102">
        <f>ROUND(SUM(AW55:AW60),5)</f>
        <v>0</v>
      </c>
      <c r="AX54" s="101">
        <f>ROUND(BB54*L29,2)</f>
        <v>0</v>
      </c>
      <c r="AY54" s="101">
        <f>ROUND(BC54*L30,2)</f>
        <v>0</v>
      </c>
      <c r="AZ54" s="101">
        <f>ROUND(BD54*L29,2)</f>
        <v>0</v>
      </c>
      <c r="BA54" s="101">
        <f>ROUND(BE54*L30,2)</f>
        <v>0</v>
      </c>
      <c r="BB54" s="101">
        <f>ROUND(SUM(BB55:BB60),2)</f>
        <v>0</v>
      </c>
      <c r="BC54" s="101">
        <f>ROUND(SUM(BC55:BC60),2)</f>
        <v>0</v>
      </c>
      <c r="BD54" s="101">
        <f>ROUND(SUM(BD55:BD60),2)</f>
        <v>0</v>
      </c>
      <c r="BE54" s="101">
        <f>ROUND(SUM(BE55:BE60),2)</f>
        <v>0</v>
      </c>
      <c r="BF54" s="103">
        <f>ROUND(SUM(BF55:BF60),2)</f>
        <v>0</v>
      </c>
      <c r="BS54" s="104" t="s">
        <v>71</v>
      </c>
      <c r="BT54" s="104" t="s">
        <v>72</v>
      </c>
      <c r="BU54" s="105" t="s">
        <v>73</v>
      </c>
      <c r="BV54" s="104" t="s">
        <v>74</v>
      </c>
      <c r="BW54" s="104" t="s">
        <v>6</v>
      </c>
      <c r="BX54" s="104" t="s">
        <v>75</v>
      </c>
      <c r="CL54" s="104" t="s">
        <v>1</v>
      </c>
    </row>
    <row r="55" spans="1:91" s="5" customFormat="1" ht="16.5" customHeight="1">
      <c r="A55" s="106" t="s">
        <v>76</v>
      </c>
      <c r="B55" s="107"/>
      <c r="C55" s="108"/>
      <c r="D55" s="109" t="s">
        <v>77</v>
      </c>
      <c r="E55" s="109"/>
      <c r="F55" s="109"/>
      <c r="G55" s="109"/>
      <c r="H55" s="109"/>
      <c r="I55" s="110"/>
      <c r="J55" s="109" t="s">
        <v>78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'00 - Vedlejší náklady'!K32</f>
        <v>0</v>
      </c>
      <c r="AH55" s="110"/>
      <c r="AI55" s="110"/>
      <c r="AJ55" s="110"/>
      <c r="AK55" s="110"/>
      <c r="AL55" s="110"/>
      <c r="AM55" s="110"/>
      <c r="AN55" s="111">
        <f>SUM(AG55,AV55)</f>
        <v>0</v>
      </c>
      <c r="AO55" s="110"/>
      <c r="AP55" s="110"/>
      <c r="AQ55" s="112" t="s">
        <v>79</v>
      </c>
      <c r="AR55" s="113"/>
      <c r="AS55" s="114">
        <f>'00 - Vedlejší náklady'!K30</f>
        <v>0</v>
      </c>
      <c r="AT55" s="115">
        <f>'00 - Vedlejší náklady'!K31</f>
        <v>0</v>
      </c>
      <c r="AU55" s="115">
        <v>0</v>
      </c>
      <c r="AV55" s="115">
        <f>ROUND(SUM(AX55:AY55),2)</f>
        <v>0</v>
      </c>
      <c r="AW55" s="116">
        <f>'00 - Vedlejší náklady'!T85</f>
        <v>0</v>
      </c>
      <c r="AX55" s="115">
        <f>'00 - Vedlejší náklady'!K35</f>
        <v>0</v>
      </c>
      <c r="AY55" s="115">
        <f>'00 - Vedlejší náklady'!K36</f>
        <v>0</v>
      </c>
      <c r="AZ55" s="115">
        <f>'00 - Vedlejší náklady'!K37</f>
        <v>0</v>
      </c>
      <c r="BA55" s="115">
        <f>'00 - Vedlejší náklady'!K38</f>
        <v>0</v>
      </c>
      <c r="BB55" s="115">
        <f>'00 - Vedlejší náklady'!F35</f>
        <v>0</v>
      </c>
      <c r="BC55" s="115">
        <f>'00 - Vedlejší náklady'!F36</f>
        <v>0</v>
      </c>
      <c r="BD55" s="115">
        <f>'00 - Vedlejší náklady'!F37</f>
        <v>0</v>
      </c>
      <c r="BE55" s="115">
        <f>'00 - Vedlejší náklady'!F38</f>
        <v>0</v>
      </c>
      <c r="BF55" s="117">
        <f>'00 - Vedlejší náklady'!F39</f>
        <v>0</v>
      </c>
      <c r="BT55" s="118" t="s">
        <v>80</v>
      </c>
      <c r="BV55" s="118" t="s">
        <v>74</v>
      </c>
      <c r="BW55" s="118" t="s">
        <v>81</v>
      </c>
      <c r="BX55" s="118" t="s">
        <v>6</v>
      </c>
      <c r="CL55" s="118" t="s">
        <v>1</v>
      </c>
      <c r="CM55" s="118" t="s">
        <v>82</v>
      </c>
    </row>
    <row r="56" spans="1:91" s="5" customFormat="1" ht="27" customHeight="1">
      <c r="A56" s="106" t="s">
        <v>76</v>
      </c>
      <c r="B56" s="107"/>
      <c r="C56" s="108"/>
      <c r="D56" s="109" t="s">
        <v>83</v>
      </c>
      <c r="E56" s="109"/>
      <c r="F56" s="109"/>
      <c r="G56" s="109"/>
      <c r="H56" s="109"/>
      <c r="I56" s="110"/>
      <c r="J56" s="109" t="s">
        <v>84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'10-1 - Bourané konstrukce...'!K32</f>
        <v>0</v>
      </c>
      <c r="AH56" s="110"/>
      <c r="AI56" s="110"/>
      <c r="AJ56" s="110"/>
      <c r="AK56" s="110"/>
      <c r="AL56" s="110"/>
      <c r="AM56" s="110"/>
      <c r="AN56" s="111">
        <f>SUM(AG56,AV56)</f>
        <v>0</v>
      </c>
      <c r="AO56" s="110"/>
      <c r="AP56" s="110"/>
      <c r="AQ56" s="112" t="s">
        <v>79</v>
      </c>
      <c r="AR56" s="113"/>
      <c r="AS56" s="114">
        <f>'10-1 - Bourané konstrukce...'!K30</f>
        <v>0</v>
      </c>
      <c r="AT56" s="115">
        <f>'10-1 - Bourané konstrukce...'!K31</f>
        <v>0</v>
      </c>
      <c r="AU56" s="115">
        <v>0</v>
      </c>
      <c r="AV56" s="115">
        <f>ROUND(SUM(AX56:AY56),2)</f>
        <v>0</v>
      </c>
      <c r="AW56" s="116">
        <f>'10-1 - Bourané konstrukce...'!T95</f>
        <v>0</v>
      </c>
      <c r="AX56" s="115">
        <f>'10-1 - Bourané konstrukce...'!K35</f>
        <v>0</v>
      </c>
      <c r="AY56" s="115">
        <f>'10-1 - Bourané konstrukce...'!K36</f>
        <v>0</v>
      </c>
      <c r="AZ56" s="115">
        <f>'10-1 - Bourané konstrukce...'!K37</f>
        <v>0</v>
      </c>
      <c r="BA56" s="115">
        <f>'10-1 - Bourané konstrukce...'!K38</f>
        <v>0</v>
      </c>
      <c r="BB56" s="115">
        <f>'10-1 - Bourané konstrukce...'!F35</f>
        <v>0</v>
      </c>
      <c r="BC56" s="115">
        <f>'10-1 - Bourané konstrukce...'!F36</f>
        <v>0</v>
      </c>
      <c r="BD56" s="115">
        <f>'10-1 - Bourané konstrukce...'!F37</f>
        <v>0</v>
      </c>
      <c r="BE56" s="115">
        <f>'10-1 - Bourané konstrukce...'!F38</f>
        <v>0</v>
      </c>
      <c r="BF56" s="117">
        <f>'10-1 - Bourané konstrukce...'!F39</f>
        <v>0</v>
      </c>
      <c r="BT56" s="118" t="s">
        <v>80</v>
      </c>
      <c r="BV56" s="118" t="s">
        <v>74</v>
      </c>
      <c r="BW56" s="118" t="s">
        <v>85</v>
      </c>
      <c r="BX56" s="118" t="s">
        <v>6</v>
      </c>
      <c r="CL56" s="118" t="s">
        <v>1</v>
      </c>
      <c r="CM56" s="118" t="s">
        <v>82</v>
      </c>
    </row>
    <row r="57" spans="1:91" s="5" customFormat="1" ht="16.5" customHeight="1">
      <c r="A57" s="106" t="s">
        <v>76</v>
      </c>
      <c r="B57" s="107"/>
      <c r="C57" s="108"/>
      <c r="D57" s="109" t="s">
        <v>86</v>
      </c>
      <c r="E57" s="109"/>
      <c r="F57" s="109"/>
      <c r="G57" s="109"/>
      <c r="H57" s="109"/>
      <c r="I57" s="110"/>
      <c r="J57" s="109" t="s">
        <v>87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'10-2 - Nové konstrukce - 1NP'!K32</f>
        <v>0</v>
      </c>
      <c r="AH57" s="110"/>
      <c r="AI57" s="110"/>
      <c r="AJ57" s="110"/>
      <c r="AK57" s="110"/>
      <c r="AL57" s="110"/>
      <c r="AM57" s="110"/>
      <c r="AN57" s="111">
        <f>SUM(AG57,AV57)</f>
        <v>0</v>
      </c>
      <c r="AO57" s="110"/>
      <c r="AP57" s="110"/>
      <c r="AQ57" s="112" t="s">
        <v>79</v>
      </c>
      <c r="AR57" s="113"/>
      <c r="AS57" s="114">
        <f>'10-2 - Nové konstrukce - 1NP'!K30</f>
        <v>0</v>
      </c>
      <c r="AT57" s="115">
        <f>'10-2 - Nové konstrukce - 1NP'!K31</f>
        <v>0</v>
      </c>
      <c r="AU57" s="115">
        <v>0</v>
      </c>
      <c r="AV57" s="115">
        <f>ROUND(SUM(AX57:AY57),2)</f>
        <v>0</v>
      </c>
      <c r="AW57" s="116">
        <f>'10-2 - Nové konstrukce - 1NP'!T96</f>
        <v>0</v>
      </c>
      <c r="AX57" s="115">
        <f>'10-2 - Nové konstrukce - 1NP'!K35</f>
        <v>0</v>
      </c>
      <c r="AY57" s="115">
        <f>'10-2 - Nové konstrukce - 1NP'!K36</f>
        <v>0</v>
      </c>
      <c r="AZ57" s="115">
        <f>'10-2 - Nové konstrukce - 1NP'!K37</f>
        <v>0</v>
      </c>
      <c r="BA57" s="115">
        <f>'10-2 - Nové konstrukce - 1NP'!K38</f>
        <v>0</v>
      </c>
      <c r="BB57" s="115">
        <f>'10-2 - Nové konstrukce - 1NP'!F35</f>
        <v>0</v>
      </c>
      <c r="BC57" s="115">
        <f>'10-2 - Nové konstrukce - 1NP'!F36</f>
        <v>0</v>
      </c>
      <c r="BD57" s="115">
        <f>'10-2 - Nové konstrukce - 1NP'!F37</f>
        <v>0</v>
      </c>
      <c r="BE57" s="115">
        <f>'10-2 - Nové konstrukce - 1NP'!F38</f>
        <v>0</v>
      </c>
      <c r="BF57" s="117">
        <f>'10-2 - Nové konstrukce - 1NP'!F39</f>
        <v>0</v>
      </c>
      <c r="BT57" s="118" t="s">
        <v>80</v>
      </c>
      <c r="BV57" s="118" t="s">
        <v>74</v>
      </c>
      <c r="BW57" s="118" t="s">
        <v>88</v>
      </c>
      <c r="BX57" s="118" t="s">
        <v>6</v>
      </c>
      <c r="CL57" s="118" t="s">
        <v>1</v>
      </c>
      <c r="CM57" s="118" t="s">
        <v>82</v>
      </c>
    </row>
    <row r="58" spans="1:91" s="5" customFormat="1" ht="27" customHeight="1">
      <c r="A58" s="106" t="s">
        <v>76</v>
      </c>
      <c r="B58" s="107"/>
      <c r="C58" s="108"/>
      <c r="D58" s="109" t="s">
        <v>89</v>
      </c>
      <c r="E58" s="109"/>
      <c r="F58" s="109"/>
      <c r="G58" s="109"/>
      <c r="H58" s="109"/>
      <c r="I58" s="110"/>
      <c r="J58" s="109" t="s">
        <v>90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'20-1 - Bourané konstrukce...'!K32</f>
        <v>0</v>
      </c>
      <c r="AH58" s="110"/>
      <c r="AI58" s="110"/>
      <c r="AJ58" s="110"/>
      <c r="AK58" s="110"/>
      <c r="AL58" s="110"/>
      <c r="AM58" s="110"/>
      <c r="AN58" s="111">
        <f>SUM(AG58,AV58)</f>
        <v>0</v>
      </c>
      <c r="AO58" s="110"/>
      <c r="AP58" s="110"/>
      <c r="AQ58" s="112" t="s">
        <v>79</v>
      </c>
      <c r="AR58" s="113"/>
      <c r="AS58" s="114">
        <f>'20-1 - Bourané konstrukce...'!K30</f>
        <v>0</v>
      </c>
      <c r="AT58" s="115">
        <f>'20-1 - Bourané konstrukce...'!K31</f>
        <v>0</v>
      </c>
      <c r="AU58" s="115">
        <v>0</v>
      </c>
      <c r="AV58" s="115">
        <f>ROUND(SUM(AX58:AY58),2)</f>
        <v>0</v>
      </c>
      <c r="AW58" s="116">
        <f>'20-1 - Bourané konstrukce...'!T93</f>
        <v>0</v>
      </c>
      <c r="AX58" s="115">
        <f>'20-1 - Bourané konstrukce...'!K35</f>
        <v>0</v>
      </c>
      <c r="AY58" s="115">
        <f>'20-1 - Bourané konstrukce...'!K36</f>
        <v>0</v>
      </c>
      <c r="AZ58" s="115">
        <f>'20-1 - Bourané konstrukce...'!K37</f>
        <v>0</v>
      </c>
      <c r="BA58" s="115">
        <f>'20-1 - Bourané konstrukce...'!K38</f>
        <v>0</v>
      </c>
      <c r="BB58" s="115">
        <f>'20-1 - Bourané konstrukce...'!F35</f>
        <v>0</v>
      </c>
      <c r="BC58" s="115">
        <f>'20-1 - Bourané konstrukce...'!F36</f>
        <v>0</v>
      </c>
      <c r="BD58" s="115">
        <f>'20-1 - Bourané konstrukce...'!F37</f>
        <v>0</v>
      </c>
      <c r="BE58" s="115">
        <f>'20-1 - Bourané konstrukce...'!F38</f>
        <v>0</v>
      </c>
      <c r="BF58" s="117">
        <f>'20-1 - Bourané konstrukce...'!F39</f>
        <v>0</v>
      </c>
      <c r="BT58" s="118" t="s">
        <v>80</v>
      </c>
      <c r="BV58" s="118" t="s">
        <v>74</v>
      </c>
      <c r="BW58" s="118" t="s">
        <v>91</v>
      </c>
      <c r="BX58" s="118" t="s">
        <v>6</v>
      </c>
      <c r="CL58" s="118" t="s">
        <v>1</v>
      </c>
      <c r="CM58" s="118" t="s">
        <v>82</v>
      </c>
    </row>
    <row r="59" spans="1:91" s="5" customFormat="1" ht="16.5" customHeight="1">
      <c r="A59" s="106" t="s">
        <v>76</v>
      </c>
      <c r="B59" s="107"/>
      <c r="C59" s="108"/>
      <c r="D59" s="109" t="s">
        <v>92</v>
      </c>
      <c r="E59" s="109"/>
      <c r="F59" s="109"/>
      <c r="G59" s="109"/>
      <c r="H59" s="109"/>
      <c r="I59" s="110"/>
      <c r="J59" s="109" t="s">
        <v>93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11">
        <f>'20-2 - Nové konstrukce - 2NP'!K32</f>
        <v>0</v>
      </c>
      <c r="AH59" s="110"/>
      <c r="AI59" s="110"/>
      <c r="AJ59" s="110"/>
      <c r="AK59" s="110"/>
      <c r="AL59" s="110"/>
      <c r="AM59" s="110"/>
      <c r="AN59" s="111">
        <f>SUM(AG59,AV59)</f>
        <v>0</v>
      </c>
      <c r="AO59" s="110"/>
      <c r="AP59" s="110"/>
      <c r="AQ59" s="112" t="s">
        <v>79</v>
      </c>
      <c r="AR59" s="113"/>
      <c r="AS59" s="114">
        <f>'20-2 - Nové konstrukce - 2NP'!K30</f>
        <v>0</v>
      </c>
      <c r="AT59" s="115">
        <f>'20-2 - Nové konstrukce - 2NP'!K31</f>
        <v>0</v>
      </c>
      <c r="AU59" s="115">
        <v>0</v>
      </c>
      <c r="AV59" s="115">
        <f>ROUND(SUM(AX59:AY59),2)</f>
        <v>0</v>
      </c>
      <c r="AW59" s="116">
        <f>'20-2 - Nové konstrukce - 2NP'!T97</f>
        <v>0</v>
      </c>
      <c r="AX59" s="115">
        <f>'20-2 - Nové konstrukce - 2NP'!K35</f>
        <v>0</v>
      </c>
      <c r="AY59" s="115">
        <f>'20-2 - Nové konstrukce - 2NP'!K36</f>
        <v>0</v>
      </c>
      <c r="AZ59" s="115">
        <f>'20-2 - Nové konstrukce - 2NP'!K37</f>
        <v>0</v>
      </c>
      <c r="BA59" s="115">
        <f>'20-2 - Nové konstrukce - 2NP'!K38</f>
        <v>0</v>
      </c>
      <c r="BB59" s="115">
        <f>'20-2 - Nové konstrukce - 2NP'!F35</f>
        <v>0</v>
      </c>
      <c r="BC59" s="115">
        <f>'20-2 - Nové konstrukce - 2NP'!F36</f>
        <v>0</v>
      </c>
      <c r="BD59" s="115">
        <f>'20-2 - Nové konstrukce - 2NP'!F37</f>
        <v>0</v>
      </c>
      <c r="BE59" s="115">
        <f>'20-2 - Nové konstrukce - 2NP'!F38</f>
        <v>0</v>
      </c>
      <c r="BF59" s="117">
        <f>'20-2 - Nové konstrukce - 2NP'!F39</f>
        <v>0</v>
      </c>
      <c r="BT59" s="118" t="s">
        <v>80</v>
      </c>
      <c r="BV59" s="118" t="s">
        <v>74</v>
      </c>
      <c r="BW59" s="118" t="s">
        <v>94</v>
      </c>
      <c r="BX59" s="118" t="s">
        <v>6</v>
      </c>
      <c r="CL59" s="118" t="s">
        <v>1</v>
      </c>
      <c r="CM59" s="118" t="s">
        <v>82</v>
      </c>
    </row>
    <row r="60" spans="1:91" s="5" customFormat="1" ht="16.5" customHeight="1">
      <c r="A60" s="106" t="s">
        <v>76</v>
      </c>
      <c r="B60" s="107"/>
      <c r="C60" s="108"/>
      <c r="D60" s="109" t="s">
        <v>95</v>
      </c>
      <c r="E60" s="109"/>
      <c r="F60" s="109"/>
      <c r="G60" s="109"/>
      <c r="H60" s="109"/>
      <c r="I60" s="110"/>
      <c r="J60" s="109" t="s">
        <v>96</v>
      </c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1">
        <f>'30 - Elektroinstalace'!K32</f>
        <v>0</v>
      </c>
      <c r="AH60" s="110"/>
      <c r="AI60" s="110"/>
      <c r="AJ60" s="110"/>
      <c r="AK60" s="110"/>
      <c r="AL60" s="110"/>
      <c r="AM60" s="110"/>
      <c r="AN60" s="111">
        <f>SUM(AG60,AV60)</f>
        <v>0</v>
      </c>
      <c r="AO60" s="110"/>
      <c r="AP60" s="110"/>
      <c r="AQ60" s="112" t="s">
        <v>79</v>
      </c>
      <c r="AR60" s="113"/>
      <c r="AS60" s="119">
        <f>'30 - Elektroinstalace'!K30</f>
        <v>0</v>
      </c>
      <c r="AT60" s="120">
        <f>'30 - Elektroinstalace'!K31</f>
        <v>0</v>
      </c>
      <c r="AU60" s="120">
        <v>0</v>
      </c>
      <c r="AV60" s="120">
        <f>ROUND(SUM(AX60:AY60),2)</f>
        <v>0</v>
      </c>
      <c r="AW60" s="121">
        <f>'30 - Elektroinstalace'!T96</f>
        <v>0</v>
      </c>
      <c r="AX60" s="120">
        <f>'30 - Elektroinstalace'!K35</f>
        <v>0</v>
      </c>
      <c r="AY60" s="120">
        <f>'30 - Elektroinstalace'!K36</f>
        <v>0</v>
      </c>
      <c r="AZ60" s="120">
        <f>'30 - Elektroinstalace'!K37</f>
        <v>0</v>
      </c>
      <c r="BA60" s="120">
        <f>'30 - Elektroinstalace'!K38</f>
        <v>0</v>
      </c>
      <c r="BB60" s="120">
        <f>'30 - Elektroinstalace'!F35</f>
        <v>0</v>
      </c>
      <c r="BC60" s="120">
        <f>'30 - Elektroinstalace'!F36</f>
        <v>0</v>
      </c>
      <c r="BD60" s="120">
        <f>'30 - Elektroinstalace'!F37</f>
        <v>0</v>
      </c>
      <c r="BE60" s="120">
        <f>'30 - Elektroinstalace'!F38</f>
        <v>0</v>
      </c>
      <c r="BF60" s="122">
        <f>'30 - Elektroinstalace'!F39</f>
        <v>0</v>
      </c>
      <c r="BT60" s="118" t="s">
        <v>80</v>
      </c>
      <c r="BV60" s="118" t="s">
        <v>74</v>
      </c>
      <c r="BW60" s="118" t="s">
        <v>97</v>
      </c>
      <c r="BX60" s="118" t="s">
        <v>6</v>
      </c>
      <c r="CL60" s="118" t="s">
        <v>98</v>
      </c>
      <c r="CM60" s="118" t="s">
        <v>82</v>
      </c>
    </row>
    <row r="61" spans="2:44" s="1" customFormat="1" ht="30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1"/>
    </row>
    <row r="62" spans="2:44" s="1" customFormat="1" ht="6.95" customHeight="1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41"/>
    </row>
  </sheetData>
  <sheetProtection password="CC35" sheet="1" objects="1" scenarios="1" formatColumns="0" formatRows="0"/>
  <mergeCells count="62"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00 - Vedlejší náklady'!C2" display="/"/>
    <hyperlink ref="A56" location="'10-1 - Bourané konstrukce...'!C2" display="/"/>
    <hyperlink ref="A57" location="'10-2 - Nové konstrukce - 1NP'!C2" display="/"/>
    <hyperlink ref="A58" location="'20-1 - Bourané konstrukce...'!C2" display="/"/>
    <hyperlink ref="A59" location="'20-2 - Nové konstrukce - 2NP'!C2" display="/"/>
    <hyperlink ref="A60" location="'30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3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5" t="s">
        <v>81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6"/>
      <c r="K3" s="125"/>
      <c r="L3" s="125"/>
      <c r="M3" s="18"/>
      <c r="AT3" s="15" t="s">
        <v>82</v>
      </c>
    </row>
    <row r="4" spans="2:46" ht="24.95" customHeight="1">
      <c r="B4" s="18"/>
      <c r="D4" s="127" t="s">
        <v>99</v>
      </c>
      <c r="M4" s="18"/>
      <c r="N4" s="22" t="s">
        <v>11</v>
      </c>
      <c r="AT4" s="15" t="s">
        <v>4</v>
      </c>
    </row>
    <row r="5" spans="2:13" ht="6.95" customHeight="1">
      <c r="B5" s="18"/>
      <c r="M5" s="18"/>
    </row>
    <row r="6" spans="2:13" ht="12" customHeight="1">
      <c r="B6" s="18"/>
      <c r="D6" s="128" t="s">
        <v>17</v>
      </c>
      <c r="M6" s="18"/>
    </row>
    <row r="7" spans="2:13" ht="16.5" customHeight="1">
      <c r="B7" s="18"/>
      <c r="E7" s="129" t="str">
        <f>'Rekapitulace stavby'!K6</f>
        <v>MŠ Majerové 1650 - Sokolov - stav.úpravy pavilonu II</v>
      </c>
      <c r="F7" s="128"/>
      <c r="G7" s="128"/>
      <c r="H7" s="128"/>
      <c r="M7" s="18"/>
    </row>
    <row r="8" spans="2:13" s="1" customFormat="1" ht="12" customHeight="1">
      <c r="B8" s="41"/>
      <c r="D8" s="128" t="s">
        <v>100</v>
      </c>
      <c r="I8" s="130"/>
      <c r="J8" s="130"/>
      <c r="M8" s="41"/>
    </row>
    <row r="9" spans="2:13" s="1" customFormat="1" ht="36.95" customHeight="1">
      <c r="B9" s="41"/>
      <c r="E9" s="131" t="s">
        <v>101</v>
      </c>
      <c r="F9" s="1"/>
      <c r="G9" s="1"/>
      <c r="H9" s="1"/>
      <c r="I9" s="130"/>
      <c r="J9" s="130"/>
      <c r="M9" s="41"/>
    </row>
    <row r="10" spans="2:13" s="1" customFormat="1" ht="12">
      <c r="B10" s="41"/>
      <c r="I10" s="130"/>
      <c r="J10" s="130"/>
      <c r="M10" s="41"/>
    </row>
    <row r="11" spans="2:13" s="1" customFormat="1" ht="12" customHeight="1">
      <c r="B11" s="41"/>
      <c r="D11" s="128" t="s">
        <v>19</v>
      </c>
      <c r="F11" s="15" t="s">
        <v>1</v>
      </c>
      <c r="I11" s="132" t="s">
        <v>20</v>
      </c>
      <c r="J11" s="133" t="s">
        <v>1</v>
      </c>
      <c r="M11" s="41"/>
    </row>
    <row r="12" spans="2:13" s="1" customFormat="1" ht="12" customHeight="1">
      <c r="B12" s="41"/>
      <c r="D12" s="128" t="s">
        <v>21</v>
      </c>
      <c r="F12" s="15" t="s">
        <v>22</v>
      </c>
      <c r="I12" s="132" t="s">
        <v>23</v>
      </c>
      <c r="J12" s="134" t="str">
        <f>'Rekapitulace stavby'!AN8</f>
        <v>14. 12. 2019</v>
      </c>
      <c r="M12" s="41"/>
    </row>
    <row r="13" spans="2:13" s="1" customFormat="1" ht="10.8" customHeight="1">
      <c r="B13" s="41"/>
      <c r="I13" s="130"/>
      <c r="J13" s="130"/>
      <c r="M13" s="41"/>
    </row>
    <row r="14" spans="2:13" s="1" customFormat="1" ht="12" customHeight="1">
      <c r="B14" s="41"/>
      <c r="D14" s="128" t="s">
        <v>25</v>
      </c>
      <c r="I14" s="132" t="s">
        <v>26</v>
      </c>
      <c r="J14" s="133" t="s">
        <v>1</v>
      </c>
      <c r="M14" s="41"/>
    </row>
    <row r="15" spans="2:13" s="1" customFormat="1" ht="18" customHeight="1">
      <c r="B15" s="41"/>
      <c r="E15" s="15" t="s">
        <v>27</v>
      </c>
      <c r="I15" s="132" t="s">
        <v>28</v>
      </c>
      <c r="J15" s="133" t="s">
        <v>1</v>
      </c>
      <c r="M15" s="41"/>
    </row>
    <row r="16" spans="2:13" s="1" customFormat="1" ht="6.95" customHeight="1">
      <c r="B16" s="41"/>
      <c r="I16" s="130"/>
      <c r="J16" s="130"/>
      <c r="M16" s="41"/>
    </row>
    <row r="17" spans="2:13" s="1" customFormat="1" ht="12" customHeight="1">
      <c r="B17" s="41"/>
      <c r="D17" s="128" t="s">
        <v>29</v>
      </c>
      <c r="I17" s="132" t="s">
        <v>26</v>
      </c>
      <c r="J17" s="31" t="str">
        <f>'Rekapitulace stavby'!AN13</f>
        <v>Vyplň údaj</v>
      </c>
      <c r="M17" s="41"/>
    </row>
    <row r="18" spans="2:13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28</v>
      </c>
      <c r="J18" s="31" t="str">
        <f>'Rekapitulace stavby'!AN14</f>
        <v>Vyplň údaj</v>
      </c>
      <c r="M18" s="41"/>
    </row>
    <row r="19" spans="2:13" s="1" customFormat="1" ht="6.95" customHeight="1">
      <c r="B19" s="41"/>
      <c r="I19" s="130"/>
      <c r="J19" s="130"/>
      <c r="M19" s="41"/>
    </row>
    <row r="20" spans="2:13" s="1" customFormat="1" ht="12" customHeight="1">
      <c r="B20" s="41"/>
      <c r="D20" s="128" t="s">
        <v>31</v>
      </c>
      <c r="I20" s="132" t="s">
        <v>26</v>
      </c>
      <c r="J20" s="133" t="s">
        <v>1</v>
      </c>
      <c r="M20" s="41"/>
    </row>
    <row r="21" spans="2:13" s="1" customFormat="1" ht="18" customHeight="1">
      <c r="B21" s="41"/>
      <c r="E21" s="15" t="s">
        <v>32</v>
      </c>
      <c r="I21" s="132" t="s">
        <v>28</v>
      </c>
      <c r="J21" s="133" t="s">
        <v>1</v>
      </c>
      <c r="M21" s="41"/>
    </row>
    <row r="22" spans="2:13" s="1" customFormat="1" ht="6.95" customHeight="1">
      <c r="B22" s="41"/>
      <c r="I22" s="130"/>
      <c r="J22" s="130"/>
      <c r="M22" s="41"/>
    </row>
    <row r="23" spans="2:13" s="1" customFormat="1" ht="12" customHeight="1">
      <c r="B23" s="41"/>
      <c r="D23" s="128" t="s">
        <v>33</v>
      </c>
      <c r="I23" s="132" t="s">
        <v>26</v>
      </c>
      <c r="J23" s="133" t="s">
        <v>1</v>
      </c>
      <c r="M23" s="41"/>
    </row>
    <row r="24" spans="2:13" s="1" customFormat="1" ht="18" customHeight="1">
      <c r="B24" s="41"/>
      <c r="E24" s="15" t="s">
        <v>34</v>
      </c>
      <c r="I24" s="132" t="s">
        <v>28</v>
      </c>
      <c r="J24" s="133" t="s">
        <v>1</v>
      </c>
      <c r="M24" s="41"/>
    </row>
    <row r="25" spans="2:13" s="1" customFormat="1" ht="6.95" customHeight="1">
      <c r="B25" s="41"/>
      <c r="I25" s="130"/>
      <c r="J25" s="130"/>
      <c r="M25" s="41"/>
    </row>
    <row r="26" spans="2:13" s="1" customFormat="1" ht="12" customHeight="1">
      <c r="B26" s="41"/>
      <c r="D26" s="128" t="s">
        <v>35</v>
      </c>
      <c r="I26" s="130"/>
      <c r="J26" s="130"/>
      <c r="M26" s="41"/>
    </row>
    <row r="27" spans="2:13" s="6" customFormat="1" ht="16.5" customHeight="1">
      <c r="B27" s="135"/>
      <c r="E27" s="136" t="s">
        <v>1</v>
      </c>
      <c r="F27" s="136"/>
      <c r="G27" s="136"/>
      <c r="H27" s="136"/>
      <c r="I27" s="137"/>
      <c r="J27" s="137"/>
      <c r="M27" s="135"/>
    </row>
    <row r="28" spans="2:13" s="1" customFormat="1" ht="6.95" customHeight="1">
      <c r="B28" s="41"/>
      <c r="I28" s="130"/>
      <c r="J28" s="130"/>
      <c r="M28" s="41"/>
    </row>
    <row r="29" spans="2:13" s="1" customFormat="1" ht="6.95" customHeight="1">
      <c r="B29" s="41"/>
      <c r="D29" s="69"/>
      <c r="E29" s="69"/>
      <c r="F29" s="69"/>
      <c r="G29" s="69"/>
      <c r="H29" s="69"/>
      <c r="I29" s="138"/>
      <c r="J29" s="138"/>
      <c r="K29" s="69"/>
      <c r="L29" s="69"/>
      <c r="M29" s="41"/>
    </row>
    <row r="30" spans="2:13" s="1" customFormat="1" ht="12">
      <c r="B30" s="41"/>
      <c r="E30" s="128" t="s">
        <v>102</v>
      </c>
      <c r="I30" s="130"/>
      <c r="J30" s="130"/>
      <c r="K30" s="139">
        <f>I61</f>
        <v>0</v>
      </c>
      <c r="M30" s="41"/>
    </row>
    <row r="31" spans="2:13" s="1" customFormat="1" ht="12">
      <c r="B31" s="41"/>
      <c r="E31" s="128" t="s">
        <v>103</v>
      </c>
      <c r="I31" s="130"/>
      <c r="J31" s="130"/>
      <c r="K31" s="139">
        <f>J61</f>
        <v>0</v>
      </c>
      <c r="M31" s="41"/>
    </row>
    <row r="32" spans="2:13" s="1" customFormat="1" ht="25.4" customHeight="1">
      <c r="B32" s="41"/>
      <c r="D32" s="140" t="s">
        <v>36</v>
      </c>
      <c r="I32" s="130"/>
      <c r="J32" s="130"/>
      <c r="K32" s="141">
        <f>ROUND(K85,2)</f>
        <v>0</v>
      </c>
      <c r="M32" s="41"/>
    </row>
    <row r="33" spans="2:13" s="1" customFormat="1" ht="6.95" customHeight="1">
      <c r="B33" s="41"/>
      <c r="D33" s="69"/>
      <c r="E33" s="69"/>
      <c r="F33" s="69"/>
      <c r="G33" s="69"/>
      <c r="H33" s="69"/>
      <c r="I33" s="138"/>
      <c r="J33" s="138"/>
      <c r="K33" s="69"/>
      <c r="L33" s="69"/>
      <c r="M33" s="41"/>
    </row>
    <row r="34" spans="2:13" s="1" customFormat="1" ht="14.4" customHeight="1">
      <c r="B34" s="41"/>
      <c r="F34" s="142" t="s">
        <v>38</v>
      </c>
      <c r="I34" s="143" t="s">
        <v>37</v>
      </c>
      <c r="J34" s="130"/>
      <c r="K34" s="142" t="s">
        <v>39</v>
      </c>
      <c r="M34" s="41"/>
    </row>
    <row r="35" spans="2:13" s="1" customFormat="1" ht="14.4" customHeight="1">
      <c r="B35" s="41"/>
      <c r="D35" s="128" t="s">
        <v>40</v>
      </c>
      <c r="E35" s="128" t="s">
        <v>41</v>
      </c>
      <c r="F35" s="139">
        <f>ROUND((SUM(BE85:BE99)),2)</f>
        <v>0</v>
      </c>
      <c r="I35" s="144">
        <v>0.21</v>
      </c>
      <c r="J35" s="130"/>
      <c r="K35" s="139">
        <f>ROUND(((SUM(BE85:BE99))*I35),2)</f>
        <v>0</v>
      </c>
      <c r="M35" s="41"/>
    </row>
    <row r="36" spans="2:13" s="1" customFormat="1" ht="14.4" customHeight="1">
      <c r="B36" s="41"/>
      <c r="E36" s="128" t="s">
        <v>42</v>
      </c>
      <c r="F36" s="139">
        <f>ROUND((SUM(BF85:BF99)),2)</f>
        <v>0</v>
      </c>
      <c r="I36" s="144">
        <v>0.15</v>
      </c>
      <c r="J36" s="130"/>
      <c r="K36" s="139">
        <f>ROUND(((SUM(BF85:BF99))*I36),2)</f>
        <v>0</v>
      </c>
      <c r="M36" s="41"/>
    </row>
    <row r="37" spans="2:13" s="1" customFormat="1" ht="14.4" customHeight="1" hidden="1">
      <c r="B37" s="41"/>
      <c r="E37" s="128" t="s">
        <v>43</v>
      </c>
      <c r="F37" s="139">
        <f>ROUND((SUM(BG85:BG99)),2)</f>
        <v>0</v>
      </c>
      <c r="I37" s="144">
        <v>0.21</v>
      </c>
      <c r="J37" s="130"/>
      <c r="K37" s="139">
        <f>0</f>
        <v>0</v>
      </c>
      <c r="M37" s="41"/>
    </row>
    <row r="38" spans="2:13" s="1" customFormat="1" ht="14.4" customHeight="1" hidden="1">
      <c r="B38" s="41"/>
      <c r="E38" s="128" t="s">
        <v>44</v>
      </c>
      <c r="F38" s="139">
        <f>ROUND((SUM(BH85:BH99)),2)</f>
        <v>0</v>
      </c>
      <c r="I38" s="144">
        <v>0.15</v>
      </c>
      <c r="J38" s="130"/>
      <c r="K38" s="139">
        <f>0</f>
        <v>0</v>
      </c>
      <c r="M38" s="41"/>
    </row>
    <row r="39" spans="2:13" s="1" customFormat="1" ht="14.4" customHeight="1" hidden="1">
      <c r="B39" s="41"/>
      <c r="E39" s="128" t="s">
        <v>45</v>
      </c>
      <c r="F39" s="139">
        <f>ROUND((SUM(BI85:BI99)),2)</f>
        <v>0</v>
      </c>
      <c r="I39" s="144">
        <v>0</v>
      </c>
      <c r="J39" s="130"/>
      <c r="K39" s="139">
        <f>0</f>
        <v>0</v>
      </c>
      <c r="M39" s="41"/>
    </row>
    <row r="40" spans="2:13" s="1" customFormat="1" ht="6.95" customHeight="1">
      <c r="B40" s="41"/>
      <c r="I40" s="130"/>
      <c r="J40" s="130"/>
      <c r="M40" s="41"/>
    </row>
    <row r="41" spans="2:13" s="1" customFormat="1" ht="25.4" customHeight="1">
      <c r="B41" s="41"/>
      <c r="C41" s="145"/>
      <c r="D41" s="146" t="s">
        <v>46</v>
      </c>
      <c r="E41" s="147"/>
      <c r="F41" s="147"/>
      <c r="G41" s="148" t="s">
        <v>47</v>
      </c>
      <c r="H41" s="149" t="s">
        <v>48</v>
      </c>
      <c r="I41" s="150"/>
      <c r="J41" s="150"/>
      <c r="K41" s="151">
        <f>SUM(K32:K39)</f>
        <v>0</v>
      </c>
      <c r="L41" s="152"/>
      <c r="M41" s="41"/>
    </row>
    <row r="42" spans="2:13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5"/>
      <c r="K42" s="154"/>
      <c r="L42" s="154"/>
      <c r="M42" s="41"/>
    </row>
    <row r="46" spans="2:13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8"/>
      <c r="K46" s="157"/>
      <c r="L46" s="157"/>
      <c r="M46" s="41"/>
    </row>
    <row r="47" spans="2:13" s="1" customFormat="1" ht="24.95" customHeight="1">
      <c r="B47" s="36"/>
      <c r="C47" s="21" t="s">
        <v>104</v>
      </c>
      <c r="D47" s="37"/>
      <c r="E47" s="37"/>
      <c r="F47" s="37"/>
      <c r="G47" s="37"/>
      <c r="H47" s="37"/>
      <c r="I47" s="130"/>
      <c r="J47" s="130"/>
      <c r="K47" s="37"/>
      <c r="L47" s="37"/>
      <c r="M47" s="41"/>
    </row>
    <row r="48" spans="2:13" s="1" customFormat="1" ht="6.95" customHeight="1">
      <c r="B48" s="36"/>
      <c r="C48" s="37"/>
      <c r="D48" s="37"/>
      <c r="E48" s="37"/>
      <c r="F48" s="37"/>
      <c r="G48" s="37"/>
      <c r="H48" s="37"/>
      <c r="I48" s="130"/>
      <c r="J48" s="130"/>
      <c r="K48" s="37"/>
      <c r="L48" s="37"/>
      <c r="M48" s="41"/>
    </row>
    <row r="49" spans="2:13" s="1" customFormat="1" ht="12" customHeight="1">
      <c r="B49" s="36"/>
      <c r="C49" s="30" t="s">
        <v>17</v>
      </c>
      <c r="D49" s="37"/>
      <c r="E49" s="37"/>
      <c r="F49" s="37"/>
      <c r="G49" s="37"/>
      <c r="H49" s="37"/>
      <c r="I49" s="130"/>
      <c r="J49" s="130"/>
      <c r="K49" s="37"/>
      <c r="L49" s="37"/>
      <c r="M49" s="41"/>
    </row>
    <row r="50" spans="2:13" s="1" customFormat="1" ht="16.5" customHeight="1">
      <c r="B50" s="36"/>
      <c r="C50" s="37"/>
      <c r="D50" s="37"/>
      <c r="E50" s="159" t="str">
        <f>E7</f>
        <v>MŠ Majerové 1650 - Sokolov - stav.úpravy pavilonu II</v>
      </c>
      <c r="F50" s="30"/>
      <c r="G50" s="30"/>
      <c r="H50" s="30"/>
      <c r="I50" s="130"/>
      <c r="J50" s="130"/>
      <c r="K50" s="37"/>
      <c r="L50" s="37"/>
      <c r="M50" s="41"/>
    </row>
    <row r="51" spans="2:13" s="1" customFormat="1" ht="12" customHeight="1">
      <c r="B51" s="36"/>
      <c r="C51" s="30" t="s">
        <v>100</v>
      </c>
      <c r="D51" s="37"/>
      <c r="E51" s="37"/>
      <c r="F51" s="37"/>
      <c r="G51" s="37"/>
      <c r="H51" s="37"/>
      <c r="I51" s="130"/>
      <c r="J51" s="130"/>
      <c r="K51" s="37"/>
      <c r="L51" s="37"/>
      <c r="M51" s="41"/>
    </row>
    <row r="52" spans="2:13" s="1" customFormat="1" ht="16.5" customHeight="1">
      <c r="B52" s="36"/>
      <c r="C52" s="37"/>
      <c r="D52" s="37"/>
      <c r="E52" s="62" t="str">
        <f>E9</f>
        <v>00 - Vedlejší náklady</v>
      </c>
      <c r="F52" s="37"/>
      <c r="G52" s="37"/>
      <c r="H52" s="37"/>
      <c r="I52" s="130"/>
      <c r="J52" s="130"/>
      <c r="K52" s="37"/>
      <c r="L52" s="37"/>
      <c r="M52" s="41"/>
    </row>
    <row r="53" spans="2:13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130"/>
      <c r="K53" s="37"/>
      <c r="L53" s="37"/>
      <c r="M53" s="41"/>
    </row>
    <row r="54" spans="2:13" s="1" customFormat="1" ht="12" customHeight="1">
      <c r="B54" s="36"/>
      <c r="C54" s="30" t="s">
        <v>21</v>
      </c>
      <c r="D54" s="37"/>
      <c r="E54" s="37"/>
      <c r="F54" s="25" t="str">
        <f>F12</f>
        <v>Sokolov</v>
      </c>
      <c r="G54" s="37"/>
      <c r="H54" s="37"/>
      <c r="I54" s="132" t="s">
        <v>23</v>
      </c>
      <c r="J54" s="134" t="str">
        <f>IF(J12="","",J12)</f>
        <v>14. 12. 2019</v>
      </c>
      <c r="K54" s="37"/>
      <c r="L54" s="37"/>
      <c r="M54" s="41"/>
    </row>
    <row r="55" spans="2:13" s="1" customFormat="1" ht="6.95" customHeight="1">
      <c r="B55" s="36"/>
      <c r="C55" s="37"/>
      <c r="D55" s="37"/>
      <c r="E55" s="37"/>
      <c r="F55" s="37"/>
      <c r="G55" s="37"/>
      <c r="H55" s="37"/>
      <c r="I55" s="130"/>
      <c r="J55" s="130"/>
      <c r="K55" s="37"/>
      <c r="L55" s="37"/>
      <c r="M55" s="41"/>
    </row>
    <row r="56" spans="2:13" s="1" customFormat="1" ht="13.65" customHeight="1">
      <c r="B56" s="36"/>
      <c r="C56" s="30" t="s">
        <v>25</v>
      </c>
      <c r="D56" s="37"/>
      <c r="E56" s="37"/>
      <c r="F56" s="25" t="str">
        <f>E15</f>
        <v>Město Sokolov</v>
      </c>
      <c r="G56" s="37"/>
      <c r="H56" s="37"/>
      <c r="I56" s="132" t="s">
        <v>31</v>
      </c>
      <c r="J56" s="160" t="str">
        <f>E21</f>
        <v>Babic Milan</v>
      </c>
      <c r="K56" s="37"/>
      <c r="L56" s="37"/>
      <c r="M56" s="41"/>
    </row>
    <row r="57" spans="2:13" s="1" customFormat="1" ht="13.65" customHeight="1">
      <c r="B57" s="36"/>
      <c r="C57" s="30" t="s">
        <v>29</v>
      </c>
      <c r="D57" s="37"/>
      <c r="E57" s="37"/>
      <c r="F57" s="25" t="str">
        <f>IF(E18="","",E18)</f>
        <v>Vyplň údaj</v>
      </c>
      <c r="G57" s="37"/>
      <c r="H57" s="37"/>
      <c r="I57" s="132" t="s">
        <v>33</v>
      </c>
      <c r="J57" s="160" t="str">
        <f>E24</f>
        <v>Milan Hájek</v>
      </c>
      <c r="K57" s="37"/>
      <c r="L57" s="37"/>
      <c r="M57" s="41"/>
    </row>
    <row r="58" spans="2:13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130"/>
      <c r="K58" s="37"/>
      <c r="L58" s="37"/>
      <c r="M58" s="41"/>
    </row>
    <row r="59" spans="2:13" s="1" customFormat="1" ht="29.25" customHeight="1">
      <c r="B59" s="36"/>
      <c r="C59" s="161" t="s">
        <v>105</v>
      </c>
      <c r="D59" s="162"/>
      <c r="E59" s="162"/>
      <c r="F59" s="162"/>
      <c r="G59" s="162"/>
      <c r="H59" s="162"/>
      <c r="I59" s="163" t="s">
        <v>106</v>
      </c>
      <c r="J59" s="163" t="s">
        <v>107</v>
      </c>
      <c r="K59" s="164" t="s">
        <v>108</v>
      </c>
      <c r="L59" s="162"/>
      <c r="M59" s="41"/>
    </row>
    <row r="60" spans="2:13" s="1" customFormat="1" ht="10.3" customHeight="1">
      <c r="B60" s="36"/>
      <c r="C60" s="37"/>
      <c r="D60" s="37"/>
      <c r="E60" s="37"/>
      <c r="F60" s="37"/>
      <c r="G60" s="37"/>
      <c r="H60" s="37"/>
      <c r="I60" s="130"/>
      <c r="J60" s="130"/>
      <c r="K60" s="37"/>
      <c r="L60" s="37"/>
      <c r="M60" s="41"/>
    </row>
    <row r="61" spans="2:47" s="1" customFormat="1" ht="22.8" customHeight="1">
      <c r="B61" s="36"/>
      <c r="C61" s="165" t="s">
        <v>109</v>
      </c>
      <c r="D61" s="37"/>
      <c r="E61" s="37"/>
      <c r="F61" s="37"/>
      <c r="G61" s="37"/>
      <c r="H61" s="37"/>
      <c r="I61" s="166">
        <f>Q85</f>
        <v>0</v>
      </c>
      <c r="J61" s="166">
        <f>R85</f>
        <v>0</v>
      </c>
      <c r="K61" s="96">
        <f>K85</f>
        <v>0</v>
      </c>
      <c r="L61" s="37"/>
      <c r="M61" s="41"/>
      <c r="AU61" s="15" t="s">
        <v>110</v>
      </c>
    </row>
    <row r="62" spans="2:13" s="7" customFormat="1" ht="24.95" customHeight="1">
      <c r="B62" s="167"/>
      <c r="C62" s="168"/>
      <c r="D62" s="169" t="s">
        <v>111</v>
      </c>
      <c r="E62" s="170"/>
      <c r="F62" s="170"/>
      <c r="G62" s="170"/>
      <c r="H62" s="170"/>
      <c r="I62" s="171">
        <f>Q86</f>
        <v>0</v>
      </c>
      <c r="J62" s="171">
        <f>R86</f>
        <v>0</v>
      </c>
      <c r="K62" s="172">
        <f>K86</f>
        <v>0</v>
      </c>
      <c r="L62" s="168"/>
      <c r="M62" s="173"/>
    </row>
    <row r="63" spans="2:13" s="8" customFormat="1" ht="19.9" customHeight="1">
      <c r="B63" s="174"/>
      <c r="C63" s="175"/>
      <c r="D63" s="176" t="s">
        <v>112</v>
      </c>
      <c r="E63" s="177"/>
      <c r="F63" s="177"/>
      <c r="G63" s="177"/>
      <c r="H63" s="177"/>
      <c r="I63" s="178">
        <f>Q87</f>
        <v>0</v>
      </c>
      <c r="J63" s="178">
        <f>R87</f>
        <v>0</v>
      </c>
      <c r="K63" s="179">
        <f>K87</f>
        <v>0</v>
      </c>
      <c r="L63" s="175"/>
      <c r="M63" s="180"/>
    </row>
    <row r="64" spans="2:13" s="8" customFormat="1" ht="19.9" customHeight="1">
      <c r="B64" s="174"/>
      <c r="C64" s="175"/>
      <c r="D64" s="176" t="s">
        <v>113</v>
      </c>
      <c r="E64" s="177"/>
      <c r="F64" s="177"/>
      <c r="G64" s="177"/>
      <c r="H64" s="177"/>
      <c r="I64" s="178">
        <f>Q89</f>
        <v>0</v>
      </c>
      <c r="J64" s="178">
        <f>R89</f>
        <v>0</v>
      </c>
      <c r="K64" s="179">
        <f>K89</f>
        <v>0</v>
      </c>
      <c r="L64" s="175"/>
      <c r="M64" s="180"/>
    </row>
    <row r="65" spans="2:13" s="8" customFormat="1" ht="19.9" customHeight="1">
      <c r="B65" s="174"/>
      <c r="C65" s="175"/>
      <c r="D65" s="176" t="s">
        <v>114</v>
      </c>
      <c r="E65" s="177"/>
      <c r="F65" s="177"/>
      <c r="G65" s="177"/>
      <c r="H65" s="177"/>
      <c r="I65" s="178">
        <f>Q97</f>
        <v>0</v>
      </c>
      <c r="J65" s="178">
        <f>R97</f>
        <v>0</v>
      </c>
      <c r="K65" s="179">
        <f>K97</f>
        <v>0</v>
      </c>
      <c r="L65" s="175"/>
      <c r="M65" s="180"/>
    </row>
    <row r="66" spans="2:13" s="1" customFormat="1" ht="21.8" customHeight="1">
      <c r="B66" s="36"/>
      <c r="C66" s="37"/>
      <c r="D66" s="37"/>
      <c r="E66" s="37"/>
      <c r="F66" s="37"/>
      <c r="G66" s="37"/>
      <c r="H66" s="37"/>
      <c r="I66" s="130"/>
      <c r="J66" s="130"/>
      <c r="K66" s="37"/>
      <c r="L66" s="37"/>
      <c r="M66" s="41"/>
    </row>
    <row r="67" spans="2:13" s="1" customFormat="1" ht="6.95" customHeight="1">
      <c r="B67" s="55"/>
      <c r="C67" s="56"/>
      <c r="D67" s="56"/>
      <c r="E67" s="56"/>
      <c r="F67" s="56"/>
      <c r="G67" s="56"/>
      <c r="H67" s="56"/>
      <c r="I67" s="155"/>
      <c r="J67" s="155"/>
      <c r="K67" s="56"/>
      <c r="L67" s="56"/>
      <c r="M67" s="41"/>
    </row>
    <row r="71" spans="2:13" s="1" customFormat="1" ht="6.95" customHeight="1">
      <c r="B71" s="57"/>
      <c r="C71" s="58"/>
      <c r="D71" s="58"/>
      <c r="E71" s="58"/>
      <c r="F71" s="58"/>
      <c r="G71" s="58"/>
      <c r="H71" s="58"/>
      <c r="I71" s="158"/>
      <c r="J71" s="158"/>
      <c r="K71" s="58"/>
      <c r="L71" s="58"/>
      <c r="M71" s="41"/>
    </row>
    <row r="72" spans="2:13" s="1" customFormat="1" ht="24.95" customHeight="1">
      <c r="B72" s="36"/>
      <c r="C72" s="21" t="s">
        <v>115</v>
      </c>
      <c r="D72" s="37"/>
      <c r="E72" s="37"/>
      <c r="F72" s="37"/>
      <c r="G72" s="37"/>
      <c r="H72" s="37"/>
      <c r="I72" s="130"/>
      <c r="J72" s="130"/>
      <c r="K72" s="37"/>
      <c r="L72" s="37"/>
      <c r="M72" s="41"/>
    </row>
    <row r="73" spans="2:13" s="1" customFormat="1" ht="6.95" customHeight="1">
      <c r="B73" s="36"/>
      <c r="C73" s="37"/>
      <c r="D73" s="37"/>
      <c r="E73" s="37"/>
      <c r="F73" s="37"/>
      <c r="G73" s="37"/>
      <c r="H73" s="37"/>
      <c r="I73" s="130"/>
      <c r="J73" s="130"/>
      <c r="K73" s="37"/>
      <c r="L73" s="37"/>
      <c r="M73" s="41"/>
    </row>
    <row r="74" spans="2:13" s="1" customFormat="1" ht="12" customHeight="1">
      <c r="B74" s="36"/>
      <c r="C74" s="30" t="s">
        <v>17</v>
      </c>
      <c r="D74" s="37"/>
      <c r="E74" s="37"/>
      <c r="F74" s="37"/>
      <c r="G74" s="37"/>
      <c r="H74" s="37"/>
      <c r="I74" s="130"/>
      <c r="J74" s="130"/>
      <c r="K74" s="37"/>
      <c r="L74" s="37"/>
      <c r="M74" s="41"/>
    </row>
    <row r="75" spans="2:13" s="1" customFormat="1" ht="16.5" customHeight="1">
      <c r="B75" s="36"/>
      <c r="C75" s="37"/>
      <c r="D75" s="37"/>
      <c r="E75" s="159" t="str">
        <f>E7</f>
        <v>MŠ Majerové 1650 - Sokolov - stav.úpravy pavilonu II</v>
      </c>
      <c r="F75" s="30"/>
      <c r="G75" s="30"/>
      <c r="H75" s="30"/>
      <c r="I75" s="130"/>
      <c r="J75" s="130"/>
      <c r="K75" s="37"/>
      <c r="L75" s="37"/>
      <c r="M75" s="41"/>
    </row>
    <row r="76" spans="2:13" s="1" customFormat="1" ht="12" customHeight="1">
      <c r="B76" s="36"/>
      <c r="C76" s="30" t="s">
        <v>100</v>
      </c>
      <c r="D76" s="37"/>
      <c r="E76" s="37"/>
      <c r="F76" s="37"/>
      <c r="G76" s="37"/>
      <c r="H76" s="37"/>
      <c r="I76" s="130"/>
      <c r="J76" s="130"/>
      <c r="K76" s="37"/>
      <c r="L76" s="37"/>
      <c r="M76" s="41"/>
    </row>
    <row r="77" spans="2:13" s="1" customFormat="1" ht="16.5" customHeight="1">
      <c r="B77" s="36"/>
      <c r="C77" s="37"/>
      <c r="D77" s="37"/>
      <c r="E77" s="62" t="str">
        <f>E9</f>
        <v>00 - Vedlejší náklady</v>
      </c>
      <c r="F77" s="37"/>
      <c r="G77" s="37"/>
      <c r="H77" s="37"/>
      <c r="I77" s="130"/>
      <c r="J77" s="130"/>
      <c r="K77" s="37"/>
      <c r="L77" s="37"/>
      <c r="M77" s="41"/>
    </row>
    <row r="78" spans="2:13" s="1" customFormat="1" ht="6.95" customHeight="1">
      <c r="B78" s="36"/>
      <c r="C78" s="37"/>
      <c r="D78" s="37"/>
      <c r="E78" s="37"/>
      <c r="F78" s="37"/>
      <c r="G78" s="37"/>
      <c r="H78" s="37"/>
      <c r="I78" s="130"/>
      <c r="J78" s="130"/>
      <c r="K78" s="37"/>
      <c r="L78" s="37"/>
      <c r="M78" s="41"/>
    </row>
    <row r="79" spans="2:13" s="1" customFormat="1" ht="12" customHeight="1">
      <c r="B79" s="36"/>
      <c r="C79" s="30" t="s">
        <v>21</v>
      </c>
      <c r="D79" s="37"/>
      <c r="E79" s="37"/>
      <c r="F79" s="25" t="str">
        <f>F12</f>
        <v>Sokolov</v>
      </c>
      <c r="G79" s="37"/>
      <c r="H79" s="37"/>
      <c r="I79" s="132" t="s">
        <v>23</v>
      </c>
      <c r="J79" s="134" t="str">
        <f>IF(J12="","",J12)</f>
        <v>14. 12. 2019</v>
      </c>
      <c r="K79" s="37"/>
      <c r="L79" s="37"/>
      <c r="M79" s="41"/>
    </row>
    <row r="80" spans="2:13" s="1" customFormat="1" ht="6.95" customHeight="1">
      <c r="B80" s="36"/>
      <c r="C80" s="37"/>
      <c r="D80" s="37"/>
      <c r="E80" s="37"/>
      <c r="F80" s="37"/>
      <c r="G80" s="37"/>
      <c r="H80" s="37"/>
      <c r="I80" s="130"/>
      <c r="J80" s="130"/>
      <c r="K80" s="37"/>
      <c r="L80" s="37"/>
      <c r="M80" s="41"/>
    </row>
    <row r="81" spans="2:13" s="1" customFormat="1" ht="13.65" customHeight="1">
      <c r="B81" s="36"/>
      <c r="C81" s="30" t="s">
        <v>25</v>
      </c>
      <c r="D81" s="37"/>
      <c r="E81" s="37"/>
      <c r="F81" s="25" t="str">
        <f>E15</f>
        <v>Město Sokolov</v>
      </c>
      <c r="G81" s="37"/>
      <c r="H81" s="37"/>
      <c r="I81" s="132" t="s">
        <v>31</v>
      </c>
      <c r="J81" s="160" t="str">
        <f>E21</f>
        <v>Babic Milan</v>
      </c>
      <c r="K81" s="37"/>
      <c r="L81" s="37"/>
      <c r="M81" s="41"/>
    </row>
    <row r="82" spans="2:13" s="1" customFormat="1" ht="13.65" customHeight="1">
      <c r="B82" s="36"/>
      <c r="C82" s="30" t="s">
        <v>29</v>
      </c>
      <c r="D82" s="37"/>
      <c r="E82" s="37"/>
      <c r="F82" s="25" t="str">
        <f>IF(E18="","",E18)</f>
        <v>Vyplň údaj</v>
      </c>
      <c r="G82" s="37"/>
      <c r="H82" s="37"/>
      <c r="I82" s="132" t="s">
        <v>33</v>
      </c>
      <c r="J82" s="160" t="str">
        <f>E24</f>
        <v>Milan Hájek</v>
      </c>
      <c r="K82" s="37"/>
      <c r="L82" s="37"/>
      <c r="M82" s="41"/>
    </row>
    <row r="83" spans="2:13" s="1" customFormat="1" ht="10.3" customHeight="1">
      <c r="B83" s="36"/>
      <c r="C83" s="37"/>
      <c r="D83" s="37"/>
      <c r="E83" s="37"/>
      <c r="F83" s="37"/>
      <c r="G83" s="37"/>
      <c r="H83" s="37"/>
      <c r="I83" s="130"/>
      <c r="J83" s="130"/>
      <c r="K83" s="37"/>
      <c r="L83" s="37"/>
      <c r="M83" s="41"/>
    </row>
    <row r="84" spans="2:24" s="9" customFormat="1" ht="29.25" customHeight="1">
      <c r="B84" s="181"/>
      <c r="C84" s="182" t="s">
        <v>116</v>
      </c>
      <c r="D84" s="183" t="s">
        <v>55</v>
      </c>
      <c r="E84" s="183" t="s">
        <v>51</v>
      </c>
      <c r="F84" s="183" t="s">
        <v>52</v>
      </c>
      <c r="G84" s="183" t="s">
        <v>117</v>
      </c>
      <c r="H84" s="183" t="s">
        <v>118</v>
      </c>
      <c r="I84" s="184" t="s">
        <v>119</v>
      </c>
      <c r="J84" s="184" t="s">
        <v>120</v>
      </c>
      <c r="K84" s="183" t="s">
        <v>108</v>
      </c>
      <c r="L84" s="185" t="s">
        <v>121</v>
      </c>
      <c r="M84" s="186"/>
      <c r="N84" s="86" t="s">
        <v>1</v>
      </c>
      <c r="O84" s="87" t="s">
        <v>40</v>
      </c>
      <c r="P84" s="87" t="s">
        <v>122</v>
      </c>
      <c r="Q84" s="87" t="s">
        <v>123</v>
      </c>
      <c r="R84" s="87" t="s">
        <v>124</v>
      </c>
      <c r="S84" s="87" t="s">
        <v>125</v>
      </c>
      <c r="T84" s="87" t="s">
        <v>126</v>
      </c>
      <c r="U84" s="87" t="s">
        <v>127</v>
      </c>
      <c r="V84" s="87" t="s">
        <v>128</v>
      </c>
      <c r="W84" s="87" t="s">
        <v>129</v>
      </c>
      <c r="X84" s="88" t="s">
        <v>130</v>
      </c>
    </row>
    <row r="85" spans="2:63" s="1" customFormat="1" ht="22.8" customHeight="1">
      <c r="B85" s="36"/>
      <c r="C85" s="93" t="s">
        <v>131</v>
      </c>
      <c r="D85" s="37"/>
      <c r="E85" s="37"/>
      <c r="F85" s="37"/>
      <c r="G85" s="37"/>
      <c r="H85" s="37"/>
      <c r="I85" s="130"/>
      <c r="J85" s="130"/>
      <c r="K85" s="187">
        <f>BK85</f>
        <v>0</v>
      </c>
      <c r="L85" s="37"/>
      <c r="M85" s="41"/>
      <c r="N85" s="89"/>
      <c r="O85" s="90"/>
      <c r="P85" s="90"/>
      <c r="Q85" s="188">
        <f>Q86</f>
        <v>0</v>
      </c>
      <c r="R85" s="188">
        <f>R86</f>
        <v>0</v>
      </c>
      <c r="S85" s="90"/>
      <c r="T85" s="189">
        <f>T86</f>
        <v>0</v>
      </c>
      <c r="U85" s="90"/>
      <c r="V85" s="189">
        <f>V86</f>
        <v>0</v>
      </c>
      <c r="W85" s="90"/>
      <c r="X85" s="190">
        <f>X86</f>
        <v>0</v>
      </c>
      <c r="AT85" s="15" t="s">
        <v>71</v>
      </c>
      <c r="AU85" s="15" t="s">
        <v>110</v>
      </c>
      <c r="BK85" s="191">
        <f>BK86</f>
        <v>0</v>
      </c>
    </row>
    <row r="86" spans="2:63" s="10" customFormat="1" ht="25.9" customHeight="1">
      <c r="B86" s="192"/>
      <c r="C86" s="193"/>
      <c r="D86" s="194" t="s">
        <v>71</v>
      </c>
      <c r="E86" s="195" t="s">
        <v>132</v>
      </c>
      <c r="F86" s="195" t="s">
        <v>133</v>
      </c>
      <c r="G86" s="193"/>
      <c r="H86" s="193"/>
      <c r="I86" s="196"/>
      <c r="J86" s="196"/>
      <c r="K86" s="197">
        <f>BK86</f>
        <v>0</v>
      </c>
      <c r="L86" s="193"/>
      <c r="M86" s="198"/>
      <c r="N86" s="199"/>
      <c r="O86" s="200"/>
      <c r="P86" s="200"/>
      <c r="Q86" s="201">
        <f>Q87+Q89+Q97</f>
        <v>0</v>
      </c>
      <c r="R86" s="201">
        <f>R87+R89+R97</f>
        <v>0</v>
      </c>
      <c r="S86" s="200"/>
      <c r="T86" s="202">
        <f>T87+T89+T97</f>
        <v>0</v>
      </c>
      <c r="U86" s="200"/>
      <c r="V86" s="202">
        <f>V87+V89+V97</f>
        <v>0</v>
      </c>
      <c r="W86" s="200"/>
      <c r="X86" s="203">
        <f>X87+X89+X97</f>
        <v>0</v>
      </c>
      <c r="AR86" s="204" t="s">
        <v>134</v>
      </c>
      <c r="AT86" s="205" t="s">
        <v>71</v>
      </c>
      <c r="AU86" s="205" t="s">
        <v>72</v>
      </c>
      <c r="AY86" s="204" t="s">
        <v>135</v>
      </c>
      <c r="BK86" s="206">
        <f>BK87+BK89+BK97</f>
        <v>0</v>
      </c>
    </row>
    <row r="87" spans="2:63" s="10" customFormat="1" ht="22.8" customHeight="1">
      <c r="B87" s="192"/>
      <c r="C87" s="193"/>
      <c r="D87" s="194" t="s">
        <v>71</v>
      </c>
      <c r="E87" s="207" t="s">
        <v>136</v>
      </c>
      <c r="F87" s="207" t="s">
        <v>137</v>
      </c>
      <c r="G87" s="193"/>
      <c r="H87" s="193"/>
      <c r="I87" s="196"/>
      <c r="J87" s="196"/>
      <c r="K87" s="208">
        <f>BK87</f>
        <v>0</v>
      </c>
      <c r="L87" s="193"/>
      <c r="M87" s="198"/>
      <c r="N87" s="199"/>
      <c r="O87" s="200"/>
      <c r="P87" s="200"/>
      <c r="Q87" s="201">
        <f>Q88</f>
        <v>0</v>
      </c>
      <c r="R87" s="201">
        <f>R88</f>
        <v>0</v>
      </c>
      <c r="S87" s="200"/>
      <c r="T87" s="202">
        <f>T88</f>
        <v>0</v>
      </c>
      <c r="U87" s="200"/>
      <c r="V87" s="202">
        <f>V88</f>
        <v>0</v>
      </c>
      <c r="W87" s="200"/>
      <c r="X87" s="203">
        <f>X88</f>
        <v>0</v>
      </c>
      <c r="AR87" s="204" t="s">
        <v>134</v>
      </c>
      <c r="AT87" s="205" t="s">
        <v>71</v>
      </c>
      <c r="AU87" s="205" t="s">
        <v>80</v>
      </c>
      <c r="AY87" s="204" t="s">
        <v>135</v>
      </c>
      <c r="BK87" s="206">
        <f>BK88</f>
        <v>0</v>
      </c>
    </row>
    <row r="88" spans="2:65" s="1" customFormat="1" ht="16.5" customHeight="1">
      <c r="B88" s="36"/>
      <c r="C88" s="209" t="s">
        <v>80</v>
      </c>
      <c r="D88" s="209" t="s">
        <v>138</v>
      </c>
      <c r="E88" s="210" t="s">
        <v>139</v>
      </c>
      <c r="F88" s="211" t="s">
        <v>140</v>
      </c>
      <c r="G88" s="212" t="s">
        <v>141</v>
      </c>
      <c r="H88" s="213">
        <v>1</v>
      </c>
      <c r="I88" s="214"/>
      <c r="J88" s="214"/>
      <c r="K88" s="215">
        <f>ROUND(P88*H88,2)</f>
        <v>0</v>
      </c>
      <c r="L88" s="211" t="s">
        <v>142</v>
      </c>
      <c r="M88" s="41"/>
      <c r="N88" s="216" t="s">
        <v>1</v>
      </c>
      <c r="O88" s="217" t="s">
        <v>41</v>
      </c>
      <c r="P88" s="218">
        <f>I88+J88</f>
        <v>0</v>
      </c>
      <c r="Q88" s="218">
        <f>ROUND(I88*H88,2)</f>
        <v>0</v>
      </c>
      <c r="R88" s="218">
        <f>ROUND(J88*H88,2)</f>
        <v>0</v>
      </c>
      <c r="S88" s="77"/>
      <c r="T88" s="219">
        <f>S88*H88</f>
        <v>0</v>
      </c>
      <c r="U88" s="219">
        <v>0</v>
      </c>
      <c r="V88" s="219">
        <f>U88*H88</f>
        <v>0</v>
      </c>
      <c r="W88" s="219">
        <v>0</v>
      </c>
      <c r="X88" s="220">
        <f>W88*H88</f>
        <v>0</v>
      </c>
      <c r="AR88" s="15" t="s">
        <v>143</v>
      </c>
      <c r="AT88" s="15" t="s">
        <v>138</v>
      </c>
      <c r="AU88" s="15" t="s">
        <v>82</v>
      </c>
      <c r="AY88" s="15" t="s">
        <v>135</v>
      </c>
      <c r="BE88" s="221">
        <f>IF(O88="základní",K88,0)</f>
        <v>0</v>
      </c>
      <c r="BF88" s="221">
        <f>IF(O88="snížená",K88,0)</f>
        <v>0</v>
      </c>
      <c r="BG88" s="221">
        <f>IF(O88="zákl. přenesená",K88,0)</f>
        <v>0</v>
      </c>
      <c r="BH88" s="221">
        <f>IF(O88="sníž. přenesená",K88,0)</f>
        <v>0</v>
      </c>
      <c r="BI88" s="221">
        <f>IF(O88="nulová",K88,0)</f>
        <v>0</v>
      </c>
      <c r="BJ88" s="15" t="s">
        <v>80</v>
      </c>
      <c r="BK88" s="221">
        <f>ROUND(P88*H88,2)</f>
        <v>0</v>
      </c>
      <c r="BL88" s="15" t="s">
        <v>143</v>
      </c>
      <c r="BM88" s="15" t="s">
        <v>144</v>
      </c>
    </row>
    <row r="89" spans="2:63" s="10" customFormat="1" ht="22.8" customHeight="1">
      <c r="B89" s="192"/>
      <c r="C89" s="193"/>
      <c r="D89" s="194" t="s">
        <v>71</v>
      </c>
      <c r="E89" s="207" t="s">
        <v>145</v>
      </c>
      <c r="F89" s="207" t="s">
        <v>146</v>
      </c>
      <c r="G89" s="193"/>
      <c r="H89" s="193"/>
      <c r="I89" s="196"/>
      <c r="J89" s="196"/>
      <c r="K89" s="208">
        <f>BK89</f>
        <v>0</v>
      </c>
      <c r="L89" s="193"/>
      <c r="M89" s="198"/>
      <c r="N89" s="199"/>
      <c r="O89" s="200"/>
      <c r="P89" s="200"/>
      <c r="Q89" s="201">
        <f>SUM(Q90:Q96)</f>
        <v>0</v>
      </c>
      <c r="R89" s="201">
        <f>SUM(R90:R96)</f>
        <v>0</v>
      </c>
      <c r="S89" s="200"/>
      <c r="T89" s="202">
        <f>SUM(T90:T96)</f>
        <v>0</v>
      </c>
      <c r="U89" s="200"/>
      <c r="V89" s="202">
        <f>SUM(V90:V96)</f>
        <v>0</v>
      </c>
      <c r="W89" s="200"/>
      <c r="X89" s="203">
        <f>SUM(X90:X96)</f>
        <v>0</v>
      </c>
      <c r="AR89" s="204" t="s">
        <v>134</v>
      </c>
      <c r="AT89" s="205" t="s">
        <v>71</v>
      </c>
      <c r="AU89" s="205" t="s">
        <v>80</v>
      </c>
      <c r="AY89" s="204" t="s">
        <v>135</v>
      </c>
      <c r="BK89" s="206">
        <f>SUM(BK90:BK96)</f>
        <v>0</v>
      </c>
    </row>
    <row r="90" spans="2:65" s="1" customFormat="1" ht="16.5" customHeight="1">
      <c r="B90" s="36"/>
      <c r="C90" s="209" t="s">
        <v>82</v>
      </c>
      <c r="D90" s="209" t="s">
        <v>138</v>
      </c>
      <c r="E90" s="210" t="s">
        <v>147</v>
      </c>
      <c r="F90" s="211" t="s">
        <v>146</v>
      </c>
      <c r="G90" s="212" t="s">
        <v>141</v>
      </c>
      <c r="H90" s="213">
        <v>1</v>
      </c>
      <c r="I90" s="214"/>
      <c r="J90" s="214"/>
      <c r="K90" s="215">
        <f>ROUND(P90*H90,2)</f>
        <v>0</v>
      </c>
      <c r="L90" s="211" t="s">
        <v>142</v>
      </c>
      <c r="M90" s="41"/>
      <c r="N90" s="216" t="s">
        <v>1</v>
      </c>
      <c r="O90" s="217" t="s">
        <v>41</v>
      </c>
      <c r="P90" s="218">
        <f>I90+J90</f>
        <v>0</v>
      </c>
      <c r="Q90" s="218">
        <f>ROUND(I90*H90,2)</f>
        <v>0</v>
      </c>
      <c r="R90" s="218">
        <f>ROUND(J90*H90,2)</f>
        <v>0</v>
      </c>
      <c r="S90" s="77"/>
      <c r="T90" s="219">
        <f>S90*H90</f>
        <v>0</v>
      </c>
      <c r="U90" s="219">
        <v>0</v>
      </c>
      <c r="V90" s="219">
        <f>U90*H90</f>
        <v>0</v>
      </c>
      <c r="W90" s="219">
        <v>0</v>
      </c>
      <c r="X90" s="220">
        <f>W90*H90</f>
        <v>0</v>
      </c>
      <c r="AR90" s="15" t="s">
        <v>143</v>
      </c>
      <c r="AT90" s="15" t="s">
        <v>138</v>
      </c>
      <c r="AU90" s="15" t="s">
        <v>82</v>
      </c>
      <c r="AY90" s="15" t="s">
        <v>135</v>
      </c>
      <c r="BE90" s="221">
        <f>IF(O90="základní",K90,0)</f>
        <v>0</v>
      </c>
      <c r="BF90" s="221">
        <f>IF(O90="snížená",K90,0)</f>
        <v>0</v>
      </c>
      <c r="BG90" s="221">
        <f>IF(O90="zákl. přenesená",K90,0)</f>
        <v>0</v>
      </c>
      <c r="BH90" s="221">
        <f>IF(O90="sníž. přenesená",K90,0)</f>
        <v>0</v>
      </c>
      <c r="BI90" s="221">
        <f>IF(O90="nulová",K90,0)</f>
        <v>0</v>
      </c>
      <c r="BJ90" s="15" t="s">
        <v>80</v>
      </c>
      <c r="BK90" s="221">
        <f>ROUND(P90*H90,2)</f>
        <v>0</v>
      </c>
      <c r="BL90" s="15" t="s">
        <v>143</v>
      </c>
      <c r="BM90" s="15" t="s">
        <v>148</v>
      </c>
    </row>
    <row r="91" spans="2:65" s="1" customFormat="1" ht="16.5" customHeight="1">
      <c r="B91" s="36"/>
      <c r="C91" s="209" t="s">
        <v>149</v>
      </c>
      <c r="D91" s="209" t="s">
        <v>138</v>
      </c>
      <c r="E91" s="210" t="s">
        <v>150</v>
      </c>
      <c r="F91" s="211" t="s">
        <v>151</v>
      </c>
      <c r="G91" s="212" t="s">
        <v>141</v>
      </c>
      <c r="H91" s="213">
        <v>1</v>
      </c>
      <c r="I91" s="214"/>
      <c r="J91" s="214"/>
      <c r="K91" s="215">
        <f>ROUND(P91*H91,2)</f>
        <v>0</v>
      </c>
      <c r="L91" s="211" t="s">
        <v>142</v>
      </c>
      <c r="M91" s="41"/>
      <c r="N91" s="216" t="s">
        <v>1</v>
      </c>
      <c r="O91" s="217" t="s">
        <v>41</v>
      </c>
      <c r="P91" s="218">
        <f>I91+J91</f>
        <v>0</v>
      </c>
      <c r="Q91" s="218">
        <f>ROUND(I91*H91,2)</f>
        <v>0</v>
      </c>
      <c r="R91" s="218">
        <f>ROUND(J91*H91,2)</f>
        <v>0</v>
      </c>
      <c r="S91" s="77"/>
      <c r="T91" s="219">
        <f>S91*H91</f>
        <v>0</v>
      </c>
      <c r="U91" s="219">
        <v>0</v>
      </c>
      <c r="V91" s="219">
        <f>U91*H91</f>
        <v>0</v>
      </c>
      <c r="W91" s="219">
        <v>0</v>
      </c>
      <c r="X91" s="220">
        <f>W91*H91</f>
        <v>0</v>
      </c>
      <c r="AR91" s="15" t="s">
        <v>143</v>
      </c>
      <c r="AT91" s="15" t="s">
        <v>138</v>
      </c>
      <c r="AU91" s="15" t="s">
        <v>82</v>
      </c>
      <c r="AY91" s="15" t="s">
        <v>135</v>
      </c>
      <c r="BE91" s="221">
        <f>IF(O91="základní",K91,0)</f>
        <v>0</v>
      </c>
      <c r="BF91" s="221">
        <f>IF(O91="snížená",K91,0)</f>
        <v>0</v>
      </c>
      <c r="BG91" s="221">
        <f>IF(O91="zákl. přenesená",K91,0)</f>
        <v>0</v>
      </c>
      <c r="BH91" s="221">
        <f>IF(O91="sníž. přenesená",K91,0)</f>
        <v>0</v>
      </c>
      <c r="BI91" s="221">
        <f>IF(O91="nulová",K91,0)</f>
        <v>0</v>
      </c>
      <c r="BJ91" s="15" t="s">
        <v>80</v>
      </c>
      <c r="BK91" s="221">
        <f>ROUND(P91*H91,2)</f>
        <v>0</v>
      </c>
      <c r="BL91" s="15" t="s">
        <v>143</v>
      </c>
      <c r="BM91" s="15" t="s">
        <v>152</v>
      </c>
    </row>
    <row r="92" spans="2:65" s="1" customFormat="1" ht="16.5" customHeight="1">
      <c r="B92" s="36"/>
      <c r="C92" s="209" t="s">
        <v>153</v>
      </c>
      <c r="D92" s="209" t="s">
        <v>138</v>
      </c>
      <c r="E92" s="210" t="s">
        <v>154</v>
      </c>
      <c r="F92" s="211" t="s">
        <v>155</v>
      </c>
      <c r="G92" s="212" t="s">
        <v>141</v>
      </c>
      <c r="H92" s="213">
        <v>1</v>
      </c>
      <c r="I92" s="214"/>
      <c r="J92" s="214"/>
      <c r="K92" s="215">
        <f>ROUND(P92*H92,2)</f>
        <v>0</v>
      </c>
      <c r="L92" s="211" t="s">
        <v>142</v>
      </c>
      <c r="M92" s="41"/>
      <c r="N92" s="216" t="s">
        <v>1</v>
      </c>
      <c r="O92" s="217" t="s">
        <v>41</v>
      </c>
      <c r="P92" s="218">
        <f>I92+J92</f>
        <v>0</v>
      </c>
      <c r="Q92" s="218">
        <f>ROUND(I92*H92,2)</f>
        <v>0</v>
      </c>
      <c r="R92" s="218">
        <f>ROUND(J92*H92,2)</f>
        <v>0</v>
      </c>
      <c r="S92" s="77"/>
      <c r="T92" s="219">
        <f>S92*H92</f>
        <v>0</v>
      </c>
      <c r="U92" s="219">
        <v>0</v>
      </c>
      <c r="V92" s="219">
        <f>U92*H92</f>
        <v>0</v>
      </c>
      <c r="W92" s="219">
        <v>0</v>
      </c>
      <c r="X92" s="220">
        <f>W92*H92</f>
        <v>0</v>
      </c>
      <c r="AR92" s="15" t="s">
        <v>143</v>
      </c>
      <c r="AT92" s="15" t="s">
        <v>138</v>
      </c>
      <c r="AU92" s="15" t="s">
        <v>82</v>
      </c>
      <c r="AY92" s="15" t="s">
        <v>135</v>
      </c>
      <c r="BE92" s="221">
        <f>IF(O92="základní",K92,0)</f>
        <v>0</v>
      </c>
      <c r="BF92" s="221">
        <f>IF(O92="snížená",K92,0)</f>
        <v>0</v>
      </c>
      <c r="BG92" s="221">
        <f>IF(O92="zákl. přenesená",K92,0)</f>
        <v>0</v>
      </c>
      <c r="BH92" s="221">
        <f>IF(O92="sníž. přenesená",K92,0)</f>
        <v>0</v>
      </c>
      <c r="BI92" s="221">
        <f>IF(O92="nulová",K92,0)</f>
        <v>0</v>
      </c>
      <c r="BJ92" s="15" t="s">
        <v>80</v>
      </c>
      <c r="BK92" s="221">
        <f>ROUND(P92*H92,2)</f>
        <v>0</v>
      </c>
      <c r="BL92" s="15" t="s">
        <v>143</v>
      </c>
      <c r="BM92" s="15" t="s">
        <v>156</v>
      </c>
    </row>
    <row r="93" spans="2:65" s="1" customFormat="1" ht="16.5" customHeight="1">
      <c r="B93" s="36"/>
      <c r="C93" s="209" t="s">
        <v>134</v>
      </c>
      <c r="D93" s="209" t="s">
        <v>138</v>
      </c>
      <c r="E93" s="210" t="s">
        <v>157</v>
      </c>
      <c r="F93" s="211" t="s">
        <v>158</v>
      </c>
      <c r="G93" s="212" t="s">
        <v>141</v>
      </c>
      <c r="H93" s="213">
        <v>1</v>
      </c>
      <c r="I93" s="214"/>
      <c r="J93" s="214"/>
      <c r="K93" s="215">
        <f>ROUND(P93*H93,2)</f>
        <v>0</v>
      </c>
      <c r="L93" s="211" t="s">
        <v>142</v>
      </c>
      <c r="M93" s="41"/>
      <c r="N93" s="216" t="s">
        <v>1</v>
      </c>
      <c r="O93" s="217" t="s">
        <v>41</v>
      </c>
      <c r="P93" s="218">
        <f>I93+J93</f>
        <v>0</v>
      </c>
      <c r="Q93" s="218">
        <f>ROUND(I93*H93,2)</f>
        <v>0</v>
      </c>
      <c r="R93" s="218">
        <f>ROUND(J93*H93,2)</f>
        <v>0</v>
      </c>
      <c r="S93" s="77"/>
      <c r="T93" s="219">
        <f>S93*H93</f>
        <v>0</v>
      </c>
      <c r="U93" s="219">
        <v>0</v>
      </c>
      <c r="V93" s="219">
        <f>U93*H93</f>
        <v>0</v>
      </c>
      <c r="W93" s="219">
        <v>0</v>
      </c>
      <c r="X93" s="220">
        <f>W93*H93</f>
        <v>0</v>
      </c>
      <c r="AR93" s="15" t="s">
        <v>143</v>
      </c>
      <c r="AT93" s="15" t="s">
        <v>138</v>
      </c>
      <c r="AU93" s="15" t="s">
        <v>82</v>
      </c>
      <c r="AY93" s="15" t="s">
        <v>135</v>
      </c>
      <c r="BE93" s="221">
        <f>IF(O93="základní",K93,0)</f>
        <v>0</v>
      </c>
      <c r="BF93" s="221">
        <f>IF(O93="snížená",K93,0)</f>
        <v>0</v>
      </c>
      <c r="BG93" s="221">
        <f>IF(O93="zákl. přenesená",K93,0)</f>
        <v>0</v>
      </c>
      <c r="BH93" s="221">
        <f>IF(O93="sníž. přenesená",K93,0)</f>
        <v>0</v>
      </c>
      <c r="BI93" s="221">
        <f>IF(O93="nulová",K93,0)</f>
        <v>0</v>
      </c>
      <c r="BJ93" s="15" t="s">
        <v>80</v>
      </c>
      <c r="BK93" s="221">
        <f>ROUND(P93*H93,2)</f>
        <v>0</v>
      </c>
      <c r="BL93" s="15" t="s">
        <v>143</v>
      </c>
      <c r="BM93" s="15" t="s">
        <v>159</v>
      </c>
    </row>
    <row r="94" spans="2:65" s="1" customFormat="1" ht="16.5" customHeight="1">
      <c r="B94" s="36"/>
      <c r="C94" s="209" t="s">
        <v>160</v>
      </c>
      <c r="D94" s="209" t="s">
        <v>138</v>
      </c>
      <c r="E94" s="210" t="s">
        <v>161</v>
      </c>
      <c r="F94" s="211" t="s">
        <v>162</v>
      </c>
      <c r="G94" s="212" t="s">
        <v>141</v>
      </c>
      <c r="H94" s="213">
        <v>1</v>
      </c>
      <c r="I94" s="214"/>
      <c r="J94" s="214"/>
      <c r="K94" s="215">
        <f>ROUND(P94*H94,2)</f>
        <v>0</v>
      </c>
      <c r="L94" s="211" t="s">
        <v>142</v>
      </c>
      <c r="M94" s="41"/>
      <c r="N94" s="216" t="s">
        <v>1</v>
      </c>
      <c r="O94" s="217" t="s">
        <v>41</v>
      </c>
      <c r="P94" s="218">
        <f>I94+J94</f>
        <v>0</v>
      </c>
      <c r="Q94" s="218">
        <f>ROUND(I94*H94,2)</f>
        <v>0</v>
      </c>
      <c r="R94" s="218">
        <f>ROUND(J94*H94,2)</f>
        <v>0</v>
      </c>
      <c r="S94" s="77"/>
      <c r="T94" s="219">
        <f>S94*H94</f>
        <v>0</v>
      </c>
      <c r="U94" s="219">
        <v>0</v>
      </c>
      <c r="V94" s="219">
        <f>U94*H94</f>
        <v>0</v>
      </c>
      <c r="W94" s="219">
        <v>0</v>
      </c>
      <c r="X94" s="220">
        <f>W94*H94</f>
        <v>0</v>
      </c>
      <c r="AR94" s="15" t="s">
        <v>143</v>
      </c>
      <c r="AT94" s="15" t="s">
        <v>138</v>
      </c>
      <c r="AU94" s="15" t="s">
        <v>82</v>
      </c>
      <c r="AY94" s="15" t="s">
        <v>135</v>
      </c>
      <c r="BE94" s="221">
        <f>IF(O94="základní",K94,0)</f>
        <v>0</v>
      </c>
      <c r="BF94" s="221">
        <f>IF(O94="snížená",K94,0)</f>
        <v>0</v>
      </c>
      <c r="BG94" s="221">
        <f>IF(O94="zákl. přenesená",K94,0)</f>
        <v>0</v>
      </c>
      <c r="BH94" s="221">
        <f>IF(O94="sníž. přenesená",K94,0)</f>
        <v>0</v>
      </c>
      <c r="BI94" s="221">
        <f>IF(O94="nulová",K94,0)</f>
        <v>0</v>
      </c>
      <c r="BJ94" s="15" t="s">
        <v>80</v>
      </c>
      <c r="BK94" s="221">
        <f>ROUND(P94*H94,2)</f>
        <v>0</v>
      </c>
      <c r="BL94" s="15" t="s">
        <v>143</v>
      </c>
      <c r="BM94" s="15" t="s">
        <v>163</v>
      </c>
    </row>
    <row r="95" spans="2:65" s="1" customFormat="1" ht="16.5" customHeight="1">
      <c r="B95" s="36"/>
      <c r="C95" s="209" t="s">
        <v>164</v>
      </c>
      <c r="D95" s="209" t="s">
        <v>138</v>
      </c>
      <c r="E95" s="210" t="s">
        <v>165</v>
      </c>
      <c r="F95" s="211" t="s">
        <v>166</v>
      </c>
      <c r="G95" s="212" t="s">
        <v>141</v>
      </c>
      <c r="H95" s="213">
        <v>1</v>
      </c>
      <c r="I95" s="214"/>
      <c r="J95" s="214"/>
      <c r="K95" s="215">
        <f>ROUND(P95*H95,2)</f>
        <v>0</v>
      </c>
      <c r="L95" s="211" t="s">
        <v>142</v>
      </c>
      <c r="M95" s="41"/>
      <c r="N95" s="216" t="s">
        <v>1</v>
      </c>
      <c r="O95" s="217" t="s">
        <v>41</v>
      </c>
      <c r="P95" s="218">
        <f>I95+J95</f>
        <v>0</v>
      </c>
      <c r="Q95" s="218">
        <f>ROUND(I95*H95,2)</f>
        <v>0</v>
      </c>
      <c r="R95" s="218">
        <f>ROUND(J95*H95,2)</f>
        <v>0</v>
      </c>
      <c r="S95" s="77"/>
      <c r="T95" s="219">
        <f>S95*H95</f>
        <v>0</v>
      </c>
      <c r="U95" s="219">
        <v>0</v>
      </c>
      <c r="V95" s="219">
        <f>U95*H95</f>
        <v>0</v>
      </c>
      <c r="W95" s="219">
        <v>0</v>
      </c>
      <c r="X95" s="220">
        <f>W95*H95</f>
        <v>0</v>
      </c>
      <c r="AR95" s="15" t="s">
        <v>143</v>
      </c>
      <c r="AT95" s="15" t="s">
        <v>138</v>
      </c>
      <c r="AU95" s="15" t="s">
        <v>82</v>
      </c>
      <c r="AY95" s="15" t="s">
        <v>135</v>
      </c>
      <c r="BE95" s="221">
        <f>IF(O95="základní",K95,0)</f>
        <v>0</v>
      </c>
      <c r="BF95" s="221">
        <f>IF(O95="snížená",K95,0)</f>
        <v>0</v>
      </c>
      <c r="BG95" s="221">
        <f>IF(O95="zákl. přenesená",K95,0)</f>
        <v>0</v>
      </c>
      <c r="BH95" s="221">
        <f>IF(O95="sníž. přenesená",K95,0)</f>
        <v>0</v>
      </c>
      <c r="BI95" s="221">
        <f>IF(O95="nulová",K95,0)</f>
        <v>0</v>
      </c>
      <c r="BJ95" s="15" t="s">
        <v>80</v>
      </c>
      <c r="BK95" s="221">
        <f>ROUND(P95*H95,2)</f>
        <v>0</v>
      </c>
      <c r="BL95" s="15" t="s">
        <v>143</v>
      </c>
      <c r="BM95" s="15" t="s">
        <v>167</v>
      </c>
    </row>
    <row r="96" spans="2:65" s="1" customFormat="1" ht="16.5" customHeight="1">
      <c r="B96" s="36"/>
      <c r="C96" s="209" t="s">
        <v>168</v>
      </c>
      <c r="D96" s="209" t="s">
        <v>138</v>
      </c>
      <c r="E96" s="210" t="s">
        <v>169</v>
      </c>
      <c r="F96" s="211" t="s">
        <v>170</v>
      </c>
      <c r="G96" s="212" t="s">
        <v>141</v>
      </c>
      <c r="H96" s="213">
        <v>1</v>
      </c>
      <c r="I96" s="214"/>
      <c r="J96" s="214"/>
      <c r="K96" s="215">
        <f>ROUND(P96*H96,2)</f>
        <v>0</v>
      </c>
      <c r="L96" s="211" t="s">
        <v>142</v>
      </c>
      <c r="M96" s="41"/>
      <c r="N96" s="216" t="s">
        <v>1</v>
      </c>
      <c r="O96" s="217" t="s">
        <v>41</v>
      </c>
      <c r="P96" s="218">
        <f>I96+J96</f>
        <v>0</v>
      </c>
      <c r="Q96" s="218">
        <f>ROUND(I96*H96,2)</f>
        <v>0</v>
      </c>
      <c r="R96" s="218">
        <f>ROUND(J96*H96,2)</f>
        <v>0</v>
      </c>
      <c r="S96" s="77"/>
      <c r="T96" s="219">
        <f>S96*H96</f>
        <v>0</v>
      </c>
      <c r="U96" s="219">
        <v>0</v>
      </c>
      <c r="V96" s="219">
        <f>U96*H96</f>
        <v>0</v>
      </c>
      <c r="W96" s="219">
        <v>0</v>
      </c>
      <c r="X96" s="220">
        <f>W96*H96</f>
        <v>0</v>
      </c>
      <c r="AR96" s="15" t="s">
        <v>143</v>
      </c>
      <c r="AT96" s="15" t="s">
        <v>138</v>
      </c>
      <c r="AU96" s="15" t="s">
        <v>82</v>
      </c>
      <c r="AY96" s="15" t="s">
        <v>135</v>
      </c>
      <c r="BE96" s="221">
        <f>IF(O96="základní",K96,0)</f>
        <v>0</v>
      </c>
      <c r="BF96" s="221">
        <f>IF(O96="snížená",K96,0)</f>
        <v>0</v>
      </c>
      <c r="BG96" s="221">
        <f>IF(O96="zákl. přenesená",K96,0)</f>
        <v>0</v>
      </c>
      <c r="BH96" s="221">
        <f>IF(O96="sníž. přenesená",K96,0)</f>
        <v>0</v>
      </c>
      <c r="BI96" s="221">
        <f>IF(O96="nulová",K96,0)</f>
        <v>0</v>
      </c>
      <c r="BJ96" s="15" t="s">
        <v>80</v>
      </c>
      <c r="BK96" s="221">
        <f>ROUND(P96*H96,2)</f>
        <v>0</v>
      </c>
      <c r="BL96" s="15" t="s">
        <v>143</v>
      </c>
      <c r="BM96" s="15" t="s">
        <v>171</v>
      </c>
    </row>
    <row r="97" spans="2:63" s="10" customFormat="1" ht="22.8" customHeight="1">
      <c r="B97" s="192"/>
      <c r="C97" s="193"/>
      <c r="D97" s="194" t="s">
        <v>71</v>
      </c>
      <c r="E97" s="207" t="s">
        <v>172</v>
      </c>
      <c r="F97" s="207" t="s">
        <v>173</v>
      </c>
      <c r="G97" s="193"/>
      <c r="H97" s="193"/>
      <c r="I97" s="196"/>
      <c r="J97" s="196"/>
      <c r="K97" s="208">
        <f>BK97</f>
        <v>0</v>
      </c>
      <c r="L97" s="193"/>
      <c r="M97" s="198"/>
      <c r="N97" s="199"/>
      <c r="O97" s="200"/>
      <c r="P97" s="200"/>
      <c r="Q97" s="201">
        <f>SUM(Q98:Q99)</f>
        <v>0</v>
      </c>
      <c r="R97" s="201">
        <f>SUM(R98:R99)</f>
        <v>0</v>
      </c>
      <c r="S97" s="200"/>
      <c r="T97" s="202">
        <f>SUM(T98:T99)</f>
        <v>0</v>
      </c>
      <c r="U97" s="200"/>
      <c r="V97" s="202">
        <f>SUM(V98:V99)</f>
        <v>0</v>
      </c>
      <c r="W97" s="200"/>
      <c r="X97" s="203">
        <f>SUM(X98:X99)</f>
        <v>0</v>
      </c>
      <c r="AR97" s="204" t="s">
        <v>134</v>
      </c>
      <c r="AT97" s="205" t="s">
        <v>71</v>
      </c>
      <c r="AU97" s="205" t="s">
        <v>80</v>
      </c>
      <c r="AY97" s="204" t="s">
        <v>135</v>
      </c>
      <c r="BK97" s="206">
        <f>SUM(BK98:BK99)</f>
        <v>0</v>
      </c>
    </row>
    <row r="98" spans="2:65" s="1" customFormat="1" ht="16.5" customHeight="1">
      <c r="B98" s="36"/>
      <c r="C98" s="209" t="s">
        <v>174</v>
      </c>
      <c r="D98" s="209" t="s">
        <v>138</v>
      </c>
      <c r="E98" s="210" t="s">
        <v>175</v>
      </c>
      <c r="F98" s="211" t="s">
        <v>176</v>
      </c>
      <c r="G98" s="212" t="s">
        <v>141</v>
      </c>
      <c r="H98" s="213">
        <v>1</v>
      </c>
      <c r="I98" s="214"/>
      <c r="J98" s="214"/>
      <c r="K98" s="215">
        <f>ROUND(P98*H98,2)</f>
        <v>0</v>
      </c>
      <c r="L98" s="211" t="s">
        <v>142</v>
      </c>
      <c r="M98" s="41"/>
      <c r="N98" s="216" t="s">
        <v>1</v>
      </c>
      <c r="O98" s="217" t="s">
        <v>41</v>
      </c>
      <c r="P98" s="218">
        <f>I98+J98</f>
        <v>0</v>
      </c>
      <c r="Q98" s="218">
        <f>ROUND(I98*H98,2)</f>
        <v>0</v>
      </c>
      <c r="R98" s="218">
        <f>ROUND(J98*H98,2)</f>
        <v>0</v>
      </c>
      <c r="S98" s="77"/>
      <c r="T98" s="219">
        <f>S98*H98</f>
        <v>0</v>
      </c>
      <c r="U98" s="219">
        <v>0</v>
      </c>
      <c r="V98" s="219">
        <f>U98*H98</f>
        <v>0</v>
      </c>
      <c r="W98" s="219">
        <v>0</v>
      </c>
      <c r="X98" s="220">
        <f>W98*H98</f>
        <v>0</v>
      </c>
      <c r="AR98" s="15" t="s">
        <v>143</v>
      </c>
      <c r="AT98" s="15" t="s">
        <v>138</v>
      </c>
      <c r="AU98" s="15" t="s">
        <v>82</v>
      </c>
      <c r="AY98" s="15" t="s">
        <v>135</v>
      </c>
      <c r="BE98" s="221">
        <f>IF(O98="základní",K98,0)</f>
        <v>0</v>
      </c>
      <c r="BF98" s="221">
        <f>IF(O98="snížená",K98,0)</f>
        <v>0</v>
      </c>
      <c r="BG98" s="221">
        <f>IF(O98="zákl. přenesená",K98,0)</f>
        <v>0</v>
      </c>
      <c r="BH98" s="221">
        <f>IF(O98="sníž. přenesená",K98,0)</f>
        <v>0</v>
      </c>
      <c r="BI98" s="221">
        <f>IF(O98="nulová",K98,0)</f>
        <v>0</v>
      </c>
      <c r="BJ98" s="15" t="s">
        <v>80</v>
      </c>
      <c r="BK98" s="221">
        <f>ROUND(P98*H98,2)</f>
        <v>0</v>
      </c>
      <c r="BL98" s="15" t="s">
        <v>143</v>
      </c>
      <c r="BM98" s="15" t="s">
        <v>177</v>
      </c>
    </row>
    <row r="99" spans="2:65" s="1" customFormat="1" ht="16.5" customHeight="1">
      <c r="B99" s="36"/>
      <c r="C99" s="209" t="s">
        <v>178</v>
      </c>
      <c r="D99" s="209" t="s">
        <v>138</v>
      </c>
      <c r="E99" s="210" t="s">
        <v>179</v>
      </c>
      <c r="F99" s="211" t="s">
        <v>180</v>
      </c>
      <c r="G99" s="212" t="s">
        <v>141</v>
      </c>
      <c r="H99" s="213">
        <v>1</v>
      </c>
      <c r="I99" s="214"/>
      <c r="J99" s="214"/>
      <c r="K99" s="215">
        <f>ROUND(P99*H99,2)</f>
        <v>0</v>
      </c>
      <c r="L99" s="211" t="s">
        <v>142</v>
      </c>
      <c r="M99" s="41"/>
      <c r="N99" s="222" t="s">
        <v>1</v>
      </c>
      <c r="O99" s="223" t="s">
        <v>41</v>
      </c>
      <c r="P99" s="224">
        <f>I99+J99</f>
        <v>0</v>
      </c>
      <c r="Q99" s="224">
        <f>ROUND(I99*H99,2)</f>
        <v>0</v>
      </c>
      <c r="R99" s="224">
        <f>ROUND(J99*H99,2)</f>
        <v>0</v>
      </c>
      <c r="S99" s="225"/>
      <c r="T99" s="226">
        <f>S99*H99</f>
        <v>0</v>
      </c>
      <c r="U99" s="226">
        <v>0</v>
      </c>
      <c r="V99" s="226">
        <f>U99*H99</f>
        <v>0</v>
      </c>
      <c r="W99" s="226">
        <v>0</v>
      </c>
      <c r="X99" s="227">
        <f>W99*H99</f>
        <v>0</v>
      </c>
      <c r="AR99" s="15" t="s">
        <v>143</v>
      </c>
      <c r="AT99" s="15" t="s">
        <v>138</v>
      </c>
      <c r="AU99" s="15" t="s">
        <v>82</v>
      </c>
      <c r="AY99" s="15" t="s">
        <v>135</v>
      </c>
      <c r="BE99" s="221">
        <f>IF(O99="základní",K99,0)</f>
        <v>0</v>
      </c>
      <c r="BF99" s="221">
        <f>IF(O99="snížená",K99,0)</f>
        <v>0</v>
      </c>
      <c r="BG99" s="221">
        <f>IF(O99="zákl. přenesená",K99,0)</f>
        <v>0</v>
      </c>
      <c r="BH99" s="221">
        <f>IF(O99="sníž. přenesená",K99,0)</f>
        <v>0</v>
      </c>
      <c r="BI99" s="221">
        <f>IF(O99="nulová",K99,0)</f>
        <v>0</v>
      </c>
      <c r="BJ99" s="15" t="s">
        <v>80</v>
      </c>
      <c r="BK99" s="221">
        <f>ROUND(P99*H99,2)</f>
        <v>0</v>
      </c>
      <c r="BL99" s="15" t="s">
        <v>143</v>
      </c>
      <c r="BM99" s="15" t="s">
        <v>181</v>
      </c>
    </row>
    <row r="100" spans="2:13" s="1" customFormat="1" ht="6.95" customHeight="1">
      <c r="B100" s="55"/>
      <c r="C100" s="56"/>
      <c r="D100" s="56"/>
      <c r="E100" s="56"/>
      <c r="F100" s="56"/>
      <c r="G100" s="56"/>
      <c r="H100" s="56"/>
      <c r="I100" s="155"/>
      <c r="J100" s="155"/>
      <c r="K100" s="56"/>
      <c r="L100" s="56"/>
      <c r="M100" s="41"/>
    </row>
  </sheetData>
  <sheetProtection password="CC35" sheet="1" objects="1" scenarios="1" formatColumns="0" formatRows="0" autoFilter="0"/>
  <autoFilter ref="C84:L99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3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5" t="s">
        <v>85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6"/>
      <c r="K3" s="125"/>
      <c r="L3" s="125"/>
      <c r="M3" s="18"/>
      <c r="AT3" s="15" t="s">
        <v>82</v>
      </c>
    </row>
    <row r="4" spans="2:46" ht="24.95" customHeight="1">
      <c r="B4" s="18"/>
      <c r="D4" s="127" t="s">
        <v>99</v>
      </c>
      <c r="M4" s="18"/>
      <c r="N4" s="22" t="s">
        <v>11</v>
      </c>
      <c r="AT4" s="15" t="s">
        <v>4</v>
      </c>
    </row>
    <row r="5" spans="2:13" ht="6.95" customHeight="1">
      <c r="B5" s="18"/>
      <c r="M5" s="18"/>
    </row>
    <row r="6" spans="2:13" ht="12" customHeight="1">
      <c r="B6" s="18"/>
      <c r="D6" s="128" t="s">
        <v>17</v>
      </c>
      <c r="M6" s="18"/>
    </row>
    <row r="7" spans="2:13" ht="16.5" customHeight="1">
      <c r="B7" s="18"/>
      <c r="E7" s="129" t="str">
        <f>'Rekapitulace stavby'!K6</f>
        <v>MŠ Majerové 1650 - Sokolov - stav.úpravy pavilonu II</v>
      </c>
      <c r="F7" s="128"/>
      <c r="G7" s="128"/>
      <c r="H7" s="128"/>
      <c r="M7" s="18"/>
    </row>
    <row r="8" spans="2:13" s="1" customFormat="1" ht="12" customHeight="1">
      <c r="B8" s="41"/>
      <c r="D8" s="128" t="s">
        <v>100</v>
      </c>
      <c r="I8" s="130"/>
      <c r="J8" s="130"/>
      <c r="M8" s="41"/>
    </row>
    <row r="9" spans="2:13" s="1" customFormat="1" ht="36.95" customHeight="1">
      <c r="B9" s="41"/>
      <c r="E9" s="131" t="s">
        <v>182</v>
      </c>
      <c r="F9" s="1"/>
      <c r="G9" s="1"/>
      <c r="H9" s="1"/>
      <c r="I9" s="130"/>
      <c r="J9" s="130"/>
      <c r="M9" s="41"/>
    </row>
    <row r="10" spans="2:13" s="1" customFormat="1" ht="12">
      <c r="B10" s="41"/>
      <c r="I10" s="130"/>
      <c r="J10" s="130"/>
      <c r="M10" s="41"/>
    </row>
    <row r="11" spans="2:13" s="1" customFormat="1" ht="12" customHeight="1">
      <c r="B11" s="41"/>
      <c r="D11" s="128" t="s">
        <v>19</v>
      </c>
      <c r="F11" s="15" t="s">
        <v>1</v>
      </c>
      <c r="I11" s="132" t="s">
        <v>20</v>
      </c>
      <c r="J11" s="133" t="s">
        <v>1</v>
      </c>
      <c r="M11" s="41"/>
    </row>
    <row r="12" spans="2:13" s="1" customFormat="1" ht="12" customHeight="1">
      <c r="B12" s="41"/>
      <c r="D12" s="128" t="s">
        <v>21</v>
      </c>
      <c r="F12" s="15" t="s">
        <v>22</v>
      </c>
      <c r="I12" s="132" t="s">
        <v>23</v>
      </c>
      <c r="J12" s="134" t="str">
        <f>'Rekapitulace stavby'!AN8</f>
        <v>14. 12. 2019</v>
      </c>
      <c r="M12" s="41"/>
    </row>
    <row r="13" spans="2:13" s="1" customFormat="1" ht="10.8" customHeight="1">
      <c r="B13" s="41"/>
      <c r="I13" s="130"/>
      <c r="J13" s="130"/>
      <c r="M13" s="41"/>
    </row>
    <row r="14" spans="2:13" s="1" customFormat="1" ht="12" customHeight="1">
      <c r="B14" s="41"/>
      <c r="D14" s="128" t="s">
        <v>25</v>
      </c>
      <c r="I14" s="132" t="s">
        <v>26</v>
      </c>
      <c r="J14" s="133" t="s">
        <v>1</v>
      </c>
      <c r="M14" s="41"/>
    </row>
    <row r="15" spans="2:13" s="1" customFormat="1" ht="18" customHeight="1">
      <c r="B15" s="41"/>
      <c r="E15" s="15" t="s">
        <v>27</v>
      </c>
      <c r="I15" s="132" t="s">
        <v>28</v>
      </c>
      <c r="J15" s="133" t="s">
        <v>1</v>
      </c>
      <c r="M15" s="41"/>
    </row>
    <row r="16" spans="2:13" s="1" customFormat="1" ht="6.95" customHeight="1">
      <c r="B16" s="41"/>
      <c r="I16" s="130"/>
      <c r="J16" s="130"/>
      <c r="M16" s="41"/>
    </row>
    <row r="17" spans="2:13" s="1" customFormat="1" ht="12" customHeight="1">
      <c r="B17" s="41"/>
      <c r="D17" s="128" t="s">
        <v>29</v>
      </c>
      <c r="I17" s="132" t="s">
        <v>26</v>
      </c>
      <c r="J17" s="31" t="str">
        <f>'Rekapitulace stavby'!AN13</f>
        <v>Vyplň údaj</v>
      </c>
      <c r="M17" s="41"/>
    </row>
    <row r="18" spans="2:13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28</v>
      </c>
      <c r="J18" s="31" t="str">
        <f>'Rekapitulace stavby'!AN14</f>
        <v>Vyplň údaj</v>
      </c>
      <c r="M18" s="41"/>
    </row>
    <row r="19" spans="2:13" s="1" customFormat="1" ht="6.95" customHeight="1">
      <c r="B19" s="41"/>
      <c r="I19" s="130"/>
      <c r="J19" s="130"/>
      <c r="M19" s="41"/>
    </row>
    <row r="20" spans="2:13" s="1" customFormat="1" ht="12" customHeight="1">
      <c r="B20" s="41"/>
      <c r="D20" s="128" t="s">
        <v>31</v>
      </c>
      <c r="I20" s="132" t="s">
        <v>26</v>
      </c>
      <c r="J20" s="133" t="s">
        <v>1</v>
      </c>
      <c r="M20" s="41"/>
    </row>
    <row r="21" spans="2:13" s="1" customFormat="1" ht="18" customHeight="1">
      <c r="B21" s="41"/>
      <c r="E21" s="15" t="s">
        <v>32</v>
      </c>
      <c r="I21" s="132" t="s">
        <v>28</v>
      </c>
      <c r="J21" s="133" t="s">
        <v>1</v>
      </c>
      <c r="M21" s="41"/>
    </row>
    <row r="22" spans="2:13" s="1" customFormat="1" ht="6.95" customHeight="1">
      <c r="B22" s="41"/>
      <c r="I22" s="130"/>
      <c r="J22" s="130"/>
      <c r="M22" s="41"/>
    </row>
    <row r="23" spans="2:13" s="1" customFormat="1" ht="12" customHeight="1">
      <c r="B23" s="41"/>
      <c r="D23" s="128" t="s">
        <v>33</v>
      </c>
      <c r="I23" s="132" t="s">
        <v>26</v>
      </c>
      <c r="J23" s="133" t="s">
        <v>1</v>
      </c>
      <c r="M23" s="41"/>
    </row>
    <row r="24" spans="2:13" s="1" customFormat="1" ht="18" customHeight="1">
      <c r="B24" s="41"/>
      <c r="E24" s="15" t="s">
        <v>34</v>
      </c>
      <c r="I24" s="132" t="s">
        <v>28</v>
      </c>
      <c r="J24" s="133" t="s">
        <v>1</v>
      </c>
      <c r="M24" s="41"/>
    </row>
    <row r="25" spans="2:13" s="1" customFormat="1" ht="6.95" customHeight="1">
      <c r="B25" s="41"/>
      <c r="I25" s="130"/>
      <c r="J25" s="130"/>
      <c r="M25" s="41"/>
    </row>
    <row r="26" spans="2:13" s="1" customFormat="1" ht="12" customHeight="1">
      <c r="B26" s="41"/>
      <c r="D26" s="128" t="s">
        <v>35</v>
      </c>
      <c r="I26" s="130"/>
      <c r="J26" s="130"/>
      <c r="M26" s="41"/>
    </row>
    <row r="27" spans="2:13" s="6" customFormat="1" ht="16.5" customHeight="1">
      <c r="B27" s="135"/>
      <c r="E27" s="136" t="s">
        <v>1</v>
      </c>
      <c r="F27" s="136"/>
      <c r="G27" s="136"/>
      <c r="H27" s="136"/>
      <c r="I27" s="137"/>
      <c r="J27" s="137"/>
      <c r="M27" s="135"/>
    </row>
    <row r="28" spans="2:13" s="1" customFormat="1" ht="6.95" customHeight="1">
      <c r="B28" s="41"/>
      <c r="I28" s="130"/>
      <c r="J28" s="130"/>
      <c r="M28" s="41"/>
    </row>
    <row r="29" spans="2:13" s="1" customFormat="1" ht="6.95" customHeight="1">
      <c r="B29" s="41"/>
      <c r="D29" s="69"/>
      <c r="E29" s="69"/>
      <c r="F29" s="69"/>
      <c r="G29" s="69"/>
      <c r="H29" s="69"/>
      <c r="I29" s="138"/>
      <c r="J29" s="138"/>
      <c r="K29" s="69"/>
      <c r="L29" s="69"/>
      <c r="M29" s="41"/>
    </row>
    <row r="30" spans="2:13" s="1" customFormat="1" ht="12">
      <c r="B30" s="41"/>
      <c r="E30" s="128" t="s">
        <v>102</v>
      </c>
      <c r="I30" s="130"/>
      <c r="J30" s="130"/>
      <c r="K30" s="139">
        <f>I61</f>
        <v>0</v>
      </c>
      <c r="M30" s="41"/>
    </row>
    <row r="31" spans="2:13" s="1" customFormat="1" ht="12">
      <c r="B31" s="41"/>
      <c r="E31" s="128" t="s">
        <v>103</v>
      </c>
      <c r="I31" s="130"/>
      <c r="J31" s="130"/>
      <c r="K31" s="139">
        <f>J61</f>
        <v>0</v>
      </c>
      <c r="M31" s="41"/>
    </row>
    <row r="32" spans="2:13" s="1" customFormat="1" ht="25.4" customHeight="1">
      <c r="B32" s="41"/>
      <c r="D32" s="140" t="s">
        <v>36</v>
      </c>
      <c r="I32" s="130"/>
      <c r="J32" s="130"/>
      <c r="K32" s="141">
        <f>ROUND(K95,2)</f>
        <v>0</v>
      </c>
      <c r="M32" s="41"/>
    </row>
    <row r="33" spans="2:13" s="1" customFormat="1" ht="6.95" customHeight="1">
      <c r="B33" s="41"/>
      <c r="D33" s="69"/>
      <c r="E33" s="69"/>
      <c r="F33" s="69"/>
      <c r="G33" s="69"/>
      <c r="H33" s="69"/>
      <c r="I33" s="138"/>
      <c r="J33" s="138"/>
      <c r="K33" s="69"/>
      <c r="L33" s="69"/>
      <c r="M33" s="41"/>
    </row>
    <row r="34" spans="2:13" s="1" customFormat="1" ht="14.4" customHeight="1">
      <c r="B34" s="41"/>
      <c r="F34" s="142" t="s">
        <v>38</v>
      </c>
      <c r="I34" s="143" t="s">
        <v>37</v>
      </c>
      <c r="J34" s="130"/>
      <c r="K34" s="142" t="s">
        <v>39</v>
      </c>
      <c r="M34" s="41"/>
    </row>
    <row r="35" spans="2:13" s="1" customFormat="1" ht="14.4" customHeight="1">
      <c r="B35" s="41"/>
      <c r="D35" s="128" t="s">
        <v>40</v>
      </c>
      <c r="E35" s="128" t="s">
        <v>41</v>
      </c>
      <c r="F35" s="139">
        <f>ROUND((SUM(BE95:BE203)),2)</f>
        <v>0</v>
      </c>
      <c r="I35" s="144">
        <v>0.21</v>
      </c>
      <c r="J35" s="130"/>
      <c r="K35" s="139">
        <f>ROUND(((SUM(BE95:BE203))*I35),2)</f>
        <v>0</v>
      </c>
      <c r="M35" s="41"/>
    </row>
    <row r="36" spans="2:13" s="1" customFormat="1" ht="14.4" customHeight="1">
      <c r="B36" s="41"/>
      <c r="E36" s="128" t="s">
        <v>42</v>
      </c>
      <c r="F36" s="139">
        <f>ROUND((SUM(BF95:BF203)),2)</f>
        <v>0</v>
      </c>
      <c r="I36" s="144">
        <v>0.15</v>
      </c>
      <c r="J36" s="130"/>
      <c r="K36" s="139">
        <f>ROUND(((SUM(BF95:BF203))*I36),2)</f>
        <v>0</v>
      </c>
      <c r="M36" s="41"/>
    </row>
    <row r="37" spans="2:13" s="1" customFormat="1" ht="14.4" customHeight="1" hidden="1">
      <c r="B37" s="41"/>
      <c r="E37" s="128" t="s">
        <v>43</v>
      </c>
      <c r="F37" s="139">
        <f>ROUND((SUM(BG95:BG203)),2)</f>
        <v>0</v>
      </c>
      <c r="I37" s="144">
        <v>0.21</v>
      </c>
      <c r="J37" s="130"/>
      <c r="K37" s="139">
        <f>0</f>
        <v>0</v>
      </c>
      <c r="M37" s="41"/>
    </row>
    <row r="38" spans="2:13" s="1" customFormat="1" ht="14.4" customHeight="1" hidden="1">
      <c r="B38" s="41"/>
      <c r="E38" s="128" t="s">
        <v>44</v>
      </c>
      <c r="F38" s="139">
        <f>ROUND((SUM(BH95:BH203)),2)</f>
        <v>0</v>
      </c>
      <c r="I38" s="144">
        <v>0.15</v>
      </c>
      <c r="J38" s="130"/>
      <c r="K38" s="139">
        <f>0</f>
        <v>0</v>
      </c>
      <c r="M38" s="41"/>
    </row>
    <row r="39" spans="2:13" s="1" customFormat="1" ht="14.4" customHeight="1" hidden="1">
      <c r="B39" s="41"/>
      <c r="E39" s="128" t="s">
        <v>45</v>
      </c>
      <c r="F39" s="139">
        <f>ROUND((SUM(BI95:BI203)),2)</f>
        <v>0</v>
      </c>
      <c r="I39" s="144">
        <v>0</v>
      </c>
      <c r="J39" s="130"/>
      <c r="K39" s="139">
        <f>0</f>
        <v>0</v>
      </c>
      <c r="M39" s="41"/>
    </row>
    <row r="40" spans="2:13" s="1" customFormat="1" ht="6.95" customHeight="1">
      <c r="B40" s="41"/>
      <c r="I40" s="130"/>
      <c r="J40" s="130"/>
      <c r="M40" s="41"/>
    </row>
    <row r="41" spans="2:13" s="1" customFormat="1" ht="25.4" customHeight="1">
      <c r="B41" s="41"/>
      <c r="C41" s="145"/>
      <c r="D41" s="146" t="s">
        <v>46</v>
      </c>
      <c r="E41" s="147"/>
      <c r="F41" s="147"/>
      <c r="G41" s="148" t="s">
        <v>47</v>
      </c>
      <c r="H41" s="149" t="s">
        <v>48</v>
      </c>
      <c r="I41" s="150"/>
      <c r="J41" s="150"/>
      <c r="K41" s="151">
        <f>SUM(K32:K39)</f>
        <v>0</v>
      </c>
      <c r="L41" s="152"/>
      <c r="M41" s="41"/>
    </row>
    <row r="42" spans="2:13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5"/>
      <c r="K42" s="154"/>
      <c r="L42" s="154"/>
      <c r="M42" s="41"/>
    </row>
    <row r="46" spans="2:13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8"/>
      <c r="K46" s="157"/>
      <c r="L46" s="157"/>
      <c r="M46" s="41"/>
    </row>
    <row r="47" spans="2:13" s="1" customFormat="1" ht="24.95" customHeight="1">
      <c r="B47" s="36"/>
      <c r="C47" s="21" t="s">
        <v>104</v>
      </c>
      <c r="D47" s="37"/>
      <c r="E47" s="37"/>
      <c r="F47" s="37"/>
      <c r="G47" s="37"/>
      <c r="H47" s="37"/>
      <c r="I47" s="130"/>
      <c r="J47" s="130"/>
      <c r="K47" s="37"/>
      <c r="L47" s="37"/>
      <c r="M47" s="41"/>
    </row>
    <row r="48" spans="2:13" s="1" customFormat="1" ht="6.95" customHeight="1">
      <c r="B48" s="36"/>
      <c r="C48" s="37"/>
      <c r="D48" s="37"/>
      <c r="E48" s="37"/>
      <c r="F48" s="37"/>
      <c r="G48" s="37"/>
      <c r="H48" s="37"/>
      <c r="I48" s="130"/>
      <c r="J48" s="130"/>
      <c r="K48" s="37"/>
      <c r="L48" s="37"/>
      <c r="M48" s="41"/>
    </row>
    <row r="49" spans="2:13" s="1" customFormat="1" ht="12" customHeight="1">
      <c r="B49" s="36"/>
      <c r="C49" s="30" t="s">
        <v>17</v>
      </c>
      <c r="D49" s="37"/>
      <c r="E49" s="37"/>
      <c r="F49" s="37"/>
      <c r="G49" s="37"/>
      <c r="H49" s="37"/>
      <c r="I49" s="130"/>
      <c r="J49" s="130"/>
      <c r="K49" s="37"/>
      <c r="L49" s="37"/>
      <c r="M49" s="41"/>
    </row>
    <row r="50" spans="2:13" s="1" customFormat="1" ht="16.5" customHeight="1">
      <c r="B50" s="36"/>
      <c r="C50" s="37"/>
      <c r="D50" s="37"/>
      <c r="E50" s="159" t="str">
        <f>E7</f>
        <v>MŠ Majerové 1650 - Sokolov - stav.úpravy pavilonu II</v>
      </c>
      <c r="F50" s="30"/>
      <c r="G50" s="30"/>
      <c r="H50" s="30"/>
      <c r="I50" s="130"/>
      <c r="J50" s="130"/>
      <c r="K50" s="37"/>
      <c r="L50" s="37"/>
      <c r="M50" s="41"/>
    </row>
    <row r="51" spans="2:13" s="1" customFormat="1" ht="12" customHeight="1">
      <c r="B51" s="36"/>
      <c r="C51" s="30" t="s">
        <v>100</v>
      </c>
      <c r="D51" s="37"/>
      <c r="E51" s="37"/>
      <c r="F51" s="37"/>
      <c r="G51" s="37"/>
      <c r="H51" s="37"/>
      <c r="I51" s="130"/>
      <c r="J51" s="130"/>
      <c r="K51" s="37"/>
      <c r="L51" s="37"/>
      <c r="M51" s="41"/>
    </row>
    <row r="52" spans="2:13" s="1" customFormat="1" ht="16.5" customHeight="1">
      <c r="B52" s="36"/>
      <c r="C52" s="37"/>
      <c r="D52" s="37"/>
      <c r="E52" s="62" t="str">
        <f>E9</f>
        <v>10-1 - Bourané konstrukce, demontáž, likvidace - 1NP</v>
      </c>
      <c r="F52" s="37"/>
      <c r="G52" s="37"/>
      <c r="H52" s="37"/>
      <c r="I52" s="130"/>
      <c r="J52" s="130"/>
      <c r="K52" s="37"/>
      <c r="L52" s="37"/>
      <c r="M52" s="41"/>
    </row>
    <row r="53" spans="2:13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130"/>
      <c r="K53" s="37"/>
      <c r="L53" s="37"/>
      <c r="M53" s="41"/>
    </row>
    <row r="54" spans="2:13" s="1" customFormat="1" ht="12" customHeight="1">
      <c r="B54" s="36"/>
      <c r="C54" s="30" t="s">
        <v>21</v>
      </c>
      <c r="D54" s="37"/>
      <c r="E54" s="37"/>
      <c r="F54" s="25" t="str">
        <f>F12</f>
        <v>Sokolov</v>
      </c>
      <c r="G54" s="37"/>
      <c r="H54" s="37"/>
      <c r="I54" s="132" t="s">
        <v>23</v>
      </c>
      <c r="J54" s="134" t="str">
        <f>IF(J12="","",J12)</f>
        <v>14. 12. 2019</v>
      </c>
      <c r="K54" s="37"/>
      <c r="L54" s="37"/>
      <c r="M54" s="41"/>
    </row>
    <row r="55" spans="2:13" s="1" customFormat="1" ht="6.95" customHeight="1">
      <c r="B55" s="36"/>
      <c r="C55" s="37"/>
      <c r="D55" s="37"/>
      <c r="E55" s="37"/>
      <c r="F55" s="37"/>
      <c r="G55" s="37"/>
      <c r="H55" s="37"/>
      <c r="I55" s="130"/>
      <c r="J55" s="130"/>
      <c r="K55" s="37"/>
      <c r="L55" s="37"/>
      <c r="M55" s="41"/>
    </row>
    <row r="56" spans="2:13" s="1" customFormat="1" ht="13.65" customHeight="1">
      <c r="B56" s="36"/>
      <c r="C56" s="30" t="s">
        <v>25</v>
      </c>
      <c r="D56" s="37"/>
      <c r="E56" s="37"/>
      <c r="F56" s="25" t="str">
        <f>E15</f>
        <v>Město Sokolov</v>
      </c>
      <c r="G56" s="37"/>
      <c r="H56" s="37"/>
      <c r="I56" s="132" t="s">
        <v>31</v>
      </c>
      <c r="J56" s="160" t="str">
        <f>E21</f>
        <v>Babic Milan</v>
      </c>
      <c r="K56" s="37"/>
      <c r="L56" s="37"/>
      <c r="M56" s="41"/>
    </row>
    <row r="57" spans="2:13" s="1" customFormat="1" ht="13.65" customHeight="1">
      <c r="B57" s="36"/>
      <c r="C57" s="30" t="s">
        <v>29</v>
      </c>
      <c r="D57" s="37"/>
      <c r="E57" s="37"/>
      <c r="F57" s="25" t="str">
        <f>IF(E18="","",E18)</f>
        <v>Vyplň údaj</v>
      </c>
      <c r="G57" s="37"/>
      <c r="H57" s="37"/>
      <c r="I57" s="132" t="s">
        <v>33</v>
      </c>
      <c r="J57" s="160" t="str">
        <f>E24</f>
        <v>Milan Hájek</v>
      </c>
      <c r="K57" s="37"/>
      <c r="L57" s="37"/>
      <c r="M57" s="41"/>
    </row>
    <row r="58" spans="2:13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130"/>
      <c r="K58" s="37"/>
      <c r="L58" s="37"/>
      <c r="M58" s="41"/>
    </row>
    <row r="59" spans="2:13" s="1" customFormat="1" ht="29.25" customHeight="1">
      <c r="B59" s="36"/>
      <c r="C59" s="161" t="s">
        <v>105</v>
      </c>
      <c r="D59" s="162"/>
      <c r="E59" s="162"/>
      <c r="F59" s="162"/>
      <c r="G59" s="162"/>
      <c r="H59" s="162"/>
      <c r="I59" s="163" t="s">
        <v>106</v>
      </c>
      <c r="J59" s="163" t="s">
        <v>107</v>
      </c>
      <c r="K59" s="164" t="s">
        <v>108</v>
      </c>
      <c r="L59" s="162"/>
      <c r="M59" s="41"/>
    </row>
    <row r="60" spans="2:13" s="1" customFormat="1" ht="10.3" customHeight="1">
      <c r="B60" s="36"/>
      <c r="C60" s="37"/>
      <c r="D60" s="37"/>
      <c r="E60" s="37"/>
      <c r="F60" s="37"/>
      <c r="G60" s="37"/>
      <c r="H60" s="37"/>
      <c r="I60" s="130"/>
      <c r="J60" s="130"/>
      <c r="K60" s="37"/>
      <c r="L60" s="37"/>
      <c r="M60" s="41"/>
    </row>
    <row r="61" spans="2:47" s="1" customFormat="1" ht="22.8" customHeight="1">
      <c r="B61" s="36"/>
      <c r="C61" s="165" t="s">
        <v>109</v>
      </c>
      <c r="D61" s="37"/>
      <c r="E61" s="37"/>
      <c r="F61" s="37"/>
      <c r="G61" s="37"/>
      <c r="H61" s="37"/>
      <c r="I61" s="166">
        <f>Q95</f>
        <v>0</v>
      </c>
      <c r="J61" s="166">
        <f>R95</f>
        <v>0</v>
      </c>
      <c r="K61" s="96">
        <f>K95</f>
        <v>0</v>
      </c>
      <c r="L61" s="37"/>
      <c r="M61" s="41"/>
      <c r="AU61" s="15" t="s">
        <v>110</v>
      </c>
    </row>
    <row r="62" spans="2:13" s="7" customFormat="1" ht="24.95" customHeight="1">
      <c r="B62" s="167"/>
      <c r="C62" s="168"/>
      <c r="D62" s="169" t="s">
        <v>183</v>
      </c>
      <c r="E62" s="170"/>
      <c r="F62" s="170"/>
      <c r="G62" s="170"/>
      <c r="H62" s="170"/>
      <c r="I62" s="171">
        <f>Q96</f>
        <v>0</v>
      </c>
      <c r="J62" s="171">
        <f>R96</f>
        <v>0</v>
      </c>
      <c r="K62" s="172">
        <f>K96</f>
        <v>0</v>
      </c>
      <c r="L62" s="168"/>
      <c r="M62" s="173"/>
    </row>
    <row r="63" spans="2:13" s="8" customFormat="1" ht="19.9" customHeight="1">
      <c r="B63" s="174"/>
      <c r="C63" s="175"/>
      <c r="D63" s="176" t="s">
        <v>184</v>
      </c>
      <c r="E63" s="177"/>
      <c r="F63" s="177"/>
      <c r="G63" s="177"/>
      <c r="H63" s="177"/>
      <c r="I63" s="178">
        <f>Q97</f>
        <v>0</v>
      </c>
      <c r="J63" s="178">
        <f>R97</f>
        <v>0</v>
      </c>
      <c r="K63" s="179">
        <f>K97</f>
        <v>0</v>
      </c>
      <c r="L63" s="175"/>
      <c r="M63" s="180"/>
    </row>
    <row r="64" spans="2:13" s="8" customFormat="1" ht="19.9" customHeight="1">
      <c r="B64" s="174"/>
      <c r="C64" s="175"/>
      <c r="D64" s="176" t="s">
        <v>185</v>
      </c>
      <c r="E64" s="177"/>
      <c r="F64" s="177"/>
      <c r="G64" s="177"/>
      <c r="H64" s="177"/>
      <c r="I64" s="178">
        <f>Q109</f>
        <v>0</v>
      </c>
      <c r="J64" s="178">
        <f>R109</f>
        <v>0</v>
      </c>
      <c r="K64" s="179">
        <f>K109</f>
        <v>0</v>
      </c>
      <c r="L64" s="175"/>
      <c r="M64" s="180"/>
    </row>
    <row r="65" spans="2:13" s="8" customFormat="1" ht="19.9" customHeight="1">
      <c r="B65" s="174"/>
      <c r="C65" s="175"/>
      <c r="D65" s="176" t="s">
        <v>186</v>
      </c>
      <c r="E65" s="177"/>
      <c r="F65" s="177"/>
      <c r="G65" s="177"/>
      <c r="H65" s="177"/>
      <c r="I65" s="178">
        <f>Q154</f>
        <v>0</v>
      </c>
      <c r="J65" s="178">
        <f>R154</f>
        <v>0</v>
      </c>
      <c r="K65" s="179">
        <f>K154</f>
        <v>0</v>
      </c>
      <c r="L65" s="175"/>
      <c r="M65" s="180"/>
    </row>
    <row r="66" spans="2:13" s="8" customFormat="1" ht="19.9" customHeight="1">
      <c r="B66" s="174"/>
      <c r="C66" s="175"/>
      <c r="D66" s="176" t="s">
        <v>187</v>
      </c>
      <c r="E66" s="177"/>
      <c r="F66" s="177"/>
      <c r="G66" s="177"/>
      <c r="H66" s="177"/>
      <c r="I66" s="178">
        <f>Q163</f>
        <v>0</v>
      </c>
      <c r="J66" s="178">
        <f>R163</f>
        <v>0</v>
      </c>
      <c r="K66" s="179">
        <f>K163</f>
        <v>0</v>
      </c>
      <c r="L66" s="175"/>
      <c r="M66" s="180"/>
    </row>
    <row r="67" spans="2:13" s="7" customFormat="1" ht="24.95" customHeight="1">
      <c r="B67" s="167"/>
      <c r="C67" s="168"/>
      <c r="D67" s="169" t="s">
        <v>188</v>
      </c>
      <c r="E67" s="170"/>
      <c r="F67" s="170"/>
      <c r="G67" s="170"/>
      <c r="H67" s="170"/>
      <c r="I67" s="171">
        <f>Q165</f>
        <v>0</v>
      </c>
      <c r="J67" s="171">
        <f>R165</f>
        <v>0</v>
      </c>
      <c r="K67" s="172">
        <f>K165</f>
        <v>0</v>
      </c>
      <c r="L67" s="168"/>
      <c r="M67" s="173"/>
    </row>
    <row r="68" spans="2:13" s="8" customFormat="1" ht="19.9" customHeight="1">
      <c r="B68" s="174"/>
      <c r="C68" s="175"/>
      <c r="D68" s="176" t="s">
        <v>189</v>
      </c>
      <c r="E68" s="177"/>
      <c r="F68" s="177"/>
      <c r="G68" s="177"/>
      <c r="H68" s="177"/>
      <c r="I68" s="178">
        <f>Q166</f>
        <v>0</v>
      </c>
      <c r="J68" s="178">
        <f>R166</f>
        <v>0</v>
      </c>
      <c r="K68" s="179">
        <f>K166</f>
        <v>0</v>
      </c>
      <c r="L68" s="175"/>
      <c r="M68" s="180"/>
    </row>
    <row r="69" spans="2:13" s="8" customFormat="1" ht="19.9" customHeight="1">
      <c r="B69" s="174"/>
      <c r="C69" s="175"/>
      <c r="D69" s="176" t="s">
        <v>190</v>
      </c>
      <c r="E69" s="177"/>
      <c r="F69" s="177"/>
      <c r="G69" s="177"/>
      <c r="H69" s="177"/>
      <c r="I69" s="178">
        <f>Q171</f>
        <v>0</v>
      </c>
      <c r="J69" s="178">
        <f>R171</f>
        <v>0</v>
      </c>
      <c r="K69" s="179">
        <f>K171</f>
        <v>0</v>
      </c>
      <c r="L69" s="175"/>
      <c r="M69" s="180"/>
    </row>
    <row r="70" spans="2:13" s="8" customFormat="1" ht="19.9" customHeight="1">
      <c r="B70" s="174"/>
      <c r="C70" s="175"/>
      <c r="D70" s="176" t="s">
        <v>191</v>
      </c>
      <c r="E70" s="177"/>
      <c r="F70" s="177"/>
      <c r="G70" s="177"/>
      <c r="H70" s="177"/>
      <c r="I70" s="178">
        <f>Q176</f>
        <v>0</v>
      </c>
      <c r="J70" s="178">
        <f>R176</f>
        <v>0</v>
      </c>
      <c r="K70" s="179">
        <f>K176</f>
        <v>0</v>
      </c>
      <c r="L70" s="175"/>
      <c r="M70" s="180"/>
    </row>
    <row r="71" spans="2:13" s="8" customFormat="1" ht="19.9" customHeight="1">
      <c r="B71" s="174"/>
      <c r="C71" s="175"/>
      <c r="D71" s="176" t="s">
        <v>192</v>
      </c>
      <c r="E71" s="177"/>
      <c r="F71" s="177"/>
      <c r="G71" s="177"/>
      <c r="H71" s="177"/>
      <c r="I71" s="178">
        <f>Q182</f>
        <v>0</v>
      </c>
      <c r="J71" s="178">
        <f>R182</f>
        <v>0</v>
      </c>
      <c r="K71" s="179">
        <f>K182</f>
        <v>0</v>
      </c>
      <c r="L71" s="175"/>
      <c r="M71" s="180"/>
    </row>
    <row r="72" spans="2:13" s="8" customFormat="1" ht="19.9" customHeight="1">
      <c r="B72" s="174"/>
      <c r="C72" s="175"/>
      <c r="D72" s="176" t="s">
        <v>193</v>
      </c>
      <c r="E72" s="177"/>
      <c r="F72" s="177"/>
      <c r="G72" s="177"/>
      <c r="H72" s="177"/>
      <c r="I72" s="178">
        <f>Q188</f>
        <v>0</v>
      </c>
      <c r="J72" s="178">
        <f>R188</f>
        <v>0</v>
      </c>
      <c r="K72" s="179">
        <f>K188</f>
        <v>0</v>
      </c>
      <c r="L72" s="175"/>
      <c r="M72" s="180"/>
    </row>
    <row r="73" spans="2:13" s="8" customFormat="1" ht="19.9" customHeight="1">
      <c r="B73" s="174"/>
      <c r="C73" s="175"/>
      <c r="D73" s="176" t="s">
        <v>194</v>
      </c>
      <c r="E73" s="177"/>
      <c r="F73" s="177"/>
      <c r="G73" s="177"/>
      <c r="H73" s="177"/>
      <c r="I73" s="178">
        <f>Q192</f>
        <v>0</v>
      </c>
      <c r="J73" s="178">
        <f>R192</f>
        <v>0</v>
      </c>
      <c r="K73" s="179">
        <f>K192</f>
        <v>0</v>
      </c>
      <c r="L73" s="175"/>
      <c r="M73" s="180"/>
    </row>
    <row r="74" spans="2:13" s="8" customFormat="1" ht="19.9" customHeight="1">
      <c r="B74" s="174"/>
      <c r="C74" s="175"/>
      <c r="D74" s="176" t="s">
        <v>195</v>
      </c>
      <c r="E74" s="177"/>
      <c r="F74" s="177"/>
      <c r="G74" s="177"/>
      <c r="H74" s="177"/>
      <c r="I74" s="178">
        <f>Q195</f>
        <v>0</v>
      </c>
      <c r="J74" s="178">
        <f>R195</f>
        <v>0</v>
      </c>
      <c r="K74" s="179">
        <f>K195</f>
        <v>0</v>
      </c>
      <c r="L74" s="175"/>
      <c r="M74" s="180"/>
    </row>
    <row r="75" spans="2:13" s="8" customFormat="1" ht="19.9" customHeight="1">
      <c r="B75" s="174"/>
      <c r="C75" s="175"/>
      <c r="D75" s="176" t="s">
        <v>196</v>
      </c>
      <c r="E75" s="177"/>
      <c r="F75" s="177"/>
      <c r="G75" s="177"/>
      <c r="H75" s="177"/>
      <c r="I75" s="178">
        <f>Q199</f>
        <v>0</v>
      </c>
      <c r="J75" s="178">
        <f>R199</f>
        <v>0</v>
      </c>
      <c r="K75" s="179">
        <f>K199</f>
        <v>0</v>
      </c>
      <c r="L75" s="175"/>
      <c r="M75" s="180"/>
    </row>
    <row r="76" spans="2:13" s="1" customFormat="1" ht="21.8" customHeight="1">
      <c r="B76" s="36"/>
      <c r="C76" s="37"/>
      <c r="D76" s="37"/>
      <c r="E76" s="37"/>
      <c r="F76" s="37"/>
      <c r="G76" s="37"/>
      <c r="H76" s="37"/>
      <c r="I76" s="130"/>
      <c r="J76" s="130"/>
      <c r="K76" s="37"/>
      <c r="L76" s="37"/>
      <c r="M76" s="41"/>
    </row>
    <row r="77" spans="2:13" s="1" customFormat="1" ht="6.95" customHeight="1">
      <c r="B77" s="55"/>
      <c r="C77" s="56"/>
      <c r="D77" s="56"/>
      <c r="E77" s="56"/>
      <c r="F77" s="56"/>
      <c r="G77" s="56"/>
      <c r="H77" s="56"/>
      <c r="I77" s="155"/>
      <c r="J77" s="155"/>
      <c r="K77" s="56"/>
      <c r="L77" s="56"/>
      <c r="M77" s="41"/>
    </row>
    <row r="81" spans="2:13" s="1" customFormat="1" ht="6.95" customHeight="1">
      <c r="B81" s="57"/>
      <c r="C81" s="58"/>
      <c r="D81" s="58"/>
      <c r="E81" s="58"/>
      <c r="F81" s="58"/>
      <c r="G81" s="58"/>
      <c r="H81" s="58"/>
      <c r="I81" s="158"/>
      <c r="J81" s="158"/>
      <c r="K81" s="58"/>
      <c r="L81" s="58"/>
      <c r="M81" s="41"/>
    </row>
    <row r="82" spans="2:13" s="1" customFormat="1" ht="24.95" customHeight="1">
      <c r="B82" s="36"/>
      <c r="C82" s="21" t="s">
        <v>115</v>
      </c>
      <c r="D82" s="37"/>
      <c r="E82" s="37"/>
      <c r="F82" s="37"/>
      <c r="G82" s="37"/>
      <c r="H82" s="37"/>
      <c r="I82" s="130"/>
      <c r="J82" s="130"/>
      <c r="K82" s="37"/>
      <c r="L82" s="37"/>
      <c r="M82" s="41"/>
    </row>
    <row r="83" spans="2:13" s="1" customFormat="1" ht="6.95" customHeight="1">
      <c r="B83" s="36"/>
      <c r="C83" s="37"/>
      <c r="D83" s="37"/>
      <c r="E83" s="37"/>
      <c r="F83" s="37"/>
      <c r="G83" s="37"/>
      <c r="H83" s="37"/>
      <c r="I83" s="130"/>
      <c r="J83" s="130"/>
      <c r="K83" s="37"/>
      <c r="L83" s="37"/>
      <c r="M83" s="41"/>
    </row>
    <row r="84" spans="2:13" s="1" customFormat="1" ht="12" customHeight="1">
      <c r="B84" s="36"/>
      <c r="C84" s="30" t="s">
        <v>17</v>
      </c>
      <c r="D84" s="37"/>
      <c r="E84" s="37"/>
      <c r="F84" s="37"/>
      <c r="G84" s="37"/>
      <c r="H84" s="37"/>
      <c r="I84" s="130"/>
      <c r="J84" s="130"/>
      <c r="K84" s="37"/>
      <c r="L84" s="37"/>
      <c r="M84" s="41"/>
    </row>
    <row r="85" spans="2:13" s="1" customFormat="1" ht="16.5" customHeight="1">
      <c r="B85" s="36"/>
      <c r="C85" s="37"/>
      <c r="D85" s="37"/>
      <c r="E85" s="159" t="str">
        <f>E7</f>
        <v>MŠ Majerové 1650 - Sokolov - stav.úpravy pavilonu II</v>
      </c>
      <c r="F85" s="30"/>
      <c r="G85" s="30"/>
      <c r="H85" s="30"/>
      <c r="I85" s="130"/>
      <c r="J85" s="130"/>
      <c r="K85" s="37"/>
      <c r="L85" s="37"/>
      <c r="M85" s="41"/>
    </row>
    <row r="86" spans="2:13" s="1" customFormat="1" ht="12" customHeight="1">
      <c r="B86" s="36"/>
      <c r="C86" s="30" t="s">
        <v>100</v>
      </c>
      <c r="D86" s="37"/>
      <c r="E86" s="37"/>
      <c r="F86" s="37"/>
      <c r="G86" s="37"/>
      <c r="H86" s="37"/>
      <c r="I86" s="130"/>
      <c r="J86" s="130"/>
      <c r="K86" s="37"/>
      <c r="L86" s="37"/>
      <c r="M86" s="41"/>
    </row>
    <row r="87" spans="2:13" s="1" customFormat="1" ht="16.5" customHeight="1">
      <c r="B87" s="36"/>
      <c r="C87" s="37"/>
      <c r="D87" s="37"/>
      <c r="E87" s="62" t="str">
        <f>E9</f>
        <v>10-1 - Bourané konstrukce, demontáž, likvidace - 1NP</v>
      </c>
      <c r="F87" s="37"/>
      <c r="G87" s="37"/>
      <c r="H87" s="37"/>
      <c r="I87" s="130"/>
      <c r="J87" s="130"/>
      <c r="K87" s="37"/>
      <c r="L87" s="37"/>
      <c r="M87" s="41"/>
    </row>
    <row r="88" spans="2:13" s="1" customFormat="1" ht="6.95" customHeight="1">
      <c r="B88" s="36"/>
      <c r="C88" s="37"/>
      <c r="D88" s="37"/>
      <c r="E88" s="37"/>
      <c r="F88" s="37"/>
      <c r="G88" s="37"/>
      <c r="H88" s="37"/>
      <c r="I88" s="130"/>
      <c r="J88" s="130"/>
      <c r="K88" s="37"/>
      <c r="L88" s="37"/>
      <c r="M88" s="41"/>
    </row>
    <row r="89" spans="2:13" s="1" customFormat="1" ht="12" customHeight="1">
      <c r="B89" s="36"/>
      <c r="C89" s="30" t="s">
        <v>21</v>
      </c>
      <c r="D89" s="37"/>
      <c r="E89" s="37"/>
      <c r="F89" s="25" t="str">
        <f>F12</f>
        <v>Sokolov</v>
      </c>
      <c r="G89" s="37"/>
      <c r="H89" s="37"/>
      <c r="I89" s="132" t="s">
        <v>23</v>
      </c>
      <c r="J89" s="134" t="str">
        <f>IF(J12="","",J12)</f>
        <v>14. 12. 2019</v>
      </c>
      <c r="K89" s="37"/>
      <c r="L89" s="37"/>
      <c r="M89" s="41"/>
    </row>
    <row r="90" spans="2:13" s="1" customFormat="1" ht="6.95" customHeight="1">
      <c r="B90" s="36"/>
      <c r="C90" s="37"/>
      <c r="D90" s="37"/>
      <c r="E90" s="37"/>
      <c r="F90" s="37"/>
      <c r="G90" s="37"/>
      <c r="H90" s="37"/>
      <c r="I90" s="130"/>
      <c r="J90" s="130"/>
      <c r="K90" s="37"/>
      <c r="L90" s="37"/>
      <c r="M90" s="41"/>
    </row>
    <row r="91" spans="2:13" s="1" customFormat="1" ht="13.65" customHeight="1">
      <c r="B91" s="36"/>
      <c r="C91" s="30" t="s">
        <v>25</v>
      </c>
      <c r="D91" s="37"/>
      <c r="E91" s="37"/>
      <c r="F91" s="25" t="str">
        <f>E15</f>
        <v>Město Sokolov</v>
      </c>
      <c r="G91" s="37"/>
      <c r="H91" s="37"/>
      <c r="I91" s="132" t="s">
        <v>31</v>
      </c>
      <c r="J91" s="160" t="str">
        <f>E21</f>
        <v>Babic Milan</v>
      </c>
      <c r="K91" s="37"/>
      <c r="L91" s="37"/>
      <c r="M91" s="41"/>
    </row>
    <row r="92" spans="2:13" s="1" customFormat="1" ht="13.65" customHeight="1">
      <c r="B92" s="36"/>
      <c r="C92" s="30" t="s">
        <v>29</v>
      </c>
      <c r="D92" s="37"/>
      <c r="E92" s="37"/>
      <c r="F92" s="25" t="str">
        <f>IF(E18="","",E18)</f>
        <v>Vyplň údaj</v>
      </c>
      <c r="G92" s="37"/>
      <c r="H92" s="37"/>
      <c r="I92" s="132" t="s">
        <v>33</v>
      </c>
      <c r="J92" s="160" t="str">
        <f>E24</f>
        <v>Milan Hájek</v>
      </c>
      <c r="K92" s="37"/>
      <c r="L92" s="37"/>
      <c r="M92" s="41"/>
    </row>
    <row r="93" spans="2:13" s="1" customFormat="1" ht="10.3" customHeight="1">
      <c r="B93" s="36"/>
      <c r="C93" s="37"/>
      <c r="D93" s="37"/>
      <c r="E93" s="37"/>
      <c r="F93" s="37"/>
      <c r="G93" s="37"/>
      <c r="H93" s="37"/>
      <c r="I93" s="130"/>
      <c r="J93" s="130"/>
      <c r="K93" s="37"/>
      <c r="L93" s="37"/>
      <c r="M93" s="41"/>
    </row>
    <row r="94" spans="2:24" s="9" customFormat="1" ht="29.25" customHeight="1">
      <c r="B94" s="181"/>
      <c r="C94" s="182" t="s">
        <v>116</v>
      </c>
      <c r="D94" s="183" t="s">
        <v>55</v>
      </c>
      <c r="E94" s="183" t="s">
        <v>51</v>
      </c>
      <c r="F94" s="183" t="s">
        <v>52</v>
      </c>
      <c r="G94" s="183" t="s">
        <v>117</v>
      </c>
      <c r="H94" s="183" t="s">
        <v>118</v>
      </c>
      <c r="I94" s="184" t="s">
        <v>119</v>
      </c>
      <c r="J94" s="184" t="s">
        <v>120</v>
      </c>
      <c r="K94" s="183" t="s">
        <v>108</v>
      </c>
      <c r="L94" s="185" t="s">
        <v>121</v>
      </c>
      <c r="M94" s="186"/>
      <c r="N94" s="86" t="s">
        <v>1</v>
      </c>
      <c r="O94" s="87" t="s">
        <v>40</v>
      </c>
      <c r="P94" s="87" t="s">
        <v>122</v>
      </c>
      <c r="Q94" s="87" t="s">
        <v>123</v>
      </c>
      <c r="R94" s="87" t="s">
        <v>124</v>
      </c>
      <c r="S94" s="87" t="s">
        <v>125</v>
      </c>
      <c r="T94" s="87" t="s">
        <v>126</v>
      </c>
      <c r="U94" s="87" t="s">
        <v>127</v>
      </c>
      <c r="V94" s="87" t="s">
        <v>128</v>
      </c>
      <c r="W94" s="87" t="s">
        <v>129</v>
      </c>
      <c r="X94" s="88" t="s">
        <v>130</v>
      </c>
    </row>
    <row r="95" spans="2:63" s="1" customFormat="1" ht="22.8" customHeight="1">
      <c r="B95" s="36"/>
      <c r="C95" s="93" t="s">
        <v>131</v>
      </c>
      <c r="D95" s="37"/>
      <c r="E95" s="37"/>
      <c r="F95" s="37"/>
      <c r="G95" s="37"/>
      <c r="H95" s="37"/>
      <c r="I95" s="130"/>
      <c r="J95" s="130"/>
      <c r="K95" s="187">
        <f>BK95</f>
        <v>0</v>
      </c>
      <c r="L95" s="37"/>
      <c r="M95" s="41"/>
      <c r="N95" s="89"/>
      <c r="O95" s="90"/>
      <c r="P95" s="90"/>
      <c r="Q95" s="188">
        <f>Q96+Q165</f>
        <v>0</v>
      </c>
      <c r="R95" s="188">
        <f>R96+R165</f>
        <v>0</v>
      </c>
      <c r="S95" s="90"/>
      <c r="T95" s="189">
        <f>T96+T165</f>
        <v>0</v>
      </c>
      <c r="U95" s="90"/>
      <c r="V95" s="189">
        <f>V96+V165</f>
        <v>1.1209408</v>
      </c>
      <c r="W95" s="90"/>
      <c r="X95" s="190">
        <f>X96+X165</f>
        <v>5.622402</v>
      </c>
      <c r="AT95" s="15" t="s">
        <v>71</v>
      </c>
      <c r="AU95" s="15" t="s">
        <v>110</v>
      </c>
      <c r="BK95" s="191">
        <f>BK96+BK165</f>
        <v>0</v>
      </c>
    </row>
    <row r="96" spans="2:63" s="10" customFormat="1" ht="25.9" customHeight="1">
      <c r="B96" s="192"/>
      <c r="C96" s="193"/>
      <c r="D96" s="194" t="s">
        <v>71</v>
      </c>
      <c r="E96" s="195" t="s">
        <v>197</v>
      </c>
      <c r="F96" s="195" t="s">
        <v>198</v>
      </c>
      <c r="G96" s="193"/>
      <c r="H96" s="193"/>
      <c r="I96" s="196"/>
      <c r="J96" s="196"/>
      <c r="K96" s="197">
        <f>BK96</f>
        <v>0</v>
      </c>
      <c r="L96" s="193"/>
      <c r="M96" s="198"/>
      <c r="N96" s="199"/>
      <c r="O96" s="200"/>
      <c r="P96" s="200"/>
      <c r="Q96" s="201">
        <f>Q97+Q109+Q154+Q163</f>
        <v>0</v>
      </c>
      <c r="R96" s="201">
        <f>R97+R109+R154+R163</f>
        <v>0</v>
      </c>
      <c r="S96" s="200"/>
      <c r="T96" s="202">
        <f>T97+T109+T154+T163</f>
        <v>0</v>
      </c>
      <c r="U96" s="200"/>
      <c r="V96" s="202">
        <f>V97+V109+V154+V163</f>
        <v>0.8400210000000001</v>
      </c>
      <c r="W96" s="200"/>
      <c r="X96" s="203">
        <f>X97+X109+X154+X163</f>
        <v>5.567239</v>
      </c>
      <c r="AR96" s="204" t="s">
        <v>80</v>
      </c>
      <c r="AT96" s="205" t="s">
        <v>71</v>
      </c>
      <c r="AU96" s="205" t="s">
        <v>72</v>
      </c>
      <c r="AY96" s="204" t="s">
        <v>135</v>
      </c>
      <c r="BK96" s="206">
        <f>BK97+BK109+BK154+BK163</f>
        <v>0</v>
      </c>
    </row>
    <row r="97" spans="2:63" s="10" customFormat="1" ht="22.8" customHeight="1">
      <c r="B97" s="192"/>
      <c r="C97" s="193"/>
      <c r="D97" s="194" t="s">
        <v>71</v>
      </c>
      <c r="E97" s="207" t="s">
        <v>160</v>
      </c>
      <c r="F97" s="207" t="s">
        <v>199</v>
      </c>
      <c r="G97" s="193"/>
      <c r="H97" s="193"/>
      <c r="I97" s="196"/>
      <c r="J97" s="196"/>
      <c r="K97" s="208">
        <f>BK97</f>
        <v>0</v>
      </c>
      <c r="L97" s="193"/>
      <c r="M97" s="198"/>
      <c r="N97" s="199"/>
      <c r="O97" s="200"/>
      <c r="P97" s="200"/>
      <c r="Q97" s="201">
        <f>SUM(Q98:Q108)</f>
        <v>0</v>
      </c>
      <c r="R97" s="201">
        <f>SUM(R98:R108)</f>
        <v>0</v>
      </c>
      <c r="S97" s="200"/>
      <c r="T97" s="202">
        <f>SUM(T98:T108)</f>
        <v>0</v>
      </c>
      <c r="U97" s="200"/>
      <c r="V97" s="202">
        <f>SUM(V98:V108)</f>
        <v>0.8400210000000001</v>
      </c>
      <c r="W97" s="200"/>
      <c r="X97" s="203">
        <f>SUM(X98:X108)</f>
        <v>0</v>
      </c>
      <c r="AR97" s="204" t="s">
        <v>80</v>
      </c>
      <c r="AT97" s="205" t="s">
        <v>71</v>
      </c>
      <c r="AU97" s="205" t="s">
        <v>80</v>
      </c>
      <c r="AY97" s="204" t="s">
        <v>135</v>
      </c>
      <c r="BK97" s="206">
        <f>SUM(BK98:BK108)</f>
        <v>0</v>
      </c>
    </row>
    <row r="98" spans="2:65" s="1" customFormat="1" ht="16.5" customHeight="1">
      <c r="B98" s="36"/>
      <c r="C98" s="209" t="s">
        <v>80</v>
      </c>
      <c r="D98" s="209" t="s">
        <v>138</v>
      </c>
      <c r="E98" s="210" t="s">
        <v>200</v>
      </c>
      <c r="F98" s="211" t="s">
        <v>201</v>
      </c>
      <c r="G98" s="212" t="s">
        <v>202</v>
      </c>
      <c r="H98" s="213">
        <v>102.53</v>
      </c>
      <c r="I98" s="214"/>
      <c r="J98" s="214"/>
      <c r="K98" s="215">
        <f>ROUND(P98*H98,2)</f>
        <v>0</v>
      </c>
      <c r="L98" s="211" t="s">
        <v>142</v>
      </c>
      <c r="M98" s="41"/>
      <c r="N98" s="216" t="s">
        <v>1</v>
      </c>
      <c r="O98" s="217" t="s">
        <v>41</v>
      </c>
      <c r="P98" s="218">
        <f>I98+J98</f>
        <v>0</v>
      </c>
      <c r="Q98" s="218">
        <f>ROUND(I98*H98,2)</f>
        <v>0</v>
      </c>
      <c r="R98" s="218">
        <f>ROUND(J98*H98,2)</f>
        <v>0</v>
      </c>
      <c r="S98" s="77"/>
      <c r="T98" s="219">
        <f>S98*H98</f>
        <v>0</v>
      </c>
      <c r="U98" s="219">
        <v>0.0057</v>
      </c>
      <c r="V98" s="219">
        <f>U98*H98</f>
        <v>0.5844210000000001</v>
      </c>
      <c r="W98" s="219">
        <v>0</v>
      </c>
      <c r="X98" s="220">
        <f>W98*H98</f>
        <v>0</v>
      </c>
      <c r="AR98" s="15" t="s">
        <v>153</v>
      </c>
      <c r="AT98" s="15" t="s">
        <v>138</v>
      </c>
      <c r="AU98" s="15" t="s">
        <v>82</v>
      </c>
      <c r="AY98" s="15" t="s">
        <v>135</v>
      </c>
      <c r="BE98" s="221">
        <f>IF(O98="základní",K98,0)</f>
        <v>0</v>
      </c>
      <c r="BF98" s="221">
        <f>IF(O98="snížená",K98,0)</f>
        <v>0</v>
      </c>
      <c r="BG98" s="221">
        <f>IF(O98="zákl. přenesená",K98,0)</f>
        <v>0</v>
      </c>
      <c r="BH98" s="221">
        <f>IF(O98="sníž. přenesená",K98,0)</f>
        <v>0</v>
      </c>
      <c r="BI98" s="221">
        <f>IF(O98="nulová",K98,0)</f>
        <v>0</v>
      </c>
      <c r="BJ98" s="15" t="s">
        <v>80</v>
      </c>
      <c r="BK98" s="221">
        <f>ROUND(P98*H98,2)</f>
        <v>0</v>
      </c>
      <c r="BL98" s="15" t="s">
        <v>153</v>
      </c>
      <c r="BM98" s="15" t="s">
        <v>203</v>
      </c>
    </row>
    <row r="99" spans="2:51" s="11" customFormat="1" ht="12">
      <c r="B99" s="228"/>
      <c r="C99" s="229"/>
      <c r="D99" s="230" t="s">
        <v>204</v>
      </c>
      <c r="E99" s="231" t="s">
        <v>1</v>
      </c>
      <c r="F99" s="232" t="s">
        <v>205</v>
      </c>
      <c r="G99" s="229"/>
      <c r="H99" s="233">
        <v>13.2</v>
      </c>
      <c r="I99" s="234"/>
      <c r="J99" s="234"/>
      <c r="K99" s="229"/>
      <c r="L99" s="229"/>
      <c r="M99" s="235"/>
      <c r="N99" s="236"/>
      <c r="O99" s="237"/>
      <c r="P99" s="237"/>
      <c r="Q99" s="237"/>
      <c r="R99" s="237"/>
      <c r="S99" s="237"/>
      <c r="T99" s="237"/>
      <c r="U99" s="237"/>
      <c r="V99" s="237"/>
      <c r="W99" s="237"/>
      <c r="X99" s="238"/>
      <c r="AT99" s="239" t="s">
        <v>204</v>
      </c>
      <c r="AU99" s="239" t="s">
        <v>82</v>
      </c>
      <c r="AV99" s="11" t="s">
        <v>82</v>
      </c>
      <c r="AW99" s="11" t="s">
        <v>5</v>
      </c>
      <c r="AX99" s="11" t="s">
        <v>72</v>
      </c>
      <c r="AY99" s="239" t="s">
        <v>135</v>
      </c>
    </row>
    <row r="100" spans="2:51" s="11" customFormat="1" ht="12">
      <c r="B100" s="228"/>
      <c r="C100" s="229"/>
      <c r="D100" s="230" t="s">
        <v>204</v>
      </c>
      <c r="E100" s="231" t="s">
        <v>1</v>
      </c>
      <c r="F100" s="232" t="s">
        <v>206</v>
      </c>
      <c r="G100" s="229"/>
      <c r="H100" s="233">
        <v>6.3</v>
      </c>
      <c r="I100" s="234"/>
      <c r="J100" s="234"/>
      <c r="K100" s="229"/>
      <c r="L100" s="229"/>
      <c r="M100" s="235"/>
      <c r="N100" s="236"/>
      <c r="O100" s="237"/>
      <c r="P100" s="237"/>
      <c r="Q100" s="237"/>
      <c r="R100" s="237"/>
      <c r="S100" s="237"/>
      <c r="T100" s="237"/>
      <c r="U100" s="237"/>
      <c r="V100" s="237"/>
      <c r="W100" s="237"/>
      <c r="X100" s="238"/>
      <c r="AT100" s="239" t="s">
        <v>204</v>
      </c>
      <c r="AU100" s="239" t="s">
        <v>82</v>
      </c>
      <c r="AV100" s="11" t="s">
        <v>82</v>
      </c>
      <c r="AW100" s="11" t="s">
        <v>5</v>
      </c>
      <c r="AX100" s="11" t="s">
        <v>72</v>
      </c>
      <c r="AY100" s="239" t="s">
        <v>135</v>
      </c>
    </row>
    <row r="101" spans="2:51" s="11" customFormat="1" ht="12">
      <c r="B101" s="228"/>
      <c r="C101" s="229"/>
      <c r="D101" s="230" t="s">
        <v>204</v>
      </c>
      <c r="E101" s="231" t="s">
        <v>1</v>
      </c>
      <c r="F101" s="232" t="s">
        <v>207</v>
      </c>
      <c r="G101" s="229"/>
      <c r="H101" s="233">
        <v>15.5</v>
      </c>
      <c r="I101" s="234"/>
      <c r="J101" s="234"/>
      <c r="K101" s="229"/>
      <c r="L101" s="229"/>
      <c r="M101" s="235"/>
      <c r="N101" s="236"/>
      <c r="O101" s="237"/>
      <c r="P101" s="237"/>
      <c r="Q101" s="237"/>
      <c r="R101" s="237"/>
      <c r="S101" s="237"/>
      <c r="T101" s="237"/>
      <c r="U101" s="237"/>
      <c r="V101" s="237"/>
      <c r="W101" s="237"/>
      <c r="X101" s="238"/>
      <c r="AT101" s="239" t="s">
        <v>204</v>
      </c>
      <c r="AU101" s="239" t="s">
        <v>82</v>
      </c>
      <c r="AV101" s="11" t="s">
        <v>82</v>
      </c>
      <c r="AW101" s="11" t="s">
        <v>5</v>
      </c>
      <c r="AX101" s="11" t="s">
        <v>72</v>
      </c>
      <c r="AY101" s="239" t="s">
        <v>135</v>
      </c>
    </row>
    <row r="102" spans="2:51" s="11" customFormat="1" ht="12">
      <c r="B102" s="228"/>
      <c r="C102" s="229"/>
      <c r="D102" s="230" t="s">
        <v>204</v>
      </c>
      <c r="E102" s="231" t="s">
        <v>1</v>
      </c>
      <c r="F102" s="232" t="s">
        <v>208</v>
      </c>
      <c r="G102" s="229"/>
      <c r="H102" s="233">
        <v>11.58</v>
      </c>
      <c r="I102" s="234"/>
      <c r="J102" s="234"/>
      <c r="K102" s="229"/>
      <c r="L102" s="229"/>
      <c r="M102" s="235"/>
      <c r="N102" s="236"/>
      <c r="O102" s="237"/>
      <c r="P102" s="237"/>
      <c r="Q102" s="237"/>
      <c r="R102" s="237"/>
      <c r="S102" s="237"/>
      <c r="T102" s="237"/>
      <c r="U102" s="237"/>
      <c r="V102" s="237"/>
      <c r="W102" s="237"/>
      <c r="X102" s="238"/>
      <c r="AT102" s="239" t="s">
        <v>204</v>
      </c>
      <c r="AU102" s="239" t="s">
        <v>82</v>
      </c>
      <c r="AV102" s="11" t="s">
        <v>82</v>
      </c>
      <c r="AW102" s="11" t="s">
        <v>5</v>
      </c>
      <c r="AX102" s="11" t="s">
        <v>72</v>
      </c>
      <c r="AY102" s="239" t="s">
        <v>135</v>
      </c>
    </row>
    <row r="103" spans="2:51" s="11" customFormat="1" ht="12">
      <c r="B103" s="228"/>
      <c r="C103" s="229"/>
      <c r="D103" s="230" t="s">
        <v>204</v>
      </c>
      <c r="E103" s="231" t="s">
        <v>1</v>
      </c>
      <c r="F103" s="232" t="s">
        <v>209</v>
      </c>
      <c r="G103" s="229"/>
      <c r="H103" s="233">
        <v>9.1</v>
      </c>
      <c r="I103" s="234"/>
      <c r="J103" s="234"/>
      <c r="K103" s="229"/>
      <c r="L103" s="229"/>
      <c r="M103" s="235"/>
      <c r="N103" s="236"/>
      <c r="O103" s="237"/>
      <c r="P103" s="237"/>
      <c r="Q103" s="237"/>
      <c r="R103" s="237"/>
      <c r="S103" s="237"/>
      <c r="T103" s="237"/>
      <c r="U103" s="237"/>
      <c r="V103" s="237"/>
      <c r="W103" s="237"/>
      <c r="X103" s="238"/>
      <c r="AT103" s="239" t="s">
        <v>204</v>
      </c>
      <c r="AU103" s="239" t="s">
        <v>82</v>
      </c>
      <c r="AV103" s="11" t="s">
        <v>82</v>
      </c>
      <c r="AW103" s="11" t="s">
        <v>5</v>
      </c>
      <c r="AX103" s="11" t="s">
        <v>72</v>
      </c>
      <c r="AY103" s="239" t="s">
        <v>135</v>
      </c>
    </row>
    <row r="104" spans="2:51" s="11" customFormat="1" ht="12">
      <c r="B104" s="228"/>
      <c r="C104" s="229"/>
      <c r="D104" s="230" t="s">
        <v>204</v>
      </c>
      <c r="E104" s="231" t="s">
        <v>1</v>
      </c>
      <c r="F104" s="232" t="s">
        <v>210</v>
      </c>
      <c r="G104" s="229"/>
      <c r="H104" s="233">
        <v>6.66</v>
      </c>
      <c r="I104" s="234"/>
      <c r="J104" s="234"/>
      <c r="K104" s="229"/>
      <c r="L104" s="229"/>
      <c r="M104" s="235"/>
      <c r="N104" s="236"/>
      <c r="O104" s="237"/>
      <c r="P104" s="237"/>
      <c r="Q104" s="237"/>
      <c r="R104" s="237"/>
      <c r="S104" s="237"/>
      <c r="T104" s="237"/>
      <c r="U104" s="237"/>
      <c r="V104" s="237"/>
      <c r="W104" s="237"/>
      <c r="X104" s="238"/>
      <c r="AT104" s="239" t="s">
        <v>204</v>
      </c>
      <c r="AU104" s="239" t="s">
        <v>82</v>
      </c>
      <c r="AV104" s="11" t="s">
        <v>82</v>
      </c>
      <c r="AW104" s="11" t="s">
        <v>5</v>
      </c>
      <c r="AX104" s="11" t="s">
        <v>72</v>
      </c>
      <c r="AY104" s="239" t="s">
        <v>135</v>
      </c>
    </row>
    <row r="105" spans="2:51" s="11" customFormat="1" ht="12">
      <c r="B105" s="228"/>
      <c r="C105" s="229"/>
      <c r="D105" s="230" t="s">
        <v>204</v>
      </c>
      <c r="E105" s="231" t="s">
        <v>1</v>
      </c>
      <c r="F105" s="232" t="s">
        <v>211</v>
      </c>
      <c r="G105" s="229"/>
      <c r="H105" s="233">
        <v>40.19</v>
      </c>
      <c r="I105" s="234"/>
      <c r="J105" s="234"/>
      <c r="K105" s="229"/>
      <c r="L105" s="229"/>
      <c r="M105" s="235"/>
      <c r="N105" s="236"/>
      <c r="O105" s="237"/>
      <c r="P105" s="237"/>
      <c r="Q105" s="237"/>
      <c r="R105" s="237"/>
      <c r="S105" s="237"/>
      <c r="T105" s="237"/>
      <c r="U105" s="237"/>
      <c r="V105" s="237"/>
      <c r="W105" s="237"/>
      <c r="X105" s="238"/>
      <c r="AT105" s="239" t="s">
        <v>204</v>
      </c>
      <c r="AU105" s="239" t="s">
        <v>82</v>
      </c>
      <c r="AV105" s="11" t="s">
        <v>82</v>
      </c>
      <c r="AW105" s="11" t="s">
        <v>5</v>
      </c>
      <c r="AX105" s="11" t="s">
        <v>72</v>
      </c>
      <c r="AY105" s="239" t="s">
        <v>135</v>
      </c>
    </row>
    <row r="106" spans="2:65" s="1" customFormat="1" ht="16.5" customHeight="1">
      <c r="B106" s="36"/>
      <c r="C106" s="209" t="s">
        <v>82</v>
      </c>
      <c r="D106" s="209" t="s">
        <v>138</v>
      </c>
      <c r="E106" s="210" t="s">
        <v>212</v>
      </c>
      <c r="F106" s="211" t="s">
        <v>213</v>
      </c>
      <c r="G106" s="212" t="s">
        <v>202</v>
      </c>
      <c r="H106" s="213">
        <v>9</v>
      </c>
      <c r="I106" s="214"/>
      <c r="J106" s="214"/>
      <c r="K106" s="215">
        <f>ROUND(P106*H106,2)</f>
        <v>0</v>
      </c>
      <c r="L106" s="211" t="s">
        <v>142</v>
      </c>
      <c r="M106" s="41"/>
      <c r="N106" s="216" t="s">
        <v>1</v>
      </c>
      <c r="O106" s="217" t="s">
        <v>41</v>
      </c>
      <c r="P106" s="218">
        <f>I106+J106</f>
        <v>0</v>
      </c>
      <c r="Q106" s="218">
        <f>ROUND(I106*H106,2)</f>
        <v>0</v>
      </c>
      <c r="R106" s="218">
        <f>ROUND(J106*H106,2)</f>
        <v>0</v>
      </c>
      <c r="S106" s="77"/>
      <c r="T106" s="219">
        <f>S106*H106</f>
        <v>0</v>
      </c>
      <c r="U106" s="219">
        <v>0.0284</v>
      </c>
      <c r="V106" s="219">
        <f>U106*H106</f>
        <v>0.2556</v>
      </c>
      <c r="W106" s="219">
        <v>0</v>
      </c>
      <c r="X106" s="220">
        <f>W106*H106</f>
        <v>0</v>
      </c>
      <c r="AR106" s="15" t="s">
        <v>153</v>
      </c>
      <c r="AT106" s="15" t="s">
        <v>138</v>
      </c>
      <c r="AU106" s="15" t="s">
        <v>82</v>
      </c>
      <c r="AY106" s="15" t="s">
        <v>135</v>
      </c>
      <c r="BE106" s="221">
        <f>IF(O106="základní",K106,0)</f>
        <v>0</v>
      </c>
      <c r="BF106" s="221">
        <f>IF(O106="snížená",K106,0)</f>
        <v>0</v>
      </c>
      <c r="BG106" s="221">
        <f>IF(O106="zákl. přenesená",K106,0)</f>
        <v>0</v>
      </c>
      <c r="BH106" s="221">
        <f>IF(O106="sníž. přenesená",K106,0)</f>
        <v>0</v>
      </c>
      <c r="BI106" s="221">
        <f>IF(O106="nulová",K106,0)</f>
        <v>0</v>
      </c>
      <c r="BJ106" s="15" t="s">
        <v>80</v>
      </c>
      <c r="BK106" s="221">
        <f>ROUND(P106*H106,2)</f>
        <v>0</v>
      </c>
      <c r="BL106" s="15" t="s">
        <v>153</v>
      </c>
      <c r="BM106" s="15" t="s">
        <v>214</v>
      </c>
    </row>
    <row r="107" spans="2:51" s="11" customFormat="1" ht="12">
      <c r="B107" s="228"/>
      <c r="C107" s="229"/>
      <c r="D107" s="230" t="s">
        <v>204</v>
      </c>
      <c r="E107" s="231" t="s">
        <v>1</v>
      </c>
      <c r="F107" s="232" t="s">
        <v>215</v>
      </c>
      <c r="G107" s="229"/>
      <c r="H107" s="233">
        <v>9</v>
      </c>
      <c r="I107" s="234"/>
      <c r="J107" s="234"/>
      <c r="K107" s="229"/>
      <c r="L107" s="229"/>
      <c r="M107" s="235"/>
      <c r="N107" s="236"/>
      <c r="O107" s="237"/>
      <c r="P107" s="237"/>
      <c r="Q107" s="237"/>
      <c r="R107" s="237"/>
      <c r="S107" s="237"/>
      <c r="T107" s="237"/>
      <c r="U107" s="237"/>
      <c r="V107" s="237"/>
      <c r="W107" s="237"/>
      <c r="X107" s="238"/>
      <c r="AT107" s="239" t="s">
        <v>204</v>
      </c>
      <c r="AU107" s="239" t="s">
        <v>82</v>
      </c>
      <c r="AV107" s="11" t="s">
        <v>82</v>
      </c>
      <c r="AW107" s="11" t="s">
        <v>5</v>
      </c>
      <c r="AX107" s="11" t="s">
        <v>80</v>
      </c>
      <c r="AY107" s="239" t="s">
        <v>135</v>
      </c>
    </row>
    <row r="108" spans="2:65" s="1" customFormat="1" ht="16.5" customHeight="1">
      <c r="B108" s="36"/>
      <c r="C108" s="209" t="s">
        <v>149</v>
      </c>
      <c r="D108" s="209" t="s">
        <v>138</v>
      </c>
      <c r="E108" s="210" t="s">
        <v>216</v>
      </c>
      <c r="F108" s="211" t="s">
        <v>217</v>
      </c>
      <c r="G108" s="212" t="s">
        <v>218</v>
      </c>
      <c r="H108" s="213">
        <v>15</v>
      </c>
      <c r="I108" s="214"/>
      <c r="J108" s="214"/>
      <c r="K108" s="215">
        <f>ROUND(P108*H108,2)</f>
        <v>0</v>
      </c>
      <c r="L108" s="211" t="s">
        <v>1</v>
      </c>
      <c r="M108" s="41"/>
      <c r="N108" s="216" t="s">
        <v>1</v>
      </c>
      <c r="O108" s="217" t="s">
        <v>41</v>
      </c>
      <c r="P108" s="218">
        <f>I108+J108</f>
        <v>0</v>
      </c>
      <c r="Q108" s="218">
        <f>ROUND(I108*H108,2)</f>
        <v>0</v>
      </c>
      <c r="R108" s="218">
        <f>ROUND(J108*H108,2)</f>
        <v>0</v>
      </c>
      <c r="S108" s="77"/>
      <c r="T108" s="219">
        <f>S108*H108</f>
        <v>0</v>
      </c>
      <c r="U108" s="219">
        <v>0</v>
      </c>
      <c r="V108" s="219">
        <f>U108*H108</f>
        <v>0</v>
      </c>
      <c r="W108" s="219">
        <v>0</v>
      </c>
      <c r="X108" s="220">
        <f>W108*H108</f>
        <v>0</v>
      </c>
      <c r="AR108" s="15" t="s">
        <v>153</v>
      </c>
      <c r="AT108" s="15" t="s">
        <v>138</v>
      </c>
      <c r="AU108" s="15" t="s">
        <v>82</v>
      </c>
      <c r="AY108" s="15" t="s">
        <v>135</v>
      </c>
      <c r="BE108" s="221">
        <f>IF(O108="základní",K108,0)</f>
        <v>0</v>
      </c>
      <c r="BF108" s="221">
        <f>IF(O108="snížená",K108,0)</f>
        <v>0</v>
      </c>
      <c r="BG108" s="221">
        <f>IF(O108="zákl. přenesená",K108,0)</f>
        <v>0</v>
      </c>
      <c r="BH108" s="221">
        <f>IF(O108="sníž. přenesená",K108,0)</f>
        <v>0</v>
      </c>
      <c r="BI108" s="221">
        <f>IF(O108="nulová",K108,0)</f>
        <v>0</v>
      </c>
      <c r="BJ108" s="15" t="s">
        <v>80</v>
      </c>
      <c r="BK108" s="221">
        <f>ROUND(P108*H108,2)</f>
        <v>0</v>
      </c>
      <c r="BL108" s="15" t="s">
        <v>153</v>
      </c>
      <c r="BM108" s="15" t="s">
        <v>219</v>
      </c>
    </row>
    <row r="109" spans="2:63" s="10" customFormat="1" ht="22.8" customHeight="1">
      <c r="B109" s="192"/>
      <c r="C109" s="193"/>
      <c r="D109" s="194" t="s">
        <v>71</v>
      </c>
      <c r="E109" s="207" t="s">
        <v>174</v>
      </c>
      <c r="F109" s="207" t="s">
        <v>220</v>
      </c>
      <c r="G109" s="193"/>
      <c r="H109" s="193"/>
      <c r="I109" s="196"/>
      <c r="J109" s="196"/>
      <c r="K109" s="208">
        <f>BK109</f>
        <v>0</v>
      </c>
      <c r="L109" s="193"/>
      <c r="M109" s="198"/>
      <c r="N109" s="199"/>
      <c r="O109" s="200"/>
      <c r="P109" s="200"/>
      <c r="Q109" s="201">
        <f>SUM(Q110:Q153)</f>
        <v>0</v>
      </c>
      <c r="R109" s="201">
        <f>SUM(R110:R153)</f>
        <v>0</v>
      </c>
      <c r="S109" s="200"/>
      <c r="T109" s="202">
        <f>SUM(T110:T153)</f>
        <v>0</v>
      </c>
      <c r="U109" s="200"/>
      <c r="V109" s="202">
        <f>SUM(V110:V153)</f>
        <v>0</v>
      </c>
      <c r="W109" s="200"/>
      <c r="X109" s="203">
        <f>SUM(X110:X153)</f>
        <v>5.567239</v>
      </c>
      <c r="AR109" s="204" t="s">
        <v>80</v>
      </c>
      <c r="AT109" s="205" t="s">
        <v>71</v>
      </c>
      <c r="AU109" s="205" t="s">
        <v>80</v>
      </c>
      <c r="AY109" s="204" t="s">
        <v>135</v>
      </c>
      <c r="BK109" s="206">
        <f>SUM(BK110:BK153)</f>
        <v>0</v>
      </c>
    </row>
    <row r="110" spans="2:65" s="1" customFormat="1" ht="16.5" customHeight="1">
      <c r="B110" s="36"/>
      <c r="C110" s="209" t="s">
        <v>153</v>
      </c>
      <c r="D110" s="209" t="s">
        <v>138</v>
      </c>
      <c r="E110" s="210" t="s">
        <v>221</v>
      </c>
      <c r="F110" s="211" t="s">
        <v>222</v>
      </c>
      <c r="G110" s="212" t="s">
        <v>223</v>
      </c>
      <c r="H110" s="213">
        <v>0.175</v>
      </c>
      <c r="I110" s="214"/>
      <c r="J110" s="214"/>
      <c r="K110" s="215">
        <f>ROUND(P110*H110,2)</f>
        <v>0</v>
      </c>
      <c r="L110" s="211" t="s">
        <v>142</v>
      </c>
      <c r="M110" s="41"/>
      <c r="N110" s="216" t="s">
        <v>1</v>
      </c>
      <c r="O110" s="217" t="s">
        <v>41</v>
      </c>
      <c r="P110" s="218">
        <f>I110+J110</f>
        <v>0</v>
      </c>
      <c r="Q110" s="218">
        <f>ROUND(I110*H110,2)</f>
        <v>0</v>
      </c>
      <c r="R110" s="218">
        <f>ROUND(J110*H110,2)</f>
        <v>0</v>
      </c>
      <c r="S110" s="77"/>
      <c r="T110" s="219">
        <f>S110*H110</f>
        <v>0</v>
      </c>
      <c r="U110" s="219">
        <v>0</v>
      </c>
      <c r="V110" s="219">
        <f>U110*H110</f>
        <v>0</v>
      </c>
      <c r="W110" s="219">
        <v>1.8</v>
      </c>
      <c r="X110" s="220">
        <f>W110*H110</f>
        <v>0.315</v>
      </c>
      <c r="AR110" s="15" t="s">
        <v>153</v>
      </c>
      <c r="AT110" s="15" t="s">
        <v>138</v>
      </c>
      <c r="AU110" s="15" t="s">
        <v>82</v>
      </c>
      <c r="AY110" s="15" t="s">
        <v>135</v>
      </c>
      <c r="BE110" s="221">
        <f>IF(O110="základní",K110,0)</f>
        <v>0</v>
      </c>
      <c r="BF110" s="221">
        <f>IF(O110="snížená",K110,0)</f>
        <v>0</v>
      </c>
      <c r="BG110" s="221">
        <f>IF(O110="zákl. přenesená",K110,0)</f>
        <v>0</v>
      </c>
      <c r="BH110" s="221">
        <f>IF(O110="sníž. přenesená",K110,0)</f>
        <v>0</v>
      </c>
      <c r="BI110" s="221">
        <f>IF(O110="nulová",K110,0)</f>
        <v>0</v>
      </c>
      <c r="BJ110" s="15" t="s">
        <v>80</v>
      </c>
      <c r="BK110" s="221">
        <f>ROUND(P110*H110,2)</f>
        <v>0</v>
      </c>
      <c r="BL110" s="15" t="s">
        <v>153</v>
      </c>
      <c r="BM110" s="15" t="s">
        <v>224</v>
      </c>
    </row>
    <row r="111" spans="2:51" s="11" customFormat="1" ht="12">
      <c r="B111" s="228"/>
      <c r="C111" s="229"/>
      <c r="D111" s="230" t="s">
        <v>204</v>
      </c>
      <c r="E111" s="231" t="s">
        <v>1</v>
      </c>
      <c r="F111" s="232" t="s">
        <v>225</v>
      </c>
      <c r="G111" s="229"/>
      <c r="H111" s="233">
        <v>0.175</v>
      </c>
      <c r="I111" s="234"/>
      <c r="J111" s="234"/>
      <c r="K111" s="229"/>
      <c r="L111" s="229"/>
      <c r="M111" s="235"/>
      <c r="N111" s="236"/>
      <c r="O111" s="237"/>
      <c r="P111" s="237"/>
      <c r="Q111" s="237"/>
      <c r="R111" s="237"/>
      <c r="S111" s="237"/>
      <c r="T111" s="237"/>
      <c r="U111" s="237"/>
      <c r="V111" s="237"/>
      <c r="W111" s="237"/>
      <c r="X111" s="238"/>
      <c r="AT111" s="239" t="s">
        <v>204</v>
      </c>
      <c r="AU111" s="239" t="s">
        <v>82</v>
      </c>
      <c r="AV111" s="11" t="s">
        <v>82</v>
      </c>
      <c r="AW111" s="11" t="s">
        <v>5</v>
      </c>
      <c r="AX111" s="11" t="s">
        <v>80</v>
      </c>
      <c r="AY111" s="239" t="s">
        <v>135</v>
      </c>
    </row>
    <row r="112" spans="2:65" s="1" customFormat="1" ht="16.5" customHeight="1">
      <c r="B112" s="36"/>
      <c r="C112" s="209" t="s">
        <v>134</v>
      </c>
      <c r="D112" s="209" t="s">
        <v>138</v>
      </c>
      <c r="E112" s="210" t="s">
        <v>226</v>
      </c>
      <c r="F112" s="211" t="s">
        <v>227</v>
      </c>
      <c r="G112" s="212" t="s">
        <v>202</v>
      </c>
      <c r="H112" s="213">
        <v>8.35</v>
      </c>
      <c r="I112" s="214"/>
      <c r="J112" s="214"/>
      <c r="K112" s="215">
        <f>ROUND(P112*H112,2)</f>
        <v>0</v>
      </c>
      <c r="L112" s="211" t="s">
        <v>142</v>
      </c>
      <c r="M112" s="41"/>
      <c r="N112" s="216" t="s">
        <v>1</v>
      </c>
      <c r="O112" s="217" t="s">
        <v>41</v>
      </c>
      <c r="P112" s="218">
        <f>I112+J112</f>
        <v>0</v>
      </c>
      <c r="Q112" s="218">
        <f>ROUND(I112*H112,2)</f>
        <v>0</v>
      </c>
      <c r="R112" s="218">
        <f>ROUND(J112*H112,2)</f>
        <v>0</v>
      </c>
      <c r="S112" s="77"/>
      <c r="T112" s="219">
        <f>S112*H112</f>
        <v>0</v>
      </c>
      <c r="U112" s="219">
        <v>0</v>
      </c>
      <c r="V112" s="219">
        <f>U112*H112</f>
        <v>0</v>
      </c>
      <c r="W112" s="219">
        <v>0</v>
      </c>
      <c r="X112" s="220">
        <f>W112*H112</f>
        <v>0</v>
      </c>
      <c r="AR112" s="15" t="s">
        <v>153</v>
      </c>
      <c r="AT112" s="15" t="s">
        <v>138</v>
      </c>
      <c r="AU112" s="15" t="s">
        <v>82</v>
      </c>
      <c r="AY112" s="15" t="s">
        <v>135</v>
      </c>
      <c r="BE112" s="221">
        <f>IF(O112="základní",K112,0)</f>
        <v>0</v>
      </c>
      <c r="BF112" s="221">
        <f>IF(O112="snížená",K112,0)</f>
        <v>0</v>
      </c>
      <c r="BG112" s="221">
        <f>IF(O112="zákl. přenesená",K112,0)</f>
        <v>0</v>
      </c>
      <c r="BH112" s="221">
        <f>IF(O112="sníž. přenesená",K112,0)</f>
        <v>0</v>
      </c>
      <c r="BI112" s="221">
        <f>IF(O112="nulová",K112,0)</f>
        <v>0</v>
      </c>
      <c r="BJ112" s="15" t="s">
        <v>80</v>
      </c>
      <c r="BK112" s="221">
        <f>ROUND(P112*H112,2)</f>
        <v>0</v>
      </c>
      <c r="BL112" s="15" t="s">
        <v>153</v>
      </c>
      <c r="BM112" s="15" t="s">
        <v>228</v>
      </c>
    </row>
    <row r="113" spans="2:51" s="11" customFormat="1" ht="12">
      <c r="B113" s="228"/>
      <c r="C113" s="229"/>
      <c r="D113" s="230" t="s">
        <v>204</v>
      </c>
      <c r="E113" s="231" t="s">
        <v>1</v>
      </c>
      <c r="F113" s="232" t="s">
        <v>229</v>
      </c>
      <c r="G113" s="229"/>
      <c r="H113" s="233">
        <v>3.8</v>
      </c>
      <c r="I113" s="234"/>
      <c r="J113" s="234"/>
      <c r="K113" s="229"/>
      <c r="L113" s="229"/>
      <c r="M113" s="235"/>
      <c r="N113" s="236"/>
      <c r="O113" s="237"/>
      <c r="P113" s="237"/>
      <c r="Q113" s="237"/>
      <c r="R113" s="237"/>
      <c r="S113" s="237"/>
      <c r="T113" s="237"/>
      <c r="U113" s="237"/>
      <c r="V113" s="237"/>
      <c r="W113" s="237"/>
      <c r="X113" s="238"/>
      <c r="AT113" s="239" t="s">
        <v>204</v>
      </c>
      <c r="AU113" s="239" t="s">
        <v>82</v>
      </c>
      <c r="AV113" s="11" t="s">
        <v>82</v>
      </c>
      <c r="AW113" s="11" t="s">
        <v>5</v>
      </c>
      <c r="AX113" s="11" t="s">
        <v>72</v>
      </c>
      <c r="AY113" s="239" t="s">
        <v>135</v>
      </c>
    </row>
    <row r="114" spans="2:51" s="11" customFormat="1" ht="12">
      <c r="B114" s="228"/>
      <c r="C114" s="229"/>
      <c r="D114" s="230" t="s">
        <v>204</v>
      </c>
      <c r="E114" s="231" t="s">
        <v>1</v>
      </c>
      <c r="F114" s="232" t="s">
        <v>230</v>
      </c>
      <c r="G114" s="229"/>
      <c r="H114" s="233">
        <v>4.55</v>
      </c>
      <c r="I114" s="234"/>
      <c r="J114" s="234"/>
      <c r="K114" s="229"/>
      <c r="L114" s="229"/>
      <c r="M114" s="235"/>
      <c r="N114" s="236"/>
      <c r="O114" s="237"/>
      <c r="P114" s="237"/>
      <c r="Q114" s="237"/>
      <c r="R114" s="237"/>
      <c r="S114" s="237"/>
      <c r="T114" s="237"/>
      <c r="U114" s="237"/>
      <c r="V114" s="237"/>
      <c r="W114" s="237"/>
      <c r="X114" s="238"/>
      <c r="AT114" s="239" t="s">
        <v>204</v>
      </c>
      <c r="AU114" s="239" t="s">
        <v>82</v>
      </c>
      <c r="AV114" s="11" t="s">
        <v>82</v>
      </c>
      <c r="AW114" s="11" t="s">
        <v>5</v>
      </c>
      <c r="AX114" s="11" t="s">
        <v>72</v>
      </c>
      <c r="AY114" s="239" t="s">
        <v>135</v>
      </c>
    </row>
    <row r="115" spans="2:65" s="1" customFormat="1" ht="16.5" customHeight="1">
      <c r="B115" s="36"/>
      <c r="C115" s="209" t="s">
        <v>160</v>
      </c>
      <c r="D115" s="209" t="s">
        <v>138</v>
      </c>
      <c r="E115" s="210" t="s">
        <v>231</v>
      </c>
      <c r="F115" s="211" t="s">
        <v>232</v>
      </c>
      <c r="G115" s="212" t="s">
        <v>202</v>
      </c>
      <c r="H115" s="213">
        <v>100.2</v>
      </c>
      <c r="I115" s="214"/>
      <c r="J115" s="214"/>
      <c r="K115" s="215">
        <f>ROUND(P115*H115,2)</f>
        <v>0</v>
      </c>
      <c r="L115" s="211" t="s">
        <v>142</v>
      </c>
      <c r="M115" s="41"/>
      <c r="N115" s="216" t="s">
        <v>1</v>
      </c>
      <c r="O115" s="217" t="s">
        <v>41</v>
      </c>
      <c r="P115" s="218">
        <f>I115+J115</f>
        <v>0</v>
      </c>
      <c r="Q115" s="218">
        <f>ROUND(I115*H115,2)</f>
        <v>0</v>
      </c>
      <c r="R115" s="218">
        <f>ROUND(J115*H115,2)</f>
        <v>0</v>
      </c>
      <c r="S115" s="77"/>
      <c r="T115" s="219">
        <f>S115*H115</f>
        <v>0</v>
      </c>
      <c r="U115" s="219">
        <v>0</v>
      </c>
      <c r="V115" s="219">
        <f>U115*H115</f>
        <v>0</v>
      </c>
      <c r="W115" s="219">
        <v>0</v>
      </c>
      <c r="X115" s="220">
        <f>W115*H115</f>
        <v>0</v>
      </c>
      <c r="AR115" s="15" t="s">
        <v>153</v>
      </c>
      <c r="AT115" s="15" t="s">
        <v>138</v>
      </c>
      <c r="AU115" s="15" t="s">
        <v>82</v>
      </c>
      <c r="AY115" s="15" t="s">
        <v>135</v>
      </c>
      <c r="BE115" s="221">
        <f>IF(O115="základní",K115,0)</f>
        <v>0</v>
      </c>
      <c r="BF115" s="221">
        <f>IF(O115="snížená",K115,0)</f>
        <v>0</v>
      </c>
      <c r="BG115" s="221">
        <f>IF(O115="zákl. přenesená",K115,0)</f>
        <v>0</v>
      </c>
      <c r="BH115" s="221">
        <f>IF(O115="sníž. přenesená",K115,0)</f>
        <v>0</v>
      </c>
      <c r="BI115" s="221">
        <f>IF(O115="nulová",K115,0)</f>
        <v>0</v>
      </c>
      <c r="BJ115" s="15" t="s">
        <v>80</v>
      </c>
      <c r="BK115" s="221">
        <f>ROUND(P115*H115,2)</f>
        <v>0</v>
      </c>
      <c r="BL115" s="15" t="s">
        <v>153</v>
      </c>
      <c r="BM115" s="15" t="s">
        <v>233</v>
      </c>
    </row>
    <row r="116" spans="2:51" s="11" customFormat="1" ht="12">
      <c r="B116" s="228"/>
      <c r="C116" s="229"/>
      <c r="D116" s="230" t="s">
        <v>204</v>
      </c>
      <c r="E116" s="231" t="s">
        <v>1</v>
      </c>
      <c r="F116" s="232" t="s">
        <v>234</v>
      </c>
      <c r="G116" s="229"/>
      <c r="H116" s="233">
        <v>45.6</v>
      </c>
      <c r="I116" s="234"/>
      <c r="J116" s="234"/>
      <c r="K116" s="229"/>
      <c r="L116" s="229"/>
      <c r="M116" s="235"/>
      <c r="N116" s="236"/>
      <c r="O116" s="237"/>
      <c r="P116" s="237"/>
      <c r="Q116" s="237"/>
      <c r="R116" s="237"/>
      <c r="S116" s="237"/>
      <c r="T116" s="237"/>
      <c r="U116" s="237"/>
      <c r="V116" s="237"/>
      <c r="W116" s="237"/>
      <c r="X116" s="238"/>
      <c r="AT116" s="239" t="s">
        <v>204</v>
      </c>
      <c r="AU116" s="239" t="s">
        <v>82</v>
      </c>
      <c r="AV116" s="11" t="s">
        <v>82</v>
      </c>
      <c r="AW116" s="11" t="s">
        <v>5</v>
      </c>
      <c r="AX116" s="11" t="s">
        <v>72</v>
      </c>
      <c r="AY116" s="239" t="s">
        <v>135</v>
      </c>
    </row>
    <row r="117" spans="2:51" s="11" customFormat="1" ht="12">
      <c r="B117" s="228"/>
      <c r="C117" s="229"/>
      <c r="D117" s="230" t="s">
        <v>204</v>
      </c>
      <c r="E117" s="231" t="s">
        <v>1</v>
      </c>
      <c r="F117" s="232" t="s">
        <v>235</v>
      </c>
      <c r="G117" s="229"/>
      <c r="H117" s="233">
        <v>54.6</v>
      </c>
      <c r="I117" s="234"/>
      <c r="J117" s="234"/>
      <c r="K117" s="229"/>
      <c r="L117" s="229"/>
      <c r="M117" s="235"/>
      <c r="N117" s="236"/>
      <c r="O117" s="237"/>
      <c r="P117" s="237"/>
      <c r="Q117" s="237"/>
      <c r="R117" s="237"/>
      <c r="S117" s="237"/>
      <c r="T117" s="237"/>
      <c r="U117" s="237"/>
      <c r="V117" s="237"/>
      <c r="W117" s="237"/>
      <c r="X117" s="238"/>
      <c r="AT117" s="239" t="s">
        <v>204</v>
      </c>
      <c r="AU117" s="239" t="s">
        <v>82</v>
      </c>
      <c r="AV117" s="11" t="s">
        <v>82</v>
      </c>
      <c r="AW117" s="11" t="s">
        <v>5</v>
      </c>
      <c r="AX117" s="11" t="s">
        <v>72</v>
      </c>
      <c r="AY117" s="239" t="s">
        <v>135</v>
      </c>
    </row>
    <row r="118" spans="2:65" s="1" customFormat="1" ht="16.5" customHeight="1">
      <c r="B118" s="36"/>
      <c r="C118" s="209" t="s">
        <v>164</v>
      </c>
      <c r="D118" s="209" t="s">
        <v>138</v>
      </c>
      <c r="E118" s="210" t="s">
        <v>236</v>
      </c>
      <c r="F118" s="211" t="s">
        <v>237</v>
      </c>
      <c r="G118" s="212" t="s">
        <v>202</v>
      </c>
      <c r="H118" s="213">
        <v>38.751</v>
      </c>
      <c r="I118" s="214"/>
      <c r="J118" s="214"/>
      <c r="K118" s="215">
        <f>ROUND(P118*H118,2)</f>
        <v>0</v>
      </c>
      <c r="L118" s="211" t="s">
        <v>142</v>
      </c>
      <c r="M118" s="41"/>
      <c r="N118" s="216" t="s">
        <v>1</v>
      </c>
      <c r="O118" s="217" t="s">
        <v>41</v>
      </c>
      <c r="P118" s="218">
        <f>I118+J118</f>
        <v>0</v>
      </c>
      <c r="Q118" s="218">
        <f>ROUND(I118*H118,2)</f>
        <v>0</v>
      </c>
      <c r="R118" s="218">
        <f>ROUND(J118*H118,2)</f>
        <v>0</v>
      </c>
      <c r="S118" s="77"/>
      <c r="T118" s="219">
        <f>S118*H118</f>
        <v>0</v>
      </c>
      <c r="U118" s="219">
        <v>0</v>
      </c>
      <c r="V118" s="219">
        <f>U118*H118</f>
        <v>0</v>
      </c>
      <c r="W118" s="219">
        <v>0.035</v>
      </c>
      <c r="X118" s="220">
        <f>W118*H118</f>
        <v>1.356285</v>
      </c>
      <c r="AR118" s="15" t="s">
        <v>238</v>
      </c>
      <c r="AT118" s="15" t="s">
        <v>138</v>
      </c>
      <c r="AU118" s="15" t="s">
        <v>82</v>
      </c>
      <c r="AY118" s="15" t="s">
        <v>135</v>
      </c>
      <c r="BE118" s="221">
        <f>IF(O118="základní",K118,0)</f>
        <v>0</v>
      </c>
      <c r="BF118" s="221">
        <f>IF(O118="snížená",K118,0)</f>
        <v>0</v>
      </c>
      <c r="BG118" s="221">
        <f>IF(O118="zákl. přenesená",K118,0)</f>
        <v>0</v>
      </c>
      <c r="BH118" s="221">
        <f>IF(O118="sníž. přenesená",K118,0)</f>
        <v>0</v>
      </c>
      <c r="BI118" s="221">
        <f>IF(O118="nulová",K118,0)</f>
        <v>0</v>
      </c>
      <c r="BJ118" s="15" t="s">
        <v>80</v>
      </c>
      <c r="BK118" s="221">
        <f>ROUND(P118*H118,2)</f>
        <v>0</v>
      </c>
      <c r="BL118" s="15" t="s">
        <v>238</v>
      </c>
      <c r="BM118" s="15" t="s">
        <v>239</v>
      </c>
    </row>
    <row r="119" spans="2:51" s="11" customFormat="1" ht="12">
      <c r="B119" s="228"/>
      <c r="C119" s="229"/>
      <c r="D119" s="230" t="s">
        <v>204</v>
      </c>
      <c r="E119" s="231" t="s">
        <v>1</v>
      </c>
      <c r="F119" s="232" t="s">
        <v>240</v>
      </c>
      <c r="G119" s="229"/>
      <c r="H119" s="233">
        <v>17.5</v>
      </c>
      <c r="I119" s="234"/>
      <c r="J119" s="234"/>
      <c r="K119" s="229"/>
      <c r="L119" s="229"/>
      <c r="M119" s="235"/>
      <c r="N119" s="236"/>
      <c r="O119" s="237"/>
      <c r="P119" s="237"/>
      <c r="Q119" s="237"/>
      <c r="R119" s="237"/>
      <c r="S119" s="237"/>
      <c r="T119" s="237"/>
      <c r="U119" s="237"/>
      <c r="V119" s="237"/>
      <c r="W119" s="237"/>
      <c r="X119" s="238"/>
      <c r="AT119" s="239" t="s">
        <v>204</v>
      </c>
      <c r="AU119" s="239" t="s">
        <v>82</v>
      </c>
      <c r="AV119" s="11" t="s">
        <v>82</v>
      </c>
      <c r="AW119" s="11" t="s">
        <v>5</v>
      </c>
      <c r="AX119" s="11" t="s">
        <v>72</v>
      </c>
      <c r="AY119" s="239" t="s">
        <v>135</v>
      </c>
    </row>
    <row r="120" spans="2:51" s="11" customFormat="1" ht="12">
      <c r="B120" s="228"/>
      <c r="C120" s="229"/>
      <c r="D120" s="230" t="s">
        <v>204</v>
      </c>
      <c r="E120" s="231" t="s">
        <v>1</v>
      </c>
      <c r="F120" s="232" t="s">
        <v>241</v>
      </c>
      <c r="G120" s="229"/>
      <c r="H120" s="233">
        <v>1.05</v>
      </c>
      <c r="I120" s="234"/>
      <c r="J120" s="234"/>
      <c r="K120" s="229"/>
      <c r="L120" s="229"/>
      <c r="M120" s="235"/>
      <c r="N120" s="236"/>
      <c r="O120" s="237"/>
      <c r="P120" s="237"/>
      <c r="Q120" s="237"/>
      <c r="R120" s="237"/>
      <c r="S120" s="237"/>
      <c r="T120" s="237"/>
      <c r="U120" s="237"/>
      <c r="V120" s="237"/>
      <c r="W120" s="237"/>
      <c r="X120" s="238"/>
      <c r="AT120" s="239" t="s">
        <v>204</v>
      </c>
      <c r="AU120" s="239" t="s">
        <v>82</v>
      </c>
      <c r="AV120" s="11" t="s">
        <v>82</v>
      </c>
      <c r="AW120" s="11" t="s">
        <v>5</v>
      </c>
      <c r="AX120" s="11" t="s">
        <v>72</v>
      </c>
      <c r="AY120" s="239" t="s">
        <v>135</v>
      </c>
    </row>
    <row r="121" spans="2:51" s="11" customFormat="1" ht="12">
      <c r="B121" s="228"/>
      <c r="C121" s="229"/>
      <c r="D121" s="230" t="s">
        <v>204</v>
      </c>
      <c r="E121" s="231" t="s">
        <v>1</v>
      </c>
      <c r="F121" s="232" t="s">
        <v>242</v>
      </c>
      <c r="G121" s="229"/>
      <c r="H121" s="233">
        <v>11.12</v>
      </c>
      <c r="I121" s="234"/>
      <c r="J121" s="234"/>
      <c r="K121" s="229"/>
      <c r="L121" s="229"/>
      <c r="M121" s="235"/>
      <c r="N121" s="236"/>
      <c r="O121" s="237"/>
      <c r="P121" s="237"/>
      <c r="Q121" s="237"/>
      <c r="R121" s="237"/>
      <c r="S121" s="237"/>
      <c r="T121" s="237"/>
      <c r="U121" s="237"/>
      <c r="V121" s="237"/>
      <c r="W121" s="237"/>
      <c r="X121" s="238"/>
      <c r="AT121" s="239" t="s">
        <v>204</v>
      </c>
      <c r="AU121" s="239" t="s">
        <v>82</v>
      </c>
      <c r="AV121" s="11" t="s">
        <v>82</v>
      </c>
      <c r="AW121" s="11" t="s">
        <v>5</v>
      </c>
      <c r="AX121" s="11" t="s">
        <v>72</v>
      </c>
      <c r="AY121" s="239" t="s">
        <v>135</v>
      </c>
    </row>
    <row r="122" spans="2:51" s="11" customFormat="1" ht="12">
      <c r="B122" s="228"/>
      <c r="C122" s="229"/>
      <c r="D122" s="230" t="s">
        <v>204</v>
      </c>
      <c r="E122" s="231" t="s">
        <v>1</v>
      </c>
      <c r="F122" s="232" t="s">
        <v>243</v>
      </c>
      <c r="G122" s="229"/>
      <c r="H122" s="233">
        <v>0.92</v>
      </c>
      <c r="I122" s="234"/>
      <c r="J122" s="234"/>
      <c r="K122" s="229"/>
      <c r="L122" s="229"/>
      <c r="M122" s="235"/>
      <c r="N122" s="236"/>
      <c r="O122" s="237"/>
      <c r="P122" s="237"/>
      <c r="Q122" s="237"/>
      <c r="R122" s="237"/>
      <c r="S122" s="237"/>
      <c r="T122" s="237"/>
      <c r="U122" s="237"/>
      <c r="V122" s="237"/>
      <c r="W122" s="237"/>
      <c r="X122" s="238"/>
      <c r="AT122" s="239" t="s">
        <v>204</v>
      </c>
      <c r="AU122" s="239" t="s">
        <v>82</v>
      </c>
      <c r="AV122" s="11" t="s">
        <v>82</v>
      </c>
      <c r="AW122" s="11" t="s">
        <v>5</v>
      </c>
      <c r="AX122" s="11" t="s">
        <v>72</v>
      </c>
      <c r="AY122" s="239" t="s">
        <v>135</v>
      </c>
    </row>
    <row r="123" spans="2:51" s="11" customFormat="1" ht="12">
      <c r="B123" s="228"/>
      <c r="C123" s="229"/>
      <c r="D123" s="230" t="s">
        <v>204</v>
      </c>
      <c r="E123" s="231" t="s">
        <v>1</v>
      </c>
      <c r="F123" s="232" t="s">
        <v>230</v>
      </c>
      <c r="G123" s="229"/>
      <c r="H123" s="233">
        <v>4.55</v>
      </c>
      <c r="I123" s="234"/>
      <c r="J123" s="234"/>
      <c r="K123" s="229"/>
      <c r="L123" s="229"/>
      <c r="M123" s="235"/>
      <c r="N123" s="236"/>
      <c r="O123" s="237"/>
      <c r="P123" s="237"/>
      <c r="Q123" s="237"/>
      <c r="R123" s="237"/>
      <c r="S123" s="237"/>
      <c r="T123" s="237"/>
      <c r="U123" s="237"/>
      <c r="V123" s="237"/>
      <c r="W123" s="237"/>
      <c r="X123" s="238"/>
      <c r="AT123" s="239" t="s">
        <v>204</v>
      </c>
      <c r="AU123" s="239" t="s">
        <v>82</v>
      </c>
      <c r="AV123" s="11" t="s">
        <v>82</v>
      </c>
      <c r="AW123" s="11" t="s">
        <v>5</v>
      </c>
      <c r="AX123" s="11" t="s">
        <v>72</v>
      </c>
      <c r="AY123" s="239" t="s">
        <v>135</v>
      </c>
    </row>
    <row r="124" spans="2:51" s="11" customFormat="1" ht="12">
      <c r="B124" s="228"/>
      <c r="C124" s="229"/>
      <c r="D124" s="230" t="s">
        <v>204</v>
      </c>
      <c r="E124" s="231" t="s">
        <v>1</v>
      </c>
      <c r="F124" s="232" t="s">
        <v>244</v>
      </c>
      <c r="G124" s="229"/>
      <c r="H124" s="233">
        <v>0.335</v>
      </c>
      <c r="I124" s="234"/>
      <c r="J124" s="234"/>
      <c r="K124" s="229"/>
      <c r="L124" s="229"/>
      <c r="M124" s="235"/>
      <c r="N124" s="236"/>
      <c r="O124" s="237"/>
      <c r="P124" s="237"/>
      <c r="Q124" s="237"/>
      <c r="R124" s="237"/>
      <c r="S124" s="237"/>
      <c r="T124" s="237"/>
      <c r="U124" s="237"/>
      <c r="V124" s="237"/>
      <c r="W124" s="237"/>
      <c r="X124" s="238"/>
      <c r="AT124" s="239" t="s">
        <v>204</v>
      </c>
      <c r="AU124" s="239" t="s">
        <v>82</v>
      </c>
      <c r="AV124" s="11" t="s">
        <v>82</v>
      </c>
      <c r="AW124" s="11" t="s">
        <v>5</v>
      </c>
      <c r="AX124" s="11" t="s">
        <v>72</v>
      </c>
      <c r="AY124" s="239" t="s">
        <v>135</v>
      </c>
    </row>
    <row r="125" spans="2:51" s="11" customFormat="1" ht="12">
      <c r="B125" s="228"/>
      <c r="C125" s="229"/>
      <c r="D125" s="230" t="s">
        <v>204</v>
      </c>
      <c r="E125" s="231" t="s">
        <v>1</v>
      </c>
      <c r="F125" s="232" t="s">
        <v>245</v>
      </c>
      <c r="G125" s="229"/>
      <c r="H125" s="233">
        <v>2.64</v>
      </c>
      <c r="I125" s="234"/>
      <c r="J125" s="234"/>
      <c r="K125" s="229"/>
      <c r="L125" s="229"/>
      <c r="M125" s="235"/>
      <c r="N125" s="236"/>
      <c r="O125" s="237"/>
      <c r="P125" s="237"/>
      <c r="Q125" s="237"/>
      <c r="R125" s="237"/>
      <c r="S125" s="237"/>
      <c r="T125" s="237"/>
      <c r="U125" s="237"/>
      <c r="V125" s="237"/>
      <c r="W125" s="237"/>
      <c r="X125" s="238"/>
      <c r="AT125" s="239" t="s">
        <v>204</v>
      </c>
      <c r="AU125" s="239" t="s">
        <v>82</v>
      </c>
      <c r="AV125" s="11" t="s">
        <v>82</v>
      </c>
      <c r="AW125" s="11" t="s">
        <v>5</v>
      </c>
      <c r="AX125" s="11" t="s">
        <v>72</v>
      </c>
      <c r="AY125" s="239" t="s">
        <v>135</v>
      </c>
    </row>
    <row r="126" spans="2:51" s="11" customFormat="1" ht="12">
      <c r="B126" s="228"/>
      <c r="C126" s="229"/>
      <c r="D126" s="230" t="s">
        <v>204</v>
      </c>
      <c r="E126" s="231" t="s">
        <v>1</v>
      </c>
      <c r="F126" s="232" t="s">
        <v>246</v>
      </c>
      <c r="G126" s="229"/>
      <c r="H126" s="233">
        <v>0.636</v>
      </c>
      <c r="I126" s="234"/>
      <c r="J126" s="234"/>
      <c r="K126" s="229"/>
      <c r="L126" s="229"/>
      <c r="M126" s="235"/>
      <c r="N126" s="236"/>
      <c r="O126" s="237"/>
      <c r="P126" s="237"/>
      <c r="Q126" s="237"/>
      <c r="R126" s="237"/>
      <c r="S126" s="237"/>
      <c r="T126" s="237"/>
      <c r="U126" s="237"/>
      <c r="V126" s="237"/>
      <c r="W126" s="237"/>
      <c r="X126" s="238"/>
      <c r="AT126" s="239" t="s">
        <v>204</v>
      </c>
      <c r="AU126" s="239" t="s">
        <v>82</v>
      </c>
      <c r="AV126" s="11" t="s">
        <v>82</v>
      </c>
      <c r="AW126" s="11" t="s">
        <v>5</v>
      </c>
      <c r="AX126" s="11" t="s">
        <v>72</v>
      </c>
      <c r="AY126" s="239" t="s">
        <v>135</v>
      </c>
    </row>
    <row r="127" spans="2:65" s="1" customFormat="1" ht="16.5" customHeight="1">
      <c r="B127" s="36"/>
      <c r="C127" s="209" t="s">
        <v>168</v>
      </c>
      <c r="D127" s="209" t="s">
        <v>138</v>
      </c>
      <c r="E127" s="210" t="s">
        <v>247</v>
      </c>
      <c r="F127" s="211" t="s">
        <v>248</v>
      </c>
      <c r="G127" s="212" t="s">
        <v>249</v>
      </c>
      <c r="H127" s="213">
        <v>1</v>
      </c>
      <c r="I127" s="214"/>
      <c r="J127" s="214"/>
      <c r="K127" s="215">
        <f>ROUND(P127*H127,2)</f>
        <v>0</v>
      </c>
      <c r="L127" s="211" t="s">
        <v>1</v>
      </c>
      <c r="M127" s="41"/>
      <c r="N127" s="216" t="s">
        <v>1</v>
      </c>
      <c r="O127" s="217" t="s">
        <v>41</v>
      </c>
      <c r="P127" s="218">
        <f>I127+J127</f>
        <v>0</v>
      </c>
      <c r="Q127" s="218">
        <f>ROUND(I127*H127,2)</f>
        <v>0</v>
      </c>
      <c r="R127" s="218">
        <f>ROUND(J127*H127,2)</f>
        <v>0</v>
      </c>
      <c r="S127" s="77"/>
      <c r="T127" s="219">
        <f>S127*H127</f>
        <v>0</v>
      </c>
      <c r="U127" s="219">
        <v>0</v>
      </c>
      <c r="V127" s="219">
        <f>U127*H127</f>
        <v>0</v>
      </c>
      <c r="W127" s="219">
        <v>0.025</v>
      </c>
      <c r="X127" s="220">
        <f>W127*H127</f>
        <v>0.025</v>
      </c>
      <c r="AR127" s="15" t="s">
        <v>153</v>
      </c>
      <c r="AT127" s="15" t="s">
        <v>138</v>
      </c>
      <c r="AU127" s="15" t="s">
        <v>82</v>
      </c>
      <c r="AY127" s="15" t="s">
        <v>135</v>
      </c>
      <c r="BE127" s="221">
        <f>IF(O127="základní",K127,0)</f>
        <v>0</v>
      </c>
      <c r="BF127" s="221">
        <f>IF(O127="snížená",K127,0)</f>
        <v>0</v>
      </c>
      <c r="BG127" s="221">
        <f>IF(O127="zákl. přenesená",K127,0)</f>
        <v>0</v>
      </c>
      <c r="BH127" s="221">
        <f>IF(O127="sníž. přenesená",K127,0)</f>
        <v>0</v>
      </c>
      <c r="BI127" s="221">
        <f>IF(O127="nulová",K127,0)</f>
        <v>0</v>
      </c>
      <c r="BJ127" s="15" t="s">
        <v>80</v>
      </c>
      <c r="BK127" s="221">
        <f>ROUND(P127*H127,2)</f>
        <v>0</v>
      </c>
      <c r="BL127" s="15" t="s">
        <v>153</v>
      </c>
      <c r="BM127" s="15" t="s">
        <v>250</v>
      </c>
    </row>
    <row r="128" spans="2:65" s="1" customFormat="1" ht="16.5" customHeight="1">
      <c r="B128" s="36"/>
      <c r="C128" s="209" t="s">
        <v>174</v>
      </c>
      <c r="D128" s="209" t="s">
        <v>138</v>
      </c>
      <c r="E128" s="210" t="s">
        <v>251</v>
      </c>
      <c r="F128" s="211" t="s">
        <v>252</v>
      </c>
      <c r="G128" s="212" t="s">
        <v>202</v>
      </c>
      <c r="H128" s="213">
        <v>18.499</v>
      </c>
      <c r="I128" s="214"/>
      <c r="J128" s="214"/>
      <c r="K128" s="215">
        <f>ROUND(P128*H128,2)</f>
        <v>0</v>
      </c>
      <c r="L128" s="211" t="s">
        <v>142</v>
      </c>
      <c r="M128" s="41"/>
      <c r="N128" s="216" t="s">
        <v>1</v>
      </c>
      <c r="O128" s="217" t="s">
        <v>41</v>
      </c>
      <c r="P128" s="218">
        <f>I128+J128</f>
        <v>0</v>
      </c>
      <c r="Q128" s="218">
        <f>ROUND(I128*H128,2)</f>
        <v>0</v>
      </c>
      <c r="R128" s="218">
        <f>ROUND(J128*H128,2)</f>
        <v>0</v>
      </c>
      <c r="S128" s="77"/>
      <c r="T128" s="219">
        <f>S128*H128</f>
        <v>0</v>
      </c>
      <c r="U128" s="219">
        <v>0</v>
      </c>
      <c r="V128" s="219">
        <f>U128*H128</f>
        <v>0</v>
      </c>
      <c r="W128" s="219">
        <v>0.131</v>
      </c>
      <c r="X128" s="220">
        <f>W128*H128</f>
        <v>2.423369</v>
      </c>
      <c r="AR128" s="15" t="s">
        <v>153</v>
      </c>
      <c r="AT128" s="15" t="s">
        <v>138</v>
      </c>
      <c r="AU128" s="15" t="s">
        <v>82</v>
      </c>
      <c r="AY128" s="15" t="s">
        <v>135</v>
      </c>
      <c r="BE128" s="221">
        <f>IF(O128="základní",K128,0)</f>
        <v>0</v>
      </c>
      <c r="BF128" s="221">
        <f>IF(O128="snížená",K128,0)</f>
        <v>0</v>
      </c>
      <c r="BG128" s="221">
        <f>IF(O128="zákl. přenesená",K128,0)</f>
        <v>0</v>
      </c>
      <c r="BH128" s="221">
        <f>IF(O128="sníž. přenesená",K128,0)</f>
        <v>0</v>
      </c>
      <c r="BI128" s="221">
        <f>IF(O128="nulová",K128,0)</f>
        <v>0</v>
      </c>
      <c r="BJ128" s="15" t="s">
        <v>80</v>
      </c>
      <c r="BK128" s="221">
        <f>ROUND(P128*H128,2)</f>
        <v>0</v>
      </c>
      <c r="BL128" s="15" t="s">
        <v>153</v>
      </c>
      <c r="BM128" s="15" t="s">
        <v>253</v>
      </c>
    </row>
    <row r="129" spans="2:51" s="11" customFormat="1" ht="12">
      <c r="B129" s="228"/>
      <c r="C129" s="229"/>
      <c r="D129" s="230" t="s">
        <v>204</v>
      </c>
      <c r="E129" s="231" t="s">
        <v>1</v>
      </c>
      <c r="F129" s="232" t="s">
        <v>254</v>
      </c>
      <c r="G129" s="229"/>
      <c r="H129" s="233">
        <v>11.92</v>
      </c>
      <c r="I129" s="234"/>
      <c r="J129" s="234"/>
      <c r="K129" s="229"/>
      <c r="L129" s="229"/>
      <c r="M129" s="235"/>
      <c r="N129" s="236"/>
      <c r="O129" s="237"/>
      <c r="P129" s="237"/>
      <c r="Q129" s="237"/>
      <c r="R129" s="237"/>
      <c r="S129" s="237"/>
      <c r="T129" s="237"/>
      <c r="U129" s="237"/>
      <c r="V129" s="237"/>
      <c r="W129" s="237"/>
      <c r="X129" s="238"/>
      <c r="AT129" s="239" t="s">
        <v>204</v>
      </c>
      <c r="AU129" s="239" t="s">
        <v>82</v>
      </c>
      <c r="AV129" s="11" t="s">
        <v>82</v>
      </c>
      <c r="AW129" s="11" t="s">
        <v>5</v>
      </c>
      <c r="AX129" s="11" t="s">
        <v>72</v>
      </c>
      <c r="AY129" s="239" t="s">
        <v>135</v>
      </c>
    </row>
    <row r="130" spans="2:51" s="11" customFormat="1" ht="12">
      <c r="B130" s="228"/>
      <c r="C130" s="229"/>
      <c r="D130" s="230" t="s">
        <v>204</v>
      </c>
      <c r="E130" s="231" t="s">
        <v>1</v>
      </c>
      <c r="F130" s="232" t="s">
        <v>255</v>
      </c>
      <c r="G130" s="229"/>
      <c r="H130" s="233">
        <v>6.579</v>
      </c>
      <c r="I130" s="234"/>
      <c r="J130" s="234"/>
      <c r="K130" s="229"/>
      <c r="L130" s="229"/>
      <c r="M130" s="235"/>
      <c r="N130" s="236"/>
      <c r="O130" s="237"/>
      <c r="P130" s="237"/>
      <c r="Q130" s="237"/>
      <c r="R130" s="237"/>
      <c r="S130" s="237"/>
      <c r="T130" s="237"/>
      <c r="U130" s="237"/>
      <c r="V130" s="237"/>
      <c r="W130" s="237"/>
      <c r="X130" s="238"/>
      <c r="AT130" s="239" t="s">
        <v>204</v>
      </c>
      <c r="AU130" s="239" t="s">
        <v>82</v>
      </c>
      <c r="AV130" s="11" t="s">
        <v>82</v>
      </c>
      <c r="AW130" s="11" t="s">
        <v>5</v>
      </c>
      <c r="AX130" s="11" t="s">
        <v>72</v>
      </c>
      <c r="AY130" s="239" t="s">
        <v>135</v>
      </c>
    </row>
    <row r="131" spans="2:65" s="1" customFormat="1" ht="16.5" customHeight="1">
      <c r="B131" s="36"/>
      <c r="C131" s="209" t="s">
        <v>178</v>
      </c>
      <c r="D131" s="209" t="s">
        <v>138</v>
      </c>
      <c r="E131" s="210" t="s">
        <v>256</v>
      </c>
      <c r="F131" s="211" t="s">
        <v>257</v>
      </c>
      <c r="G131" s="212" t="s">
        <v>202</v>
      </c>
      <c r="H131" s="213">
        <v>2.239</v>
      </c>
      <c r="I131" s="214"/>
      <c r="J131" s="214"/>
      <c r="K131" s="215">
        <f>ROUND(P131*H131,2)</f>
        <v>0</v>
      </c>
      <c r="L131" s="211" t="s">
        <v>142</v>
      </c>
      <c r="M131" s="41"/>
      <c r="N131" s="216" t="s">
        <v>1</v>
      </c>
      <c r="O131" s="217" t="s">
        <v>41</v>
      </c>
      <c r="P131" s="218">
        <f>I131+J131</f>
        <v>0</v>
      </c>
      <c r="Q131" s="218">
        <f>ROUND(I131*H131,2)</f>
        <v>0</v>
      </c>
      <c r="R131" s="218">
        <f>ROUND(J131*H131,2)</f>
        <v>0</v>
      </c>
      <c r="S131" s="77"/>
      <c r="T131" s="219">
        <f>S131*H131</f>
        <v>0</v>
      </c>
      <c r="U131" s="219">
        <v>0</v>
      </c>
      <c r="V131" s="219">
        <f>U131*H131</f>
        <v>0</v>
      </c>
      <c r="W131" s="219">
        <v>0.055</v>
      </c>
      <c r="X131" s="220">
        <f>W131*H131</f>
        <v>0.12314499999999999</v>
      </c>
      <c r="AR131" s="15" t="s">
        <v>153</v>
      </c>
      <c r="AT131" s="15" t="s">
        <v>138</v>
      </c>
      <c r="AU131" s="15" t="s">
        <v>82</v>
      </c>
      <c r="AY131" s="15" t="s">
        <v>135</v>
      </c>
      <c r="BE131" s="221">
        <f>IF(O131="základní",K131,0)</f>
        <v>0</v>
      </c>
      <c r="BF131" s="221">
        <f>IF(O131="snížená",K131,0)</f>
        <v>0</v>
      </c>
      <c r="BG131" s="221">
        <f>IF(O131="zákl. přenesená",K131,0)</f>
        <v>0</v>
      </c>
      <c r="BH131" s="221">
        <f>IF(O131="sníž. přenesená",K131,0)</f>
        <v>0</v>
      </c>
      <c r="BI131" s="221">
        <f>IF(O131="nulová",K131,0)</f>
        <v>0</v>
      </c>
      <c r="BJ131" s="15" t="s">
        <v>80</v>
      </c>
      <c r="BK131" s="221">
        <f>ROUND(P131*H131,2)</f>
        <v>0</v>
      </c>
      <c r="BL131" s="15" t="s">
        <v>153</v>
      </c>
      <c r="BM131" s="15" t="s">
        <v>258</v>
      </c>
    </row>
    <row r="132" spans="2:51" s="11" customFormat="1" ht="12">
      <c r="B132" s="228"/>
      <c r="C132" s="229"/>
      <c r="D132" s="230" t="s">
        <v>204</v>
      </c>
      <c r="E132" s="231" t="s">
        <v>1</v>
      </c>
      <c r="F132" s="232" t="s">
        <v>259</v>
      </c>
      <c r="G132" s="229"/>
      <c r="H132" s="233">
        <v>2.239</v>
      </c>
      <c r="I132" s="234"/>
      <c r="J132" s="234"/>
      <c r="K132" s="229"/>
      <c r="L132" s="229"/>
      <c r="M132" s="235"/>
      <c r="N132" s="236"/>
      <c r="O132" s="237"/>
      <c r="P132" s="237"/>
      <c r="Q132" s="237"/>
      <c r="R132" s="237"/>
      <c r="S132" s="237"/>
      <c r="T132" s="237"/>
      <c r="U132" s="237"/>
      <c r="V132" s="237"/>
      <c r="W132" s="237"/>
      <c r="X132" s="238"/>
      <c r="AT132" s="239" t="s">
        <v>204</v>
      </c>
      <c r="AU132" s="239" t="s">
        <v>82</v>
      </c>
      <c r="AV132" s="11" t="s">
        <v>82</v>
      </c>
      <c r="AW132" s="11" t="s">
        <v>5</v>
      </c>
      <c r="AX132" s="11" t="s">
        <v>80</v>
      </c>
      <c r="AY132" s="239" t="s">
        <v>135</v>
      </c>
    </row>
    <row r="133" spans="2:65" s="1" customFormat="1" ht="16.5" customHeight="1">
      <c r="B133" s="36"/>
      <c r="C133" s="209" t="s">
        <v>260</v>
      </c>
      <c r="D133" s="209" t="s">
        <v>138</v>
      </c>
      <c r="E133" s="210" t="s">
        <v>261</v>
      </c>
      <c r="F133" s="211" t="s">
        <v>262</v>
      </c>
      <c r="G133" s="212" t="s">
        <v>202</v>
      </c>
      <c r="H133" s="213">
        <v>2.16</v>
      </c>
      <c r="I133" s="214"/>
      <c r="J133" s="214"/>
      <c r="K133" s="215">
        <f>ROUND(P133*H133,2)</f>
        <v>0</v>
      </c>
      <c r="L133" s="211" t="s">
        <v>142</v>
      </c>
      <c r="M133" s="41"/>
      <c r="N133" s="216" t="s">
        <v>1</v>
      </c>
      <c r="O133" s="217" t="s">
        <v>41</v>
      </c>
      <c r="P133" s="218">
        <f>I133+J133</f>
        <v>0</v>
      </c>
      <c r="Q133" s="218">
        <f>ROUND(I133*H133,2)</f>
        <v>0</v>
      </c>
      <c r="R133" s="218">
        <f>ROUND(J133*H133,2)</f>
        <v>0</v>
      </c>
      <c r="S133" s="77"/>
      <c r="T133" s="219">
        <f>S133*H133</f>
        <v>0</v>
      </c>
      <c r="U133" s="219">
        <v>0</v>
      </c>
      <c r="V133" s="219">
        <f>U133*H133</f>
        <v>0</v>
      </c>
      <c r="W133" s="219">
        <v>0.031</v>
      </c>
      <c r="X133" s="220">
        <f>W133*H133</f>
        <v>0.06696</v>
      </c>
      <c r="AR133" s="15" t="s">
        <v>153</v>
      </c>
      <c r="AT133" s="15" t="s">
        <v>138</v>
      </c>
      <c r="AU133" s="15" t="s">
        <v>82</v>
      </c>
      <c r="AY133" s="15" t="s">
        <v>135</v>
      </c>
      <c r="BE133" s="221">
        <f>IF(O133="základní",K133,0)</f>
        <v>0</v>
      </c>
      <c r="BF133" s="221">
        <f>IF(O133="snížená",K133,0)</f>
        <v>0</v>
      </c>
      <c r="BG133" s="221">
        <f>IF(O133="zákl. přenesená",K133,0)</f>
        <v>0</v>
      </c>
      <c r="BH133" s="221">
        <f>IF(O133="sníž. přenesená",K133,0)</f>
        <v>0</v>
      </c>
      <c r="BI133" s="221">
        <f>IF(O133="nulová",K133,0)</f>
        <v>0</v>
      </c>
      <c r="BJ133" s="15" t="s">
        <v>80</v>
      </c>
      <c r="BK133" s="221">
        <f>ROUND(P133*H133,2)</f>
        <v>0</v>
      </c>
      <c r="BL133" s="15" t="s">
        <v>153</v>
      </c>
      <c r="BM133" s="15" t="s">
        <v>263</v>
      </c>
    </row>
    <row r="134" spans="2:51" s="11" customFormat="1" ht="12">
      <c r="B134" s="228"/>
      <c r="C134" s="229"/>
      <c r="D134" s="230" t="s">
        <v>204</v>
      </c>
      <c r="E134" s="231" t="s">
        <v>1</v>
      </c>
      <c r="F134" s="232" t="s">
        <v>264</v>
      </c>
      <c r="G134" s="229"/>
      <c r="H134" s="233">
        <v>2.16</v>
      </c>
      <c r="I134" s="234"/>
      <c r="J134" s="234"/>
      <c r="K134" s="229"/>
      <c r="L134" s="229"/>
      <c r="M134" s="235"/>
      <c r="N134" s="236"/>
      <c r="O134" s="237"/>
      <c r="P134" s="237"/>
      <c r="Q134" s="237"/>
      <c r="R134" s="237"/>
      <c r="S134" s="237"/>
      <c r="T134" s="237"/>
      <c r="U134" s="237"/>
      <c r="V134" s="237"/>
      <c r="W134" s="237"/>
      <c r="X134" s="238"/>
      <c r="AT134" s="239" t="s">
        <v>204</v>
      </c>
      <c r="AU134" s="239" t="s">
        <v>82</v>
      </c>
      <c r="AV134" s="11" t="s">
        <v>82</v>
      </c>
      <c r="AW134" s="11" t="s">
        <v>5</v>
      </c>
      <c r="AX134" s="11" t="s">
        <v>80</v>
      </c>
      <c r="AY134" s="239" t="s">
        <v>135</v>
      </c>
    </row>
    <row r="135" spans="2:65" s="1" customFormat="1" ht="16.5" customHeight="1">
      <c r="B135" s="36"/>
      <c r="C135" s="209" t="s">
        <v>265</v>
      </c>
      <c r="D135" s="209" t="s">
        <v>138</v>
      </c>
      <c r="E135" s="210" t="s">
        <v>266</v>
      </c>
      <c r="F135" s="211" t="s">
        <v>267</v>
      </c>
      <c r="G135" s="212" t="s">
        <v>202</v>
      </c>
      <c r="H135" s="213">
        <v>4</v>
      </c>
      <c r="I135" s="214"/>
      <c r="J135" s="214"/>
      <c r="K135" s="215">
        <f>ROUND(P135*H135,2)</f>
        <v>0</v>
      </c>
      <c r="L135" s="211" t="s">
        <v>142</v>
      </c>
      <c r="M135" s="41"/>
      <c r="N135" s="216" t="s">
        <v>1</v>
      </c>
      <c r="O135" s="217" t="s">
        <v>41</v>
      </c>
      <c r="P135" s="218">
        <f>I135+J135</f>
        <v>0</v>
      </c>
      <c r="Q135" s="218">
        <f>ROUND(I135*H135,2)</f>
        <v>0</v>
      </c>
      <c r="R135" s="218">
        <f>ROUND(J135*H135,2)</f>
        <v>0</v>
      </c>
      <c r="S135" s="77"/>
      <c r="T135" s="219">
        <f>S135*H135</f>
        <v>0</v>
      </c>
      <c r="U135" s="219">
        <v>0</v>
      </c>
      <c r="V135" s="219">
        <f>U135*H135</f>
        <v>0</v>
      </c>
      <c r="W135" s="219">
        <v>0.076</v>
      </c>
      <c r="X135" s="220">
        <f>W135*H135</f>
        <v>0.304</v>
      </c>
      <c r="AR135" s="15" t="s">
        <v>153</v>
      </c>
      <c r="AT135" s="15" t="s">
        <v>138</v>
      </c>
      <c r="AU135" s="15" t="s">
        <v>82</v>
      </c>
      <c r="AY135" s="15" t="s">
        <v>135</v>
      </c>
      <c r="BE135" s="221">
        <f>IF(O135="základní",K135,0)</f>
        <v>0</v>
      </c>
      <c r="BF135" s="221">
        <f>IF(O135="snížená",K135,0)</f>
        <v>0</v>
      </c>
      <c r="BG135" s="221">
        <f>IF(O135="zákl. přenesená",K135,0)</f>
        <v>0</v>
      </c>
      <c r="BH135" s="221">
        <f>IF(O135="sníž. přenesená",K135,0)</f>
        <v>0</v>
      </c>
      <c r="BI135" s="221">
        <f>IF(O135="nulová",K135,0)</f>
        <v>0</v>
      </c>
      <c r="BJ135" s="15" t="s">
        <v>80</v>
      </c>
      <c r="BK135" s="221">
        <f>ROUND(P135*H135,2)</f>
        <v>0</v>
      </c>
      <c r="BL135" s="15" t="s">
        <v>153</v>
      </c>
      <c r="BM135" s="15" t="s">
        <v>268</v>
      </c>
    </row>
    <row r="136" spans="2:51" s="11" customFormat="1" ht="12">
      <c r="B136" s="228"/>
      <c r="C136" s="229"/>
      <c r="D136" s="230" t="s">
        <v>204</v>
      </c>
      <c r="E136" s="231" t="s">
        <v>1</v>
      </c>
      <c r="F136" s="232" t="s">
        <v>269</v>
      </c>
      <c r="G136" s="229"/>
      <c r="H136" s="233">
        <v>1.2</v>
      </c>
      <c r="I136" s="234"/>
      <c r="J136" s="234"/>
      <c r="K136" s="229"/>
      <c r="L136" s="229"/>
      <c r="M136" s="235"/>
      <c r="N136" s="236"/>
      <c r="O136" s="237"/>
      <c r="P136" s="237"/>
      <c r="Q136" s="237"/>
      <c r="R136" s="237"/>
      <c r="S136" s="237"/>
      <c r="T136" s="237"/>
      <c r="U136" s="237"/>
      <c r="V136" s="237"/>
      <c r="W136" s="237"/>
      <c r="X136" s="238"/>
      <c r="AT136" s="239" t="s">
        <v>204</v>
      </c>
      <c r="AU136" s="239" t="s">
        <v>82</v>
      </c>
      <c r="AV136" s="11" t="s">
        <v>82</v>
      </c>
      <c r="AW136" s="11" t="s">
        <v>5</v>
      </c>
      <c r="AX136" s="11" t="s">
        <v>72</v>
      </c>
      <c r="AY136" s="239" t="s">
        <v>135</v>
      </c>
    </row>
    <row r="137" spans="2:51" s="11" customFormat="1" ht="12">
      <c r="B137" s="228"/>
      <c r="C137" s="229"/>
      <c r="D137" s="230" t="s">
        <v>204</v>
      </c>
      <c r="E137" s="231" t="s">
        <v>1</v>
      </c>
      <c r="F137" s="232" t="s">
        <v>270</v>
      </c>
      <c r="G137" s="229"/>
      <c r="H137" s="233">
        <v>2.8</v>
      </c>
      <c r="I137" s="234"/>
      <c r="J137" s="234"/>
      <c r="K137" s="229"/>
      <c r="L137" s="229"/>
      <c r="M137" s="235"/>
      <c r="N137" s="236"/>
      <c r="O137" s="237"/>
      <c r="P137" s="237"/>
      <c r="Q137" s="237"/>
      <c r="R137" s="237"/>
      <c r="S137" s="237"/>
      <c r="T137" s="237"/>
      <c r="U137" s="237"/>
      <c r="V137" s="237"/>
      <c r="W137" s="237"/>
      <c r="X137" s="238"/>
      <c r="AT137" s="239" t="s">
        <v>204</v>
      </c>
      <c r="AU137" s="239" t="s">
        <v>82</v>
      </c>
      <c r="AV137" s="11" t="s">
        <v>82</v>
      </c>
      <c r="AW137" s="11" t="s">
        <v>5</v>
      </c>
      <c r="AX137" s="11" t="s">
        <v>72</v>
      </c>
      <c r="AY137" s="239" t="s">
        <v>135</v>
      </c>
    </row>
    <row r="138" spans="2:65" s="1" customFormat="1" ht="16.5" customHeight="1">
      <c r="B138" s="36"/>
      <c r="C138" s="209" t="s">
        <v>271</v>
      </c>
      <c r="D138" s="209" t="s">
        <v>138</v>
      </c>
      <c r="E138" s="210" t="s">
        <v>272</v>
      </c>
      <c r="F138" s="211" t="s">
        <v>273</v>
      </c>
      <c r="G138" s="212" t="s">
        <v>249</v>
      </c>
      <c r="H138" s="213">
        <v>1</v>
      </c>
      <c r="I138" s="214"/>
      <c r="J138" s="214"/>
      <c r="K138" s="215">
        <f>ROUND(P138*H138,2)</f>
        <v>0</v>
      </c>
      <c r="L138" s="211" t="s">
        <v>142</v>
      </c>
      <c r="M138" s="41"/>
      <c r="N138" s="216" t="s">
        <v>1</v>
      </c>
      <c r="O138" s="217" t="s">
        <v>41</v>
      </c>
      <c r="P138" s="218">
        <f>I138+J138</f>
        <v>0</v>
      </c>
      <c r="Q138" s="218">
        <f>ROUND(I138*H138,2)</f>
        <v>0</v>
      </c>
      <c r="R138" s="218">
        <f>ROUND(J138*H138,2)</f>
        <v>0</v>
      </c>
      <c r="S138" s="77"/>
      <c r="T138" s="219">
        <f>S138*H138</f>
        <v>0</v>
      </c>
      <c r="U138" s="219">
        <v>0</v>
      </c>
      <c r="V138" s="219">
        <f>U138*H138</f>
        <v>0</v>
      </c>
      <c r="W138" s="219">
        <v>0.054</v>
      </c>
      <c r="X138" s="220">
        <f>W138*H138</f>
        <v>0.054</v>
      </c>
      <c r="AR138" s="15" t="s">
        <v>153</v>
      </c>
      <c r="AT138" s="15" t="s">
        <v>138</v>
      </c>
      <c r="AU138" s="15" t="s">
        <v>82</v>
      </c>
      <c r="AY138" s="15" t="s">
        <v>135</v>
      </c>
      <c r="BE138" s="221">
        <f>IF(O138="základní",K138,0)</f>
        <v>0</v>
      </c>
      <c r="BF138" s="221">
        <f>IF(O138="snížená",K138,0)</f>
        <v>0</v>
      </c>
      <c r="BG138" s="221">
        <f>IF(O138="zákl. přenesená",K138,0)</f>
        <v>0</v>
      </c>
      <c r="BH138" s="221">
        <f>IF(O138="sníž. přenesená",K138,0)</f>
        <v>0</v>
      </c>
      <c r="BI138" s="221">
        <f>IF(O138="nulová",K138,0)</f>
        <v>0</v>
      </c>
      <c r="BJ138" s="15" t="s">
        <v>80</v>
      </c>
      <c r="BK138" s="221">
        <f>ROUND(P138*H138,2)</f>
        <v>0</v>
      </c>
      <c r="BL138" s="15" t="s">
        <v>153</v>
      </c>
      <c r="BM138" s="15" t="s">
        <v>274</v>
      </c>
    </row>
    <row r="139" spans="2:51" s="11" customFormat="1" ht="12">
      <c r="B139" s="228"/>
      <c r="C139" s="229"/>
      <c r="D139" s="230" t="s">
        <v>204</v>
      </c>
      <c r="E139" s="231" t="s">
        <v>1</v>
      </c>
      <c r="F139" s="232" t="s">
        <v>275</v>
      </c>
      <c r="G139" s="229"/>
      <c r="H139" s="233">
        <v>1</v>
      </c>
      <c r="I139" s="234"/>
      <c r="J139" s="234"/>
      <c r="K139" s="229"/>
      <c r="L139" s="229"/>
      <c r="M139" s="235"/>
      <c r="N139" s="236"/>
      <c r="O139" s="237"/>
      <c r="P139" s="237"/>
      <c r="Q139" s="237"/>
      <c r="R139" s="237"/>
      <c r="S139" s="237"/>
      <c r="T139" s="237"/>
      <c r="U139" s="237"/>
      <c r="V139" s="237"/>
      <c r="W139" s="237"/>
      <c r="X139" s="238"/>
      <c r="AT139" s="239" t="s">
        <v>204</v>
      </c>
      <c r="AU139" s="239" t="s">
        <v>82</v>
      </c>
      <c r="AV139" s="11" t="s">
        <v>82</v>
      </c>
      <c r="AW139" s="11" t="s">
        <v>5</v>
      </c>
      <c r="AX139" s="11" t="s">
        <v>80</v>
      </c>
      <c r="AY139" s="239" t="s">
        <v>135</v>
      </c>
    </row>
    <row r="140" spans="2:65" s="1" customFormat="1" ht="16.5" customHeight="1">
      <c r="B140" s="36"/>
      <c r="C140" s="209" t="s">
        <v>276</v>
      </c>
      <c r="D140" s="209" t="s">
        <v>138</v>
      </c>
      <c r="E140" s="210" t="s">
        <v>277</v>
      </c>
      <c r="F140" s="211" t="s">
        <v>278</v>
      </c>
      <c r="G140" s="212" t="s">
        <v>202</v>
      </c>
      <c r="H140" s="213">
        <v>102.53</v>
      </c>
      <c r="I140" s="214"/>
      <c r="J140" s="214"/>
      <c r="K140" s="215">
        <f>ROUND(P140*H140,2)</f>
        <v>0</v>
      </c>
      <c r="L140" s="211" t="s">
        <v>142</v>
      </c>
      <c r="M140" s="41"/>
      <c r="N140" s="216" t="s">
        <v>1</v>
      </c>
      <c r="O140" s="217" t="s">
        <v>41</v>
      </c>
      <c r="P140" s="218">
        <f>I140+J140</f>
        <v>0</v>
      </c>
      <c r="Q140" s="218">
        <f>ROUND(I140*H140,2)</f>
        <v>0</v>
      </c>
      <c r="R140" s="218">
        <f>ROUND(J140*H140,2)</f>
        <v>0</v>
      </c>
      <c r="S140" s="77"/>
      <c r="T140" s="219">
        <f>S140*H140</f>
        <v>0</v>
      </c>
      <c r="U140" s="219">
        <v>0</v>
      </c>
      <c r="V140" s="219">
        <f>U140*H140</f>
        <v>0</v>
      </c>
      <c r="W140" s="219">
        <v>0.004</v>
      </c>
      <c r="X140" s="220">
        <f>W140*H140</f>
        <v>0.41012000000000004</v>
      </c>
      <c r="AR140" s="15" t="s">
        <v>153</v>
      </c>
      <c r="AT140" s="15" t="s">
        <v>138</v>
      </c>
      <c r="AU140" s="15" t="s">
        <v>82</v>
      </c>
      <c r="AY140" s="15" t="s">
        <v>135</v>
      </c>
      <c r="BE140" s="221">
        <f>IF(O140="základní",K140,0)</f>
        <v>0</v>
      </c>
      <c r="BF140" s="221">
        <f>IF(O140="snížená",K140,0)</f>
        <v>0</v>
      </c>
      <c r="BG140" s="221">
        <f>IF(O140="zákl. přenesená",K140,0)</f>
        <v>0</v>
      </c>
      <c r="BH140" s="221">
        <f>IF(O140="sníž. přenesená",K140,0)</f>
        <v>0</v>
      </c>
      <c r="BI140" s="221">
        <f>IF(O140="nulová",K140,0)</f>
        <v>0</v>
      </c>
      <c r="BJ140" s="15" t="s">
        <v>80</v>
      </c>
      <c r="BK140" s="221">
        <f>ROUND(P140*H140,2)</f>
        <v>0</v>
      </c>
      <c r="BL140" s="15" t="s">
        <v>153</v>
      </c>
      <c r="BM140" s="15" t="s">
        <v>279</v>
      </c>
    </row>
    <row r="141" spans="2:51" s="11" customFormat="1" ht="12">
      <c r="B141" s="228"/>
      <c r="C141" s="229"/>
      <c r="D141" s="230" t="s">
        <v>204</v>
      </c>
      <c r="E141" s="231" t="s">
        <v>1</v>
      </c>
      <c r="F141" s="232" t="s">
        <v>205</v>
      </c>
      <c r="G141" s="229"/>
      <c r="H141" s="233">
        <v>13.2</v>
      </c>
      <c r="I141" s="234"/>
      <c r="J141" s="234"/>
      <c r="K141" s="229"/>
      <c r="L141" s="229"/>
      <c r="M141" s="235"/>
      <c r="N141" s="236"/>
      <c r="O141" s="237"/>
      <c r="P141" s="237"/>
      <c r="Q141" s="237"/>
      <c r="R141" s="237"/>
      <c r="S141" s="237"/>
      <c r="T141" s="237"/>
      <c r="U141" s="237"/>
      <c r="V141" s="237"/>
      <c r="W141" s="237"/>
      <c r="X141" s="238"/>
      <c r="AT141" s="239" t="s">
        <v>204</v>
      </c>
      <c r="AU141" s="239" t="s">
        <v>82</v>
      </c>
      <c r="AV141" s="11" t="s">
        <v>82</v>
      </c>
      <c r="AW141" s="11" t="s">
        <v>5</v>
      </c>
      <c r="AX141" s="11" t="s">
        <v>72</v>
      </c>
      <c r="AY141" s="239" t="s">
        <v>135</v>
      </c>
    </row>
    <row r="142" spans="2:51" s="11" customFormat="1" ht="12">
      <c r="B142" s="228"/>
      <c r="C142" s="229"/>
      <c r="D142" s="230" t="s">
        <v>204</v>
      </c>
      <c r="E142" s="231" t="s">
        <v>1</v>
      </c>
      <c r="F142" s="232" t="s">
        <v>206</v>
      </c>
      <c r="G142" s="229"/>
      <c r="H142" s="233">
        <v>6.3</v>
      </c>
      <c r="I142" s="234"/>
      <c r="J142" s="234"/>
      <c r="K142" s="229"/>
      <c r="L142" s="229"/>
      <c r="M142" s="235"/>
      <c r="N142" s="236"/>
      <c r="O142" s="237"/>
      <c r="P142" s="237"/>
      <c r="Q142" s="237"/>
      <c r="R142" s="237"/>
      <c r="S142" s="237"/>
      <c r="T142" s="237"/>
      <c r="U142" s="237"/>
      <c r="V142" s="237"/>
      <c r="W142" s="237"/>
      <c r="X142" s="238"/>
      <c r="AT142" s="239" t="s">
        <v>204</v>
      </c>
      <c r="AU142" s="239" t="s">
        <v>82</v>
      </c>
      <c r="AV142" s="11" t="s">
        <v>82</v>
      </c>
      <c r="AW142" s="11" t="s">
        <v>5</v>
      </c>
      <c r="AX142" s="11" t="s">
        <v>72</v>
      </c>
      <c r="AY142" s="239" t="s">
        <v>135</v>
      </c>
    </row>
    <row r="143" spans="2:51" s="11" customFormat="1" ht="12">
      <c r="B143" s="228"/>
      <c r="C143" s="229"/>
      <c r="D143" s="230" t="s">
        <v>204</v>
      </c>
      <c r="E143" s="231" t="s">
        <v>1</v>
      </c>
      <c r="F143" s="232" t="s">
        <v>207</v>
      </c>
      <c r="G143" s="229"/>
      <c r="H143" s="233">
        <v>15.5</v>
      </c>
      <c r="I143" s="234"/>
      <c r="J143" s="234"/>
      <c r="K143" s="229"/>
      <c r="L143" s="229"/>
      <c r="M143" s="235"/>
      <c r="N143" s="236"/>
      <c r="O143" s="237"/>
      <c r="P143" s="237"/>
      <c r="Q143" s="237"/>
      <c r="R143" s="237"/>
      <c r="S143" s="237"/>
      <c r="T143" s="237"/>
      <c r="U143" s="237"/>
      <c r="V143" s="237"/>
      <c r="W143" s="237"/>
      <c r="X143" s="238"/>
      <c r="AT143" s="239" t="s">
        <v>204</v>
      </c>
      <c r="AU143" s="239" t="s">
        <v>82</v>
      </c>
      <c r="AV143" s="11" t="s">
        <v>82</v>
      </c>
      <c r="AW143" s="11" t="s">
        <v>5</v>
      </c>
      <c r="AX143" s="11" t="s">
        <v>72</v>
      </c>
      <c r="AY143" s="239" t="s">
        <v>135</v>
      </c>
    </row>
    <row r="144" spans="2:51" s="11" customFormat="1" ht="12">
      <c r="B144" s="228"/>
      <c r="C144" s="229"/>
      <c r="D144" s="230" t="s">
        <v>204</v>
      </c>
      <c r="E144" s="231" t="s">
        <v>1</v>
      </c>
      <c r="F144" s="232" t="s">
        <v>208</v>
      </c>
      <c r="G144" s="229"/>
      <c r="H144" s="233">
        <v>11.58</v>
      </c>
      <c r="I144" s="234"/>
      <c r="J144" s="234"/>
      <c r="K144" s="229"/>
      <c r="L144" s="229"/>
      <c r="M144" s="235"/>
      <c r="N144" s="236"/>
      <c r="O144" s="237"/>
      <c r="P144" s="237"/>
      <c r="Q144" s="237"/>
      <c r="R144" s="237"/>
      <c r="S144" s="237"/>
      <c r="T144" s="237"/>
      <c r="U144" s="237"/>
      <c r="V144" s="237"/>
      <c r="W144" s="237"/>
      <c r="X144" s="238"/>
      <c r="AT144" s="239" t="s">
        <v>204</v>
      </c>
      <c r="AU144" s="239" t="s">
        <v>82</v>
      </c>
      <c r="AV144" s="11" t="s">
        <v>82</v>
      </c>
      <c r="AW144" s="11" t="s">
        <v>5</v>
      </c>
      <c r="AX144" s="11" t="s">
        <v>72</v>
      </c>
      <c r="AY144" s="239" t="s">
        <v>135</v>
      </c>
    </row>
    <row r="145" spans="2:51" s="11" customFormat="1" ht="12">
      <c r="B145" s="228"/>
      <c r="C145" s="229"/>
      <c r="D145" s="230" t="s">
        <v>204</v>
      </c>
      <c r="E145" s="231" t="s">
        <v>1</v>
      </c>
      <c r="F145" s="232" t="s">
        <v>209</v>
      </c>
      <c r="G145" s="229"/>
      <c r="H145" s="233">
        <v>9.1</v>
      </c>
      <c r="I145" s="234"/>
      <c r="J145" s="234"/>
      <c r="K145" s="229"/>
      <c r="L145" s="229"/>
      <c r="M145" s="235"/>
      <c r="N145" s="236"/>
      <c r="O145" s="237"/>
      <c r="P145" s="237"/>
      <c r="Q145" s="237"/>
      <c r="R145" s="237"/>
      <c r="S145" s="237"/>
      <c r="T145" s="237"/>
      <c r="U145" s="237"/>
      <c r="V145" s="237"/>
      <c r="W145" s="237"/>
      <c r="X145" s="238"/>
      <c r="AT145" s="239" t="s">
        <v>204</v>
      </c>
      <c r="AU145" s="239" t="s">
        <v>82</v>
      </c>
      <c r="AV145" s="11" t="s">
        <v>82</v>
      </c>
      <c r="AW145" s="11" t="s">
        <v>5</v>
      </c>
      <c r="AX145" s="11" t="s">
        <v>72</v>
      </c>
      <c r="AY145" s="239" t="s">
        <v>135</v>
      </c>
    </row>
    <row r="146" spans="2:51" s="11" customFormat="1" ht="12">
      <c r="B146" s="228"/>
      <c r="C146" s="229"/>
      <c r="D146" s="230" t="s">
        <v>204</v>
      </c>
      <c r="E146" s="231" t="s">
        <v>1</v>
      </c>
      <c r="F146" s="232" t="s">
        <v>210</v>
      </c>
      <c r="G146" s="229"/>
      <c r="H146" s="233">
        <v>6.66</v>
      </c>
      <c r="I146" s="234"/>
      <c r="J146" s="234"/>
      <c r="K146" s="229"/>
      <c r="L146" s="229"/>
      <c r="M146" s="235"/>
      <c r="N146" s="236"/>
      <c r="O146" s="237"/>
      <c r="P146" s="237"/>
      <c r="Q146" s="237"/>
      <c r="R146" s="237"/>
      <c r="S146" s="237"/>
      <c r="T146" s="237"/>
      <c r="U146" s="237"/>
      <c r="V146" s="237"/>
      <c r="W146" s="237"/>
      <c r="X146" s="238"/>
      <c r="AT146" s="239" t="s">
        <v>204</v>
      </c>
      <c r="AU146" s="239" t="s">
        <v>82</v>
      </c>
      <c r="AV146" s="11" t="s">
        <v>82</v>
      </c>
      <c r="AW146" s="11" t="s">
        <v>5</v>
      </c>
      <c r="AX146" s="11" t="s">
        <v>72</v>
      </c>
      <c r="AY146" s="239" t="s">
        <v>135</v>
      </c>
    </row>
    <row r="147" spans="2:51" s="11" customFormat="1" ht="12">
      <c r="B147" s="228"/>
      <c r="C147" s="229"/>
      <c r="D147" s="230" t="s">
        <v>204</v>
      </c>
      <c r="E147" s="231" t="s">
        <v>1</v>
      </c>
      <c r="F147" s="232" t="s">
        <v>211</v>
      </c>
      <c r="G147" s="229"/>
      <c r="H147" s="233">
        <v>40.19</v>
      </c>
      <c r="I147" s="234"/>
      <c r="J147" s="234"/>
      <c r="K147" s="229"/>
      <c r="L147" s="229"/>
      <c r="M147" s="235"/>
      <c r="N147" s="236"/>
      <c r="O147" s="237"/>
      <c r="P147" s="237"/>
      <c r="Q147" s="237"/>
      <c r="R147" s="237"/>
      <c r="S147" s="237"/>
      <c r="T147" s="237"/>
      <c r="U147" s="237"/>
      <c r="V147" s="237"/>
      <c r="W147" s="237"/>
      <c r="X147" s="238"/>
      <c r="AT147" s="239" t="s">
        <v>204</v>
      </c>
      <c r="AU147" s="239" t="s">
        <v>82</v>
      </c>
      <c r="AV147" s="11" t="s">
        <v>82</v>
      </c>
      <c r="AW147" s="11" t="s">
        <v>5</v>
      </c>
      <c r="AX147" s="11" t="s">
        <v>72</v>
      </c>
      <c r="AY147" s="239" t="s">
        <v>135</v>
      </c>
    </row>
    <row r="148" spans="2:65" s="1" customFormat="1" ht="16.5" customHeight="1">
      <c r="B148" s="36"/>
      <c r="C148" s="209" t="s">
        <v>9</v>
      </c>
      <c r="D148" s="209" t="s">
        <v>138</v>
      </c>
      <c r="E148" s="210" t="s">
        <v>280</v>
      </c>
      <c r="F148" s="211" t="s">
        <v>281</v>
      </c>
      <c r="G148" s="212" t="s">
        <v>202</v>
      </c>
      <c r="H148" s="213">
        <v>9</v>
      </c>
      <c r="I148" s="214"/>
      <c r="J148" s="214"/>
      <c r="K148" s="215">
        <f>ROUND(P148*H148,2)</f>
        <v>0</v>
      </c>
      <c r="L148" s="211" t="s">
        <v>142</v>
      </c>
      <c r="M148" s="41"/>
      <c r="N148" s="216" t="s">
        <v>1</v>
      </c>
      <c r="O148" s="217" t="s">
        <v>41</v>
      </c>
      <c r="P148" s="218">
        <f>I148+J148</f>
        <v>0</v>
      </c>
      <c r="Q148" s="218">
        <f>ROUND(I148*H148,2)</f>
        <v>0</v>
      </c>
      <c r="R148" s="218">
        <f>ROUND(J148*H148,2)</f>
        <v>0</v>
      </c>
      <c r="S148" s="77"/>
      <c r="T148" s="219">
        <f>S148*H148</f>
        <v>0</v>
      </c>
      <c r="U148" s="219">
        <v>0</v>
      </c>
      <c r="V148" s="219">
        <f>U148*H148</f>
        <v>0</v>
      </c>
      <c r="W148" s="219">
        <v>0.02</v>
      </c>
      <c r="X148" s="220">
        <f>W148*H148</f>
        <v>0.18</v>
      </c>
      <c r="AR148" s="15" t="s">
        <v>153</v>
      </c>
      <c r="AT148" s="15" t="s">
        <v>138</v>
      </c>
      <c r="AU148" s="15" t="s">
        <v>82</v>
      </c>
      <c r="AY148" s="15" t="s">
        <v>135</v>
      </c>
      <c r="BE148" s="221">
        <f>IF(O148="základní",K148,0)</f>
        <v>0</v>
      </c>
      <c r="BF148" s="221">
        <f>IF(O148="snížená",K148,0)</f>
        <v>0</v>
      </c>
      <c r="BG148" s="221">
        <f>IF(O148="zákl. přenesená",K148,0)</f>
        <v>0</v>
      </c>
      <c r="BH148" s="221">
        <f>IF(O148="sníž. přenesená",K148,0)</f>
        <v>0</v>
      </c>
      <c r="BI148" s="221">
        <f>IF(O148="nulová",K148,0)</f>
        <v>0</v>
      </c>
      <c r="BJ148" s="15" t="s">
        <v>80</v>
      </c>
      <c r="BK148" s="221">
        <f>ROUND(P148*H148,2)</f>
        <v>0</v>
      </c>
      <c r="BL148" s="15" t="s">
        <v>153</v>
      </c>
      <c r="BM148" s="15" t="s">
        <v>282</v>
      </c>
    </row>
    <row r="149" spans="2:51" s="11" customFormat="1" ht="12">
      <c r="B149" s="228"/>
      <c r="C149" s="229"/>
      <c r="D149" s="230" t="s">
        <v>204</v>
      </c>
      <c r="E149" s="231" t="s">
        <v>1</v>
      </c>
      <c r="F149" s="232" t="s">
        <v>215</v>
      </c>
      <c r="G149" s="229"/>
      <c r="H149" s="233">
        <v>9</v>
      </c>
      <c r="I149" s="234"/>
      <c r="J149" s="234"/>
      <c r="K149" s="229"/>
      <c r="L149" s="229"/>
      <c r="M149" s="235"/>
      <c r="N149" s="236"/>
      <c r="O149" s="237"/>
      <c r="P149" s="237"/>
      <c r="Q149" s="237"/>
      <c r="R149" s="237"/>
      <c r="S149" s="237"/>
      <c r="T149" s="237"/>
      <c r="U149" s="237"/>
      <c r="V149" s="237"/>
      <c r="W149" s="237"/>
      <c r="X149" s="238"/>
      <c r="AT149" s="239" t="s">
        <v>204</v>
      </c>
      <c r="AU149" s="239" t="s">
        <v>82</v>
      </c>
      <c r="AV149" s="11" t="s">
        <v>82</v>
      </c>
      <c r="AW149" s="11" t="s">
        <v>5</v>
      </c>
      <c r="AX149" s="11" t="s">
        <v>80</v>
      </c>
      <c r="AY149" s="239" t="s">
        <v>135</v>
      </c>
    </row>
    <row r="150" spans="2:65" s="1" customFormat="1" ht="16.5" customHeight="1">
      <c r="B150" s="36"/>
      <c r="C150" s="209" t="s">
        <v>238</v>
      </c>
      <c r="D150" s="209" t="s">
        <v>138</v>
      </c>
      <c r="E150" s="210" t="s">
        <v>283</v>
      </c>
      <c r="F150" s="211" t="s">
        <v>284</v>
      </c>
      <c r="G150" s="212" t="s">
        <v>202</v>
      </c>
      <c r="H150" s="213">
        <v>3</v>
      </c>
      <c r="I150" s="214"/>
      <c r="J150" s="214"/>
      <c r="K150" s="215">
        <f>ROUND(P150*H150,2)</f>
        <v>0</v>
      </c>
      <c r="L150" s="211" t="s">
        <v>142</v>
      </c>
      <c r="M150" s="41"/>
      <c r="N150" s="216" t="s">
        <v>1</v>
      </c>
      <c r="O150" s="217" t="s">
        <v>41</v>
      </c>
      <c r="P150" s="218">
        <f>I150+J150</f>
        <v>0</v>
      </c>
      <c r="Q150" s="218">
        <f>ROUND(I150*H150,2)</f>
        <v>0</v>
      </c>
      <c r="R150" s="218">
        <f>ROUND(J150*H150,2)</f>
        <v>0</v>
      </c>
      <c r="S150" s="77"/>
      <c r="T150" s="219">
        <f>S150*H150</f>
        <v>0</v>
      </c>
      <c r="U150" s="219">
        <v>0</v>
      </c>
      <c r="V150" s="219">
        <f>U150*H150</f>
        <v>0</v>
      </c>
      <c r="W150" s="219">
        <v>0.046</v>
      </c>
      <c r="X150" s="220">
        <f>W150*H150</f>
        <v>0.138</v>
      </c>
      <c r="AR150" s="15" t="s">
        <v>153</v>
      </c>
      <c r="AT150" s="15" t="s">
        <v>138</v>
      </c>
      <c r="AU150" s="15" t="s">
        <v>82</v>
      </c>
      <c r="AY150" s="15" t="s">
        <v>135</v>
      </c>
      <c r="BE150" s="221">
        <f>IF(O150="základní",K150,0)</f>
        <v>0</v>
      </c>
      <c r="BF150" s="221">
        <f>IF(O150="snížená",K150,0)</f>
        <v>0</v>
      </c>
      <c r="BG150" s="221">
        <f>IF(O150="zákl. přenesená",K150,0)</f>
        <v>0</v>
      </c>
      <c r="BH150" s="221">
        <f>IF(O150="sníž. přenesená",K150,0)</f>
        <v>0</v>
      </c>
      <c r="BI150" s="221">
        <f>IF(O150="nulová",K150,0)</f>
        <v>0</v>
      </c>
      <c r="BJ150" s="15" t="s">
        <v>80</v>
      </c>
      <c r="BK150" s="221">
        <f>ROUND(P150*H150,2)</f>
        <v>0</v>
      </c>
      <c r="BL150" s="15" t="s">
        <v>153</v>
      </c>
      <c r="BM150" s="15" t="s">
        <v>285</v>
      </c>
    </row>
    <row r="151" spans="2:51" s="11" customFormat="1" ht="12">
      <c r="B151" s="228"/>
      <c r="C151" s="229"/>
      <c r="D151" s="230" t="s">
        <v>204</v>
      </c>
      <c r="E151" s="231" t="s">
        <v>1</v>
      </c>
      <c r="F151" s="232" t="s">
        <v>286</v>
      </c>
      <c r="G151" s="229"/>
      <c r="H151" s="233">
        <v>3</v>
      </c>
      <c r="I151" s="234"/>
      <c r="J151" s="234"/>
      <c r="K151" s="229"/>
      <c r="L151" s="229"/>
      <c r="M151" s="235"/>
      <c r="N151" s="236"/>
      <c r="O151" s="237"/>
      <c r="P151" s="237"/>
      <c r="Q151" s="237"/>
      <c r="R151" s="237"/>
      <c r="S151" s="237"/>
      <c r="T151" s="237"/>
      <c r="U151" s="237"/>
      <c r="V151" s="237"/>
      <c r="W151" s="237"/>
      <c r="X151" s="238"/>
      <c r="AT151" s="239" t="s">
        <v>204</v>
      </c>
      <c r="AU151" s="239" t="s">
        <v>82</v>
      </c>
      <c r="AV151" s="11" t="s">
        <v>82</v>
      </c>
      <c r="AW151" s="11" t="s">
        <v>5</v>
      </c>
      <c r="AX151" s="11" t="s">
        <v>80</v>
      </c>
      <c r="AY151" s="239" t="s">
        <v>135</v>
      </c>
    </row>
    <row r="152" spans="2:65" s="1" customFormat="1" ht="16.5" customHeight="1">
      <c r="B152" s="36"/>
      <c r="C152" s="209" t="s">
        <v>287</v>
      </c>
      <c r="D152" s="209" t="s">
        <v>138</v>
      </c>
      <c r="E152" s="210" t="s">
        <v>288</v>
      </c>
      <c r="F152" s="211" t="s">
        <v>289</v>
      </c>
      <c r="G152" s="212" t="s">
        <v>202</v>
      </c>
      <c r="H152" s="213">
        <v>2.52</v>
      </c>
      <c r="I152" s="214"/>
      <c r="J152" s="214"/>
      <c r="K152" s="215">
        <f>ROUND(P152*H152,2)</f>
        <v>0</v>
      </c>
      <c r="L152" s="211" t="s">
        <v>142</v>
      </c>
      <c r="M152" s="41"/>
      <c r="N152" s="216" t="s">
        <v>1</v>
      </c>
      <c r="O152" s="217" t="s">
        <v>41</v>
      </c>
      <c r="P152" s="218">
        <f>I152+J152</f>
        <v>0</v>
      </c>
      <c r="Q152" s="218">
        <f>ROUND(I152*H152,2)</f>
        <v>0</v>
      </c>
      <c r="R152" s="218">
        <f>ROUND(J152*H152,2)</f>
        <v>0</v>
      </c>
      <c r="S152" s="77"/>
      <c r="T152" s="219">
        <f>S152*H152</f>
        <v>0</v>
      </c>
      <c r="U152" s="219">
        <v>0</v>
      </c>
      <c r="V152" s="219">
        <f>U152*H152</f>
        <v>0</v>
      </c>
      <c r="W152" s="219">
        <v>0.068</v>
      </c>
      <c r="X152" s="220">
        <f>W152*H152</f>
        <v>0.17136</v>
      </c>
      <c r="AR152" s="15" t="s">
        <v>153</v>
      </c>
      <c r="AT152" s="15" t="s">
        <v>138</v>
      </c>
      <c r="AU152" s="15" t="s">
        <v>82</v>
      </c>
      <c r="AY152" s="15" t="s">
        <v>135</v>
      </c>
      <c r="BE152" s="221">
        <f>IF(O152="základní",K152,0)</f>
        <v>0</v>
      </c>
      <c r="BF152" s="221">
        <f>IF(O152="snížená",K152,0)</f>
        <v>0</v>
      </c>
      <c r="BG152" s="221">
        <f>IF(O152="zákl. přenesená",K152,0)</f>
        <v>0</v>
      </c>
      <c r="BH152" s="221">
        <f>IF(O152="sníž. přenesená",K152,0)</f>
        <v>0</v>
      </c>
      <c r="BI152" s="221">
        <f>IF(O152="nulová",K152,0)</f>
        <v>0</v>
      </c>
      <c r="BJ152" s="15" t="s">
        <v>80</v>
      </c>
      <c r="BK152" s="221">
        <f>ROUND(P152*H152,2)</f>
        <v>0</v>
      </c>
      <c r="BL152" s="15" t="s">
        <v>153</v>
      </c>
      <c r="BM152" s="15" t="s">
        <v>290</v>
      </c>
    </row>
    <row r="153" spans="2:51" s="11" customFormat="1" ht="12">
      <c r="B153" s="228"/>
      <c r="C153" s="229"/>
      <c r="D153" s="230" t="s">
        <v>204</v>
      </c>
      <c r="E153" s="231" t="s">
        <v>1</v>
      </c>
      <c r="F153" s="232" t="s">
        <v>291</v>
      </c>
      <c r="G153" s="229"/>
      <c r="H153" s="233">
        <v>2.52</v>
      </c>
      <c r="I153" s="234"/>
      <c r="J153" s="234"/>
      <c r="K153" s="229"/>
      <c r="L153" s="229"/>
      <c r="M153" s="235"/>
      <c r="N153" s="236"/>
      <c r="O153" s="237"/>
      <c r="P153" s="237"/>
      <c r="Q153" s="237"/>
      <c r="R153" s="237"/>
      <c r="S153" s="237"/>
      <c r="T153" s="237"/>
      <c r="U153" s="237"/>
      <c r="V153" s="237"/>
      <c r="W153" s="237"/>
      <c r="X153" s="238"/>
      <c r="AT153" s="239" t="s">
        <v>204</v>
      </c>
      <c r="AU153" s="239" t="s">
        <v>82</v>
      </c>
      <c r="AV153" s="11" t="s">
        <v>82</v>
      </c>
      <c r="AW153" s="11" t="s">
        <v>5</v>
      </c>
      <c r="AX153" s="11" t="s">
        <v>80</v>
      </c>
      <c r="AY153" s="239" t="s">
        <v>135</v>
      </c>
    </row>
    <row r="154" spans="2:63" s="10" customFormat="1" ht="22.8" customHeight="1">
      <c r="B154" s="192"/>
      <c r="C154" s="193"/>
      <c r="D154" s="194" t="s">
        <v>71</v>
      </c>
      <c r="E154" s="207" t="s">
        <v>292</v>
      </c>
      <c r="F154" s="207" t="s">
        <v>293</v>
      </c>
      <c r="G154" s="193"/>
      <c r="H154" s="193"/>
      <c r="I154" s="196"/>
      <c r="J154" s="196"/>
      <c r="K154" s="208">
        <f>BK154</f>
        <v>0</v>
      </c>
      <c r="L154" s="193"/>
      <c r="M154" s="198"/>
      <c r="N154" s="199"/>
      <c r="O154" s="200"/>
      <c r="P154" s="200"/>
      <c r="Q154" s="201">
        <f>SUM(Q155:Q162)</f>
        <v>0</v>
      </c>
      <c r="R154" s="201">
        <f>SUM(R155:R162)</f>
        <v>0</v>
      </c>
      <c r="S154" s="200"/>
      <c r="T154" s="202">
        <f>SUM(T155:T162)</f>
        <v>0</v>
      </c>
      <c r="U154" s="200"/>
      <c r="V154" s="202">
        <f>SUM(V155:V162)</f>
        <v>0</v>
      </c>
      <c r="W154" s="200"/>
      <c r="X154" s="203">
        <f>SUM(X155:X162)</f>
        <v>0</v>
      </c>
      <c r="AR154" s="204" t="s">
        <v>80</v>
      </c>
      <c r="AT154" s="205" t="s">
        <v>71</v>
      </c>
      <c r="AU154" s="205" t="s">
        <v>80</v>
      </c>
      <c r="AY154" s="204" t="s">
        <v>135</v>
      </c>
      <c r="BK154" s="206">
        <f>SUM(BK155:BK162)</f>
        <v>0</v>
      </c>
    </row>
    <row r="155" spans="2:65" s="1" customFormat="1" ht="16.5" customHeight="1">
      <c r="B155" s="36"/>
      <c r="C155" s="209" t="s">
        <v>294</v>
      </c>
      <c r="D155" s="209" t="s">
        <v>138</v>
      </c>
      <c r="E155" s="210" t="s">
        <v>295</v>
      </c>
      <c r="F155" s="211" t="s">
        <v>296</v>
      </c>
      <c r="G155" s="212" t="s">
        <v>297</v>
      </c>
      <c r="H155" s="213">
        <v>5.622</v>
      </c>
      <c r="I155" s="214"/>
      <c r="J155" s="214"/>
      <c r="K155" s="215">
        <f>ROUND(P155*H155,2)</f>
        <v>0</v>
      </c>
      <c r="L155" s="211" t="s">
        <v>142</v>
      </c>
      <c r="M155" s="41"/>
      <c r="N155" s="216" t="s">
        <v>1</v>
      </c>
      <c r="O155" s="217" t="s">
        <v>41</v>
      </c>
      <c r="P155" s="218">
        <f>I155+J155</f>
        <v>0</v>
      </c>
      <c r="Q155" s="218">
        <f>ROUND(I155*H155,2)</f>
        <v>0</v>
      </c>
      <c r="R155" s="218">
        <f>ROUND(J155*H155,2)</f>
        <v>0</v>
      </c>
      <c r="S155" s="77"/>
      <c r="T155" s="219">
        <f>S155*H155</f>
        <v>0</v>
      </c>
      <c r="U155" s="219">
        <v>0</v>
      </c>
      <c r="V155" s="219">
        <f>U155*H155</f>
        <v>0</v>
      </c>
      <c r="W155" s="219">
        <v>0</v>
      </c>
      <c r="X155" s="220">
        <f>W155*H155</f>
        <v>0</v>
      </c>
      <c r="AR155" s="15" t="s">
        <v>153</v>
      </c>
      <c r="AT155" s="15" t="s">
        <v>138</v>
      </c>
      <c r="AU155" s="15" t="s">
        <v>82</v>
      </c>
      <c r="AY155" s="15" t="s">
        <v>135</v>
      </c>
      <c r="BE155" s="221">
        <f>IF(O155="základní",K155,0)</f>
        <v>0</v>
      </c>
      <c r="BF155" s="221">
        <f>IF(O155="snížená",K155,0)</f>
        <v>0</v>
      </c>
      <c r="BG155" s="221">
        <f>IF(O155="zákl. přenesená",K155,0)</f>
        <v>0</v>
      </c>
      <c r="BH155" s="221">
        <f>IF(O155="sníž. přenesená",K155,0)</f>
        <v>0</v>
      </c>
      <c r="BI155" s="221">
        <f>IF(O155="nulová",K155,0)</f>
        <v>0</v>
      </c>
      <c r="BJ155" s="15" t="s">
        <v>80</v>
      </c>
      <c r="BK155" s="221">
        <f>ROUND(P155*H155,2)</f>
        <v>0</v>
      </c>
      <c r="BL155" s="15" t="s">
        <v>153</v>
      </c>
      <c r="BM155" s="15" t="s">
        <v>298</v>
      </c>
    </row>
    <row r="156" spans="2:65" s="1" customFormat="1" ht="16.5" customHeight="1">
      <c r="B156" s="36"/>
      <c r="C156" s="209" t="s">
        <v>299</v>
      </c>
      <c r="D156" s="209" t="s">
        <v>138</v>
      </c>
      <c r="E156" s="210" t="s">
        <v>300</v>
      </c>
      <c r="F156" s="211" t="s">
        <v>301</v>
      </c>
      <c r="G156" s="212" t="s">
        <v>297</v>
      </c>
      <c r="H156" s="213">
        <v>5.622</v>
      </c>
      <c r="I156" s="214"/>
      <c r="J156" s="214"/>
      <c r="K156" s="215">
        <f>ROUND(P156*H156,2)</f>
        <v>0</v>
      </c>
      <c r="L156" s="211" t="s">
        <v>142</v>
      </c>
      <c r="M156" s="41"/>
      <c r="N156" s="216" t="s">
        <v>1</v>
      </c>
      <c r="O156" s="217" t="s">
        <v>41</v>
      </c>
      <c r="P156" s="218">
        <f>I156+J156</f>
        <v>0</v>
      </c>
      <c r="Q156" s="218">
        <f>ROUND(I156*H156,2)</f>
        <v>0</v>
      </c>
      <c r="R156" s="218">
        <f>ROUND(J156*H156,2)</f>
        <v>0</v>
      </c>
      <c r="S156" s="77"/>
      <c r="T156" s="219">
        <f>S156*H156</f>
        <v>0</v>
      </c>
      <c r="U156" s="219">
        <v>0</v>
      </c>
      <c r="V156" s="219">
        <f>U156*H156</f>
        <v>0</v>
      </c>
      <c r="W156" s="219">
        <v>0</v>
      </c>
      <c r="X156" s="220">
        <f>W156*H156</f>
        <v>0</v>
      </c>
      <c r="AR156" s="15" t="s">
        <v>153</v>
      </c>
      <c r="AT156" s="15" t="s">
        <v>138</v>
      </c>
      <c r="AU156" s="15" t="s">
        <v>82</v>
      </c>
      <c r="AY156" s="15" t="s">
        <v>135</v>
      </c>
      <c r="BE156" s="221">
        <f>IF(O156="základní",K156,0)</f>
        <v>0</v>
      </c>
      <c r="BF156" s="221">
        <f>IF(O156="snížená",K156,0)</f>
        <v>0</v>
      </c>
      <c r="BG156" s="221">
        <f>IF(O156="zákl. přenesená",K156,0)</f>
        <v>0</v>
      </c>
      <c r="BH156" s="221">
        <f>IF(O156="sníž. přenesená",K156,0)</f>
        <v>0</v>
      </c>
      <c r="BI156" s="221">
        <f>IF(O156="nulová",K156,0)</f>
        <v>0</v>
      </c>
      <c r="BJ156" s="15" t="s">
        <v>80</v>
      </c>
      <c r="BK156" s="221">
        <f>ROUND(P156*H156,2)</f>
        <v>0</v>
      </c>
      <c r="BL156" s="15" t="s">
        <v>153</v>
      </c>
      <c r="BM156" s="15" t="s">
        <v>302</v>
      </c>
    </row>
    <row r="157" spans="2:65" s="1" customFormat="1" ht="16.5" customHeight="1">
      <c r="B157" s="36"/>
      <c r="C157" s="209" t="s">
        <v>303</v>
      </c>
      <c r="D157" s="209" t="s">
        <v>138</v>
      </c>
      <c r="E157" s="210" t="s">
        <v>304</v>
      </c>
      <c r="F157" s="211" t="s">
        <v>305</v>
      </c>
      <c r="G157" s="212" t="s">
        <v>297</v>
      </c>
      <c r="H157" s="213">
        <v>50.598</v>
      </c>
      <c r="I157" s="214"/>
      <c r="J157" s="214"/>
      <c r="K157" s="215">
        <f>ROUND(P157*H157,2)</f>
        <v>0</v>
      </c>
      <c r="L157" s="211" t="s">
        <v>142</v>
      </c>
      <c r="M157" s="41"/>
      <c r="N157" s="216" t="s">
        <v>1</v>
      </c>
      <c r="O157" s="217" t="s">
        <v>41</v>
      </c>
      <c r="P157" s="218">
        <f>I157+J157</f>
        <v>0</v>
      </c>
      <c r="Q157" s="218">
        <f>ROUND(I157*H157,2)</f>
        <v>0</v>
      </c>
      <c r="R157" s="218">
        <f>ROUND(J157*H157,2)</f>
        <v>0</v>
      </c>
      <c r="S157" s="77"/>
      <c r="T157" s="219">
        <f>S157*H157</f>
        <v>0</v>
      </c>
      <c r="U157" s="219">
        <v>0</v>
      </c>
      <c r="V157" s="219">
        <f>U157*H157</f>
        <v>0</v>
      </c>
      <c r="W157" s="219">
        <v>0</v>
      </c>
      <c r="X157" s="220">
        <f>W157*H157</f>
        <v>0</v>
      </c>
      <c r="AR157" s="15" t="s">
        <v>153</v>
      </c>
      <c r="AT157" s="15" t="s">
        <v>138</v>
      </c>
      <c r="AU157" s="15" t="s">
        <v>82</v>
      </c>
      <c r="AY157" s="15" t="s">
        <v>135</v>
      </c>
      <c r="BE157" s="221">
        <f>IF(O157="základní",K157,0)</f>
        <v>0</v>
      </c>
      <c r="BF157" s="221">
        <f>IF(O157="snížená",K157,0)</f>
        <v>0</v>
      </c>
      <c r="BG157" s="221">
        <f>IF(O157="zákl. přenesená",K157,0)</f>
        <v>0</v>
      </c>
      <c r="BH157" s="221">
        <f>IF(O157="sníž. přenesená",K157,0)</f>
        <v>0</v>
      </c>
      <c r="BI157" s="221">
        <f>IF(O157="nulová",K157,0)</f>
        <v>0</v>
      </c>
      <c r="BJ157" s="15" t="s">
        <v>80</v>
      </c>
      <c r="BK157" s="221">
        <f>ROUND(P157*H157,2)</f>
        <v>0</v>
      </c>
      <c r="BL157" s="15" t="s">
        <v>153</v>
      </c>
      <c r="BM157" s="15" t="s">
        <v>306</v>
      </c>
    </row>
    <row r="158" spans="2:51" s="11" customFormat="1" ht="12">
      <c r="B158" s="228"/>
      <c r="C158" s="229"/>
      <c r="D158" s="230" t="s">
        <v>204</v>
      </c>
      <c r="E158" s="229"/>
      <c r="F158" s="232" t="s">
        <v>307</v>
      </c>
      <c r="G158" s="229"/>
      <c r="H158" s="233">
        <v>50.598</v>
      </c>
      <c r="I158" s="234"/>
      <c r="J158" s="234"/>
      <c r="K158" s="229"/>
      <c r="L158" s="229"/>
      <c r="M158" s="235"/>
      <c r="N158" s="236"/>
      <c r="O158" s="237"/>
      <c r="P158" s="237"/>
      <c r="Q158" s="237"/>
      <c r="R158" s="237"/>
      <c r="S158" s="237"/>
      <c r="T158" s="237"/>
      <c r="U158" s="237"/>
      <c r="V158" s="237"/>
      <c r="W158" s="237"/>
      <c r="X158" s="238"/>
      <c r="AT158" s="239" t="s">
        <v>204</v>
      </c>
      <c r="AU158" s="239" t="s">
        <v>82</v>
      </c>
      <c r="AV158" s="11" t="s">
        <v>82</v>
      </c>
      <c r="AW158" s="11" t="s">
        <v>4</v>
      </c>
      <c r="AX158" s="11" t="s">
        <v>80</v>
      </c>
      <c r="AY158" s="239" t="s">
        <v>135</v>
      </c>
    </row>
    <row r="159" spans="2:65" s="1" customFormat="1" ht="16.5" customHeight="1">
      <c r="B159" s="36"/>
      <c r="C159" s="209" t="s">
        <v>8</v>
      </c>
      <c r="D159" s="209" t="s">
        <v>138</v>
      </c>
      <c r="E159" s="210" t="s">
        <v>308</v>
      </c>
      <c r="F159" s="211" t="s">
        <v>309</v>
      </c>
      <c r="G159" s="212" t="s">
        <v>297</v>
      </c>
      <c r="H159" s="213">
        <v>3.947</v>
      </c>
      <c r="I159" s="214"/>
      <c r="J159" s="214"/>
      <c r="K159" s="215">
        <f>ROUND(P159*H159,2)</f>
        <v>0</v>
      </c>
      <c r="L159" s="211" t="s">
        <v>142</v>
      </c>
      <c r="M159" s="41"/>
      <c r="N159" s="216" t="s">
        <v>1</v>
      </c>
      <c r="O159" s="217" t="s">
        <v>41</v>
      </c>
      <c r="P159" s="218">
        <f>I159+J159</f>
        <v>0</v>
      </c>
      <c r="Q159" s="218">
        <f>ROUND(I159*H159,2)</f>
        <v>0</v>
      </c>
      <c r="R159" s="218">
        <f>ROUND(J159*H159,2)</f>
        <v>0</v>
      </c>
      <c r="S159" s="77"/>
      <c r="T159" s="219">
        <f>S159*H159</f>
        <v>0</v>
      </c>
      <c r="U159" s="219">
        <v>0</v>
      </c>
      <c r="V159" s="219">
        <f>U159*H159</f>
        <v>0</v>
      </c>
      <c r="W159" s="219">
        <v>0</v>
      </c>
      <c r="X159" s="220">
        <f>W159*H159</f>
        <v>0</v>
      </c>
      <c r="AR159" s="15" t="s">
        <v>153</v>
      </c>
      <c r="AT159" s="15" t="s">
        <v>138</v>
      </c>
      <c r="AU159" s="15" t="s">
        <v>82</v>
      </c>
      <c r="AY159" s="15" t="s">
        <v>135</v>
      </c>
      <c r="BE159" s="221">
        <f>IF(O159="základní",K159,0)</f>
        <v>0</v>
      </c>
      <c r="BF159" s="221">
        <f>IF(O159="snížená",K159,0)</f>
        <v>0</v>
      </c>
      <c r="BG159" s="221">
        <f>IF(O159="zákl. přenesená",K159,0)</f>
        <v>0</v>
      </c>
      <c r="BH159" s="221">
        <f>IF(O159="sníž. přenesená",K159,0)</f>
        <v>0</v>
      </c>
      <c r="BI159" s="221">
        <f>IF(O159="nulová",K159,0)</f>
        <v>0</v>
      </c>
      <c r="BJ159" s="15" t="s">
        <v>80</v>
      </c>
      <c r="BK159" s="221">
        <f>ROUND(P159*H159,2)</f>
        <v>0</v>
      </c>
      <c r="BL159" s="15" t="s">
        <v>153</v>
      </c>
      <c r="BM159" s="15" t="s">
        <v>310</v>
      </c>
    </row>
    <row r="160" spans="2:51" s="11" customFormat="1" ht="12">
      <c r="B160" s="228"/>
      <c r="C160" s="229"/>
      <c r="D160" s="230" t="s">
        <v>204</v>
      </c>
      <c r="E160" s="229"/>
      <c r="F160" s="232" t="s">
        <v>311</v>
      </c>
      <c r="G160" s="229"/>
      <c r="H160" s="233">
        <v>3.947</v>
      </c>
      <c r="I160" s="234"/>
      <c r="J160" s="234"/>
      <c r="K160" s="229"/>
      <c r="L160" s="229"/>
      <c r="M160" s="235"/>
      <c r="N160" s="236"/>
      <c r="O160" s="237"/>
      <c r="P160" s="237"/>
      <c r="Q160" s="237"/>
      <c r="R160" s="237"/>
      <c r="S160" s="237"/>
      <c r="T160" s="237"/>
      <c r="U160" s="237"/>
      <c r="V160" s="237"/>
      <c r="W160" s="237"/>
      <c r="X160" s="238"/>
      <c r="AT160" s="239" t="s">
        <v>204</v>
      </c>
      <c r="AU160" s="239" t="s">
        <v>82</v>
      </c>
      <c r="AV160" s="11" t="s">
        <v>82</v>
      </c>
      <c r="AW160" s="11" t="s">
        <v>4</v>
      </c>
      <c r="AX160" s="11" t="s">
        <v>80</v>
      </c>
      <c r="AY160" s="239" t="s">
        <v>135</v>
      </c>
    </row>
    <row r="161" spans="2:65" s="1" customFormat="1" ht="16.5" customHeight="1">
      <c r="B161" s="36"/>
      <c r="C161" s="209" t="s">
        <v>312</v>
      </c>
      <c r="D161" s="209" t="s">
        <v>138</v>
      </c>
      <c r="E161" s="210" t="s">
        <v>313</v>
      </c>
      <c r="F161" s="211" t="s">
        <v>314</v>
      </c>
      <c r="G161" s="212" t="s">
        <v>297</v>
      </c>
      <c r="H161" s="213">
        <v>1.692</v>
      </c>
      <c r="I161" s="214"/>
      <c r="J161" s="214"/>
      <c r="K161" s="215">
        <f>ROUND(P161*H161,2)</f>
        <v>0</v>
      </c>
      <c r="L161" s="211" t="s">
        <v>142</v>
      </c>
      <c r="M161" s="41"/>
      <c r="N161" s="216" t="s">
        <v>1</v>
      </c>
      <c r="O161" s="217" t="s">
        <v>41</v>
      </c>
      <c r="P161" s="218">
        <f>I161+J161</f>
        <v>0</v>
      </c>
      <c r="Q161" s="218">
        <f>ROUND(I161*H161,2)</f>
        <v>0</v>
      </c>
      <c r="R161" s="218">
        <f>ROUND(J161*H161,2)</f>
        <v>0</v>
      </c>
      <c r="S161" s="77"/>
      <c r="T161" s="219">
        <f>S161*H161</f>
        <v>0</v>
      </c>
      <c r="U161" s="219">
        <v>0</v>
      </c>
      <c r="V161" s="219">
        <f>U161*H161</f>
        <v>0</v>
      </c>
      <c r="W161" s="219">
        <v>0</v>
      </c>
      <c r="X161" s="220">
        <f>W161*H161</f>
        <v>0</v>
      </c>
      <c r="AR161" s="15" t="s">
        <v>153</v>
      </c>
      <c r="AT161" s="15" t="s">
        <v>138</v>
      </c>
      <c r="AU161" s="15" t="s">
        <v>82</v>
      </c>
      <c r="AY161" s="15" t="s">
        <v>135</v>
      </c>
      <c r="BE161" s="221">
        <f>IF(O161="základní",K161,0)</f>
        <v>0</v>
      </c>
      <c r="BF161" s="221">
        <f>IF(O161="snížená",K161,0)</f>
        <v>0</v>
      </c>
      <c r="BG161" s="221">
        <f>IF(O161="zákl. přenesená",K161,0)</f>
        <v>0</v>
      </c>
      <c r="BH161" s="221">
        <f>IF(O161="sníž. přenesená",K161,0)</f>
        <v>0</v>
      </c>
      <c r="BI161" s="221">
        <f>IF(O161="nulová",K161,0)</f>
        <v>0</v>
      </c>
      <c r="BJ161" s="15" t="s">
        <v>80</v>
      </c>
      <c r="BK161" s="221">
        <f>ROUND(P161*H161,2)</f>
        <v>0</v>
      </c>
      <c r="BL161" s="15" t="s">
        <v>153</v>
      </c>
      <c r="BM161" s="15" t="s">
        <v>315</v>
      </c>
    </row>
    <row r="162" spans="2:51" s="11" customFormat="1" ht="12">
      <c r="B162" s="228"/>
      <c r="C162" s="229"/>
      <c r="D162" s="230" t="s">
        <v>204</v>
      </c>
      <c r="E162" s="229"/>
      <c r="F162" s="232" t="s">
        <v>316</v>
      </c>
      <c r="G162" s="229"/>
      <c r="H162" s="233">
        <v>1.692</v>
      </c>
      <c r="I162" s="234"/>
      <c r="J162" s="234"/>
      <c r="K162" s="229"/>
      <c r="L162" s="229"/>
      <c r="M162" s="235"/>
      <c r="N162" s="236"/>
      <c r="O162" s="237"/>
      <c r="P162" s="237"/>
      <c r="Q162" s="237"/>
      <c r="R162" s="237"/>
      <c r="S162" s="237"/>
      <c r="T162" s="237"/>
      <c r="U162" s="237"/>
      <c r="V162" s="237"/>
      <c r="W162" s="237"/>
      <c r="X162" s="238"/>
      <c r="AT162" s="239" t="s">
        <v>204</v>
      </c>
      <c r="AU162" s="239" t="s">
        <v>82</v>
      </c>
      <c r="AV162" s="11" t="s">
        <v>82</v>
      </c>
      <c r="AW162" s="11" t="s">
        <v>4</v>
      </c>
      <c r="AX162" s="11" t="s">
        <v>80</v>
      </c>
      <c r="AY162" s="239" t="s">
        <v>135</v>
      </c>
    </row>
    <row r="163" spans="2:63" s="10" customFormat="1" ht="22.8" customHeight="1">
      <c r="B163" s="192"/>
      <c r="C163" s="193"/>
      <c r="D163" s="194" t="s">
        <v>71</v>
      </c>
      <c r="E163" s="207" t="s">
        <v>317</v>
      </c>
      <c r="F163" s="207" t="s">
        <v>318</v>
      </c>
      <c r="G163" s="193"/>
      <c r="H163" s="193"/>
      <c r="I163" s="196"/>
      <c r="J163" s="196"/>
      <c r="K163" s="208">
        <f>BK163</f>
        <v>0</v>
      </c>
      <c r="L163" s="193"/>
      <c r="M163" s="198"/>
      <c r="N163" s="199"/>
      <c r="O163" s="200"/>
      <c r="P163" s="200"/>
      <c r="Q163" s="201">
        <f>Q164</f>
        <v>0</v>
      </c>
      <c r="R163" s="201">
        <f>R164</f>
        <v>0</v>
      </c>
      <c r="S163" s="200"/>
      <c r="T163" s="202">
        <f>T164</f>
        <v>0</v>
      </c>
      <c r="U163" s="200"/>
      <c r="V163" s="202">
        <f>V164</f>
        <v>0</v>
      </c>
      <c r="W163" s="200"/>
      <c r="X163" s="203">
        <f>X164</f>
        <v>0</v>
      </c>
      <c r="AR163" s="204" t="s">
        <v>80</v>
      </c>
      <c r="AT163" s="205" t="s">
        <v>71</v>
      </c>
      <c r="AU163" s="205" t="s">
        <v>80</v>
      </c>
      <c r="AY163" s="204" t="s">
        <v>135</v>
      </c>
      <c r="BK163" s="206">
        <f>BK164</f>
        <v>0</v>
      </c>
    </row>
    <row r="164" spans="2:65" s="1" customFormat="1" ht="16.5" customHeight="1">
      <c r="B164" s="36"/>
      <c r="C164" s="209" t="s">
        <v>319</v>
      </c>
      <c r="D164" s="209" t="s">
        <v>138</v>
      </c>
      <c r="E164" s="210" t="s">
        <v>320</v>
      </c>
      <c r="F164" s="211" t="s">
        <v>321</v>
      </c>
      <c r="G164" s="212" t="s">
        <v>297</v>
      </c>
      <c r="H164" s="213">
        <v>0.84</v>
      </c>
      <c r="I164" s="214"/>
      <c r="J164" s="214"/>
      <c r="K164" s="215">
        <f>ROUND(P164*H164,2)</f>
        <v>0</v>
      </c>
      <c r="L164" s="211" t="s">
        <v>142</v>
      </c>
      <c r="M164" s="41"/>
      <c r="N164" s="216" t="s">
        <v>1</v>
      </c>
      <c r="O164" s="217" t="s">
        <v>41</v>
      </c>
      <c r="P164" s="218">
        <f>I164+J164</f>
        <v>0</v>
      </c>
      <c r="Q164" s="218">
        <f>ROUND(I164*H164,2)</f>
        <v>0</v>
      </c>
      <c r="R164" s="218">
        <f>ROUND(J164*H164,2)</f>
        <v>0</v>
      </c>
      <c r="S164" s="77"/>
      <c r="T164" s="219">
        <f>S164*H164</f>
        <v>0</v>
      </c>
      <c r="U164" s="219">
        <v>0</v>
      </c>
      <c r="V164" s="219">
        <f>U164*H164</f>
        <v>0</v>
      </c>
      <c r="W164" s="219">
        <v>0</v>
      </c>
      <c r="X164" s="220">
        <f>W164*H164</f>
        <v>0</v>
      </c>
      <c r="AR164" s="15" t="s">
        <v>153</v>
      </c>
      <c r="AT164" s="15" t="s">
        <v>138</v>
      </c>
      <c r="AU164" s="15" t="s">
        <v>82</v>
      </c>
      <c r="AY164" s="15" t="s">
        <v>135</v>
      </c>
      <c r="BE164" s="221">
        <f>IF(O164="základní",K164,0)</f>
        <v>0</v>
      </c>
      <c r="BF164" s="221">
        <f>IF(O164="snížená",K164,0)</f>
        <v>0</v>
      </c>
      <c r="BG164" s="221">
        <f>IF(O164="zákl. přenesená",K164,0)</f>
        <v>0</v>
      </c>
      <c r="BH164" s="221">
        <f>IF(O164="sníž. přenesená",K164,0)</f>
        <v>0</v>
      </c>
      <c r="BI164" s="221">
        <f>IF(O164="nulová",K164,0)</f>
        <v>0</v>
      </c>
      <c r="BJ164" s="15" t="s">
        <v>80</v>
      </c>
      <c r="BK164" s="221">
        <f>ROUND(P164*H164,2)</f>
        <v>0</v>
      </c>
      <c r="BL164" s="15" t="s">
        <v>153</v>
      </c>
      <c r="BM164" s="15" t="s">
        <v>322</v>
      </c>
    </row>
    <row r="165" spans="2:63" s="10" customFormat="1" ht="25.9" customHeight="1">
      <c r="B165" s="192"/>
      <c r="C165" s="193"/>
      <c r="D165" s="194" t="s">
        <v>71</v>
      </c>
      <c r="E165" s="195" t="s">
        <v>323</v>
      </c>
      <c r="F165" s="195" t="s">
        <v>324</v>
      </c>
      <c r="G165" s="193"/>
      <c r="H165" s="193"/>
      <c r="I165" s="196"/>
      <c r="J165" s="196"/>
      <c r="K165" s="197">
        <f>BK165</f>
        <v>0</v>
      </c>
      <c r="L165" s="193"/>
      <c r="M165" s="198"/>
      <c r="N165" s="199"/>
      <c r="O165" s="200"/>
      <c r="P165" s="200"/>
      <c r="Q165" s="201">
        <f>Q166+Q171+Q176+Q182+Q188+Q192+Q195+Q199</f>
        <v>0</v>
      </c>
      <c r="R165" s="201">
        <f>R166+R171+R176+R182+R188+R192+R195+R199</f>
        <v>0</v>
      </c>
      <c r="S165" s="200"/>
      <c r="T165" s="202">
        <f>T166+T171+T176+T182+T188+T192+T195+T199</f>
        <v>0</v>
      </c>
      <c r="U165" s="200"/>
      <c r="V165" s="202">
        <f>V166+V171+V176+V182+V188+V192+V195+V199</f>
        <v>0.2809198</v>
      </c>
      <c r="W165" s="200"/>
      <c r="X165" s="203">
        <f>X166+X171+X176+X182+X188+X192+X195+X199</f>
        <v>0.055163000000000004</v>
      </c>
      <c r="AR165" s="204" t="s">
        <v>82</v>
      </c>
      <c r="AT165" s="205" t="s">
        <v>71</v>
      </c>
      <c r="AU165" s="205" t="s">
        <v>72</v>
      </c>
      <c r="AY165" s="204" t="s">
        <v>135</v>
      </c>
      <c r="BK165" s="206">
        <f>BK166+BK171+BK176+BK182+BK188+BK192+BK195+BK199</f>
        <v>0</v>
      </c>
    </row>
    <row r="166" spans="2:63" s="10" customFormat="1" ht="22.8" customHeight="1">
      <c r="B166" s="192"/>
      <c r="C166" s="193"/>
      <c r="D166" s="194" t="s">
        <v>71</v>
      </c>
      <c r="E166" s="207" t="s">
        <v>325</v>
      </c>
      <c r="F166" s="207" t="s">
        <v>326</v>
      </c>
      <c r="G166" s="193"/>
      <c r="H166" s="193"/>
      <c r="I166" s="196"/>
      <c r="J166" s="196"/>
      <c r="K166" s="208">
        <f>BK166</f>
        <v>0</v>
      </c>
      <c r="L166" s="193"/>
      <c r="M166" s="198"/>
      <c r="N166" s="199"/>
      <c r="O166" s="200"/>
      <c r="P166" s="200"/>
      <c r="Q166" s="201">
        <f>SUM(Q167:Q170)</f>
        <v>0</v>
      </c>
      <c r="R166" s="201">
        <f>SUM(R167:R170)</f>
        <v>0</v>
      </c>
      <c r="S166" s="200"/>
      <c r="T166" s="202">
        <f>SUM(T167:T170)</f>
        <v>0</v>
      </c>
      <c r="U166" s="200"/>
      <c r="V166" s="202">
        <f>SUM(V167:V170)</f>
        <v>0</v>
      </c>
      <c r="W166" s="200"/>
      <c r="X166" s="203">
        <f>SUM(X167:X170)</f>
        <v>0.0034159999999999993</v>
      </c>
      <c r="AR166" s="204" t="s">
        <v>82</v>
      </c>
      <c r="AT166" s="205" t="s">
        <v>71</v>
      </c>
      <c r="AU166" s="205" t="s">
        <v>80</v>
      </c>
      <c r="AY166" s="204" t="s">
        <v>135</v>
      </c>
      <c r="BK166" s="206">
        <f>SUM(BK167:BK170)</f>
        <v>0</v>
      </c>
    </row>
    <row r="167" spans="2:65" s="1" customFormat="1" ht="16.5" customHeight="1">
      <c r="B167" s="36"/>
      <c r="C167" s="209" t="s">
        <v>327</v>
      </c>
      <c r="D167" s="209" t="s">
        <v>138</v>
      </c>
      <c r="E167" s="210" t="s">
        <v>328</v>
      </c>
      <c r="F167" s="211" t="s">
        <v>329</v>
      </c>
      <c r="G167" s="212" t="s">
        <v>218</v>
      </c>
      <c r="H167" s="213">
        <v>12.2</v>
      </c>
      <c r="I167" s="214"/>
      <c r="J167" s="214"/>
      <c r="K167" s="215">
        <f>ROUND(P167*H167,2)</f>
        <v>0</v>
      </c>
      <c r="L167" s="211" t="s">
        <v>142</v>
      </c>
      <c r="M167" s="41"/>
      <c r="N167" s="216" t="s">
        <v>1</v>
      </c>
      <c r="O167" s="217" t="s">
        <v>41</v>
      </c>
      <c r="P167" s="218">
        <f>I167+J167</f>
        <v>0</v>
      </c>
      <c r="Q167" s="218">
        <f>ROUND(I167*H167,2)</f>
        <v>0</v>
      </c>
      <c r="R167" s="218">
        <f>ROUND(J167*H167,2)</f>
        <v>0</v>
      </c>
      <c r="S167" s="77"/>
      <c r="T167" s="219">
        <f>S167*H167</f>
        <v>0</v>
      </c>
      <c r="U167" s="219">
        <v>0</v>
      </c>
      <c r="V167" s="219">
        <f>U167*H167</f>
        <v>0</v>
      </c>
      <c r="W167" s="219">
        <v>0.00028</v>
      </c>
      <c r="X167" s="220">
        <f>W167*H167</f>
        <v>0.0034159999999999993</v>
      </c>
      <c r="AR167" s="15" t="s">
        <v>238</v>
      </c>
      <c r="AT167" s="15" t="s">
        <v>138</v>
      </c>
      <c r="AU167" s="15" t="s">
        <v>82</v>
      </c>
      <c r="AY167" s="15" t="s">
        <v>135</v>
      </c>
      <c r="BE167" s="221">
        <f>IF(O167="základní",K167,0)</f>
        <v>0</v>
      </c>
      <c r="BF167" s="221">
        <f>IF(O167="snížená",K167,0)</f>
        <v>0</v>
      </c>
      <c r="BG167" s="221">
        <f>IF(O167="zákl. přenesená",K167,0)</f>
        <v>0</v>
      </c>
      <c r="BH167" s="221">
        <f>IF(O167="sníž. přenesená",K167,0)</f>
        <v>0</v>
      </c>
      <c r="BI167" s="221">
        <f>IF(O167="nulová",K167,0)</f>
        <v>0</v>
      </c>
      <c r="BJ167" s="15" t="s">
        <v>80</v>
      </c>
      <c r="BK167" s="221">
        <f>ROUND(P167*H167,2)</f>
        <v>0</v>
      </c>
      <c r="BL167" s="15" t="s">
        <v>238</v>
      </c>
      <c r="BM167" s="15" t="s">
        <v>330</v>
      </c>
    </row>
    <row r="168" spans="2:51" s="11" customFormat="1" ht="12">
      <c r="B168" s="228"/>
      <c r="C168" s="229"/>
      <c r="D168" s="230" t="s">
        <v>204</v>
      </c>
      <c r="E168" s="231" t="s">
        <v>1</v>
      </c>
      <c r="F168" s="232" t="s">
        <v>331</v>
      </c>
      <c r="G168" s="229"/>
      <c r="H168" s="233">
        <v>3</v>
      </c>
      <c r="I168" s="234"/>
      <c r="J168" s="234"/>
      <c r="K168" s="229"/>
      <c r="L168" s="229"/>
      <c r="M168" s="235"/>
      <c r="N168" s="236"/>
      <c r="O168" s="237"/>
      <c r="P168" s="237"/>
      <c r="Q168" s="237"/>
      <c r="R168" s="237"/>
      <c r="S168" s="237"/>
      <c r="T168" s="237"/>
      <c r="U168" s="237"/>
      <c r="V168" s="237"/>
      <c r="W168" s="237"/>
      <c r="X168" s="238"/>
      <c r="AT168" s="239" t="s">
        <v>204</v>
      </c>
      <c r="AU168" s="239" t="s">
        <v>82</v>
      </c>
      <c r="AV168" s="11" t="s">
        <v>82</v>
      </c>
      <c r="AW168" s="11" t="s">
        <v>5</v>
      </c>
      <c r="AX168" s="11" t="s">
        <v>72</v>
      </c>
      <c r="AY168" s="239" t="s">
        <v>135</v>
      </c>
    </row>
    <row r="169" spans="2:51" s="11" customFormat="1" ht="12">
      <c r="B169" s="228"/>
      <c r="C169" s="229"/>
      <c r="D169" s="230" t="s">
        <v>204</v>
      </c>
      <c r="E169" s="231" t="s">
        <v>1</v>
      </c>
      <c r="F169" s="232" t="s">
        <v>332</v>
      </c>
      <c r="G169" s="229"/>
      <c r="H169" s="233">
        <v>4.2</v>
      </c>
      <c r="I169" s="234"/>
      <c r="J169" s="234"/>
      <c r="K169" s="229"/>
      <c r="L169" s="229"/>
      <c r="M169" s="235"/>
      <c r="N169" s="236"/>
      <c r="O169" s="237"/>
      <c r="P169" s="237"/>
      <c r="Q169" s="237"/>
      <c r="R169" s="237"/>
      <c r="S169" s="237"/>
      <c r="T169" s="237"/>
      <c r="U169" s="237"/>
      <c r="V169" s="237"/>
      <c r="W169" s="237"/>
      <c r="X169" s="238"/>
      <c r="AT169" s="239" t="s">
        <v>204</v>
      </c>
      <c r="AU169" s="239" t="s">
        <v>82</v>
      </c>
      <c r="AV169" s="11" t="s">
        <v>82</v>
      </c>
      <c r="AW169" s="11" t="s">
        <v>5</v>
      </c>
      <c r="AX169" s="11" t="s">
        <v>72</v>
      </c>
      <c r="AY169" s="239" t="s">
        <v>135</v>
      </c>
    </row>
    <row r="170" spans="2:51" s="11" customFormat="1" ht="12">
      <c r="B170" s="228"/>
      <c r="C170" s="229"/>
      <c r="D170" s="230" t="s">
        <v>204</v>
      </c>
      <c r="E170" s="231" t="s">
        <v>1</v>
      </c>
      <c r="F170" s="232" t="s">
        <v>333</v>
      </c>
      <c r="G170" s="229"/>
      <c r="H170" s="233">
        <v>5</v>
      </c>
      <c r="I170" s="234"/>
      <c r="J170" s="234"/>
      <c r="K170" s="229"/>
      <c r="L170" s="229"/>
      <c r="M170" s="235"/>
      <c r="N170" s="236"/>
      <c r="O170" s="237"/>
      <c r="P170" s="237"/>
      <c r="Q170" s="237"/>
      <c r="R170" s="237"/>
      <c r="S170" s="237"/>
      <c r="T170" s="237"/>
      <c r="U170" s="237"/>
      <c r="V170" s="237"/>
      <c r="W170" s="237"/>
      <c r="X170" s="238"/>
      <c r="AT170" s="239" t="s">
        <v>204</v>
      </c>
      <c r="AU170" s="239" t="s">
        <v>82</v>
      </c>
      <c r="AV170" s="11" t="s">
        <v>82</v>
      </c>
      <c r="AW170" s="11" t="s">
        <v>5</v>
      </c>
      <c r="AX170" s="11" t="s">
        <v>72</v>
      </c>
      <c r="AY170" s="239" t="s">
        <v>135</v>
      </c>
    </row>
    <row r="171" spans="2:63" s="10" customFormat="1" ht="22.8" customHeight="1">
      <c r="B171" s="192"/>
      <c r="C171" s="193"/>
      <c r="D171" s="194" t="s">
        <v>71</v>
      </c>
      <c r="E171" s="207" t="s">
        <v>334</v>
      </c>
      <c r="F171" s="207" t="s">
        <v>335</v>
      </c>
      <c r="G171" s="193"/>
      <c r="H171" s="193"/>
      <c r="I171" s="196"/>
      <c r="J171" s="196"/>
      <c r="K171" s="208">
        <f>BK171</f>
        <v>0</v>
      </c>
      <c r="L171" s="193"/>
      <c r="M171" s="198"/>
      <c r="N171" s="199"/>
      <c r="O171" s="200"/>
      <c r="P171" s="200"/>
      <c r="Q171" s="201">
        <f>SUM(Q172:Q175)</f>
        <v>0</v>
      </c>
      <c r="R171" s="201">
        <f>SUM(R172:R175)</f>
        <v>0</v>
      </c>
      <c r="S171" s="200"/>
      <c r="T171" s="202">
        <f>SUM(T172:T175)</f>
        <v>0</v>
      </c>
      <c r="U171" s="200"/>
      <c r="V171" s="202">
        <f>SUM(V172:V175)</f>
        <v>0</v>
      </c>
      <c r="W171" s="200"/>
      <c r="X171" s="203">
        <f>SUM(X172:X175)</f>
        <v>0.0173</v>
      </c>
      <c r="AR171" s="204" t="s">
        <v>82</v>
      </c>
      <c r="AT171" s="205" t="s">
        <v>71</v>
      </c>
      <c r="AU171" s="205" t="s">
        <v>80</v>
      </c>
      <c r="AY171" s="204" t="s">
        <v>135</v>
      </c>
      <c r="BK171" s="206">
        <f>SUM(BK172:BK175)</f>
        <v>0</v>
      </c>
    </row>
    <row r="172" spans="2:65" s="1" customFormat="1" ht="16.5" customHeight="1">
      <c r="B172" s="36"/>
      <c r="C172" s="209" t="s">
        <v>336</v>
      </c>
      <c r="D172" s="209" t="s">
        <v>138</v>
      </c>
      <c r="E172" s="210" t="s">
        <v>337</v>
      </c>
      <c r="F172" s="211" t="s">
        <v>338</v>
      </c>
      <c r="G172" s="212" t="s">
        <v>249</v>
      </c>
      <c r="H172" s="213">
        <v>1</v>
      </c>
      <c r="I172" s="214"/>
      <c r="J172" s="214"/>
      <c r="K172" s="215">
        <f>ROUND(P172*H172,2)</f>
        <v>0</v>
      </c>
      <c r="L172" s="211" t="s">
        <v>1</v>
      </c>
      <c r="M172" s="41"/>
      <c r="N172" s="216" t="s">
        <v>1</v>
      </c>
      <c r="O172" s="217" t="s">
        <v>41</v>
      </c>
      <c r="P172" s="218">
        <f>I172+J172</f>
        <v>0</v>
      </c>
      <c r="Q172" s="218">
        <f>ROUND(I172*H172,2)</f>
        <v>0</v>
      </c>
      <c r="R172" s="218">
        <f>ROUND(J172*H172,2)</f>
        <v>0</v>
      </c>
      <c r="S172" s="77"/>
      <c r="T172" s="219">
        <f>S172*H172</f>
        <v>0</v>
      </c>
      <c r="U172" s="219">
        <v>0</v>
      </c>
      <c r="V172" s="219">
        <f>U172*H172</f>
        <v>0</v>
      </c>
      <c r="W172" s="219">
        <v>0</v>
      </c>
      <c r="X172" s="220">
        <f>W172*H172</f>
        <v>0</v>
      </c>
      <c r="AR172" s="15" t="s">
        <v>238</v>
      </c>
      <c r="AT172" s="15" t="s">
        <v>138</v>
      </c>
      <c r="AU172" s="15" t="s">
        <v>82</v>
      </c>
      <c r="AY172" s="15" t="s">
        <v>135</v>
      </c>
      <c r="BE172" s="221">
        <f>IF(O172="základní",K172,0)</f>
        <v>0</v>
      </c>
      <c r="BF172" s="221">
        <f>IF(O172="snížená",K172,0)</f>
        <v>0</v>
      </c>
      <c r="BG172" s="221">
        <f>IF(O172="zákl. přenesená",K172,0)</f>
        <v>0</v>
      </c>
      <c r="BH172" s="221">
        <f>IF(O172="sníž. přenesená",K172,0)</f>
        <v>0</v>
      </c>
      <c r="BI172" s="221">
        <f>IF(O172="nulová",K172,0)</f>
        <v>0</v>
      </c>
      <c r="BJ172" s="15" t="s">
        <v>80</v>
      </c>
      <c r="BK172" s="221">
        <f>ROUND(P172*H172,2)</f>
        <v>0</v>
      </c>
      <c r="BL172" s="15" t="s">
        <v>238</v>
      </c>
      <c r="BM172" s="15" t="s">
        <v>339</v>
      </c>
    </row>
    <row r="173" spans="2:65" s="1" customFormat="1" ht="16.5" customHeight="1">
      <c r="B173" s="36"/>
      <c r="C173" s="209" t="s">
        <v>340</v>
      </c>
      <c r="D173" s="209" t="s">
        <v>138</v>
      </c>
      <c r="E173" s="210" t="s">
        <v>341</v>
      </c>
      <c r="F173" s="211" t="s">
        <v>342</v>
      </c>
      <c r="G173" s="212" t="s">
        <v>249</v>
      </c>
      <c r="H173" s="213">
        <v>1</v>
      </c>
      <c r="I173" s="214"/>
      <c r="J173" s="214"/>
      <c r="K173" s="215">
        <f>ROUND(P173*H173,2)</f>
        <v>0</v>
      </c>
      <c r="L173" s="211" t="s">
        <v>1</v>
      </c>
      <c r="M173" s="41"/>
      <c r="N173" s="216" t="s">
        <v>1</v>
      </c>
      <c r="O173" s="217" t="s">
        <v>41</v>
      </c>
      <c r="P173" s="218">
        <f>I173+J173</f>
        <v>0</v>
      </c>
      <c r="Q173" s="218">
        <f>ROUND(I173*H173,2)</f>
        <v>0</v>
      </c>
      <c r="R173" s="218">
        <f>ROUND(J173*H173,2)</f>
        <v>0</v>
      </c>
      <c r="S173" s="77"/>
      <c r="T173" s="219">
        <f>S173*H173</f>
        <v>0</v>
      </c>
      <c r="U173" s="219">
        <v>0</v>
      </c>
      <c r="V173" s="219">
        <f>U173*H173</f>
        <v>0</v>
      </c>
      <c r="W173" s="219">
        <v>0</v>
      </c>
      <c r="X173" s="220">
        <f>W173*H173</f>
        <v>0</v>
      </c>
      <c r="AR173" s="15" t="s">
        <v>238</v>
      </c>
      <c r="AT173" s="15" t="s">
        <v>138</v>
      </c>
      <c r="AU173" s="15" t="s">
        <v>82</v>
      </c>
      <c r="AY173" s="15" t="s">
        <v>135</v>
      </c>
      <c r="BE173" s="221">
        <f>IF(O173="základní",K173,0)</f>
        <v>0</v>
      </c>
      <c r="BF173" s="221">
        <f>IF(O173="snížená",K173,0)</f>
        <v>0</v>
      </c>
      <c r="BG173" s="221">
        <f>IF(O173="zákl. přenesená",K173,0)</f>
        <v>0</v>
      </c>
      <c r="BH173" s="221">
        <f>IF(O173="sníž. přenesená",K173,0)</f>
        <v>0</v>
      </c>
      <c r="BI173" s="221">
        <f>IF(O173="nulová",K173,0)</f>
        <v>0</v>
      </c>
      <c r="BJ173" s="15" t="s">
        <v>80</v>
      </c>
      <c r="BK173" s="221">
        <f>ROUND(P173*H173,2)</f>
        <v>0</v>
      </c>
      <c r="BL173" s="15" t="s">
        <v>238</v>
      </c>
      <c r="BM173" s="15" t="s">
        <v>343</v>
      </c>
    </row>
    <row r="174" spans="2:65" s="1" customFormat="1" ht="16.5" customHeight="1">
      <c r="B174" s="36"/>
      <c r="C174" s="209" t="s">
        <v>344</v>
      </c>
      <c r="D174" s="209" t="s">
        <v>138</v>
      </c>
      <c r="E174" s="210" t="s">
        <v>345</v>
      </c>
      <c r="F174" s="211" t="s">
        <v>346</v>
      </c>
      <c r="G174" s="212" t="s">
        <v>141</v>
      </c>
      <c r="H174" s="213">
        <v>1</v>
      </c>
      <c r="I174" s="214"/>
      <c r="J174" s="214"/>
      <c r="K174" s="215">
        <f>ROUND(P174*H174,2)</f>
        <v>0</v>
      </c>
      <c r="L174" s="211" t="s">
        <v>142</v>
      </c>
      <c r="M174" s="41"/>
      <c r="N174" s="216" t="s">
        <v>1</v>
      </c>
      <c r="O174" s="217" t="s">
        <v>41</v>
      </c>
      <c r="P174" s="218">
        <f>I174+J174</f>
        <v>0</v>
      </c>
      <c r="Q174" s="218">
        <f>ROUND(I174*H174,2)</f>
        <v>0</v>
      </c>
      <c r="R174" s="218">
        <f>ROUND(J174*H174,2)</f>
        <v>0</v>
      </c>
      <c r="S174" s="77"/>
      <c r="T174" s="219">
        <f>S174*H174</f>
        <v>0</v>
      </c>
      <c r="U174" s="219">
        <v>0</v>
      </c>
      <c r="V174" s="219">
        <f>U174*H174</f>
        <v>0</v>
      </c>
      <c r="W174" s="219">
        <v>0.0173</v>
      </c>
      <c r="X174" s="220">
        <f>W174*H174</f>
        <v>0.0173</v>
      </c>
      <c r="AR174" s="15" t="s">
        <v>238</v>
      </c>
      <c r="AT174" s="15" t="s">
        <v>138</v>
      </c>
      <c r="AU174" s="15" t="s">
        <v>82</v>
      </c>
      <c r="AY174" s="15" t="s">
        <v>135</v>
      </c>
      <c r="BE174" s="221">
        <f>IF(O174="základní",K174,0)</f>
        <v>0</v>
      </c>
      <c r="BF174" s="221">
        <f>IF(O174="snížená",K174,0)</f>
        <v>0</v>
      </c>
      <c r="BG174" s="221">
        <f>IF(O174="zákl. přenesená",K174,0)</f>
        <v>0</v>
      </c>
      <c r="BH174" s="221">
        <f>IF(O174="sníž. přenesená",K174,0)</f>
        <v>0</v>
      </c>
      <c r="BI174" s="221">
        <f>IF(O174="nulová",K174,0)</f>
        <v>0</v>
      </c>
      <c r="BJ174" s="15" t="s">
        <v>80</v>
      </c>
      <c r="BK174" s="221">
        <f>ROUND(P174*H174,2)</f>
        <v>0</v>
      </c>
      <c r="BL174" s="15" t="s">
        <v>238</v>
      </c>
      <c r="BM174" s="15" t="s">
        <v>347</v>
      </c>
    </row>
    <row r="175" spans="2:51" s="11" customFormat="1" ht="12">
      <c r="B175" s="228"/>
      <c r="C175" s="229"/>
      <c r="D175" s="230" t="s">
        <v>204</v>
      </c>
      <c r="E175" s="231" t="s">
        <v>1</v>
      </c>
      <c r="F175" s="232" t="s">
        <v>348</v>
      </c>
      <c r="G175" s="229"/>
      <c r="H175" s="233">
        <v>1</v>
      </c>
      <c r="I175" s="234"/>
      <c r="J175" s="234"/>
      <c r="K175" s="229"/>
      <c r="L175" s="229"/>
      <c r="M175" s="235"/>
      <c r="N175" s="236"/>
      <c r="O175" s="237"/>
      <c r="P175" s="237"/>
      <c r="Q175" s="237"/>
      <c r="R175" s="237"/>
      <c r="S175" s="237"/>
      <c r="T175" s="237"/>
      <c r="U175" s="237"/>
      <c r="V175" s="237"/>
      <c r="W175" s="237"/>
      <c r="X175" s="238"/>
      <c r="AT175" s="239" t="s">
        <v>204</v>
      </c>
      <c r="AU175" s="239" t="s">
        <v>82</v>
      </c>
      <c r="AV175" s="11" t="s">
        <v>82</v>
      </c>
      <c r="AW175" s="11" t="s">
        <v>5</v>
      </c>
      <c r="AX175" s="11" t="s">
        <v>80</v>
      </c>
      <c r="AY175" s="239" t="s">
        <v>135</v>
      </c>
    </row>
    <row r="176" spans="2:63" s="10" customFormat="1" ht="22.8" customHeight="1">
      <c r="B176" s="192"/>
      <c r="C176" s="193"/>
      <c r="D176" s="194" t="s">
        <v>71</v>
      </c>
      <c r="E176" s="207" t="s">
        <v>349</v>
      </c>
      <c r="F176" s="207" t="s">
        <v>350</v>
      </c>
      <c r="G176" s="193"/>
      <c r="H176" s="193"/>
      <c r="I176" s="196"/>
      <c r="J176" s="196"/>
      <c r="K176" s="208">
        <f>BK176</f>
        <v>0</v>
      </c>
      <c r="L176" s="193"/>
      <c r="M176" s="198"/>
      <c r="N176" s="199"/>
      <c r="O176" s="200"/>
      <c r="P176" s="200"/>
      <c r="Q176" s="201">
        <f>SUM(Q177:Q181)</f>
        <v>0</v>
      </c>
      <c r="R176" s="201">
        <f>SUM(R177:R181)</f>
        <v>0</v>
      </c>
      <c r="S176" s="200"/>
      <c r="T176" s="202">
        <f>SUM(T177:T181)</f>
        <v>0</v>
      </c>
      <c r="U176" s="200"/>
      <c r="V176" s="202">
        <f>SUM(V177:V181)</f>
        <v>0</v>
      </c>
      <c r="W176" s="200"/>
      <c r="X176" s="203">
        <f>SUM(X177:X181)</f>
        <v>0.0018</v>
      </c>
      <c r="AR176" s="204" t="s">
        <v>82</v>
      </c>
      <c r="AT176" s="205" t="s">
        <v>71</v>
      </c>
      <c r="AU176" s="205" t="s">
        <v>80</v>
      </c>
      <c r="AY176" s="204" t="s">
        <v>135</v>
      </c>
      <c r="BK176" s="206">
        <f>SUM(BK177:BK181)</f>
        <v>0</v>
      </c>
    </row>
    <row r="177" spans="2:65" s="1" customFormat="1" ht="16.5" customHeight="1">
      <c r="B177" s="36"/>
      <c r="C177" s="209" t="s">
        <v>351</v>
      </c>
      <c r="D177" s="209" t="s">
        <v>138</v>
      </c>
      <c r="E177" s="210" t="s">
        <v>352</v>
      </c>
      <c r="F177" s="211" t="s">
        <v>353</v>
      </c>
      <c r="G177" s="212" t="s">
        <v>249</v>
      </c>
      <c r="H177" s="213">
        <v>1</v>
      </c>
      <c r="I177" s="214"/>
      <c r="J177" s="214"/>
      <c r="K177" s="215">
        <f>ROUND(P177*H177,2)</f>
        <v>0</v>
      </c>
      <c r="L177" s="211" t="s">
        <v>142</v>
      </c>
      <c r="M177" s="41"/>
      <c r="N177" s="216" t="s">
        <v>1</v>
      </c>
      <c r="O177" s="217" t="s">
        <v>41</v>
      </c>
      <c r="P177" s="218">
        <f>I177+J177</f>
        <v>0</v>
      </c>
      <c r="Q177" s="218">
        <f>ROUND(I177*H177,2)</f>
        <v>0</v>
      </c>
      <c r="R177" s="218">
        <f>ROUND(J177*H177,2)</f>
        <v>0</v>
      </c>
      <c r="S177" s="77"/>
      <c r="T177" s="219">
        <f>S177*H177</f>
        <v>0</v>
      </c>
      <c r="U177" s="219">
        <v>0</v>
      </c>
      <c r="V177" s="219">
        <f>U177*H177</f>
        <v>0</v>
      </c>
      <c r="W177" s="219">
        <v>0.0018</v>
      </c>
      <c r="X177" s="220">
        <f>W177*H177</f>
        <v>0.0018</v>
      </c>
      <c r="AR177" s="15" t="s">
        <v>238</v>
      </c>
      <c r="AT177" s="15" t="s">
        <v>138</v>
      </c>
      <c r="AU177" s="15" t="s">
        <v>82</v>
      </c>
      <c r="AY177" s="15" t="s">
        <v>135</v>
      </c>
      <c r="BE177" s="221">
        <f>IF(O177="základní",K177,0)</f>
        <v>0</v>
      </c>
      <c r="BF177" s="221">
        <f>IF(O177="snížená",K177,0)</f>
        <v>0</v>
      </c>
      <c r="BG177" s="221">
        <f>IF(O177="zákl. přenesená",K177,0)</f>
        <v>0</v>
      </c>
      <c r="BH177" s="221">
        <f>IF(O177="sníž. přenesená",K177,0)</f>
        <v>0</v>
      </c>
      <c r="BI177" s="221">
        <f>IF(O177="nulová",K177,0)</f>
        <v>0</v>
      </c>
      <c r="BJ177" s="15" t="s">
        <v>80</v>
      </c>
      <c r="BK177" s="221">
        <f>ROUND(P177*H177,2)</f>
        <v>0</v>
      </c>
      <c r="BL177" s="15" t="s">
        <v>238</v>
      </c>
      <c r="BM177" s="15" t="s">
        <v>354</v>
      </c>
    </row>
    <row r="178" spans="2:51" s="11" customFormat="1" ht="12">
      <c r="B178" s="228"/>
      <c r="C178" s="229"/>
      <c r="D178" s="230" t="s">
        <v>204</v>
      </c>
      <c r="E178" s="231" t="s">
        <v>1</v>
      </c>
      <c r="F178" s="232" t="s">
        <v>355</v>
      </c>
      <c r="G178" s="229"/>
      <c r="H178" s="233">
        <v>1</v>
      </c>
      <c r="I178" s="234"/>
      <c r="J178" s="234"/>
      <c r="K178" s="229"/>
      <c r="L178" s="229"/>
      <c r="M178" s="235"/>
      <c r="N178" s="236"/>
      <c r="O178" s="237"/>
      <c r="P178" s="237"/>
      <c r="Q178" s="237"/>
      <c r="R178" s="237"/>
      <c r="S178" s="237"/>
      <c r="T178" s="237"/>
      <c r="U178" s="237"/>
      <c r="V178" s="237"/>
      <c r="W178" s="237"/>
      <c r="X178" s="238"/>
      <c r="AT178" s="239" t="s">
        <v>204</v>
      </c>
      <c r="AU178" s="239" t="s">
        <v>82</v>
      </c>
      <c r="AV178" s="11" t="s">
        <v>82</v>
      </c>
      <c r="AW178" s="11" t="s">
        <v>5</v>
      </c>
      <c r="AX178" s="11" t="s">
        <v>80</v>
      </c>
      <c r="AY178" s="239" t="s">
        <v>135</v>
      </c>
    </row>
    <row r="179" spans="2:65" s="1" customFormat="1" ht="16.5" customHeight="1">
      <c r="B179" s="36"/>
      <c r="C179" s="209" t="s">
        <v>356</v>
      </c>
      <c r="D179" s="209" t="s">
        <v>138</v>
      </c>
      <c r="E179" s="210" t="s">
        <v>357</v>
      </c>
      <c r="F179" s="211" t="s">
        <v>358</v>
      </c>
      <c r="G179" s="212" t="s">
        <v>249</v>
      </c>
      <c r="H179" s="213">
        <v>1</v>
      </c>
      <c r="I179" s="214"/>
      <c r="J179" s="214"/>
      <c r="K179" s="215">
        <f>ROUND(P179*H179,2)</f>
        <v>0</v>
      </c>
      <c r="L179" s="211" t="s">
        <v>1</v>
      </c>
      <c r="M179" s="41"/>
      <c r="N179" s="216" t="s">
        <v>1</v>
      </c>
      <c r="O179" s="217" t="s">
        <v>41</v>
      </c>
      <c r="P179" s="218">
        <f>I179+J179</f>
        <v>0</v>
      </c>
      <c r="Q179" s="218">
        <f>ROUND(I179*H179,2)</f>
        <v>0</v>
      </c>
      <c r="R179" s="218">
        <f>ROUND(J179*H179,2)</f>
        <v>0</v>
      </c>
      <c r="S179" s="77"/>
      <c r="T179" s="219">
        <f>S179*H179</f>
        <v>0</v>
      </c>
      <c r="U179" s="219">
        <v>0</v>
      </c>
      <c r="V179" s="219">
        <f>U179*H179</f>
        <v>0</v>
      </c>
      <c r="W179" s="219">
        <v>0</v>
      </c>
      <c r="X179" s="220">
        <f>W179*H179</f>
        <v>0</v>
      </c>
      <c r="AR179" s="15" t="s">
        <v>238</v>
      </c>
      <c r="AT179" s="15" t="s">
        <v>138</v>
      </c>
      <c r="AU179" s="15" t="s">
        <v>82</v>
      </c>
      <c r="AY179" s="15" t="s">
        <v>135</v>
      </c>
      <c r="BE179" s="221">
        <f>IF(O179="základní",K179,0)</f>
        <v>0</v>
      </c>
      <c r="BF179" s="221">
        <f>IF(O179="snížená",K179,0)</f>
        <v>0</v>
      </c>
      <c r="BG179" s="221">
        <f>IF(O179="zákl. přenesená",K179,0)</f>
        <v>0</v>
      </c>
      <c r="BH179" s="221">
        <f>IF(O179="sníž. přenesená",K179,0)</f>
        <v>0</v>
      </c>
      <c r="BI179" s="221">
        <f>IF(O179="nulová",K179,0)</f>
        <v>0</v>
      </c>
      <c r="BJ179" s="15" t="s">
        <v>80</v>
      </c>
      <c r="BK179" s="221">
        <f>ROUND(P179*H179,2)</f>
        <v>0</v>
      </c>
      <c r="BL179" s="15" t="s">
        <v>238</v>
      </c>
      <c r="BM179" s="15" t="s">
        <v>359</v>
      </c>
    </row>
    <row r="180" spans="2:65" s="1" customFormat="1" ht="16.5" customHeight="1">
      <c r="B180" s="36"/>
      <c r="C180" s="209" t="s">
        <v>95</v>
      </c>
      <c r="D180" s="209" t="s">
        <v>138</v>
      </c>
      <c r="E180" s="210" t="s">
        <v>360</v>
      </c>
      <c r="F180" s="211" t="s">
        <v>361</v>
      </c>
      <c r="G180" s="212" t="s">
        <v>249</v>
      </c>
      <c r="H180" s="213">
        <v>3</v>
      </c>
      <c r="I180" s="214"/>
      <c r="J180" s="214"/>
      <c r="K180" s="215">
        <f>ROUND(P180*H180,2)</f>
        <v>0</v>
      </c>
      <c r="L180" s="211" t="s">
        <v>1</v>
      </c>
      <c r="M180" s="41"/>
      <c r="N180" s="216" t="s">
        <v>1</v>
      </c>
      <c r="O180" s="217" t="s">
        <v>41</v>
      </c>
      <c r="P180" s="218">
        <f>I180+J180</f>
        <v>0</v>
      </c>
      <c r="Q180" s="218">
        <f>ROUND(I180*H180,2)</f>
        <v>0</v>
      </c>
      <c r="R180" s="218">
        <f>ROUND(J180*H180,2)</f>
        <v>0</v>
      </c>
      <c r="S180" s="77"/>
      <c r="T180" s="219">
        <f>S180*H180</f>
        <v>0</v>
      </c>
      <c r="U180" s="219">
        <v>0</v>
      </c>
      <c r="V180" s="219">
        <f>U180*H180</f>
        <v>0</v>
      </c>
      <c r="W180" s="219">
        <v>0</v>
      </c>
      <c r="X180" s="220">
        <f>W180*H180</f>
        <v>0</v>
      </c>
      <c r="AR180" s="15" t="s">
        <v>238</v>
      </c>
      <c r="AT180" s="15" t="s">
        <v>138</v>
      </c>
      <c r="AU180" s="15" t="s">
        <v>82</v>
      </c>
      <c r="AY180" s="15" t="s">
        <v>135</v>
      </c>
      <c r="BE180" s="221">
        <f>IF(O180="základní",K180,0)</f>
        <v>0</v>
      </c>
      <c r="BF180" s="221">
        <f>IF(O180="snížená",K180,0)</f>
        <v>0</v>
      </c>
      <c r="BG180" s="221">
        <f>IF(O180="zákl. přenesená",K180,0)</f>
        <v>0</v>
      </c>
      <c r="BH180" s="221">
        <f>IF(O180="sníž. přenesená",K180,0)</f>
        <v>0</v>
      </c>
      <c r="BI180" s="221">
        <f>IF(O180="nulová",K180,0)</f>
        <v>0</v>
      </c>
      <c r="BJ180" s="15" t="s">
        <v>80</v>
      </c>
      <c r="BK180" s="221">
        <f>ROUND(P180*H180,2)</f>
        <v>0</v>
      </c>
      <c r="BL180" s="15" t="s">
        <v>238</v>
      </c>
      <c r="BM180" s="15" t="s">
        <v>362</v>
      </c>
    </row>
    <row r="181" spans="2:65" s="1" customFormat="1" ht="16.5" customHeight="1">
      <c r="B181" s="36"/>
      <c r="C181" s="209" t="s">
        <v>363</v>
      </c>
      <c r="D181" s="209" t="s">
        <v>138</v>
      </c>
      <c r="E181" s="210" t="s">
        <v>364</v>
      </c>
      <c r="F181" s="211" t="s">
        <v>365</v>
      </c>
      <c r="G181" s="212" t="s">
        <v>366</v>
      </c>
      <c r="H181" s="213">
        <v>20</v>
      </c>
      <c r="I181" s="214"/>
      <c r="J181" s="214"/>
      <c r="K181" s="215">
        <f>ROUND(P181*H181,2)</f>
        <v>0</v>
      </c>
      <c r="L181" s="211" t="s">
        <v>1</v>
      </c>
      <c r="M181" s="41"/>
      <c r="N181" s="216" t="s">
        <v>1</v>
      </c>
      <c r="O181" s="217" t="s">
        <v>41</v>
      </c>
      <c r="P181" s="218">
        <f>I181+J181</f>
        <v>0</v>
      </c>
      <c r="Q181" s="218">
        <f>ROUND(I181*H181,2)</f>
        <v>0</v>
      </c>
      <c r="R181" s="218">
        <f>ROUND(J181*H181,2)</f>
        <v>0</v>
      </c>
      <c r="S181" s="77"/>
      <c r="T181" s="219">
        <f>S181*H181</f>
        <v>0</v>
      </c>
      <c r="U181" s="219">
        <v>0</v>
      </c>
      <c r="V181" s="219">
        <f>U181*H181</f>
        <v>0</v>
      </c>
      <c r="W181" s="219">
        <v>0</v>
      </c>
      <c r="X181" s="220">
        <f>W181*H181</f>
        <v>0</v>
      </c>
      <c r="AR181" s="15" t="s">
        <v>238</v>
      </c>
      <c r="AT181" s="15" t="s">
        <v>138</v>
      </c>
      <c r="AU181" s="15" t="s">
        <v>82</v>
      </c>
      <c r="AY181" s="15" t="s">
        <v>135</v>
      </c>
      <c r="BE181" s="221">
        <f>IF(O181="základní",K181,0)</f>
        <v>0</v>
      </c>
      <c r="BF181" s="221">
        <f>IF(O181="snížená",K181,0)</f>
        <v>0</v>
      </c>
      <c r="BG181" s="221">
        <f>IF(O181="zákl. přenesená",K181,0)</f>
        <v>0</v>
      </c>
      <c r="BH181" s="221">
        <f>IF(O181="sníž. přenesená",K181,0)</f>
        <v>0</v>
      </c>
      <c r="BI181" s="221">
        <f>IF(O181="nulová",K181,0)</f>
        <v>0</v>
      </c>
      <c r="BJ181" s="15" t="s">
        <v>80</v>
      </c>
      <c r="BK181" s="221">
        <f>ROUND(P181*H181,2)</f>
        <v>0</v>
      </c>
      <c r="BL181" s="15" t="s">
        <v>238</v>
      </c>
      <c r="BM181" s="15" t="s">
        <v>367</v>
      </c>
    </row>
    <row r="182" spans="2:63" s="10" customFormat="1" ht="22.8" customHeight="1">
      <c r="B182" s="192"/>
      <c r="C182" s="193"/>
      <c r="D182" s="194" t="s">
        <v>71</v>
      </c>
      <c r="E182" s="207" t="s">
        <v>368</v>
      </c>
      <c r="F182" s="207" t="s">
        <v>369</v>
      </c>
      <c r="G182" s="193"/>
      <c r="H182" s="193"/>
      <c r="I182" s="196"/>
      <c r="J182" s="196"/>
      <c r="K182" s="208">
        <f>BK182</f>
        <v>0</v>
      </c>
      <c r="L182" s="193"/>
      <c r="M182" s="198"/>
      <c r="N182" s="199"/>
      <c r="O182" s="200"/>
      <c r="P182" s="200"/>
      <c r="Q182" s="201">
        <f>SUM(Q183:Q187)</f>
        <v>0</v>
      </c>
      <c r="R182" s="201">
        <f>SUM(R183:R187)</f>
        <v>0</v>
      </c>
      <c r="S182" s="200"/>
      <c r="T182" s="202">
        <f>SUM(T183:T187)</f>
        <v>0</v>
      </c>
      <c r="U182" s="200"/>
      <c r="V182" s="202">
        <f>SUM(V183:V187)</f>
        <v>0.2714398</v>
      </c>
      <c r="W182" s="200"/>
      <c r="X182" s="203">
        <f>SUM(X183:X187)</f>
        <v>0</v>
      </c>
      <c r="AR182" s="204" t="s">
        <v>82</v>
      </c>
      <c r="AT182" s="205" t="s">
        <v>71</v>
      </c>
      <c r="AU182" s="205" t="s">
        <v>80</v>
      </c>
      <c r="AY182" s="204" t="s">
        <v>135</v>
      </c>
      <c r="BK182" s="206">
        <f>SUM(BK183:BK187)</f>
        <v>0</v>
      </c>
    </row>
    <row r="183" spans="2:65" s="1" customFormat="1" ht="16.5" customHeight="1">
      <c r="B183" s="36"/>
      <c r="C183" s="209" t="s">
        <v>370</v>
      </c>
      <c r="D183" s="209" t="s">
        <v>138</v>
      </c>
      <c r="E183" s="210" t="s">
        <v>371</v>
      </c>
      <c r="F183" s="211" t="s">
        <v>372</v>
      </c>
      <c r="G183" s="212" t="s">
        <v>202</v>
      </c>
      <c r="H183" s="213">
        <v>35.81</v>
      </c>
      <c r="I183" s="214"/>
      <c r="J183" s="214"/>
      <c r="K183" s="215">
        <f>ROUND(P183*H183,2)</f>
        <v>0</v>
      </c>
      <c r="L183" s="211" t="s">
        <v>142</v>
      </c>
      <c r="M183" s="41"/>
      <c r="N183" s="216" t="s">
        <v>1</v>
      </c>
      <c r="O183" s="217" t="s">
        <v>41</v>
      </c>
      <c r="P183" s="218">
        <f>I183+J183</f>
        <v>0</v>
      </c>
      <c r="Q183" s="218">
        <f>ROUND(I183*H183,2)</f>
        <v>0</v>
      </c>
      <c r="R183" s="218">
        <f>ROUND(J183*H183,2)</f>
        <v>0</v>
      </c>
      <c r="S183" s="77"/>
      <c r="T183" s="219">
        <f>S183*H183</f>
        <v>0</v>
      </c>
      <c r="U183" s="219">
        <v>0.00758</v>
      </c>
      <c r="V183" s="219">
        <f>U183*H183</f>
        <v>0.2714398</v>
      </c>
      <c r="W183" s="219">
        <v>0</v>
      </c>
      <c r="X183" s="220">
        <f>W183*H183</f>
        <v>0</v>
      </c>
      <c r="AR183" s="15" t="s">
        <v>238</v>
      </c>
      <c r="AT183" s="15" t="s">
        <v>138</v>
      </c>
      <c r="AU183" s="15" t="s">
        <v>82</v>
      </c>
      <c r="AY183" s="15" t="s">
        <v>135</v>
      </c>
      <c r="BE183" s="221">
        <f>IF(O183="základní",K183,0)</f>
        <v>0</v>
      </c>
      <c r="BF183" s="221">
        <f>IF(O183="snížená",K183,0)</f>
        <v>0</v>
      </c>
      <c r="BG183" s="221">
        <f>IF(O183="zákl. přenesená",K183,0)</f>
        <v>0</v>
      </c>
      <c r="BH183" s="221">
        <f>IF(O183="sníž. přenesená",K183,0)</f>
        <v>0</v>
      </c>
      <c r="BI183" s="221">
        <f>IF(O183="nulová",K183,0)</f>
        <v>0</v>
      </c>
      <c r="BJ183" s="15" t="s">
        <v>80</v>
      </c>
      <c r="BK183" s="221">
        <f>ROUND(P183*H183,2)</f>
        <v>0</v>
      </c>
      <c r="BL183" s="15" t="s">
        <v>238</v>
      </c>
      <c r="BM183" s="15" t="s">
        <v>373</v>
      </c>
    </row>
    <row r="184" spans="2:51" s="11" customFormat="1" ht="12">
      <c r="B184" s="228"/>
      <c r="C184" s="229"/>
      <c r="D184" s="230" t="s">
        <v>204</v>
      </c>
      <c r="E184" s="231" t="s">
        <v>1</v>
      </c>
      <c r="F184" s="232" t="s">
        <v>240</v>
      </c>
      <c r="G184" s="229"/>
      <c r="H184" s="233">
        <v>17.5</v>
      </c>
      <c r="I184" s="234"/>
      <c r="J184" s="234"/>
      <c r="K184" s="229"/>
      <c r="L184" s="229"/>
      <c r="M184" s="235"/>
      <c r="N184" s="236"/>
      <c r="O184" s="237"/>
      <c r="P184" s="237"/>
      <c r="Q184" s="237"/>
      <c r="R184" s="237"/>
      <c r="S184" s="237"/>
      <c r="T184" s="237"/>
      <c r="U184" s="237"/>
      <c r="V184" s="237"/>
      <c r="W184" s="237"/>
      <c r="X184" s="238"/>
      <c r="AT184" s="239" t="s">
        <v>204</v>
      </c>
      <c r="AU184" s="239" t="s">
        <v>82</v>
      </c>
      <c r="AV184" s="11" t="s">
        <v>82</v>
      </c>
      <c r="AW184" s="11" t="s">
        <v>5</v>
      </c>
      <c r="AX184" s="11" t="s">
        <v>72</v>
      </c>
      <c r="AY184" s="239" t="s">
        <v>135</v>
      </c>
    </row>
    <row r="185" spans="2:51" s="11" customFormat="1" ht="12">
      <c r="B185" s="228"/>
      <c r="C185" s="229"/>
      <c r="D185" s="230" t="s">
        <v>204</v>
      </c>
      <c r="E185" s="231" t="s">
        <v>1</v>
      </c>
      <c r="F185" s="232" t="s">
        <v>242</v>
      </c>
      <c r="G185" s="229"/>
      <c r="H185" s="233">
        <v>11.12</v>
      </c>
      <c r="I185" s="234"/>
      <c r="J185" s="234"/>
      <c r="K185" s="229"/>
      <c r="L185" s="229"/>
      <c r="M185" s="235"/>
      <c r="N185" s="236"/>
      <c r="O185" s="237"/>
      <c r="P185" s="237"/>
      <c r="Q185" s="237"/>
      <c r="R185" s="237"/>
      <c r="S185" s="237"/>
      <c r="T185" s="237"/>
      <c r="U185" s="237"/>
      <c r="V185" s="237"/>
      <c r="W185" s="237"/>
      <c r="X185" s="238"/>
      <c r="AT185" s="239" t="s">
        <v>204</v>
      </c>
      <c r="AU185" s="239" t="s">
        <v>82</v>
      </c>
      <c r="AV185" s="11" t="s">
        <v>82</v>
      </c>
      <c r="AW185" s="11" t="s">
        <v>5</v>
      </c>
      <c r="AX185" s="11" t="s">
        <v>72</v>
      </c>
      <c r="AY185" s="239" t="s">
        <v>135</v>
      </c>
    </row>
    <row r="186" spans="2:51" s="11" customFormat="1" ht="12">
      <c r="B186" s="228"/>
      <c r="C186" s="229"/>
      <c r="D186" s="230" t="s">
        <v>204</v>
      </c>
      <c r="E186" s="231" t="s">
        <v>1</v>
      </c>
      <c r="F186" s="232" t="s">
        <v>230</v>
      </c>
      <c r="G186" s="229"/>
      <c r="H186" s="233">
        <v>4.55</v>
      </c>
      <c r="I186" s="234"/>
      <c r="J186" s="234"/>
      <c r="K186" s="229"/>
      <c r="L186" s="229"/>
      <c r="M186" s="235"/>
      <c r="N186" s="236"/>
      <c r="O186" s="237"/>
      <c r="P186" s="237"/>
      <c r="Q186" s="237"/>
      <c r="R186" s="237"/>
      <c r="S186" s="237"/>
      <c r="T186" s="237"/>
      <c r="U186" s="237"/>
      <c r="V186" s="237"/>
      <c r="W186" s="237"/>
      <c r="X186" s="238"/>
      <c r="AT186" s="239" t="s">
        <v>204</v>
      </c>
      <c r="AU186" s="239" t="s">
        <v>82</v>
      </c>
      <c r="AV186" s="11" t="s">
        <v>82</v>
      </c>
      <c r="AW186" s="11" t="s">
        <v>5</v>
      </c>
      <c r="AX186" s="11" t="s">
        <v>72</v>
      </c>
      <c r="AY186" s="239" t="s">
        <v>135</v>
      </c>
    </row>
    <row r="187" spans="2:51" s="11" customFormat="1" ht="12">
      <c r="B187" s="228"/>
      <c r="C187" s="229"/>
      <c r="D187" s="230" t="s">
        <v>204</v>
      </c>
      <c r="E187" s="231" t="s">
        <v>1</v>
      </c>
      <c r="F187" s="232" t="s">
        <v>245</v>
      </c>
      <c r="G187" s="229"/>
      <c r="H187" s="233">
        <v>2.64</v>
      </c>
      <c r="I187" s="234"/>
      <c r="J187" s="234"/>
      <c r="K187" s="229"/>
      <c r="L187" s="229"/>
      <c r="M187" s="235"/>
      <c r="N187" s="236"/>
      <c r="O187" s="237"/>
      <c r="P187" s="237"/>
      <c r="Q187" s="237"/>
      <c r="R187" s="237"/>
      <c r="S187" s="237"/>
      <c r="T187" s="237"/>
      <c r="U187" s="237"/>
      <c r="V187" s="237"/>
      <c r="W187" s="237"/>
      <c r="X187" s="238"/>
      <c r="AT187" s="239" t="s">
        <v>204</v>
      </c>
      <c r="AU187" s="239" t="s">
        <v>82</v>
      </c>
      <c r="AV187" s="11" t="s">
        <v>82</v>
      </c>
      <c r="AW187" s="11" t="s">
        <v>5</v>
      </c>
      <c r="AX187" s="11" t="s">
        <v>72</v>
      </c>
      <c r="AY187" s="239" t="s">
        <v>135</v>
      </c>
    </row>
    <row r="188" spans="2:63" s="10" customFormat="1" ht="22.8" customHeight="1">
      <c r="B188" s="192"/>
      <c r="C188" s="193"/>
      <c r="D188" s="194" t="s">
        <v>71</v>
      </c>
      <c r="E188" s="207" t="s">
        <v>374</v>
      </c>
      <c r="F188" s="207" t="s">
        <v>375</v>
      </c>
      <c r="G188" s="193"/>
      <c r="H188" s="193"/>
      <c r="I188" s="196"/>
      <c r="J188" s="196"/>
      <c r="K188" s="208">
        <f>BK188</f>
        <v>0</v>
      </c>
      <c r="L188" s="193"/>
      <c r="M188" s="198"/>
      <c r="N188" s="199"/>
      <c r="O188" s="200"/>
      <c r="P188" s="200"/>
      <c r="Q188" s="201">
        <f>SUM(Q189:Q191)</f>
        <v>0</v>
      </c>
      <c r="R188" s="201">
        <f>SUM(R189:R191)</f>
        <v>0</v>
      </c>
      <c r="S188" s="200"/>
      <c r="T188" s="202">
        <f>SUM(T189:T191)</f>
        <v>0</v>
      </c>
      <c r="U188" s="200"/>
      <c r="V188" s="202">
        <f>SUM(V189:V191)</f>
        <v>0</v>
      </c>
      <c r="W188" s="200"/>
      <c r="X188" s="203">
        <f>SUM(X189:X191)</f>
        <v>0.02772</v>
      </c>
      <c r="AR188" s="204" t="s">
        <v>82</v>
      </c>
      <c r="AT188" s="205" t="s">
        <v>71</v>
      </c>
      <c r="AU188" s="205" t="s">
        <v>80</v>
      </c>
      <c r="AY188" s="204" t="s">
        <v>135</v>
      </c>
      <c r="BK188" s="206">
        <f>SUM(BK189:BK191)</f>
        <v>0</v>
      </c>
    </row>
    <row r="189" spans="2:65" s="1" customFormat="1" ht="16.5" customHeight="1">
      <c r="B189" s="36"/>
      <c r="C189" s="209" t="s">
        <v>376</v>
      </c>
      <c r="D189" s="209" t="s">
        <v>138</v>
      </c>
      <c r="E189" s="210" t="s">
        <v>377</v>
      </c>
      <c r="F189" s="211" t="s">
        <v>378</v>
      </c>
      <c r="G189" s="212" t="s">
        <v>202</v>
      </c>
      <c r="H189" s="213">
        <v>9.24</v>
      </c>
      <c r="I189" s="214"/>
      <c r="J189" s="214"/>
      <c r="K189" s="215">
        <f>ROUND(P189*H189,2)</f>
        <v>0</v>
      </c>
      <c r="L189" s="211" t="s">
        <v>142</v>
      </c>
      <c r="M189" s="41"/>
      <c r="N189" s="216" t="s">
        <v>1</v>
      </c>
      <c r="O189" s="217" t="s">
        <v>41</v>
      </c>
      <c r="P189" s="218">
        <f>I189+J189</f>
        <v>0</v>
      </c>
      <c r="Q189" s="218">
        <f>ROUND(I189*H189,2)</f>
        <v>0</v>
      </c>
      <c r="R189" s="218">
        <f>ROUND(J189*H189,2)</f>
        <v>0</v>
      </c>
      <c r="S189" s="77"/>
      <c r="T189" s="219">
        <f>S189*H189</f>
        <v>0</v>
      </c>
      <c r="U189" s="219">
        <v>0</v>
      </c>
      <c r="V189" s="219">
        <f>U189*H189</f>
        <v>0</v>
      </c>
      <c r="W189" s="219">
        <v>0.003</v>
      </c>
      <c r="X189" s="220">
        <f>W189*H189</f>
        <v>0.02772</v>
      </c>
      <c r="AR189" s="15" t="s">
        <v>238</v>
      </c>
      <c r="AT189" s="15" t="s">
        <v>138</v>
      </c>
      <c r="AU189" s="15" t="s">
        <v>82</v>
      </c>
      <c r="AY189" s="15" t="s">
        <v>135</v>
      </c>
      <c r="BE189" s="221">
        <f>IF(O189="základní",K189,0)</f>
        <v>0</v>
      </c>
      <c r="BF189" s="221">
        <f>IF(O189="snížená",K189,0)</f>
        <v>0</v>
      </c>
      <c r="BG189" s="221">
        <f>IF(O189="zákl. přenesená",K189,0)</f>
        <v>0</v>
      </c>
      <c r="BH189" s="221">
        <f>IF(O189="sníž. přenesená",K189,0)</f>
        <v>0</v>
      </c>
      <c r="BI189" s="221">
        <f>IF(O189="nulová",K189,0)</f>
        <v>0</v>
      </c>
      <c r="BJ189" s="15" t="s">
        <v>80</v>
      </c>
      <c r="BK189" s="221">
        <f>ROUND(P189*H189,2)</f>
        <v>0</v>
      </c>
      <c r="BL189" s="15" t="s">
        <v>238</v>
      </c>
      <c r="BM189" s="15" t="s">
        <v>379</v>
      </c>
    </row>
    <row r="190" spans="2:51" s="11" customFormat="1" ht="12">
      <c r="B190" s="228"/>
      <c r="C190" s="229"/>
      <c r="D190" s="230" t="s">
        <v>204</v>
      </c>
      <c r="E190" s="231" t="s">
        <v>1</v>
      </c>
      <c r="F190" s="232" t="s">
        <v>229</v>
      </c>
      <c r="G190" s="229"/>
      <c r="H190" s="233">
        <v>3.8</v>
      </c>
      <c r="I190" s="234"/>
      <c r="J190" s="234"/>
      <c r="K190" s="229"/>
      <c r="L190" s="229"/>
      <c r="M190" s="235"/>
      <c r="N190" s="236"/>
      <c r="O190" s="237"/>
      <c r="P190" s="237"/>
      <c r="Q190" s="237"/>
      <c r="R190" s="237"/>
      <c r="S190" s="237"/>
      <c r="T190" s="237"/>
      <c r="U190" s="237"/>
      <c r="V190" s="237"/>
      <c r="W190" s="237"/>
      <c r="X190" s="238"/>
      <c r="AT190" s="239" t="s">
        <v>204</v>
      </c>
      <c r="AU190" s="239" t="s">
        <v>82</v>
      </c>
      <c r="AV190" s="11" t="s">
        <v>82</v>
      </c>
      <c r="AW190" s="11" t="s">
        <v>5</v>
      </c>
      <c r="AX190" s="11" t="s">
        <v>72</v>
      </c>
      <c r="AY190" s="239" t="s">
        <v>135</v>
      </c>
    </row>
    <row r="191" spans="2:51" s="11" customFormat="1" ht="12">
      <c r="B191" s="228"/>
      <c r="C191" s="229"/>
      <c r="D191" s="230" t="s">
        <v>204</v>
      </c>
      <c r="E191" s="231" t="s">
        <v>1</v>
      </c>
      <c r="F191" s="232" t="s">
        <v>380</v>
      </c>
      <c r="G191" s="229"/>
      <c r="H191" s="233">
        <v>5.44</v>
      </c>
      <c r="I191" s="234"/>
      <c r="J191" s="234"/>
      <c r="K191" s="229"/>
      <c r="L191" s="229"/>
      <c r="M191" s="235"/>
      <c r="N191" s="236"/>
      <c r="O191" s="237"/>
      <c r="P191" s="237"/>
      <c r="Q191" s="237"/>
      <c r="R191" s="237"/>
      <c r="S191" s="237"/>
      <c r="T191" s="237"/>
      <c r="U191" s="237"/>
      <c r="V191" s="237"/>
      <c r="W191" s="237"/>
      <c r="X191" s="238"/>
      <c r="AT191" s="239" t="s">
        <v>204</v>
      </c>
      <c r="AU191" s="239" t="s">
        <v>82</v>
      </c>
      <c r="AV191" s="11" t="s">
        <v>82</v>
      </c>
      <c r="AW191" s="11" t="s">
        <v>5</v>
      </c>
      <c r="AX191" s="11" t="s">
        <v>72</v>
      </c>
      <c r="AY191" s="239" t="s">
        <v>135</v>
      </c>
    </row>
    <row r="192" spans="2:63" s="10" customFormat="1" ht="22.8" customHeight="1">
      <c r="B192" s="192"/>
      <c r="C192" s="193"/>
      <c r="D192" s="194" t="s">
        <v>71</v>
      </c>
      <c r="E192" s="207" t="s">
        <v>381</v>
      </c>
      <c r="F192" s="207" t="s">
        <v>382</v>
      </c>
      <c r="G192" s="193"/>
      <c r="H192" s="193"/>
      <c r="I192" s="196"/>
      <c r="J192" s="196"/>
      <c r="K192" s="208">
        <f>BK192</f>
        <v>0</v>
      </c>
      <c r="L192" s="193"/>
      <c r="M192" s="198"/>
      <c r="N192" s="199"/>
      <c r="O192" s="200"/>
      <c r="P192" s="200"/>
      <c r="Q192" s="201">
        <f>SUM(Q193:Q194)</f>
        <v>0</v>
      </c>
      <c r="R192" s="201">
        <f>SUM(R193:R194)</f>
        <v>0</v>
      </c>
      <c r="S192" s="200"/>
      <c r="T192" s="202">
        <f>SUM(T193:T194)</f>
        <v>0</v>
      </c>
      <c r="U192" s="200"/>
      <c r="V192" s="202">
        <f>SUM(V193:V194)</f>
        <v>0.00048</v>
      </c>
      <c r="W192" s="200"/>
      <c r="X192" s="203">
        <f>SUM(X193:X194)</f>
        <v>0.00184</v>
      </c>
      <c r="AR192" s="204" t="s">
        <v>82</v>
      </c>
      <c r="AT192" s="205" t="s">
        <v>71</v>
      </c>
      <c r="AU192" s="205" t="s">
        <v>80</v>
      </c>
      <c r="AY192" s="204" t="s">
        <v>135</v>
      </c>
      <c r="BK192" s="206">
        <f>SUM(BK193:BK194)</f>
        <v>0</v>
      </c>
    </row>
    <row r="193" spans="2:65" s="1" customFormat="1" ht="16.5" customHeight="1">
      <c r="B193" s="36"/>
      <c r="C193" s="209" t="s">
        <v>383</v>
      </c>
      <c r="D193" s="209" t="s">
        <v>138</v>
      </c>
      <c r="E193" s="210" t="s">
        <v>384</v>
      </c>
      <c r="F193" s="211" t="s">
        <v>385</v>
      </c>
      <c r="G193" s="212" t="s">
        <v>249</v>
      </c>
      <c r="H193" s="213">
        <v>2</v>
      </c>
      <c r="I193" s="214"/>
      <c r="J193" s="214"/>
      <c r="K193" s="215">
        <f>ROUND(P193*H193,2)</f>
        <v>0</v>
      </c>
      <c r="L193" s="211" t="s">
        <v>142</v>
      </c>
      <c r="M193" s="41"/>
      <c r="N193" s="216" t="s">
        <v>1</v>
      </c>
      <c r="O193" s="217" t="s">
        <v>41</v>
      </c>
      <c r="P193" s="218">
        <f>I193+J193</f>
        <v>0</v>
      </c>
      <c r="Q193" s="218">
        <f>ROUND(I193*H193,2)</f>
        <v>0</v>
      </c>
      <c r="R193" s="218">
        <f>ROUND(J193*H193,2)</f>
        <v>0</v>
      </c>
      <c r="S193" s="77"/>
      <c r="T193" s="219">
        <f>S193*H193</f>
        <v>0</v>
      </c>
      <c r="U193" s="219">
        <v>0.00024</v>
      </c>
      <c r="V193" s="219">
        <f>U193*H193</f>
        <v>0.00048</v>
      </c>
      <c r="W193" s="219">
        <v>0.00092</v>
      </c>
      <c r="X193" s="220">
        <f>W193*H193</f>
        <v>0.00184</v>
      </c>
      <c r="AR193" s="15" t="s">
        <v>238</v>
      </c>
      <c r="AT193" s="15" t="s">
        <v>138</v>
      </c>
      <c r="AU193" s="15" t="s">
        <v>82</v>
      </c>
      <c r="AY193" s="15" t="s">
        <v>135</v>
      </c>
      <c r="BE193" s="221">
        <f>IF(O193="základní",K193,0)</f>
        <v>0</v>
      </c>
      <c r="BF193" s="221">
        <f>IF(O193="snížená",K193,0)</f>
        <v>0</v>
      </c>
      <c r="BG193" s="221">
        <f>IF(O193="zákl. přenesená",K193,0)</f>
        <v>0</v>
      </c>
      <c r="BH193" s="221">
        <f>IF(O193="sníž. přenesená",K193,0)</f>
        <v>0</v>
      </c>
      <c r="BI193" s="221">
        <f>IF(O193="nulová",K193,0)</f>
        <v>0</v>
      </c>
      <c r="BJ193" s="15" t="s">
        <v>80</v>
      </c>
      <c r="BK193" s="221">
        <f>ROUND(P193*H193,2)</f>
        <v>0</v>
      </c>
      <c r="BL193" s="15" t="s">
        <v>238</v>
      </c>
      <c r="BM193" s="15" t="s">
        <v>386</v>
      </c>
    </row>
    <row r="194" spans="2:51" s="11" customFormat="1" ht="12">
      <c r="B194" s="228"/>
      <c r="C194" s="229"/>
      <c r="D194" s="230" t="s">
        <v>204</v>
      </c>
      <c r="E194" s="231" t="s">
        <v>1</v>
      </c>
      <c r="F194" s="232" t="s">
        <v>387</v>
      </c>
      <c r="G194" s="229"/>
      <c r="H194" s="233">
        <v>2</v>
      </c>
      <c r="I194" s="234"/>
      <c r="J194" s="234"/>
      <c r="K194" s="229"/>
      <c r="L194" s="229"/>
      <c r="M194" s="235"/>
      <c r="N194" s="236"/>
      <c r="O194" s="237"/>
      <c r="P194" s="237"/>
      <c r="Q194" s="237"/>
      <c r="R194" s="237"/>
      <c r="S194" s="237"/>
      <c r="T194" s="237"/>
      <c r="U194" s="237"/>
      <c r="V194" s="237"/>
      <c r="W194" s="237"/>
      <c r="X194" s="238"/>
      <c r="AT194" s="239" t="s">
        <v>204</v>
      </c>
      <c r="AU194" s="239" t="s">
        <v>82</v>
      </c>
      <c r="AV194" s="11" t="s">
        <v>82</v>
      </c>
      <c r="AW194" s="11" t="s">
        <v>5</v>
      </c>
      <c r="AX194" s="11" t="s">
        <v>80</v>
      </c>
      <c r="AY194" s="239" t="s">
        <v>135</v>
      </c>
    </row>
    <row r="195" spans="2:63" s="10" customFormat="1" ht="22.8" customHeight="1">
      <c r="B195" s="192"/>
      <c r="C195" s="193"/>
      <c r="D195" s="194" t="s">
        <v>71</v>
      </c>
      <c r="E195" s="207" t="s">
        <v>388</v>
      </c>
      <c r="F195" s="207" t="s">
        <v>389</v>
      </c>
      <c r="G195" s="193"/>
      <c r="H195" s="193"/>
      <c r="I195" s="196"/>
      <c r="J195" s="196"/>
      <c r="K195" s="208">
        <f>BK195</f>
        <v>0</v>
      </c>
      <c r="L195" s="193"/>
      <c r="M195" s="198"/>
      <c r="N195" s="199"/>
      <c r="O195" s="200"/>
      <c r="P195" s="200"/>
      <c r="Q195" s="201">
        <f>SUM(Q196:Q198)</f>
        <v>0</v>
      </c>
      <c r="R195" s="201">
        <f>SUM(R196:R198)</f>
        <v>0</v>
      </c>
      <c r="S195" s="200"/>
      <c r="T195" s="202">
        <f>SUM(T196:T198)</f>
        <v>0</v>
      </c>
      <c r="U195" s="200"/>
      <c r="V195" s="202">
        <f>SUM(V196:V198)</f>
        <v>0</v>
      </c>
      <c r="W195" s="200"/>
      <c r="X195" s="203">
        <f>SUM(X196:X198)</f>
        <v>0</v>
      </c>
      <c r="AR195" s="204" t="s">
        <v>82</v>
      </c>
      <c r="AT195" s="205" t="s">
        <v>71</v>
      </c>
      <c r="AU195" s="205" t="s">
        <v>80</v>
      </c>
      <c r="AY195" s="204" t="s">
        <v>135</v>
      </c>
      <c r="BK195" s="206">
        <f>SUM(BK196:BK198)</f>
        <v>0</v>
      </c>
    </row>
    <row r="196" spans="2:65" s="1" customFormat="1" ht="16.5" customHeight="1">
      <c r="B196" s="36"/>
      <c r="C196" s="209" t="s">
        <v>390</v>
      </c>
      <c r="D196" s="209" t="s">
        <v>138</v>
      </c>
      <c r="E196" s="210" t="s">
        <v>391</v>
      </c>
      <c r="F196" s="211" t="s">
        <v>392</v>
      </c>
      <c r="G196" s="212" t="s">
        <v>202</v>
      </c>
      <c r="H196" s="213">
        <v>3.1</v>
      </c>
      <c r="I196" s="214"/>
      <c r="J196" s="214"/>
      <c r="K196" s="215">
        <f>ROUND(P196*H196,2)</f>
        <v>0</v>
      </c>
      <c r="L196" s="211" t="s">
        <v>142</v>
      </c>
      <c r="M196" s="41"/>
      <c r="N196" s="216" t="s">
        <v>1</v>
      </c>
      <c r="O196" s="217" t="s">
        <v>41</v>
      </c>
      <c r="P196" s="218">
        <f>I196+J196</f>
        <v>0</v>
      </c>
      <c r="Q196" s="218">
        <f>ROUND(I196*H196,2)</f>
        <v>0</v>
      </c>
      <c r="R196" s="218">
        <f>ROUND(J196*H196,2)</f>
        <v>0</v>
      </c>
      <c r="S196" s="77"/>
      <c r="T196" s="219">
        <f>S196*H196</f>
        <v>0</v>
      </c>
      <c r="U196" s="219">
        <v>0</v>
      </c>
      <c r="V196" s="219">
        <f>U196*H196</f>
        <v>0</v>
      </c>
      <c r="W196" s="219">
        <v>0</v>
      </c>
      <c r="X196" s="220">
        <f>W196*H196</f>
        <v>0</v>
      </c>
      <c r="AR196" s="15" t="s">
        <v>238</v>
      </c>
      <c r="AT196" s="15" t="s">
        <v>138</v>
      </c>
      <c r="AU196" s="15" t="s">
        <v>82</v>
      </c>
      <c r="AY196" s="15" t="s">
        <v>135</v>
      </c>
      <c r="BE196" s="221">
        <f>IF(O196="základní",K196,0)</f>
        <v>0</v>
      </c>
      <c r="BF196" s="221">
        <f>IF(O196="snížená",K196,0)</f>
        <v>0</v>
      </c>
      <c r="BG196" s="221">
        <f>IF(O196="zákl. přenesená",K196,0)</f>
        <v>0</v>
      </c>
      <c r="BH196" s="221">
        <f>IF(O196="sníž. přenesená",K196,0)</f>
        <v>0</v>
      </c>
      <c r="BI196" s="221">
        <f>IF(O196="nulová",K196,0)</f>
        <v>0</v>
      </c>
      <c r="BJ196" s="15" t="s">
        <v>80</v>
      </c>
      <c r="BK196" s="221">
        <f>ROUND(P196*H196,2)</f>
        <v>0</v>
      </c>
      <c r="BL196" s="15" t="s">
        <v>238</v>
      </c>
      <c r="BM196" s="15" t="s">
        <v>393</v>
      </c>
    </row>
    <row r="197" spans="2:51" s="11" customFormat="1" ht="12">
      <c r="B197" s="228"/>
      <c r="C197" s="229"/>
      <c r="D197" s="230" t="s">
        <v>204</v>
      </c>
      <c r="E197" s="231" t="s">
        <v>1</v>
      </c>
      <c r="F197" s="232" t="s">
        <v>394</v>
      </c>
      <c r="G197" s="229"/>
      <c r="H197" s="233">
        <v>1.3</v>
      </c>
      <c r="I197" s="234"/>
      <c r="J197" s="234"/>
      <c r="K197" s="229"/>
      <c r="L197" s="229"/>
      <c r="M197" s="235"/>
      <c r="N197" s="236"/>
      <c r="O197" s="237"/>
      <c r="P197" s="237"/>
      <c r="Q197" s="237"/>
      <c r="R197" s="237"/>
      <c r="S197" s="237"/>
      <c r="T197" s="237"/>
      <c r="U197" s="237"/>
      <c r="V197" s="237"/>
      <c r="W197" s="237"/>
      <c r="X197" s="238"/>
      <c r="AT197" s="239" t="s">
        <v>204</v>
      </c>
      <c r="AU197" s="239" t="s">
        <v>82</v>
      </c>
      <c r="AV197" s="11" t="s">
        <v>82</v>
      </c>
      <c r="AW197" s="11" t="s">
        <v>5</v>
      </c>
      <c r="AX197" s="11" t="s">
        <v>72</v>
      </c>
      <c r="AY197" s="239" t="s">
        <v>135</v>
      </c>
    </row>
    <row r="198" spans="2:51" s="11" customFormat="1" ht="12">
      <c r="B198" s="228"/>
      <c r="C198" s="229"/>
      <c r="D198" s="230" t="s">
        <v>204</v>
      </c>
      <c r="E198" s="231" t="s">
        <v>1</v>
      </c>
      <c r="F198" s="232" t="s">
        <v>395</v>
      </c>
      <c r="G198" s="229"/>
      <c r="H198" s="233">
        <v>1.8</v>
      </c>
      <c r="I198" s="234"/>
      <c r="J198" s="234"/>
      <c r="K198" s="229"/>
      <c r="L198" s="229"/>
      <c r="M198" s="235"/>
      <c r="N198" s="236"/>
      <c r="O198" s="237"/>
      <c r="P198" s="237"/>
      <c r="Q198" s="237"/>
      <c r="R198" s="237"/>
      <c r="S198" s="237"/>
      <c r="T198" s="237"/>
      <c r="U198" s="237"/>
      <c r="V198" s="237"/>
      <c r="W198" s="237"/>
      <c r="X198" s="238"/>
      <c r="AT198" s="239" t="s">
        <v>204</v>
      </c>
      <c r="AU198" s="239" t="s">
        <v>82</v>
      </c>
      <c r="AV198" s="11" t="s">
        <v>82</v>
      </c>
      <c r="AW198" s="11" t="s">
        <v>5</v>
      </c>
      <c r="AX198" s="11" t="s">
        <v>72</v>
      </c>
      <c r="AY198" s="239" t="s">
        <v>135</v>
      </c>
    </row>
    <row r="199" spans="2:63" s="10" customFormat="1" ht="22.8" customHeight="1">
      <c r="B199" s="192"/>
      <c r="C199" s="193"/>
      <c r="D199" s="194" t="s">
        <v>71</v>
      </c>
      <c r="E199" s="207" t="s">
        <v>396</v>
      </c>
      <c r="F199" s="207" t="s">
        <v>397</v>
      </c>
      <c r="G199" s="193"/>
      <c r="H199" s="193"/>
      <c r="I199" s="196"/>
      <c r="J199" s="196"/>
      <c r="K199" s="208">
        <f>BK199</f>
        <v>0</v>
      </c>
      <c r="L199" s="193"/>
      <c r="M199" s="198"/>
      <c r="N199" s="199"/>
      <c r="O199" s="200"/>
      <c r="P199" s="200"/>
      <c r="Q199" s="201">
        <f>SUM(Q200:Q203)</f>
        <v>0</v>
      </c>
      <c r="R199" s="201">
        <f>SUM(R200:R203)</f>
        <v>0</v>
      </c>
      <c r="S199" s="200"/>
      <c r="T199" s="202">
        <f>SUM(T200:T203)</f>
        <v>0</v>
      </c>
      <c r="U199" s="200"/>
      <c r="V199" s="202">
        <f>SUM(V200:V203)</f>
        <v>0.009000000000000001</v>
      </c>
      <c r="W199" s="200"/>
      <c r="X199" s="203">
        <f>SUM(X200:X203)</f>
        <v>0.003087</v>
      </c>
      <c r="AR199" s="204" t="s">
        <v>82</v>
      </c>
      <c r="AT199" s="205" t="s">
        <v>71</v>
      </c>
      <c r="AU199" s="205" t="s">
        <v>80</v>
      </c>
      <c r="AY199" s="204" t="s">
        <v>135</v>
      </c>
      <c r="BK199" s="206">
        <f>SUM(BK200:BK203)</f>
        <v>0</v>
      </c>
    </row>
    <row r="200" spans="2:65" s="1" customFormat="1" ht="16.5" customHeight="1">
      <c r="B200" s="36"/>
      <c r="C200" s="209" t="s">
        <v>398</v>
      </c>
      <c r="D200" s="209" t="s">
        <v>138</v>
      </c>
      <c r="E200" s="210" t="s">
        <v>399</v>
      </c>
      <c r="F200" s="211" t="s">
        <v>400</v>
      </c>
      <c r="G200" s="212" t="s">
        <v>202</v>
      </c>
      <c r="H200" s="213">
        <v>1.98</v>
      </c>
      <c r="I200" s="214"/>
      <c r="J200" s="214"/>
      <c r="K200" s="215">
        <f>ROUND(P200*H200,2)</f>
        <v>0</v>
      </c>
      <c r="L200" s="211" t="s">
        <v>142</v>
      </c>
      <c r="M200" s="41"/>
      <c r="N200" s="216" t="s">
        <v>1</v>
      </c>
      <c r="O200" s="217" t="s">
        <v>41</v>
      </c>
      <c r="P200" s="218">
        <f>I200+J200</f>
        <v>0</v>
      </c>
      <c r="Q200" s="218">
        <f>ROUND(I200*H200,2)</f>
        <v>0</v>
      </c>
      <c r="R200" s="218">
        <f>ROUND(J200*H200,2)</f>
        <v>0</v>
      </c>
      <c r="S200" s="77"/>
      <c r="T200" s="219">
        <f>S200*H200</f>
        <v>0</v>
      </c>
      <c r="U200" s="219">
        <v>0</v>
      </c>
      <c r="V200" s="219">
        <f>U200*H200</f>
        <v>0</v>
      </c>
      <c r="W200" s="219">
        <v>0.00015</v>
      </c>
      <c r="X200" s="220">
        <f>W200*H200</f>
        <v>0.00029699999999999996</v>
      </c>
      <c r="AR200" s="15" t="s">
        <v>238</v>
      </c>
      <c r="AT200" s="15" t="s">
        <v>138</v>
      </c>
      <c r="AU200" s="15" t="s">
        <v>82</v>
      </c>
      <c r="AY200" s="15" t="s">
        <v>135</v>
      </c>
      <c r="BE200" s="221">
        <f>IF(O200="základní",K200,0)</f>
        <v>0</v>
      </c>
      <c r="BF200" s="221">
        <f>IF(O200="snížená",K200,0)</f>
        <v>0</v>
      </c>
      <c r="BG200" s="221">
        <f>IF(O200="zákl. přenesená",K200,0)</f>
        <v>0</v>
      </c>
      <c r="BH200" s="221">
        <f>IF(O200="sníž. přenesená",K200,0)</f>
        <v>0</v>
      </c>
      <c r="BI200" s="221">
        <f>IF(O200="nulová",K200,0)</f>
        <v>0</v>
      </c>
      <c r="BJ200" s="15" t="s">
        <v>80</v>
      </c>
      <c r="BK200" s="221">
        <f>ROUND(P200*H200,2)</f>
        <v>0</v>
      </c>
      <c r="BL200" s="15" t="s">
        <v>238</v>
      </c>
      <c r="BM200" s="15" t="s">
        <v>401</v>
      </c>
    </row>
    <row r="201" spans="2:51" s="11" customFormat="1" ht="12">
      <c r="B201" s="228"/>
      <c r="C201" s="229"/>
      <c r="D201" s="230" t="s">
        <v>204</v>
      </c>
      <c r="E201" s="231" t="s">
        <v>1</v>
      </c>
      <c r="F201" s="232" t="s">
        <v>402</v>
      </c>
      <c r="G201" s="229"/>
      <c r="H201" s="233">
        <v>1.98</v>
      </c>
      <c r="I201" s="234"/>
      <c r="J201" s="234"/>
      <c r="K201" s="229"/>
      <c r="L201" s="229"/>
      <c r="M201" s="235"/>
      <c r="N201" s="236"/>
      <c r="O201" s="237"/>
      <c r="P201" s="237"/>
      <c r="Q201" s="237"/>
      <c r="R201" s="237"/>
      <c r="S201" s="237"/>
      <c r="T201" s="237"/>
      <c r="U201" s="237"/>
      <c r="V201" s="237"/>
      <c r="W201" s="237"/>
      <c r="X201" s="238"/>
      <c r="AT201" s="239" t="s">
        <v>204</v>
      </c>
      <c r="AU201" s="239" t="s">
        <v>82</v>
      </c>
      <c r="AV201" s="11" t="s">
        <v>82</v>
      </c>
      <c r="AW201" s="11" t="s">
        <v>5</v>
      </c>
      <c r="AX201" s="11" t="s">
        <v>80</v>
      </c>
      <c r="AY201" s="239" t="s">
        <v>135</v>
      </c>
    </row>
    <row r="202" spans="2:65" s="1" customFormat="1" ht="16.5" customHeight="1">
      <c r="B202" s="36"/>
      <c r="C202" s="209" t="s">
        <v>403</v>
      </c>
      <c r="D202" s="209" t="s">
        <v>138</v>
      </c>
      <c r="E202" s="210" t="s">
        <v>404</v>
      </c>
      <c r="F202" s="211" t="s">
        <v>405</v>
      </c>
      <c r="G202" s="212" t="s">
        <v>202</v>
      </c>
      <c r="H202" s="213">
        <v>9</v>
      </c>
      <c r="I202" s="214"/>
      <c r="J202" s="214"/>
      <c r="K202" s="215">
        <f>ROUND(P202*H202,2)</f>
        <v>0</v>
      </c>
      <c r="L202" s="211" t="s">
        <v>142</v>
      </c>
      <c r="M202" s="41"/>
      <c r="N202" s="216" t="s">
        <v>1</v>
      </c>
      <c r="O202" s="217" t="s">
        <v>41</v>
      </c>
      <c r="P202" s="218">
        <f>I202+J202</f>
        <v>0</v>
      </c>
      <c r="Q202" s="218">
        <f>ROUND(I202*H202,2)</f>
        <v>0</v>
      </c>
      <c r="R202" s="218">
        <f>ROUND(J202*H202,2)</f>
        <v>0</v>
      </c>
      <c r="S202" s="77"/>
      <c r="T202" s="219">
        <f>S202*H202</f>
        <v>0</v>
      </c>
      <c r="U202" s="219">
        <v>0.001</v>
      </c>
      <c r="V202" s="219">
        <f>U202*H202</f>
        <v>0.009000000000000001</v>
      </c>
      <c r="W202" s="219">
        <v>0.00031</v>
      </c>
      <c r="X202" s="220">
        <f>W202*H202</f>
        <v>0.00279</v>
      </c>
      <c r="AR202" s="15" t="s">
        <v>238</v>
      </c>
      <c r="AT202" s="15" t="s">
        <v>138</v>
      </c>
      <c r="AU202" s="15" t="s">
        <v>82</v>
      </c>
      <c r="AY202" s="15" t="s">
        <v>135</v>
      </c>
      <c r="BE202" s="221">
        <f>IF(O202="základní",K202,0)</f>
        <v>0</v>
      </c>
      <c r="BF202" s="221">
        <f>IF(O202="snížená",K202,0)</f>
        <v>0</v>
      </c>
      <c r="BG202" s="221">
        <f>IF(O202="zákl. přenesená",K202,0)</f>
        <v>0</v>
      </c>
      <c r="BH202" s="221">
        <f>IF(O202="sníž. přenesená",K202,0)</f>
        <v>0</v>
      </c>
      <c r="BI202" s="221">
        <f>IF(O202="nulová",K202,0)</f>
        <v>0</v>
      </c>
      <c r="BJ202" s="15" t="s">
        <v>80</v>
      </c>
      <c r="BK202" s="221">
        <f>ROUND(P202*H202,2)</f>
        <v>0</v>
      </c>
      <c r="BL202" s="15" t="s">
        <v>238</v>
      </c>
      <c r="BM202" s="15" t="s">
        <v>406</v>
      </c>
    </row>
    <row r="203" spans="2:51" s="11" customFormat="1" ht="12">
      <c r="B203" s="228"/>
      <c r="C203" s="229"/>
      <c r="D203" s="230" t="s">
        <v>204</v>
      </c>
      <c r="E203" s="231" t="s">
        <v>1</v>
      </c>
      <c r="F203" s="232" t="s">
        <v>215</v>
      </c>
      <c r="G203" s="229"/>
      <c r="H203" s="233">
        <v>9</v>
      </c>
      <c r="I203" s="234"/>
      <c r="J203" s="234"/>
      <c r="K203" s="229"/>
      <c r="L203" s="229"/>
      <c r="M203" s="235"/>
      <c r="N203" s="240"/>
      <c r="O203" s="241"/>
      <c r="P203" s="241"/>
      <c r="Q203" s="241"/>
      <c r="R203" s="241"/>
      <c r="S203" s="241"/>
      <c r="T203" s="241"/>
      <c r="U203" s="241"/>
      <c r="V203" s="241"/>
      <c r="W203" s="241"/>
      <c r="X203" s="242"/>
      <c r="AT203" s="239" t="s">
        <v>204</v>
      </c>
      <c r="AU203" s="239" t="s">
        <v>82</v>
      </c>
      <c r="AV203" s="11" t="s">
        <v>82</v>
      </c>
      <c r="AW203" s="11" t="s">
        <v>5</v>
      </c>
      <c r="AX203" s="11" t="s">
        <v>80</v>
      </c>
      <c r="AY203" s="239" t="s">
        <v>135</v>
      </c>
    </row>
    <row r="204" spans="2:13" s="1" customFormat="1" ht="6.95" customHeight="1">
      <c r="B204" s="55"/>
      <c r="C204" s="56"/>
      <c r="D204" s="56"/>
      <c r="E204" s="56"/>
      <c r="F204" s="56"/>
      <c r="G204" s="56"/>
      <c r="H204" s="56"/>
      <c r="I204" s="155"/>
      <c r="J204" s="155"/>
      <c r="K204" s="56"/>
      <c r="L204" s="56"/>
      <c r="M204" s="41"/>
    </row>
  </sheetData>
  <sheetProtection password="CC35" sheet="1" objects="1" scenarios="1" formatColumns="0" formatRows="0" autoFilter="0"/>
  <autoFilter ref="C94:L203"/>
  <mergeCells count="9">
    <mergeCell ref="E7:H7"/>
    <mergeCell ref="E9:H9"/>
    <mergeCell ref="E18:H18"/>
    <mergeCell ref="E27:H27"/>
    <mergeCell ref="E50:H50"/>
    <mergeCell ref="E52:H52"/>
    <mergeCell ref="E85:H85"/>
    <mergeCell ref="E87:H87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3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5" t="s">
        <v>88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6"/>
      <c r="K3" s="125"/>
      <c r="L3" s="125"/>
      <c r="M3" s="18"/>
      <c r="AT3" s="15" t="s">
        <v>82</v>
      </c>
    </row>
    <row r="4" spans="2:46" ht="24.95" customHeight="1">
      <c r="B4" s="18"/>
      <c r="D4" s="127" t="s">
        <v>99</v>
      </c>
      <c r="M4" s="18"/>
      <c r="N4" s="22" t="s">
        <v>11</v>
      </c>
      <c r="AT4" s="15" t="s">
        <v>4</v>
      </c>
    </row>
    <row r="5" spans="2:13" ht="6.95" customHeight="1">
      <c r="B5" s="18"/>
      <c r="M5" s="18"/>
    </row>
    <row r="6" spans="2:13" ht="12" customHeight="1">
      <c r="B6" s="18"/>
      <c r="D6" s="128" t="s">
        <v>17</v>
      </c>
      <c r="M6" s="18"/>
    </row>
    <row r="7" spans="2:13" ht="16.5" customHeight="1">
      <c r="B7" s="18"/>
      <c r="E7" s="129" t="str">
        <f>'Rekapitulace stavby'!K6</f>
        <v>MŠ Majerové 1650 - Sokolov - stav.úpravy pavilonu II</v>
      </c>
      <c r="F7" s="128"/>
      <c r="G7" s="128"/>
      <c r="H7" s="128"/>
      <c r="M7" s="18"/>
    </row>
    <row r="8" spans="2:13" s="1" customFormat="1" ht="12" customHeight="1">
      <c r="B8" s="41"/>
      <c r="D8" s="128" t="s">
        <v>100</v>
      </c>
      <c r="I8" s="130"/>
      <c r="J8" s="130"/>
      <c r="M8" s="41"/>
    </row>
    <row r="9" spans="2:13" s="1" customFormat="1" ht="36.95" customHeight="1">
      <c r="B9" s="41"/>
      <c r="E9" s="131" t="s">
        <v>407</v>
      </c>
      <c r="F9" s="1"/>
      <c r="G9" s="1"/>
      <c r="H9" s="1"/>
      <c r="I9" s="130"/>
      <c r="J9" s="130"/>
      <c r="M9" s="41"/>
    </row>
    <row r="10" spans="2:13" s="1" customFormat="1" ht="12">
      <c r="B10" s="41"/>
      <c r="I10" s="130"/>
      <c r="J10" s="130"/>
      <c r="M10" s="41"/>
    </row>
    <row r="11" spans="2:13" s="1" customFormat="1" ht="12" customHeight="1">
      <c r="B11" s="41"/>
      <c r="D11" s="128" t="s">
        <v>19</v>
      </c>
      <c r="F11" s="15" t="s">
        <v>1</v>
      </c>
      <c r="I11" s="132" t="s">
        <v>20</v>
      </c>
      <c r="J11" s="133" t="s">
        <v>1</v>
      </c>
      <c r="M11" s="41"/>
    </row>
    <row r="12" spans="2:13" s="1" customFormat="1" ht="12" customHeight="1">
      <c r="B12" s="41"/>
      <c r="D12" s="128" t="s">
        <v>21</v>
      </c>
      <c r="F12" s="15" t="s">
        <v>22</v>
      </c>
      <c r="I12" s="132" t="s">
        <v>23</v>
      </c>
      <c r="J12" s="134" t="str">
        <f>'Rekapitulace stavby'!AN8</f>
        <v>14. 12. 2019</v>
      </c>
      <c r="M12" s="41"/>
    </row>
    <row r="13" spans="2:13" s="1" customFormat="1" ht="10.8" customHeight="1">
      <c r="B13" s="41"/>
      <c r="I13" s="130"/>
      <c r="J13" s="130"/>
      <c r="M13" s="41"/>
    </row>
    <row r="14" spans="2:13" s="1" customFormat="1" ht="12" customHeight="1">
      <c r="B14" s="41"/>
      <c r="D14" s="128" t="s">
        <v>25</v>
      </c>
      <c r="I14" s="132" t="s">
        <v>26</v>
      </c>
      <c r="J14" s="133" t="s">
        <v>1</v>
      </c>
      <c r="M14" s="41"/>
    </row>
    <row r="15" spans="2:13" s="1" customFormat="1" ht="18" customHeight="1">
      <c r="B15" s="41"/>
      <c r="E15" s="15" t="s">
        <v>27</v>
      </c>
      <c r="I15" s="132" t="s">
        <v>28</v>
      </c>
      <c r="J15" s="133" t="s">
        <v>1</v>
      </c>
      <c r="M15" s="41"/>
    </row>
    <row r="16" spans="2:13" s="1" customFormat="1" ht="6.95" customHeight="1">
      <c r="B16" s="41"/>
      <c r="I16" s="130"/>
      <c r="J16" s="130"/>
      <c r="M16" s="41"/>
    </row>
    <row r="17" spans="2:13" s="1" customFormat="1" ht="12" customHeight="1">
      <c r="B17" s="41"/>
      <c r="D17" s="128" t="s">
        <v>29</v>
      </c>
      <c r="I17" s="132" t="s">
        <v>26</v>
      </c>
      <c r="J17" s="31" t="str">
        <f>'Rekapitulace stavby'!AN13</f>
        <v>Vyplň údaj</v>
      </c>
      <c r="M17" s="41"/>
    </row>
    <row r="18" spans="2:13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28</v>
      </c>
      <c r="J18" s="31" t="str">
        <f>'Rekapitulace stavby'!AN14</f>
        <v>Vyplň údaj</v>
      </c>
      <c r="M18" s="41"/>
    </row>
    <row r="19" spans="2:13" s="1" customFormat="1" ht="6.95" customHeight="1">
      <c r="B19" s="41"/>
      <c r="I19" s="130"/>
      <c r="J19" s="130"/>
      <c r="M19" s="41"/>
    </row>
    <row r="20" spans="2:13" s="1" customFormat="1" ht="12" customHeight="1">
      <c r="B20" s="41"/>
      <c r="D20" s="128" t="s">
        <v>31</v>
      </c>
      <c r="I20" s="132" t="s">
        <v>26</v>
      </c>
      <c r="J20" s="133" t="s">
        <v>1</v>
      </c>
      <c r="M20" s="41"/>
    </row>
    <row r="21" spans="2:13" s="1" customFormat="1" ht="18" customHeight="1">
      <c r="B21" s="41"/>
      <c r="E21" s="15" t="s">
        <v>32</v>
      </c>
      <c r="I21" s="132" t="s">
        <v>28</v>
      </c>
      <c r="J21" s="133" t="s">
        <v>1</v>
      </c>
      <c r="M21" s="41"/>
    </row>
    <row r="22" spans="2:13" s="1" customFormat="1" ht="6.95" customHeight="1">
      <c r="B22" s="41"/>
      <c r="I22" s="130"/>
      <c r="J22" s="130"/>
      <c r="M22" s="41"/>
    </row>
    <row r="23" spans="2:13" s="1" customFormat="1" ht="12" customHeight="1">
      <c r="B23" s="41"/>
      <c r="D23" s="128" t="s">
        <v>33</v>
      </c>
      <c r="I23" s="132" t="s">
        <v>26</v>
      </c>
      <c r="J23" s="133" t="s">
        <v>1</v>
      </c>
      <c r="M23" s="41"/>
    </row>
    <row r="24" spans="2:13" s="1" customFormat="1" ht="18" customHeight="1">
      <c r="B24" s="41"/>
      <c r="E24" s="15" t="s">
        <v>34</v>
      </c>
      <c r="I24" s="132" t="s">
        <v>28</v>
      </c>
      <c r="J24" s="133" t="s">
        <v>1</v>
      </c>
      <c r="M24" s="41"/>
    </row>
    <row r="25" spans="2:13" s="1" customFormat="1" ht="6.95" customHeight="1">
      <c r="B25" s="41"/>
      <c r="I25" s="130"/>
      <c r="J25" s="130"/>
      <c r="M25" s="41"/>
    </row>
    <row r="26" spans="2:13" s="1" customFormat="1" ht="12" customHeight="1">
      <c r="B26" s="41"/>
      <c r="D26" s="128" t="s">
        <v>35</v>
      </c>
      <c r="I26" s="130"/>
      <c r="J26" s="130"/>
      <c r="M26" s="41"/>
    </row>
    <row r="27" spans="2:13" s="6" customFormat="1" ht="16.5" customHeight="1">
      <c r="B27" s="135"/>
      <c r="E27" s="136" t="s">
        <v>1</v>
      </c>
      <c r="F27" s="136"/>
      <c r="G27" s="136"/>
      <c r="H27" s="136"/>
      <c r="I27" s="137"/>
      <c r="J27" s="137"/>
      <c r="M27" s="135"/>
    </row>
    <row r="28" spans="2:13" s="1" customFormat="1" ht="6.95" customHeight="1">
      <c r="B28" s="41"/>
      <c r="I28" s="130"/>
      <c r="J28" s="130"/>
      <c r="M28" s="41"/>
    </row>
    <row r="29" spans="2:13" s="1" customFormat="1" ht="6.95" customHeight="1">
      <c r="B29" s="41"/>
      <c r="D29" s="69"/>
      <c r="E29" s="69"/>
      <c r="F29" s="69"/>
      <c r="G29" s="69"/>
      <c r="H29" s="69"/>
      <c r="I29" s="138"/>
      <c r="J29" s="138"/>
      <c r="K29" s="69"/>
      <c r="L29" s="69"/>
      <c r="M29" s="41"/>
    </row>
    <row r="30" spans="2:13" s="1" customFormat="1" ht="12">
      <c r="B30" s="41"/>
      <c r="E30" s="128" t="s">
        <v>102</v>
      </c>
      <c r="I30" s="130"/>
      <c r="J30" s="130"/>
      <c r="K30" s="139">
        <f>I61</f>
        <v>0</v>
      </c>
      <c r="M30" s="41"/>
    </row>
    <row r="31" spans="2:13" s="1" customFormat="1" ht="12">
      <c r="B31" s="41"/>
      <c r="E31" s="128" t="s">
        <v>103</v>
      </c>
      <c r="I31" s="130"/>
      <c r="J31" s="130"/>
      <c r="K31" s="139">
        <f>J61</f>
        <v>0</v>
      </c>
      <c r="M31" s="41"/>
    </row>
    <row r="32" spans="2:13" s="1" customFormat="1" ht="25.4" customHeight="1">
      <c r="B32" s="41"/>
      <c r="D32" s="140" t="s">
        <v>36</v>
      </c>
      <c r="I32" s="130"/>
      <c r="J32" s="130"/>
      <c r="K32" s="141">
        <f>ROUND(K96,2)</f>
        <v>0</v>
      </c>
      <c r="M32" s="41"/>
    </row>
    <row r="33" spans="2:13" s="1" customFormat="1" ht="6.95" customHeight="1">
      <c r="B33" s="41"/>
      <c r="D33" s="69"/>
      <c r="E33" s="69"/>
      <c r="F33" s="69"/>
      <c r="G33" s="69"/>
      <c r="H33" s="69"/>
      <c r="I33" s="138"/>
      <c r="J33" s="138"/>
      <c r="K33" s="69"/>
      <c r="L33" s="69"/>
      <c r="M33" s="41"/>
    </row>
    <row r="34" spans="2:13" s="1" customFormat="1" ht="14.4" customHeight="1">
      <c r="B34" s="41"/>
      <c r="F34" s="142" t="s">
        <v>38</v>
      </c>
      <c r="I34" s="143" t="s">
        <v>37</v>
      </c>
      <c r="J34" s="130"/>
      <c r="K34" s="142" t="s">
        <v>39</v>
      </c>
      <c r="M34" s="41"/>
    </row>
    <row r="35" spans="2:13" s="1" customFormat="1" ht="14.4" customHeight="1">
      <c r="B35" s="41"/>
      <c r="D35" s="128" t="s">
        <v>40</v>
      </c>
      <c r="E35" s="128" t="s">
        <v>41</v>
      </c>
      <c r="F35" s="139">
        <f>ROUND((SUM(BE96:BE318)),2)</f>
        <v>0</v>
      </c>
      <c r="I35" s="144">
        <v>0.21</v>
      </c>
      <c r="J35" s="130"/>
      <c r="K35" s="139">
        <f>ROUND(((SUM(BE96:BE318))*I35),2)</f>
        <v>0</v>
      </c>
      <c r="M35" s="41"/>
    </row>
    <row r="36" spans="2:13" s="1" customFormat="1" ht="14.4" customHeight="1">
      <c r="B36" s="41"/>
      <c r="E36" s="128" t="s">
        <v>42</v>
      </c>
      <c r="F36" s="139">
        <f>ROUND((SUM(BF96:BF318)),2)</f>
        <v>0</v>
      </c>
      <c r="I36" s="144">
        <v>0.15</v>
      </c>
      <c r="J36" s="130"/>
      <c r="K36" s="139">
        <f>ROUND(((SUM(BF96:BF318))*I36),2)</f>
        <v>0</v>
      </c>
      <c r="M36" s="41"/>
    </row>
    <row r="37" spans="2:13" s="1" customFormat="1" ht="14.4" customHeight="1" hidden="1">
      <c r="B37" s="41"/>
      <c r="E37" s="128" t="s">
        <v>43</v>
      </c>
      <c r="F37" s="139">
        <f>ROUND((SUM(BG96:BG318)),2)</f>
        <v>0</v>
      </c>
      <c r="I37" s="144">
        <v>0.21</v>
      </c>
      <c r="J37" s="130"/>
      <c r="K37" s="139">
        <f>0</f>
        <v>0</v>
      </c>
      <c r="M37" s="41"/>
    </row>
    <row r="38" spans="2:13" s="1" customFormat="1" ht="14.4" customHeight="1" hidden="1">
      <c r="B38" s="41"/>
      <c r="E38" s="128" t="s">
        <v>44</v>
      </c>
      <c r="F38" s="139">
        <f>ROUND((SUM(BH96:BH318)),2)</f>
        <v>0</v>
      </c>
      <c r="I38" s="144">
        <v>0.15</v>
      </c>
      <c r="J38" s="130"/>
      <c r="K38" s="139">
        <f>0</f>
        <v>0</v>
      </c>
      <c r="M38" s="41"/>
    </row>
    <row r="39" spans="2:13" s="1" customFormat="1" ht="14.4" customHeight="1" hidden="1">
      <c r="B39" s="41"/>
      <c r="E39" s="128" t="s">
        <v>45</v>
      </c>
      <c r="F39" s="139">
        <f>ROUND((SUM(BI96:BI318)),2)</f>
        <v>0</v>
      </c>
      <c r="I39" s="144">
        <v>0</v>
      </c>
      <c r="J39" s="130"/>
      <c r="K39" s="139">
        <f>0</f>
        <v>0</v>
      </c>
      <c r="M39" s="41"/>
    </row>
    <row r="40" spans="2:13" s="1" customFormat="1" ht="6.95" customHeight="1">
      <c r="B40" s="41"/>
      <c r="I40" s="130"/>
      <c r="J40" s="130"/>
      <c r="M40" s="41"/>
    </row>
    <row r="41" spans="2:13" s="1" customFormat="1" ht="25.4" customHeight="1">
      <c r="B41" s="41"/>
      <c r="C41" s="145"/>
      <c r="D41" s="146" t="s">
        <v>46</v>
      </c>
      <c r="E41" s="147"/>
      <c r="F41" s="147"/>
      <c r="G41" s="148" t="s">
        <v>47</v>
      </c>
      <c r="H41" s="149" t="s">
        <v>48</v>
      </c>
      <c r="I41" s="150"/>
      <c r="J41" s="150"/>
      <c r="K41" s="151">
        <f>SUM(K32:K39)</f>
        <v>0</v>
      </c>
      <c r="L41" s="152"/>
      <c r="M41" s="41"/>
    </row>
    <row r="42" spans="2:13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5"/>
      <c r="K42" s="154"/>
      <c r="L42" s="154"/>
      <c r="M42" s="41"/>
    </row>
    <row r="46" spans="2:13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8"/>
      <c r="K46" s="157"/>
      <c r="L46" s="157"/>
      <c r="M46" s="41"/>
    </row>
    <row r="47" spans="2:13" s="1" customFormat="1" ht="24.95" customHeight="1">
      <c r="B47" s="36"/>
      <c r="C47" s="21" t="s">
        <v>104</v>
      </c>
      <c r="D47" s="37"/>
      <c r="E47" s="37"/>
      <c r="F47" s="37"/>
      <c r="G47" s="37"/>
      <c r="H47" s="37"/>
      <c r="I47" s="130"/>
      <c r="J47" s="130"/>
      <c r="K47" s="37"/>
      <c r="L47" s="37"/>
      <c r="M47" s="41"/>
    </row>
    <row r="48" spans="2:13" s="1" customFormat="1" ht="6.95" customHeight="1">
      <c r="B48" s="36"/>
      <c r="C48" s="37"/>
      <c r="D48" s="37"/>
      <c r="E48" s="37"/>
      <c r="F48" s="37"/>
      <c r="G48" s="37"/>
      <c r="H48" s="37"/>
      <c r="I48" s="130"/>
      <c r="J48" s="130"/>
      <c r="K48" s="37"/>
      <c r="L48" s="37"/>
      <c r="M48" s="41"/>
    </row>
    <row r="49" spans="2:13" s="1" customFormat="1" ht="12" customHeight="1">
      <c r="B49" s="36"/>
      <c r="C49" s="30" t="s">
        <v>17</v>
      </c>
      <c r="D49" s="37"/>
      <c r="E49" s="37"/>
      <c r="F49" s="37"/>
      <c r="G49" s="37"/>
      <c r="H49" s="37"/>
      <c r="I49" s="130"/>
      <c r="J49" s="130"/>
      <c r="K49" s="37"/>
      <c r="L49" s="37"/>
      <c r="M49" s="41"/>
    </row>
    <row r="50" spans="2:13" s="1" customFormat="1" ht="16.5" customHeight="1">
      <c r="B50" s="36"/>
      <c r="C50" s="37"/>
      <c r="D50" s="37"/>
      <c r="E50" s="159" t="str">
        <f>E7</f>
        <v>MŠ Majerové 1650 - Sokolov - stav.úpravy pavilonu II</v>
      </c>
      <c r="F50" s="30"/>
      <c r="G50" s="30"/>
      <c r="H50" s="30"/>
      <c r="I50" s="130"/>
      <c r="J50" s="130"/>
      <c r="K50" s="37"/>
      <c r="L50" s="37"/>
      <c r="M50" s="41"/>
    </row>
    <row r="51" spans="2:13" s="1" customFormat="1" ht="12" customHeight="1">
      <c r="B51" s="36"/>
      <c r="C51" s="30" t="s">
        <v>100</v>
      </c>
      <c r="D51" s="37"/>
      <c r="E51" s="37"/>
      <c r="F51" s="37"/>
      <c r="G51" s="37"/>
      <c r="H51" s="37"/>
      <c r="I51" s="130"/>
      <c r="J51" s="130"/>
      <c r="K51" s="37"/>
      <c r="L51" s="37"/>
      <c r="M51" s="41"/>
    </row>
    <row r="52" spans="2:13" s="1" customFormat="1" ht="16.5" customHeight="1">
      <c r="B52" s="36"/>
      <c r="C52" s="37"/>
      <c r="D52" s="37"/>
      <c r="E52" s="62" t="str">
        <f>E9</f>
        <v>10-2 - Nové konstrukce - 1NP</v>
      </c>
      <c r="F52" s="37"/>
      <c r="G52" s="37"/>
      <c r="H52" s="37"/>
      <c r="I52" s="130"/>
      <c r="J52" s="130"/>
      <c r="K52" s="37"/>
      <c r="L52" s="37"/>
      <c r="M52" s="41"/>
    </row>
    <row r="53" spans="2:13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130"/>
      <c r="K53" s="37"/>
      <c r="L53" s="37"/>
      <c r="M53" s="41"/>
    </row>
    <row r="54" spans="2:13" s="1" customFormat="1" ht="12" customHeight="1">
      <c r="B54" s="36"/>
      <c r="C54" s="30" t="s">
        <v>21</v>
      </c>
      <c r="D54" s="37"/>
      <c r="E54" s="37"/>
      <c r="F54" s="25" t="str">
        <f>F12</f>
        <v>Sokolov</v>
      </c>
      <c r="G54" s="37"/>
      <c r="H54" s="37"/>
      <c r="I54" s="132" t="s">
        <v>23</v>
      </c>
      <c r="J54" s="134" t="str">
        <f>IF(J12="","",J12)</f>
        <v>14. 12. 2019</v>
      </c>
      <c r="K54" s="37"/>
      <c r="L54" s="37"/>
      <c r="M54" s="41"/>
    </row>
    <row r="55" spans="2:13" s="1" customFormat="1" ht="6.95" customHeight="1">
      <c r="B55" s="36"/>
      <c r="C55" s="37"/>
      <c r="D55" s="37"/>
      <c r="E55" s="37"/>
      <c r="F55" s="37"/>
      <c r="G55" s="37"/>
      <c r="H55" s="37"/>
      <c r="I55" s="130"/>
      <c r="J55" s="130"/>
      <c r="K55" s="37"/>
      <c r="L55" s="37"/>
      <c r="M55" s="41"/>
    </row>
    <row r="56" spans="2:13" s="1" customFormat="1" ht="13.65" customHeight="1">
      <c r="B56" s="36"/>
      <c r="C56" s="30" t="s">
        <v>25</v>
      </c>
      <c r="D56" s="37"/>
      <c r="E56" s="37"/>
      <c r="F56" s="25" t="str">
        <f>E15</f>
        <v>Město Sokolov</v>
      </c>
      <c r="G56" s="37"/>
      <c r="H56" s="37"/>
      <c r="I56" s="132" t="s">
        <v>31</v>
      </c>
      <c r="J56" s="160" t="str">
        <f>E21</f>
        <v>Babic Milan</v>
      </c>
      <c r="K56" s="37"/>
      <c r="L56" s="37"/>
      <c r="M56" s="41"/>
    </row>
    <row r="57" spans="2:13" s="1" customFormat="1" ht="13.65" customHeight="1">
      <c r="B57" s="36"/>
      <c r="C57" s="30" t="s">
        <v>29</v>
      </c>
      <c r="D57" s="37"/>
      <c r="E57" s="37"/>
      <c r="F57" s="25" t="str">
        <f>IF(E18="","",E18)</f>
        <v>Vyplň údaj</v>
      </c>
      <c r="G57" s="37"/>
      <c r="H57" s="37"/>
      <c r="I57" s="132" t="s">
        <v>33</v>
      </c>
      <c r="J57" s="160" t="str">
        <f>E24</f>
        <v>Milan Hájek</v>
      </c>
      <c r="K57" s="37"/>
      <c r="L57" s="37"/>
      <c r="M57" s="41"/>
    </row>
    <row r="58" spans="2:13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130"/>
      <c r="K58" s="37"/>
      <c r="L58" s="37"/>
      <c r="M58" s="41"/>
    </row>
    <row r="59" spans="2:13" s="1" customFormat="1" ht="29.25" customHeight="1">
      <c r="B59" s="36"/>
      <c r="C59" s="161" t="s">
        <v>105</v>
      </c>
      <c r="D59" s="162"/>
      <c r="E59" s="162"/>
      <c r="F59" s="162"/>
      <c r="G59" s="162"/>
      <c r="H59" s="162"/>
      <c r="I59" s="163" t="s">
        <v>106</v>
      </c>
      <c r="J59" s="163" t="s">
        <v>107</v>
      </c>
      <c r="K59" s="164" t="s">
        <v>108</v>
      </c>
      <c r="L59" s="162"/>
      <c r="M59" s="41"/>
    </row>
    <row r="60" spans="2:13" s="1" customFormat="1" ht="10.3" customHeight="1">
      <c r="B60" s="36"/>
      <c r="C60" s="37"/>
      <c r="D60" s="37"/>
      <c r="E60" s="37"/>
      <c r="F60" s="37"/>
      <c r="G60" s="37"/>
      <c r="H60" s="37"/>
      <c r="I60" s="130"/>
      <c r="J60" s="130"/>
      <c r="K60" s="37"/>
      <c r="L60" s="37"/>
      <c r="M60" s="41"/>
    </row>
    <row r="61" spans="2:47" s="1" customFormat="1" ht="22.8" customHeight="1">
      <c r="B61" s="36"/>
      <c r="C61" s="165" t="s">
        <v>109</v>
      </c>
      <c r="D61" s="37"/>
      <c r="E61" s="37"/>
      <c r="F61" s="37"/>
      <c r="G61" s="37"/>
      <c r="H61" s="37"/>
      <c r="I61" s="166">
        <f>Q96</f>
        <v>0</v>
      </c>
      <c r="J61" s="166">
        <f>R96</f>
        <v>0</v>
      </c>
      <c r="K61" s="96">
        <f>K96</f>
        <v>0</v>
      </c>
      <c r="L61" s="37"/>
      <c r="M61" s="41"/>
      <c r="AU61" s="15" t="s">
        <v>110</v>
      </c>
    </row>
    <row r="62" spans="2:13" s="7" customFormat="1" ht="24.95" customHeight="1">
      <c r="B62" s="167"/>
      <c r="C62" s="168"/>
      <c r="D62" s="169" t="s">
        <v>183</v>
      </c>
      <c r="E62" s="170"/>
      <c r="F62" s="170"/>
      <c r="G62" s="170"/>
      <c r="H62" s="170"/>
      <c r="I62" s="171">
        <f>Q97</f>
        <v>0</v>
      </c>
      <c r="J62" s="171">
        <f>R97</f>
        <v>0</v>
      </c>
      <c r="K62" s="172">
        <f>K97</f>
        <v>0</v>
      </c>
      <c r="L62" s="168"/>
      <c r="M62" s="173"/>
    </row>
    <row r="63" spans="2:13" s="8" customFormat="1" ht="19.9" customHeight="1">
      <c r="B63" s="174"/>
      <c r="C63" s="175"/>
      <c r="D63" s="176" t="s">
        <v>408</v>
      </c>
      <c r="E63" s="177"/>
      <c r="F63" s="177"/>
      <c r="G63" s="177"/>
      <c r="H63" s="177"/>
      <c r="I63" s="178">
        <f>Q98</f>
        <v>0</v>
      </c>
      <c r="J63" s="178">
        <f>R98</f>
        <v>0</v>
      </c>
      <c r="K63" s="179">
        <f>K98</f>
        <v>0</v>
      </c>
      <c r="L63" s="175"/>
      <c r="M63" s="180"/>
    </row>
    <row r="64" spans="2:13" s="8" customFormat="1" ht="19.9" customHeight="1">
      <c r="B64" s="174"/>
      <c r="C64" s="175"/>
      <c r="D64" s="176" t="s">
        <v>184</v>
      </c>
      <c r="E64" s="177"/>
      <c r="F64" s="177"/>
      <c r="G64" s="177"/>
      <c r="H64" s="177"/>
      <c r="I64" s="178">
        <f>Q113</f>
        <v>0</v>
      </c>
      <c r="J64" s="178">
        <f>R113</f>
        <v>0</v>
      </c>
      <c r="K64" s="179">
        <f>K113</f>
        <v>0</v>
      </c>
      <c r="L64" s="175"/>
      <c r="M64" s="180"/>
    </row>
    <row r="65" spans="2:13" s="8" customFormat="1" ht="19.9" customHeight="1">
      <c r="B65" s="174"/>
      <c r="C65" s="175"/>
      <c r="D65" s="176" t="s">
        <v>185</v>
      </c>
      <c r="E65" s="177"/>
      <c r="F65" s="177"/>
      <c r="G65" s="177"/>
      <c r="H65" s="177"/>
      <c r="I65" s="178">
        <f>Q146</f>
        <v>0</v>
      </c>
      <c r="J65" s="178">
        <f>R146</f>
        <v>0</v>
      </c>
      <c r="K65" s="179">
        <f>K146</f>
        <v>0</v>
      </c>
      <c r="L65" s="175"/>
      <c r="M65" s="180"/>
    </row>
    <row r="66" spans="2:13" s="8" customFormat="1" ht="19.9" customHeight="1">
      <c r="B66" s="174"/>
      <c r="C66" s="175"/>
      <c r="D66" s="176" t="s">
        <v>187</v>
      </c>
      <c r="E66" s="177"/>
      <c r="F66" s="177"/>
      <c r="G66" s="177"/>
      <c r="H66" s="177"/>
      <c r="I66" s="178">
        <f>Q149</f>
        <v>0</v>
      </c>
      <c r="J66" s="178">
        <f>R149</f>
        <v>0</v>
      </c>
      <c r="K66" s="179">
        <f>K149</f>
        <v>0</v>
      </c>
      <c r="L66" s="175"/>
      <c r="M66" s="180"/>
    </row>
    <row r="67" spans="2:13" s="7" customFormat="1" ht="24.95" customHeight="1">
      <c r="B67" s="167"/>
      <c r="C67" s="168"/>
      <c r="D67" s="169" t="s">
        <v>188</v>
      </c>
      <c r="E67" s="170"/>
      <c r="F67" s="170"/>
      <c r="G67" s="170"/>
      <c r="H67" s="170"/>
      <c r="I67" s="171">
        <f>Q151</f>
        <v>0</v>
      </c>
      <c r="J67" s="171">
        <f>R151</f>
        <v>0</v>
      </c>
      <c r="K67" s="172">
        <f>K151</f>
        <v>0</v>
      </c>
      <c r="L67" s="168"/>
      <c r="M67" s="173"/>
    </row>
    <row r="68" spans="2:13" s="8" customFormat="1" ht="19.9" customHeight="1">
      <c r="B68" s="174"/>
      <c r="C68" s="175"/>
      <c r="D68" s="176" t="s">
        <v>189</v>
      </c>
      <c r="E68" s="177"/>
      <c r="F68" s="177"/>
      <c r="G68" s="177"/>
      <c r="H68" s="177"/>
      <c r="I68" s="178">
        <f>Q152</f>
        <v>0</v>
      </c>
      <c r="J68" s="178">
        <f>R152</f>
        <v>0</v>
      </c>
      <c r="K68" s="179">
        <f>K152</f>
        <v>0</v>
      </c>
      <c r="L68" s="175"/>
      <c r="M68" s="180"/>
    </row>
    <row r="69" spans="2:13" s="8" customFormat="1" ht="19.9" customHeight="1">
      <c r="B69" s="174"/>
      <c r="C69" s="175"/>
      <c r="D69" s="176" t="s">
        <v>190</v>
      </c>
      <c r="E69" s="177"/>
      <c r="F69" s="177"/>
      <c r="G69" s="177"/>
      <c r="H69" s="177"/>
      <c r="I69" s="178">
        <f>Q177</f>
        <v>0</v>
      </c>
      <c r="J69" s="178">
        <f>R177</f>
        <v>0</v>
      </c>
      <c r="K69" s="179">
        <f>K177</f>
        <v>0</v>
      </c>
      <c r="L69" s="175"/>
      <c r="M69" s="180"/>
    </row>
    <row r="70" spans="2:13" s="8" customFormat="1" ht="19.9" customHeight="1">
      <c r="B70" s="174"/>
      <c r="C70" s="175"/>
      <c r="D70" s="176" t="s">
        <v>409</v>
      </c>
      <c r="E70" s="177"/>
      <c r="F70" s="177"/>
      <c r="G70" s="177"/>
      <c r="H70" s="177"/>
      <c r="I70" s="178">
        <f>Q184</f>
        <v>0</v>
      </c>
      <c r="J70" s="178">
        <f>R184</f>
        <v>0</v>
      </c>
      <c r="K70" s="179">
        <f>K184</f>
        <v>0</v>
      </c>
      <c r="L70" s="175"/>
      <c r="M70" s="180"/>
    </row>
    <row r="71" spans="2:13" s="8" customFormat="1" ht="19.9" customHeight="1">
      <c r="B71" s="174"/>
      <c r="C71" s="175"/>
      <c r="D71" s="176" t="s">
        <v>191</v>
      </c>
      <c r="E71" s="177"/>
      <c r="F71" s="177"/>
      <c r="G71" s="177"/>
      <c r="H71" s="177"/>
      <c r="I71" s="178">
        <f>Q200</f>
        <v>0</v>
      </c>
      <c r="J71" s="178">
        <f>R200</f>
        <v>0</v>
      </c>
      <c r="K71" s="179">
        <f>K200</f>
        <v>0</v>
      </c>
      <c r="L71" s="175"/>
      <c r="M71" s="180"/>
    </row>
    <row r="72" spans="2:13" s="8" customFormat="1" ht="19.9" customHeight="1">
      <c r="B72" s="174"/>
      <c r="C72" s="175"/>
      <c r="D72" s="176" t="s">
        <v>192</v>
      </c>
      <c r="E72" s="177"/>
      <c r="F72" s="177"/>
      <c r="G72" s="177"/>
      <c r="H72" s="177"/>
      <c r="I72" s="178">
        <f>Q203</f>
        <v>0</v>
      </c>
      <c r="J72" s="178">
        <f>R203</f>
        <v>0</v>
      </c>
      <c r="K72" s="179">
        <f>K203</f>
        <v>0</v>
      </c>
      <c r="L72" s="175"/>
      <c r="M72" s="180"/>
    </row>
    <row r="73" spans="2:13" s="8" customFormat="1" ht="19.9" customHeight="1">
      <c r="B73" s="174"/>
      <c r="C73" s="175"/>
      <c r="D73" s="176" t="s">
        <v>193</v>
      </c>
      <c r="E73" s="177"/>
      <c r="F73" s="177"/>
      <c r="G73" s="177"/>
      <c r="H73" s="177"/>
      <c r="I73" s="178">
        <f>Q227</f>
        <v>0</v>
      </c>
      <c r="J73" s="178">
        <f>R227</f>
        <v>0</v>
      </c>
      <c r="K73" s="179">
        <f>K227</f>
        <v>0</v>
      </c>
      <c r="L73" s="175"/>
      <c r="M73" s="180"/>
    </row>
    <row r="74" spans="2:13" s="8" customFormat="1" ht="19.9" customHeight="1">
      <c r="B74" s="174"/>
      <c r="C74" s="175"/>
      <c r="D74" s="176" t="s">
        <v>194</v>
      </c>
      <c r="E74" s="177"/>
      <c r="F74" s="177"/>
      <c r="G74" s="177"/>
      <c r="H74" s="177"/>
      <c r="I74" s="178">
        <f>Q246</f>
        <v>0</v>
      </c>
      <c r="J74" s="178">
        <f>R246</f>
        <v>0</v>
      </c>
      <c r="K74" s="179">
        <f>K246</f>
        <v>0</v>
      </c>
      <c r="L74" s="175"/>
      <c r="M74" s="180"/>
    </row>
    <row r="75" spans="2:13" s="8" customFormat="1" ht="19.9" customHeight="1">
      <c r="B75" s="174"/>
      <c r="C75" s="175"/>
      <c r="D75" s="176" t="s">
        <v>195</v>
      </c>
      <c r="E75" s="177"/>
      <c r="F75" s="177"/>
      <c r="G75" s="177"/>
      <c r="H75" s="177"/>
      <c r="I75" s="178">
        <f>Q264</f>
        <v>0</v>
      </c>
      <c r="J75" s="178">
        <f>R264</f>
        <v>0</v>
      </c>
      <c r="K75" s="179">
        <f>K264</f>
        <v>0</v>
      </c>
      <c r="L75" s="175"/>
      <c r="M75" s="180"/>
    </row>
    <row r="76" spans="2:13" s="8" customFormat="1" ht="19.9" customHeight="1">
      <c r="B76" s="174"/>
      <c r="C76" s="175"/>
      <c r="D76" s="176" t="s">
        <v>196</v>
      </c>
      <c r="E76" s="177"/>
      <c r="F76" s="177"/>
      <c r="G76" s="177"/>
      <c r="H76" s="177"/>
      <c r="I76" s="178">
        <f>Q280</f>
        <v>0</v>
      </c>
      <c r="J76" s="178">
        <f>R280</f>
        <v>0</v>
      </c>
      <c r="K76" s="179">
        <f>K280</f>
        <v>0</v>
      </c>
      <c r="L76" s="175"/>
      <c r="M76" s="180"/>
    </row>
    <row r="77" spans="2:13" s="1" customFormat="1" ht="21.8" customHeight="1">
      <c r="B77" s="36"/>
      <c r="C77" s="37"/>
      <c r="D77" s="37"/>
      <c r="E77" s="37"/>
      <c r="F77" s="37"/>
      <c r="G77" s="37"/>
      <c r="H77" s="37"/>
      <c r="I77" s="130"/>
      <c r="J77" s="130"/>
      <c r="K77" s="37"/>
      <c r="L77" s="37"/>
      <c r="M77" s="41"/>
    </row>
    <row r="78" spans="2:13" s="1" customFormat="1" ht="6.95" customHeight="1">
      <c r="B78" s="55"/>
      <c r="C78" s="56"/>
      <c r="D78" s="56"/>
      <c r="E78" s="56"/>
      <c r="F78" s="56"/>
      <c r="G78" s="56"/>
      <c r="H78" s="56"/>
      <c r="I78" s="155"/>
      <c r="J78" s="155"/>
      <c r="K78" s="56"/>
      <c r="L78" s="56"/>
      <c r="M78" s="41"/>
    </row>
    <row r="82" spans="2:13" s="1" customFormat="1" ht="6.95" customHeight="1">
      <c r="B82" s="57"/>
      <c r="C82" s="58"/>
      <c r="D82" s="58"/>
      <c r="E82" s="58"/>
      <c r="F82" s="58"/>
      <c r="G82" s="58"/>
      <c r="H82" s="58"/>
      <c r="I82" s="158"/>
      <c r="J82" s="158"/>
      <c r="K82" s="58"/>
      <c r="L82" s="58"/>
      <c r="M82" s="41"/>
    </row>
    <row r="83" spans="2:13" s="1" customFormat="1" ht="24.95" customHeight="1">
      <c r="B83" s="36"/>
      <c r="C83" s="21" t="s">
        <v>115</v>
      </c>
      <c r="D83" s="37"/>
      <c r="E83" s="37"/>
      <c r="F83" s="37"/>
      <c r="G83" s="37"/>
      <c r="H83" s="37"/>
      <c r="I83" s="130"/>
      <c r="J83" s="130"/>
      <c r="K83" s="37"/>
      <c r="L83" s="37"/>
      <c r="M83" s="41"/>
    </row>
    <row r="84" spans="2:13" s="1" customFormat="1" ht="6.95" customHeight="1">
      <c r="B84" s="36"/>
      <c r="C84" s="37"/>
      <c r="D84" s="37"/>
      <c r="E84" s="37"/>
      <c r="F84" s="37"/>
      <c r="G84" s="37"/>
      <c r="H84" s="37"/>
      <c r="I84" s="130"/>
      <c r="J84" s="130"/>
      <c r="K84" s="37"/>
      <c r="L84" s="37"/>
      <c r="M84" s="41"/>
    </row>
    <row r="85" spans="2:13" s="1" customFormat="1" ht="12" customHeight="1">
      <c r="B85" s="36"/>
      <c r="C85" s="30" t="s">
        <v>17</v>
      </c>
      <c r="D85" s="37"/>
      <c r="E85" s="37"/>
      <c r="F85" s="37"/>
      <c r="G85" s="37"/>
      <c r="H85" s="37"/>
      <c r="I85" s="130"/>
      <c r="J85" s="130"/>
      <c r="K85" s="37"/>
      <c r="L85" s="37"/>
      <c r="M85" s="41"/>
    </row>
    <row r="86" spans="2:13" s="1" customFormat="1" ht="16.5" customHeight="1">
      <c r="B86" s="36"/>
      <c r="C86" s="37"/>
      <c r="D86" s="37"/>
      <c r="E86" s="159" t="str">
        <f>E7</f>
        <v>MŠ Majerové 1650 - Sokolov - stav.úpravy pavilonu II</v>
      </c>
      <c r="F86" s="30"/>
      <c r="G86" s="30"/>
      <c r="H86" s="30"/>
      <c r="I86" s="130"/>
      <c r="J86" s="130"/>
      <c r="K86" s="37"/>
      <c r="L86" s="37"/>
      <c r="M86" s="41"/>
    </row>
    <row r="87" spans="2:13" s="1" customFormat="1" ht="12" customHeight="1">
      <c r="B87" s="36"/>
      <c r="C87" s="30" t="s">
        <v>100</v>
      </c>
      <c r="D87" s="37"/>
      <c r="E87" s="37"/>
      <c r="F87" s="37"/>
      <c r="G87" s="37"/>
      <c r="H87" s="37"/>
      <c r="I87" s="130"/>
      <c r="J87" s="130"/>
      <c r="K87" s="37"/>
      <c r="L87" s="37"/>
      <c r="M87" s="41"/>
    </row>
    <row r="88" spans="2:13" s="1" customFormat="1" ht="16.5" customHeight="1">
      <c r="B88" s="36"/>
      <c r="C88" s="37"/>
      <c r="D88" s="37"/>
      <c r="E88" s="62" t="str">
        <f>E9</f>
        <v>10-2 - Nové konstrukce - 1NP</v>
      </c>
      <c r="F88" s="37"/>
      <c r="G88" s="37"/>
      <c r="H88" s="37"/>
      <c r="I88" s="130"/>
      <c r="J88" s="130"/>
      <c r="K88" s="37"/>
      <c r="L88" s="37"/>
      <c r="M88" s="41"/>
    </row>
    <row r="89" spans="2:13" s="1" customFormat="1" ht="6.95" customHeight="1">
      <c r="B89" s="36"/>
      <c r="C89" s="37"/>
      <c r="D89" s="37"/>
      <c r="E89" s="37"/>
      <c r="F89" s="37"/>
      <c r="G89" s="37"/>
      <c r="H89" s="37"/>
      <c r="I89" s="130"/>
      <c r="J89" s="130"/>
      <c r="K89" s="37"/>
      <c r="L89" s="37"/>
      <c r="M89" s="41"/>
    </row>
    <row r="90" spans="2:13" s="1" customFormat="1" ht="12" customHeight="1">
      <c r="B90" s="36"/>
      <c r="C90" s="30" t="s">
        <v>21</v>
      </c>
      <c r="D90" s="37"/>
      <c r="E90" s="37"/>
      <c r="F90" s="25" t="str">
        <f>F12</f>
        <v>Sokolov</v>
      </c>
      <c r="G90" s="37"/>
      <c r="H90" s="37"/>
      <c r="I90" s="132" t="s">
        <v>23</v>
      </c>
      <c r="J90" s="134" t="str">
        <f>IF(J12="","",J12)</f>
        <v>14. 12. 2019</v>
      </c>
      <c r="K90" s="37"/>
      <c r="L90" s="37"/>
      <c r="M90" s="41"/>
    </row>
    <row r="91" spans="2:13" s="1" customFormat="1" ht="6.95" customHeight="1">
      <c r="B91" s="36"/>
      <c r="C91" s="37"/>
      <c r="D91" s="37"/>
      <c r="E91" s="37"/>
      <c r="F91" s="37"/>
      <c r="G91" s="37"/>
      <c r="H91" s="37"/>
      <c r="I91" s="130"/>
      <c r="J91" s="130"/>
      <c r="K91" s="37"/>
      <c r="L91" s="37"/>
      <c r="M91" s="41"/>
    </row>
    <row r="92" spans="2:13" s="1" customFormat="1" ht="13.65" customHeight="1">
      <c r="B92" s="36"/>
      <c r="C92" s="30" t="s">
        <v>25</v>
      </c>
      <c r="D92" s="37"/>
      <c r="E92" s="37"/>
      <c r="F92" s="25" t="str">
        <f>E15</f>
        <v>Město Sokolov</v>
      </c>
      <c r="G92" s="37"/>
      <c r="H92" s="37"/>
      <c r="I92" s="132" t="s">
        <v>31</v>
      </c>
      <c r="J92" s="160" t="str">
        <f>E21</f>
        <v>Babic Milan</v>
      </c>
      <c r="K92" s="37"/>
      <c r="L92" s="37"/>
      <c r="M92" s="41"/>
    </row>
    <row r="93" spans="2:13" s="1" customFormat="1" ht="13.65" customHeight="1">
      <c r="B93" s="36"/>
      <c r="C93" s="30" t="s">
        <v>29</v>
      </c>
      <c r="D93" s="37"/>
      <c r="E93" s="37"/>
      <c r="F93" s="25" t="str">
        <f>IF(E18="","",E18)</f>
        <v>Vyplň údaj</v>
      </c>
      <c r="G93" s="37"/>
      <c r="H93" s="37"/>
      <c r="I93" s="132" t="s">
        <v>33</v>
      </c>
      <c r="J93" s="160" t="str">
        <f>E24</f>
        <v>Milan Hájek</v>
      </c>
      <c r="K93" s="37"/>
      <c r="L93" s="37"/>
      <c r="M93" s="41"/>
    </row>
    <row r="94" spans="2:13" s="1" customFormat="1" ht="10.3" customHeight="1">
      <c r="B94" s="36"/>
      <c r="C94" s="37"/>
      <c r="D94" s="37"/>
      <c r="E94" s="37"/>
      <c r="F94" s="37"/>
      <c r="G94" s="37"/>
      <c r="H94" s="37"/>
      <c r="I94" s="130"/>
      <c r="J94" s="130"/>
      <c r="K94" s="37"/>
      <c r="L94" s="37"/>
      <c r="M94" s="41"/>
    </row>
    <row r="95" spans="2:24" s="9" customFormat="1" ht="29.25" customHeight="1">
      <c r="B95" s="181"/>
      <c r="C95" s="182" t="s">
        <v>116</v>
      </c>
      <c r="D95" s="183" t="s">
        <v>55</v>
      </c>
      <c r="E95" s="183" t="s">
        <v>51</v>
      </c>
      <c r="F95" s="183" t="s">
        <v>52</v>
      </c>
      <c r="G95" s="183" t="s">
        <v>117</v>
      </c>
      <c r="H95" s="183" t="s">
        <v>118</v>
      </c>
      <c r="I95" s="184" t="s">
        <v>119</v>
      </c>
      <c r="J95" s="184" t="s">
        <v>120</v>
      </c>
      <c r="K95" s="183" t="s">
        <v>108</v>
      </c>
      <c r="L95" s="185" t="s">
        <v>121</v>
      </c>
      <c r="M95" s="186"/>
      <c r="N95" s="86" t="s">
        <v>1</v>
      </c>
      <c r="O95" s="87" t="s">
        <v>40</v>
      </c>
      <c r="P95" s="87" t="s">
        <v>122</v>
      </c>
      <c r="Q95" s="87" t="s">
        <v>123</v>
      </c>
      <c r="R95" s="87" t="s">
        <v>124</v>
      </c>
      <c r="S95" s="87" t="s">
        <v>125</v>
      </c>
      <c r="T95" s="87" t="s">
        <v>126</v>
      </c>
      <c r="U95" s="87" t="s">
        <v>127</v>
      </c>
      <c r="V95" s="87" t="s">
        <v>128</v>
      </c>
      <c r="W95" s="87" t="s">
        <v>129</v>
      </c>
      <c r="X95" s="88" t="s">
        <v>130</v>
      </c>
    </row>
    <row r="96" spans="2:63" s="1" customFormat="1" ht="22.8" customHeight="1">
      <c r="B96" s="36"/>
      <c r="C96" s="93" t="s">
        <v>131</v>
      </c>
      <c r="D96" s="37"/>
      <c r="E96" s="37"/>
      <c r="F96" s="37"/>
      <c r="G96" s="37"/>
      <c r="H96" s="37"/>
      <c r="I96" s="130"/>
      <c r="J96" s="130"/>
      <c r="K96" s="187">
        <f>BK96</f>
        <v>0</v>
      </c>
      <c r="L96" s="37"/>
      <c r="M96" s="41"/>
      <c r="N96" s="89"/>
      <c r="O96" s="90"/>
      <c r="P96" s="90"/>
      <c r="Q96" s="188">
        <f>Q97+Q151</f>
        <v>0</v>
      </c>
      <c r="R96" s="188">
        <f>R97+R151</f>
        <v>0</v>
      </c>
      <c r="S96" s="90"/>
      <c r="T96" s="189">
        <f>T97+T151</f>
        <v>0</v>
      </c>
      <c r="U96" s="90"/>
      <c r="V96" s="189">
        <f>V97+V151</f>
        <v>3.0640467300000003</v>
      </c>
      <c r="W96" s="90"/>
      <c r="X96" s="190">
        <f>X97+X151</f>
        <v>0.33844525</v>
      </c>
      <c r="AT96" s="15" t="s">
        <v>71</v>
      </c>
      <c r="AU96" s="15" t="s">
        <v>110</v>
      </c>
      <c r="BK96" s="191">
        <f>BK97+BK151</f>
        <v>0</v>
      </c>
    </row>
    <row r="97" spans="2:63" s="10" customFormat="1" ht="25.9" customHeight="1">
      <c r="B97" s="192"/>
      <c r="C97" s="193"/>
      <c r="D97" s="194" t="s">
        <v>71</v>
      </c>
      <c r="E97" s="195" t="s">
        <v>197</v>
      </c>
      <c r="F97" s="195" t="s">
        <v>198</v>
      </c>
      <c r="G97" s="193"/>
      <c r="H97" s="193"/>
      <c r="I97" s="196"/>
      <c r="J97" s="196"/>
      <c r="K97" s="197">
        <f>BK97</f>
        <v>0</v>
      </c>
      <c r="L97" s="193"/>
      <c r="M97" s="198"/>
      <c r="N97" s="199"/>
      <c r="O97" s="200"/>
      <c r="P97" s="200"/>
      <c r="Q97" s="201">
        <f>Q98+Q113+Q146+Q149</f>
        <v>0</v>
      </c>
      <c r="R97" s="201">
        <f>R98+R113+R146+R149</f>
        <v>0</v>
      </c>
      <c r="S97" s="200"/>
      <c r="T97" s="202">
        <f>T98+T113+T146+T149</f>
        <v>0</v>
      </c>
      <c r="U97" s="200"/>
      <c r="V97" s="202">
        <f>V98+V113+V146+V149</f>
        <v>1.15146622</v>
      </c>
      <c r="W97" s="200"/>
      <c r="X97" s="203">
        <f>X98+X113+X146+X149</f>
        <v>0.215</v>
      </c>
      <c r="AR97" s="204" t="s">
        <v>80</v>
      </c>
      <c r="AT97" s="205" t="s">
        <v>71</v>
      </c>
      <c r="AU97" s="205" t="s">
        <v>72</v>
      </c>
      <c r="AY97" s="204" t="s">
        <v>135</v>
      </c>
      <c r="BK97" s="206">
        <f>BK98+BK113+BK146+BK149</f>
        <v>0</v>
      </c>
    </row>
    <row r="98" spans="2:63" s="10" customFormat="1" ht="22.8" customHeight="1">
      <c r="B98" s="192"/>
      <c r="C98" s="193"/>
      <c r="D98" s="194" t="s">
        <v>71</v>
      </c>
      <c r="E98" s="207" t="s">
        <v>149</v>
      </c>
      <c r="F98" s="207" t="s">
        <v>410</v>
      </c>
      <c r="G98" s="193"/>
      <c r="H98" s="193"/>
      <c r="I98" s="196"/>
      <c r="J98" s="196"/>
      <c r="K98" s="208">
        <f>BK98</f>
        <v>0</v>
      </c>
      <c r="L98" s="193"/>
      <c r="M98" s="198"/>
      <c r="N98" s="199"/>
      <c r="O98" s="200"/>
      <c r="P98" s="200"/>
      <c r="Q98" s="201">
        <f>SUM(Q99:Q112)</f>
        <v>0</v>
      </c>
      <c r="R98" s="201">
        <f>SUM(R99:R112)</f>
        <v>0</v>
      </c>
      <c r="S98" s="200"/>
      <c r="T98" s="202">
        <f>SUM(T99:T112)</f>
        <v>0</v>
      </c>
      <c r="U98" s="200"/>
      <c r="V98" s="202">
        <f>SUM(V99:V112)</f>
        <v>0.58219977</v>
      </c>
      <c r="W98" s="200"/>
      <c r="X98" s="203">
        <f>SUM(X99:X112)</f>
        <v>0</v>
      </c>
      <c r="AR98" s="204" t="s">
        <v>80</v>
      </c>
      <c r="AT98" s="205" t="s">
        <v>71</v>
      </c>
      <c r="AU98" s="205" t="s">
        <v>80</v>
      </c>
      <c r="AY98" s="204" t="s">
        <v>135</v>
      </c>
      <c r="BK98" s="206">
        <f>SUM(BK99:BK112)</f>
        <v>0</v>
      </c>
    </row>
    <row r="99" spans="2:65" s="1" customFormat="1" ht="16.5" customHeight="1">
      <c r="B99" s="36"/>
      <c r="C99" s="209" t="s">
        <v>80</v>
      </c>
      <c r="D99" s="209" t="s">
        <v>138</v>
      </c>
      <c r="E99" s="210" t="s">
        <v>411</v>
      </c>
      <c r="F99" s="211" t="s">
        <v>412</v>
      </c>
      <c r="G99" s="212" t="s">
        <v>297</v>
      </c>
      <c r="H99" s="213">
        <v>0.008</v>
      </c>
      <c r="I99" s="214"/>
      <c r="J99" s="214"/>
      <c r="K99" s="215">
        <f>ROUND(P99*H99,2)</f>
        <v>0</v>
      </c>
      <c r="L99" s="211" t="s">
        <v>142</v>
      </c>
      <c r="M99" s="41"/>
      <c r="N99" s="216" t="s">
        <v>1</v>
      </c>
      <c r="O99" s="217" t="s">
        <v>41</v>
      </c>
      <c r="P99" s="218">
        <f>I99+J99</f>
        <v>0</v>
      </c>
      <c r="Q99" s="218">
        <f>ROUND(I99*H99,2)</f>
        <v>0</v>
      </c>
      <c r="R99" s="218">
        <f>ROUND(J99*H99,2)</f>
        <v>0</v>
      </c>
      <c r="S99" s="77"/>
      <c r="T99" s="219">
        <f>S99*H99</f>
        <v>0</v>
      </c>
      <c r="U99" s="219">
        <v>0.01954</v>
      </c>
      <c r="V99" s="219">
        <f>U99*H99</f>
        <v>0.00015632</v>
      </c>
      <c r="W99" s="219">
        <v>0</v>
      </c>
      <c r="X99" s="220">
        <f>W99*H99</f>
        <v>0</v>
      </c>
      <c r="AR99" s="15" t="s">
        <v>153</v>
      </c>
      <c r="AT99" s="15" t="s">
        <v>138</v>
      </c>
      <c r="AU99" s="15" t="s">
        <v>82</v>
      </c>
      <c r="AY99" s="15" t="s">
        <v>135</v>
      </c>
      <c r="BE99" s="221">
        <f>IF(O99="základní",K99,0)</f>
        <v>0</v>
      </c>
      <c r="BF99" s="221">
        <f>IF(O99="snížená",K99,0)</f>
        <v>0</v>
      </c>
      <c r="BG99" s="221">
        <f>IF(O99="zákl. přenesená",K99,0)</f>
        <v>0</v>
      </c>
      <c r="BH99" s="221">
        <f>IF(O99="sníž. přenesená",K99,0)</f>
        <v>0</v>
      </c>
      <c r="BI99" s="221">
        <f>IF(O99="nulová",K99,0)</f>
        <v>0</v>
      </c>
      <c r="BJ99" s="15" t="s">
        <v>80</v>
      </c>
      <c r="BK99" s="221">
        <f>ROUND(P99*H99,2)</f>
        <v>0</v>
      </c>
      <c r="BL99" s="15" t="s">
        <v>153</v>
      </c>
      <c r="BM99" s="15" t="s">
        <v>413</v>
      </c>
    </row>
    <row r="100" spans="2:51" s="11" customFormat="1" ht="12">
      <c r="B100" s="228"/>
      <c r="C100" s="229"/>
      <c r="D100" s="230" t="s">
        <v>204</v>
      </c>
      <c r="E100" s="231" t="s">
        <v>1</v>
      </c>
      <c r="F100" s="232" t="s">
        <v>414</v>
      </c>
      <c r="G100" s="229"/>
      <c r="H100" s="233">
        <v>0.008</v>
      </c>
      <c r="I100" s="234"/>
      <c r="J100" s="234"/>
      <c r="K100" s="229"/>
      <c r="L100" s="229"/>
      <c r="M100" s="235"/>
      <c r="N100" s="236"/>
      <c r="O100" s="237"/>
      <c r="P100" s="237"/>
      <c r="Q100" s="237"/>
      <c r="R100" s="237"/>
      <c r="S100" s="237"/>
      <c r="T100" s="237"/>
      <c r="U100" s="237"/>
      <c r="V100" s="237"/>
      <c r="W100" s="237"/>
      <c r="X100" s="238"/>
      <c r="AT100" s="239" t="s">
        <v>204</v>
      </c>
      <c r="AU100" s="239" t="s">
        <v>82</v>
      </c>
      <c r="AV100" s="11" t="s">
        <v>82</v>
      </c>
      <c r="AW100" s="11" t="s">
        <v>5</v>
      </c>
      <c r="AX100" s="11" t="s">
        <v>80</v>
      </c>
      <c r="AY100" s="239" t="s">
        <v>135</v>
      </c>
    </row>
    <row r="101" spans="2:65" s="1" customFormat="1" ht="16.5" customHeight="1">
      <c r="B101" s="36"/>
      <c r="C101" s="243" t="s">
        <v>82</v>
      </c>
      <c r="D101" s="243" t="s">
        <v>415</v>
      </c>
      <c r="E101" s="244" t="s">
        <v>416</v>
      </c>
      <c r="F101" s="245" t="s">
        <v>417</v>
      </c>
      <c r="G101" s="246" t="s">
        <v>297</v>
      </c>
      <c r="H101" s="247">
        <v>0.008</v>
      </c>
      <c r="I101" s="248"/>
      <c r="J101" s="249"/>
      <c r="K101" s="250">
        <f>ROUND(P101*H101,2)</f>
        <v>0</v>
      </c>
      <c r="L101" s="245" t="s">
        <v>142</v>
      </c>
      <c r="M101" s="251"/>
      <c r="N101" s="252" t="s">
        <v>1</v>
      </c>
      <c r="O101" s="217" t="s">
        <v>41</v>
      </c>
      <c r="P101" s="218">
        <f>I101+J101</f>
        <v>0</v>
      </c>
      <c r="Q101" s="218">
        <f>ROUND(I101*H101,2)</f>
        <v>0</v>
      </c>
      <c r="R101" s="218">
        <f>ROUND(J101*H101,2)</f>
        <v>0</v>
      </c>
      <c r="S101" s="77"/>
      <c r="T101" s="219">
        <f>S101*H101</f>
        <v>0</v>
      </c>
      <c r="U101" s="219">
        <v>1</v>
      </c>
      <c r="V101" s="219">
        <f>U101*H101</f>
        <v>0.008</v>
      </c>
      <c r="W101" s="219">
        <v>0</v>
      </c>
      <c r="X101" s="220">
        <f>W101*H101</f>
        <v>0</v>
      </c>
      <c r="AR101" s="15" t="s">
        <v>168</v>
      </c>
      <c r="AT101" s="15" t="s">
        <v>415</v>
      </c>
      <c r="AU101" s="15" t="s">
        <v>82</v>
      </c>
      <c r="AY101" s="15" t="s">
        <v>135</v>
      </c>
      <c r="BE101" s="221">
        <f>IF(O101="základní",K101,0)</f>
        <v>0</v>
      </c>
      <c r="BF101" s="221">
        <f>IF(O101="snížená",K101,0)</f>
        <v>0</v>
      </c>
      <c r="BG101" s="221">
        <f>IF(O101="zákl. přenesená",K101,0)</f>
        <v>0</v>
      </c>
      <c r="BH101" s="221">
        <f>IF(O101="sníž. přenesená",K101,0)</f>
        <v>0</v>
      </c>
      <c r="BI101" s="221">
        <f>IF(O101="nulová",K101,0)</f>
        <v>0</v>
      </c>
      <c r="BJ101" s="15" t="s">
        <v>80</v>
      </c>
      <c r="BK101" s="221">
        <f>ROUND(P101*H101,2)</f>
        <v>0</v>
      </c>
      <c r="BL101" s="15" t="s">
        <v>153</v>
      </c>
      <c r="BM101" s="15" t="s">
        <v>418</v>
      </c>
    </row>
    <row r="102" spans="2:51" s="11" customFormat="1" ht="12">
      <c r="B102" s="228"/>
      <c r="C102" s="229"/>
      <c r="D102" s="230" t="s">
        <v>204</v>
      </c>
      <c r="E102" s="229"/>
      <c r="F102" s="232" t="s">
        <v>419</v>
      </c>
      <c r="G102" s="229"/>
      <c r="H102" s="233">
        <v>0.008</v>
      </c>
      <c r="I102" s="234"/>
      <c r="J102" s="234"/>
      <c r="K102" s="229"/>
      <c r="L102" s="229"/>
      <c r="M102" s="235"/>
      <c r="N102" s="236"/>
      <c r="O102" s="237"/>
      <c r="P102" s="237"/>
      <c r="Q102" s="237"/>
      <c r="R102" s="237"/>
      <c r="S102" s="237"/>
      <c r="T102" s="237"/>
      <c r="U102" s="237"/>
      <c r="V102" s="237"/>
      <c r="W102" s="237"/>
      <c r="X102" s="238"/>
      <c r="AT102" s="239" t="s">
        <v>204</v>
      </c>
      <c r="AU102" s="239" t="s">
        <v>82</v>
      </c>
      <c r="AV102" s="11" t="s">
        <v>82</v>
      </c>
      <c r="AW102" s="11" t="s">
        <v>4</v>
      </c>
      <c r="AX102" s="11" t="s">
        <v>80</v>
      </c>
      <c r="AY102" s="239" t="s">
        <v>135</v>
      </c>
    </row>
    <row r="103" spans="2:65" s="1" customFormat="1" ht="16.5" customHeight="1">
      <c r="B103" s="36"/>
      <c r="C103" s="209" t="s">
        <v>149</v>
      </c>
      <c r="D103" s="209" t="s">
        <v>138</v>
      </c>
      <c r="E103" s="210" t="s">
        <v>420</v>
      </c>
      <c r="F103" s="211" t="s">
        <v>421</v>
      </c>
      <c r="G103" s="212" t="s">
        <v>202</v>
      </c>
      <c r="H103" s="213">
        <v>0.2</v>
      </c>
      <c r="I103" s="214"/>
      <c r="J103" s="214"/>
      <c r="K103" s="215">
        <f>ROUND(P103*H103,2)</f>
        <v>0</v>
      </c>
      <c r="L103" s="211" t="s">
        <v>142</v>
      </c>
      <c r="M103" s="41"/>
      <c r="N103" s="216" t="s">
        <v>1</v>
      </c>
      <c r="O103" s="217" t="s">
        <v>41</v>
      </c>
      <c r="P103" s="218">
        <f>I103+J103</f>
        <v>0</v>
      </c>
      <c r="Q103" s="218">
        <f>ROUND(I103*H103,2)</f>
        <v>0</v>
      </c>
      <c r="R103" s="218">
        <f>ROUND(J103*H103,2)</f>
        <v>0</v>
      </c>
      <c r="S103" s="77"/>
      <c r="T103" s="219">
        <f>S103*H103</f>
        <v>0</v>
      </c>
      <c r="U103" s="219">
        <v>0.07427</v>
      </c>
      <c r="V103" s="219">
        <f>U103*H103</f>
        <v>0.014854000000000001</v>
      </c>
      <c r="W103" s="219">
        <v>0</v>
      </c>
      <c r="X103" s="220">
        <f>W103*H103</f>
        <v>0</v>
      </c>
      <c r="AR103" s="15" t="s">
        <v>153</v>
      </c>
      <c r="AT103" s="15" t="s">
        <v>138</v>
      </c>
      <c r="AU103" s="15" t="s">
        <v>82</v>
      </c>
      <c r="AY103" s="15" t="s">
        <v>135</v>
      </c>
      <c r="BE103" s="221">
        <f>IF(O103="základní",K103,0)</f>
        <v>0</v>
      </c>
      <c r="BF103" s="221">
        <f>IF(O103="snížená",K103,0)</f>
        <v>0</v>
      </c>
      <c r="BG103" s="221">
        <f>IF(O103="zákl. přenesená",K103,0)</f>
        <v>0</v>
      </c>
      <c r="BH103" s="221">
        <f>IF(O103="sníž. přenesená",K103,0)</f>
        <v>0</v>
      </c>
      <c r="BI103" s="221">
        <f>IF(O103="nulová",K103,0)</f>
        <v>0</v>
      </c>
      <c r="BJ103" s="15" t="s">
        <v>80</v>
      </c>
      <c r="BK103" s="221">
        <f>ROUND(P103*H103,2)</f>
        <v>0</v>
      </c>
      <c r="BL103" s="15" t="s">
        <v>153</v>
      </c>
      <c r="BM103" s="15" t="s">
        <v>422</v>
      </c>
    </row>
    <row r="104" spans="2:51" s="11" customFormat="1" ht="12">
      <c r="B104" s="228"/>
      <c r="C104" s="229"/>
      <c r="D104" s="230" t="s">
        <v>204</v>
      </c>
      <c r="E104" s="231" t="s">
        <v>1</v>
      </c>
      <c r="F104" s="232" t="s">
        <v>423</v>
      </c>
      <c r="G104" s="229"/>
      <c r="H104" s="233">
        <v>0.2</v>
      </c>
      <c r="I104" s="234"/>
      <c r="J104" s="234"/>
      <c r="K104" s="229"/>
      <c r="L104" s="229"/>
      <c r="M104" s="235"/>
      <c r="N104" s="236"/>
      <c r="O104" s="237"/>
      <c r="P104" s="237"/>
      <c r="Q104" s="237"/>
      <c r="R104" s="237"/>
      <c r="S104" s="237"/>
      <c r="T104" s="237"/>
      <c r="U104" s="237"/>
      <c r="V104" s="237"/>
      <c r="W104" s="237"/>
      <c r="X104" s="238"/>
      <c r="AT104" s="239" t="s">
        <v>204</v>
      </c>
      <c r="AU104" s="239" t="s">
        <v>82</v>
      </c>
      <c r="AV104" s="11" t="s">
        <v>82</v>
      </c>
      <c r="AW104" s="11" t="s">
        <v>5</v>
      </c>
      <c r="AX104" s="11" t="s">
        <v>80</v>
      </c>
      <c r="AY104" s="239" t="s">
        <v>135</v>
      </c>
    </row>
    <row r="105" spans="2:65" s="1" customFormat="1" ht="16.5" customHeight="1">
      <c r="B105" s="36"/>
      <c r="C105" s="209" t="s">
        <v>153</v>
      </c>
      <c r="D105" s="209" t="s">
        <v>138</v>
      </c>
      <c r="E105" s="210" t="s">
        <v>424</v>
      </c>
      <c r="F105" s="211" t="s">
        <v>425</v>
      </c>
      <c r="G105" s="212" t="s">
        <v>202</v>
      </c>
      <c r="H105" s="213">
        <v>1.08</v>
      </c>
      <c r="I105" s="214"/>
      <c r="J105" s="214"/>
      <c r="K105" s="215">
        <f>ROUND(P105*H105,2)</f>
        <v>0</v>
      </c>
      <c r="L105" s="211" t="s">
        <v>142</v>
      </c>
      <c r="M105" s="41"/>
      <c r="N105" s="216" t="s">
        <v>1</v>
      </c>
      <c r="O105" s="217" t="s">
        <v>41</v>
      </c>
      <c r="P105" s="218">
        <f>I105+J105</f>
        <v>0</v>
      </c>
      <c r="Q105" s="218">
        <f>ROUND(I105*H105,2)</f>
        <v>0</v>
      </c>
      <c r="R105" s="218">
        <f>ROUND(J105*H105,2)</f>
        <v>0</v>
      </c>
      <c r="S105" s="77"/>
      <c r="T105" s="219">
        <f>S105*H105</f>
        <v>0</v>
      </c>
      <c r="U105" s="219">
        <v>0.07297</v>
      </c>
      <c r="V105" s="219">
        <f>U105*H105</f>
        <v>0.07880759999999999</v>
      </c>
      <c r="W105" s="219">
        <v>0</v>
      </c>
      <c r="X105" s="220">
        <f>W105*H105</f>
        <v>0</v>
      </c>
      <c r="AR105" s="15" t="s">
        <v>153</v>
      </c>
      <c r="AT105" s="15" t="s">
        <v>138</v>
      </c>
      <c r="AU105" s="15" t="s">
        <v>82</v>
      </c>
      <c r="AY105" s="15" t="s">
        <v>135</v>
      </c>
      <c r="BE105" s="221">
        <f>IF(O105="základní",K105,0)</f>
        <v>0</v>
      </c>
      <c r="BF105" s="221">
        <f>IF(O105="snížená",K105,0)</f>
        <v>0</v>
      </c>
      <c r="BG105" s="221">
        <f>IF(O105="zákl. přenesená",K105,0)</f>
        <v>0</v>
      </c>
      <c r="BH105" s="221">
        <f>IF(O105="sníž. přenesená",K105,0)</f>
        <v>0</v>
      </c>
      <c r="BI105" s="221">
        <f>IF(O105="nulová",K105,0)</f>
        <v>0</v>
      </c>
      <c r="BJ105" s="15" t="s">
        <v>80</v>
      </c>
      <c r="BK105" s="221">
        <f>ROUND(P105*H105,2)</f>
        <v>0</v>
      </c>
      <c r="BL105" s="15" t="s">
        <v>153</v>
      </c>
      <c r="BM105" s="15" t="s">
        <v>426</v>
      </c>
    </row>
    <row r="106" spans="2:51" s="11" customFormat="1" ht="12">
      <c r="B106" s="228"/>
      <c r="C106" s="229"/>
      <c r="D106" s="230" t="s">
        <v>204</v>
      </c>
      <c r="E106" s="231" t="s">
        <v>1</v>
      </c>
      <c r="F106" s="232" t="s">
        <v>427</v>
      </c>
      <c r="G106" s="229"/>
      <c r="H106" s="233">
        <v>1.08</v>
      </c>
      <c r="I106" s="234"/>
      <c r="J106" s="234"/>
      <c r="K106" s="229"/>
      <c r="L106" s="229"/>
      <c r="M106" s="235"/>
      <c r="N106" s="236"/>
      <c r="O106" s="237"/>
      <c r="P106" s="237"/>
      <c r="Q106" s="237"/>
      <c r="R106" s="237"/>
      <c r="S106" s="237"/>
      <c r="T106" s="237"/>
      <c r="U106" s="237"/>
      <c r="V106" s="237"/>
      <c r="W106" s="237"/>
      <c r="X106" s="238"/>
      <c r="AT106" s="239" t="s">
        <v>204</v>
      </c>
      <c r="AU106" s="239" t="s">
        <v>82</v>
      </c>
      <c r="AV106" s="11" t="s">
        <v>82</v>
      </c>
      <c r="AW106" s="11" t="s">
        <v>5</v>
      </c>
      <c r="AX106" s="11" t="s">
        <v>80</v>
      </c>
      <c r="AY106" s="239" t="s">
        <v>135</v>
      </c>
    </row>
    <row r="107" spans="2:65" s="1" customFormat="1" ht="16.5" customHeight="1">
      <c r="B107" s="36"/>
      <c r="C107" s="209" t="s">
        <v>134</v>
      </c>
      <c r="D107" s="209" t="s">
        <v>138</v>
      </c>
      <c r="E107" s="210" t="s">
        <v>428</v>
      </c>
      <c r="F107" s="211" t="s">
        <v>429</v>
      </c>
      <c r="G107" s="212" t="s">
        <v>202</v>
      </c>
      <c r="H107" s="213">
        <v>0.2</v>
      </c>
      <c r="I107" s="214"/>
      <c r="J107" s="214"/>
      <c r="K107" s="215">
        <f>ROUND(P107*H107,2)</f>
        <v>0</v>
      </c>
      <c r="L107" s="211" t="s">
        <v>142</v>
      </c>
      <c r="M107" s="41"/>
      <c r="N107" s="216" t="s">
        <v>1</v>
      </c>
      <c r="O107" s="217" t="s">
        <v>41</v>
      </c>
      <c r="P107" s="218">
        <f>I107+J107</f>
        <v>0</v>
      </c>
      <c r="Q107" s="218">
        <f>ROUND(I107*H107,2)</f>
        <v>0</v>
      </c>
      <c r="R107" s="218">
        <f>ROUND(J107*H107,2)</f>
        <v>0</v>
      </c>
      <c r="S107" s="77"/>
      <c r="T107" s="219">
        <f>S107*H107</f>
        <v>0</v>
      </c>
      <c r="U107" s="219">
        <v>0.11085</v>
      </c>
      <c r="V107" s="219">
        <f>U107*H107</f>
        <v>0.022170000000000002</v>
      </c>
      <c r="W107" s="219">
        <v>0</v>
      </c>
      <c r="X107" s="220">
        <f>W107*H107</f>
        <v>0</v>
      </c>
      <c r="AR107" s="15" t="s">
        <v>153</v>
      </c>
      <c r="AT107" s="15" t="s">
        <v>138</v>
      </c>
      <c r="AU107" s="15" t="s">
        <v>82</v>
      </c>
      <c r="AY107" s="15" t="s">
        <v>135</v>
      </c>
      <c r="BE107" s="221">
        <f>IF(O107="základní",K107,0)</f>
        <v>0</v>
      </c>
      <c r="BF107" s="221">
        <f>IF(O107="snížená",K107,0)</f>
        <v>0</v>
      </c>
      <c r="BG107" s="221">
        <f>IF(O107="zákl. přenesená",K107,0)</f>
        <v>0</v>
      </c>
      <c r="BH107" s="221">
        <f>IF(O107="sníž. přenesená",K107,0)</f>
        <v>0</v>
      </c>
      <c r="BI107" s="221">
        <f>IF(O107="nulová",K107,0)</f>
        <v>0</v>
      </c>
      <c r="BJ107" s="15" t="s">
        <v>80</v>
      </c>
      <c r="BK107" s="221">
        <f>ROUND(P107*H107,2)</f>
        <v>0</v>
      </c>
      <c r="BL107" s="15" t="s">
        <v>153</v>
      </c>
      <c r="BM107" s="15" t="s">
        <v>430</v>
      </c>
    </row>
    <row r="108" spans="2:51" s="11" customFormat="1" ht="12">
      <c r="B108" s="228"/>
      <c r="C108" s="229"/>
      <c r="D108" s="230" t="s">
        <v>204</v>
      </c>
      <c r="E108" s="231" t="s">
        <v>1</v>
      </c>
      <c r="F108" s="232" t="s">
        <v>431</v>
      </c>
      <c r="G108" s="229"/>
      <c r="H108" s="233">
        <v>0.2</v>
      </c>
      <c r="I108" s="234"/>
      <c r="J108" s="234"/>
      <c r="K108" s="229"/>
      <c r="L108" s="229"/>
      <c r="M108" s="235"/>
      <c r="N108" s="236"/>
      <c r="O108" s="237"/>
      <c r="P108" s="237"/>
      <c r="Q108" s="237"/>
      <c r="R108" s="237"/>
      <c r="S108" s="237"/>
      <c r="T108" s="237"/>
      <c r="U108" s="237"/>
      <c r="V108" s="237"/>
      <c r="W108" s="237"/>
      <c r="X108" s="238"/>
      <c r="AT108" s="239" t="s">
        <v>204</v>
      </c>
      <c r="AU108" s="239" t="s">
        <v>82</v>
      </c>
      <c r="AV108" s="11" t="s">
        <v>82</v>
      </c>
      <c r="AW108" s="11" t="s">
        <v>5</v>
      </c>
      <c r="AX108" s="11" t="s">
        <v>80</v>
      </c>
      <c r="AY108" s="239" t="s">
        <v>135</v>
      </c>
    </row>
    <row r="109" spans="2:65" s="1" customFormat="1" ht="16.5" customHeight="1">
      <c r="B109" s="36"/>
      <c r="C109" s="209" t="s">
        <v>160</v>
      </c>
      <c r="D109" s="209" t="s">
        <v>138</v>
      </c>
      <c r="E109" s="210" t="s">
        <v>432</v>
      </c>
      <c r="F109" s="211" t="s">
        <v>433</v>
      </c>
      <c r="G109" s="212" t="s">
        <v>202</v>
      </c>
      <c r="H109" s="213">
        <v>2.93</v>
      </c>
      <c r="I109" s="214"/>
      <c r="J109" s="214"/>
      <c r="K109" s="215">
        <f>ROUND(P109*H109,2)</f>
        <v>0</v>
      </c>
      <c r="L109" s="211" t="s">
        <v>142</v>
      </c>
      <c r="M109" s="41"/>
      <c r="N109" s="216" t="s">
        <v>1</v>
      </c>
      <c r="O109" s="217" t="s">
        <v>41</v>
      </c>
      <c r="P109" s="218">
        <f>I109+J109</f>
        <v>0</v>
      </c>
      <c r="Q109" s="218">
        <f>ROUND(I109*H109,2)</f>
        <v>0</v>
      </c>
      <c r="R109" s="218">
        <f>ROUND(J109*H109,2)</f>
        <v>0</v>
      </c>
      <c r="S109" s="77"/>
      <c r="T109" s="219">
        <f>S109*H109</f>
        <v>0</v>
      </c>
      <c r="U109" s="219">
        <v>0.06917</v>
      </c>
      <c r="V109" s="219">
        <f>U109*H109</f>
        <v>0.2026681</v>
      </c>
      <c r="W109" s="219">
        <v>0</v>
      </c>
      <c r="X109" s="220">
        <f>W109*H109</f>
        <v>0</v>
      </c>
      <c r="AR109" s="15" t="s">
        <v>153</v>
      </c>
      <c r="AT109" s="15" t="s">
        <v>138</v>
      </c>
      <c r="AU109" s="15" t="s">
        <v>82</v>
      </c>
      <c r="AY109" s="15" t="s">
        <v>135</v>
      </c>
      <c r="BE109" s="221">
        <f>IF(O109="základní",K109,0)</f>
        <v>0</v>
      </c>
      <c r="BF109" s="221">
        <f>IF(O109="snížená",K109,0)</f>
        <v>0</v>
      </c>
      <c r="BG109" s="221">
        <f>IF(O109="zákl. přenesená",K109,0)</f>
        <v>0</v>
      </c>
      <c r="BH109" s="221">
        <f>IF(O109="sníž. přenesená",K109,0)</f>
        <v>0</v>
      </c>
      <c r="BI109" s="221">
        <f>IF(O109="nulová",K109,0)</f>
        <v>0</v>
      </c>
      <c r="BJ109" s="15" t="s">
        <v>80</v>
      </c>
      <c r="BK109" s="221">
        <f>ROUND(P109*H109,2)</f>
        <v>0</v>
      </c>
      <c r="BL109" s="15" t="s">
        <v>153</v>
      </c>
      <c r="BM109" s="15" t="s">
        <v>434</v>
      </c>
    </row>
    <row r="110" spans="2:51" s="11" customFormat="1" ht="12">
      <c r="B110" s="228"/>
      <c r="C110" s="229"/>
      <c r="D110" s="230" t="s">
        <v>204</v>
      </c>
      <c r="E110" s="231" t="s">
        <v>1</v>
      </c>
      <c r="F110" s="232" t="s">
        <v>435</v>
      </c>
      <c r="G110" s="229"/>
      <c r="H110" s="233">
        <v>2.93</v>
      </c>
      <c r="I110" s="234"/>
      <c r="J110" s="234"/>
      <c r="K110" s="229"/>
      <c r="L110" s="229"/>
      <c r="M110" s="235"/>
      <c r="N110" s="236"/>
      <c r="O110" s="237"/>
      <c r="P110" s="237"/>
      <c r="Q110" s="237"/>
      <c r="R110" s="237"/>
      <c r="S110" s="237"/>
      <c r="T110" s="237"/>
      <c r="U110" s="237"/>
      <c r="V110" s="237"/>
      <c r="W110" s="237"/>
      <c r="X110" s="238"/>
      <c r="AT110" s="239" t="s">
        <v>204</v>
      </c>
      <c r="AU110" s="239" t="s">
        <v>82</v>
      </c>
      <c r="AV110" s="11" t="s">
        <v>82</v>
      </c>
      <c r="AW110" s="11" t="s">
        <v>5</v>
      </c>
      <c r="AX110" s="11" t="s">
        <v>80</v>
      </c>
      <c r="AY110" s="239" t="s">
        <v>135</v>
      </c>
    </row>
    <row r="111" spans="2:65" s="1" customFormat="1" ht="16.5" customHeight="1">
      <c r="B111" s="36"/>
      <c r="C111" s="209" t="s">
        <v>164</v>
      </c>
      <c r="D111" s="209" t="s">
        <v>138</v>
      </c>
      <c r="E111" s="210" t="s">
        <v>436</v>
      </c>
      <c r="F111" s="211" t="s">
        <v>437</v>
      </c>
      <c r="G111" s="212" t="s">
        <v>202</v>
      </c>
      <c r="H111" s="213">
        <v>2.475</v>
      </c>
      <c r="I111" s="214"/>
      <c r="J111" s="214"/>
      <c r="K111" s="215">
        <f>ROUND(P111*H111,2)</f>
        <v>0</v>
      </c>
      <c r="L111" s="211" t="s">
        <v>142</v>
      </c>
      <c r="M111" s="41"/>
      <c r="N111" s="216" t="s">
        <v>1</v>
      </c>
      <c r="O111" s="217" t="s">
        <v>41</v>
      </c>
      <c r="P111" s="218">
        <f>I111+J111</f>
        <v>0</v>
      </c>
      <c r="Q111" s="218">
        <f>ROUND(I111*H111,2)</f>
        <v>0</v>
      </c>
      <c r="R111" s="218">
        <f>ROUND(J111*H111,2)</f>
        <v>0</v>
      </c>
      <c r="S111" s="77"/>
      <c r="T111" s="219">
        <f>S111*H111</f>
        <v>0</v>
      </c>
      <c r="U111" s="219">
        <v>0.10325</v>
      </c>
      <c r="V111" s="219">
        <f>U111*H111</f>
        <v>0.25554375</v>
      </c>
      <c r="W111" s="219">
        <v>0</v>
      </c>
      <c r="X111" s="220">
        <f>W111*H111</f>
        <v>0</v>
      </c>
      <c r="AR111" s="15" t="s">
        <v>153</v>
      </c>
      <c r="AT111" s="15" t="s">
        <v>138</v>
      </c>
      <c r="AU111" s="15" t="s">
        <v>82</v>
      </c>
      <c r="AY111" s="15" t="s">
        <v>135</v>
      </c>
      <c r="BE111" s="221">
        <f>IF(O111="základní",K111,0)</f>
        <v>0</v>
      </c>
      <c r="BF111" s="221">
        <f>IF(O111="snížená",K111,0)</f>
        <v>0</v>
      </c>
      <c r="BG111" s="221">
        <f>IF(O111="zákl. přenesená",K111,0)</f>
        <v>0</v>
      </c>
      <c r="BH111" s="221">
        <f>IF(O111="sníž. přenesená",K111,0)</f>
        <v>0</v>
      </c>
      <c r="BI111" s="221">
        <f>IF(O111="nulová",K111,0)</f>
        <v>0</v>
      </c>
      <c r="BJ111" s="15" t="s">
        <v>80</v>
      </c>
      <c r="BK111" s="221">
        <f>ROUND(P111*H111,2)</f>
        <v>0</v>
      </c>
      <c r="BL111" s="15" t="s">
        <v>153</v>
      </c>
      <c r="BM111" s="15" t="s">
        <v>438</v>
      </c>
    </row>
    <row r="112" spans="2:51" s="11" customFormat="1" ht="12">
      <c r="B112" s="228"/>
      <c r="C112" s="229"/>
      <c r="D112" s="230" t="s">
        <v>204</v>
      </c>
      <c r="E112" s="231" t="s">
        <v>1</v>
      </c>
      <c r="F112" s="232" t="s">
        <v>439</v>
      </c>
      <c r="G112" s="229"/>
      <c r="H112" s="233">
        <v>2.475</v>
      </c>
      <c r="I112" s="234"/>
      <c r="J112" s="234"/>
      <c r="K112" s="229"/>
      <c r="L112" s="229"/>
      <c r="M112" s="235"/>
      <c r="N112" s="236"/>
      <c r="O112" s="237"/>
      <c r="P112" s="237"/>
      <c r="Q112" s="237"/>
      <c r="R112" s="237"/>
      <c r="S112" s="237"/>
      <c r="T112" s="237"/>
      <c r="U112" s="237"/>
      <c r="V112" s="237"/>
      <c r="W112" s="237"/>
      <c r="X112" s="238"/>
      <c r="AT112" s="239" t="s">
        <v>204</v>
      </c>
      <c r="AU112" s="239" t="s">
        <v>82</v>
      </c>
      <c r="AV112" s="11" t="s">
        <v>82</v>
      </c>
      <c r="AW112" s="11" t="s">
        <v>5</v>
      </c>
      <c r="AX112" s="11" t="s">
        <v>80</v>
      </c>
      <c r="AY112" s="239" t="s">
        <v>135</v>
      </c>
    </row>
    <row r="113" spans="2:63" s="10" customFormat="1" ht="22.8" customHeight="1">
      <c r="B113" s="192"/>
      <c r="C113" s="193"/>
      <c r="D113" s="194" t="s">
        <v>71</v>
      </c>
      <c r="E113" s="207" t="s">
        <v>160</v>
      </c>
      <c r="F113" s="207" t="s">
        <v>199</v>
      </c>
      <c r="G113" s="193"/>
      <c r="H113" s="193"/>
      <c r="I113" s="196"/>
      <c r="J113" s="196"/>
      <c r="K113" s="208">
        <f>BK113</f>
        <v>0</v>
      </c>
      <c r="L113" s="193"/>
      <c r="M113" s="198"/>
      <c r="N113" s="199"/>
      <c r="O113" s="200"/>
      <c r="P113" s="200"/>
      <c r="Q113" s="201">
        <f>SUM(Q114:Q145)</f>
        <v>0</v>
      </c>
      <c r="R113" s="201">
        <f>SUM(R114:R145)</f>
        <v>0</v>
      </c>
      <c r="S113" s="200"/>
      <c r="T113" s="202">
        <f>SUM(T114:T145)</f>
        <v>0</v>
      </c>
      <c r="U113" s="200"/>
      <c r="V113" s="202">
        <f>SUM(V114:V145)</f>
        <v>0.56926645</v>
      </c>
      <c r="W113" s="200"/>
      <c r="X113" s="203">
        <f>SUM(X114:X145)</f>
        <v>0.214</v>
      </c>
      <c r="AR113" s="204" t="s">
        <v>80</v>
      </c>
      <c r="AT113" s="205" t="s">
        <v>71</v>
      </c>
      <c r="AU113" s="205" t="s">
        <v>80</v>
      </c>
      <c r="AY113" s="204" t="s">
        <v>135</v>
      </c>
      <c r="BK113" s="206">
        <f>SUM(BK114:BK145)</f>
        <v>0</v>
      </c>
    </row>
    <row r="114" spans="2:65" s="1" customFormat="1" ht="16.5" customHeight="1">
      <c r="B114" s="36"/>
      <c r="C114" s="209" t="s">
        <v>168</v>
      </c>
      <c r="D114" s="209" t="s">
        <v>138</v>
      </c>
      <c r="E114" s="210" t="s">
        <v>440</v>
      </c>
      <c r="F114" s="211" t="s">
        <v>441</v>
      </c>
      <c r="G114" s="212" t="s">
        <v>202</v>
      </c>
      <c r="H114" s="213">
        <v>5.76</v>
      </c>
      <c r="I114" s="214"/>
      <c r="J114" s="214"/>
      <c r="K114" s="215">
        <f>ROUND(P114*H114,2)</f>
        <v>0</v>
      </c>
      <c r="L114" s="211" t="s">
        <v>142</v>
      </c>
      <c r="M114" s="41"/>
      <c r="N114" s="216" t="s">
        <v>1</v>
      </c>
      <c r="O114" s="217" t="s">
        <v>41</v>
      </c>
      <c r="P114" s="218">
        <f>I114+J114</f>
        <v>0</v>
      </c>
      <c r="Q114" s="218">
        <f>ROUND(I114*H114,2)</f>
        <v>0</v>
      </c>
      <c r="R114" s="218">
        <f>ROUND(J114*H114,2)</f>
        <v>0</v>
      </c>
      <c r="S114" s="77"/>
      <c r="T114" s="219">
        <f>S114*H114</f>
        <v>0</v>
      </c>
      <c r="U114" s="219">
        <v>0.01733</v>
      </c>
      <c r="V114" s="219">
        <f>U114*H114</f>
        <v>0.0998208</v>
      </c>
      <c r="W114" s="219">
        <v>0</v>
      </c>
      <c r="X114" s="220">
        <f>W114*H114</f>
        <v>0</v>
      </c>
      <c r="AR114" s="15" t="s">
        <v>153</v>
      </c>
      <c r="AT114" s="15" t="s">
        <v>138</v>
      </c>
      <c r="AU114" s="15" t="s">
        <v>82</v>
      </c>
      <c r="AY114" s="15" t="s">
        <v>135</v>
      </c>
      <c r="BE114" s="221">
        <f>IF(O114="základní",K114,0)</f>
        <v>0</v>
      </c>
      <c r="BF114" s="221">
        <f>IF(O114="snížená",K114,0)</f>
        <v>0</v>
      </c>
      <c r="BG114" s="221">
        <f>IF(O114="zákl. přenesená",K114,0)</f>
        <v>0</v>
      </c>
      <c r="BH114" s="221">
        <f>IF(O114="sníž. přenesená",K114,0)</f>
        <v>0</v>
      </c>
      <c r="BI114" s="221">
        <f>IF(O114="nulová",K114,0)</f>
        <v>0</v>
      </c>
      <c r="BJ114" s="15" t="s">
        <v>80</v>
      </c>
      <c r="BK114" s="221">
        <f>ROUND(P114*H114,2)</f>
        <v>0</v>
      </c>
      <c r="BL114" s="15" t="s">
        <v>153</v>
      </c>
      <c r="BM114" s="15" t="s">
        <v>442</v>
      </c>
    </row>
    <row r="115" spans="2:51" s="11" customFormat="1" ht="12">
      <c r="B115" s="228"/>
      <c r="C115" s="229"/>
      <c r="D115" s="230" t="s">
        <v>204</v>
      </c>
      <c r="E115" s="231" t="s">
        <v>1</v>
      </c>
      <c r="F115" s="232" t="s">
        <v>443</v>
      </c>
      <c r="G115" s="229"/>
      <c r="H115" s="233">
        <v>2.76</v>
      </c>
      <c r="I115" s="234"/>
      <c r="J115" s="234"/>
      <c r="K115" s="229"/>
      <c r="L115" s="229"/>
      <c r="M115" s="235"/>
      <c r="N115" s="236"/>
      <c r="O115" s="237"/>
      <c r="P115" s="237"/>
      <c r="Q115" s="237"/>
      <c r="R115" s="237"/>
      <c r="S115" s="237"/>
      <c r="T115" s="237"/>
      <c r="U115" s="237"/>
      <c r="V115" s="237"/>
      <c r="W115" s="237"/>
      <c r="X115" s="238"/>
      <c r="AT115" s="239" t="s">
        <v>204</v>
      </c>
      <c r="AU115" s="239" t="s">
        <v>82</v>
      </c>
      <c r="AV115" s="11" t="s">
        <v>82</v>
      </c>
      <c r="AW115" s="11" t="s">
        <v>5</v>
      </c>
      <c r="AX115" s="11" t="s">
        <v>72</v>
      </c>
      <c r="AY115" s="239" t="s">
        <v>135</v>
      </c>
    </row>
    <row r="116" spans="2:51" s="11" customFormat="1" ht="12">
      <c r="B116" s="228"/>
      <c r="C116" s="229"/>
      <c r="D116" s="230" t="s">
        <v>204</v>
      </c>
      <c r="E116" s="231" t="s">
        <v>1</v>
      </c>
      <c r="F116" s="232" t="s">
        <v>444</v>
      </c>
      <c r="G116" s="229"/>
      <c r="H116" s="233">
        <v>3</v>
      </c>
      <c r="I116" s="234"/>
      <c r="J116" s="234"/>
      <c r="K116" s="229"/>
      <c r="L116" s="229"/>
      <c r="M116" s="235"/>
      <c r="N116" s="236"/>
      <c r="O116" s="237"/>
      <c r="P116" s="237"/>
      <c r="Q116" s="237"/>
      <c r="R116" s="237"/>
      <c r="S116" s="237"/>
      <c r="T116" s="237"/>
      <c r="U116" s="237"/>
      <c r="V116" s="237"/>
      <c r="W116" s="237"/>
      <c r="X116" s="238"/>
      <c r="AT116" s="239" t="s">
        <v>204</v>
      </c>
      <c r="AU116" s="239" t="s">
        <v>82</v>
      </c>
      <c r="AV116" s="11" t="s">
        <v>82</v>
      </c>
      <c r="AW116" s="11" t="s">
        <v>5</v>
      </c>
      <c r="AX116" s="11" t="s">
        <v>72</v>
      </c>
      <c r="AY116" s="239" t="s">
        <v>135</v>
      </c>
    </row>
    <row r="117" spans="2:65" s="1" customFormat="1" ht="16.5" customHeight="1">
      <c r="B117" s="36"/>
      <c r="C117" s="209" t="s">
        <v>174</v>
      </c>
      <c r="D117" s="209" t="s">
        <v>138</v>
      </c>
      <c r="E117" s="210" t="s">
        <v>445</v>
      </c>
      <c r="F117" s="211" t="s">
        <v>446</v>
      </c>
      <c r="G117" s="212" t="s">
        <v>249</v>
      </c>
      <c r="H117" s="213">
        <v>1</v>
      </c>
      <c r="I117" s="214"/>
      <c r="J117" s="214"/>
      <c r="K117" s="215">
        <f>ROUND(P117*H117,2)</f>
        <v>0</v>
      </c>
      <c r="L117" s="211" t="s">
        <v>142</v>
      </c>
      <c r="M117" s="41"/>
      <c r="N117" s="216" t="s">
        <v>1</v>
      </c>
      <c r="O117" s="217" t="s">
        <v>41</v>
      </c>
      <c r="P117" s="218">
        <f>I117+J117</f>
        <v>0</v>
      </c>
      <c r="Q117" s="218">
        <f>ROUND(I117*H117,2)</f>
        <v>0</v>
      </c>
      <c r="R117" s="218">
        <f>ROUND(J117*H117,2)</f>
        <v>0</v>
      </c>
      <c r="S117" s="77"/>
      <c r="T117" s="219">
        <f>S117*H117</f>
        <v>0</v>
      </c>
      <c r="U117" s="219">
        <v>0.147</v>
      </c>
      <c r="V117" s="219">
        <f>U117*H117</f>
        <v>0.147</v>
      </c>
      <c r="W117" s="219">
        <v>0</v>
      </c>
      <c r="X117" s="220">
        <f>W117*H117</f>
        <v>0</v>
      </c>
      <c r="AR117" s="15" t="s">
        <v>153</v>
      </c>
      <c r="AT117" s="15" t="s">
        <v>138</v>
      </c>
      <c r="AU117" s="15" t="s">
        <v>82</v>
      </c>
      <c r="AY117" s="15" t="s">
        <v>135</v>
      </c>
      <c r="BE117" s="221">
        <f>IF(O117="základní",K117,0)</f>
        <v>0</v>
      </c>
      <c r="BF117" s="221">
        <f>IF(O117="snížená",K117,0)</f>
        <v>0</v>
      </c>
      <c r="BG117" s="221">
        <f>IF(O117="zákl. přenesená",K117,0)</f>
        <v>0</v>
      </c>
      <c r="BH117" s="221">
        <f>IF(O117="sníž. přenesená",K117,0)</f>
        <v>0</v>
      </c>
      <c r="BI117" s="221">
        <f>IF(O117="nulová",K117,0)</f>
        <v>0</v>
      </c>
      <c r="BJ117" s="15" t="s">
        <v>80</v>
      </c>
      <c r="BK117" s="221">
        <f>ROUND(P117*H117,2)</f>
        <v>0</v>
      </c>
      <c r="BL117" s="15" t="s">
        <v>153</v>
      </c>
      <c r="BM117" s="15" t="s">
        <v>447</v>
      </c>
    </row>
    <row r="118" spans="2:51" s="11" customFormat="1" ht="12">
      <c r="B118" s="228"/>
      <c r="C118" s="229"/>
      <c r="D118" s="230" t="s">
        <v>204</v>
      </c>
      <c r="E118" s="231" t="s">
        <v>1</v>
      </c>
      <c r="F118" s="232" t="s">
        <v>448</v>
      </c>
      <c r="G118" s="229"/>
      <c r="H118" s="233">
        <v>1</v>
      </c>
      <c r="I118" s="234"/>
      <c r="J118" s="234"/>
      <c r="K118" s="229"/>
      <c r="L118" s="229"/>
      <c r="M118" s="235"/>
      <c r="N118" s="236"/>
      <c r="O118" s="237"/>
      <c r="P118" s="237"/>
      <c r="Q118" s="237"/>
      <c r="R118" s="237"/>
      <c r="S118" s="237"/>
      <c r="T118" s="237"/>
      <c r="U118" s="237"/>
      <c r="V118" s="237"/>
      <c r="W118" s="237"/>
      <c r="X118" s="238"/>
      <c r="AT118" s="239" t="s">
        <v>204</v>
      </c>
      <c r="AU118" s="239" t="s">
        <v>82</v>
      </c>
      <c r="AV118" s="11" t="s">
        <v>82</v>
      </c>
      <c r="AW118" s="11" t="s">
        <v>5</v>
      </c>
      <c r="AX118" s="11" t="s">
        <v>80</v>
      </c>
      <c r="AY118" s="239" t="s">
        <v>135</v>
      </c>
    </row>
    <row r="119" spans="2:65" s="1" customFormat="1" ht="16.5" customHeight="1">
      <c r="B119" s="36"/>
      <c r="C119" s="209" t="s">
        <v>178</v>
      </c>
      <c r="D119" s="209" t="s">
        <v>138</v>
      </c>
      <c r="E119" s="210" t="s">
        <v>449</v>
      </c>
      <c r="F119" s="211" t="s">
        <v>450</v>
      </c>
      <c r="G119" s="212" t="s">
        <v>218</v>
      </c>
      <c r="H119" s="213">
        <v>2.8</v>
      </c>
      <c r="I119" s="214"/>
      <c r="J119" s="214"/>
      <c r="K119" s="215">
        <f>ROUND(P119*H119,2)</f>
        <v>0</v>
      </c>
      <c r="L119" s="211" t="s">
        <v>1</v>
      </c>
      <c r="M119" s="41"/>
      <c r="N119" s="216" t="s">
        <v>1</v>
      </c>
      <c r="O119" s="217" t="s">
        <v>41</v>
      </c>
      <c r="P119" s="218">
        <f>I119+J119</f>
        <v>0</v>
      </c>
      <c r="Q119" s="218">
        <f>ROUND(I119*H119,2)</f>
        <v>0</v>
      </c>
      <c r="R119" s="218">
        <f>ROUND(J119*H119,2)</f>
        <v>0</v>
      </c>
      <c r="S119" s="77"/>
      <c r="T119" s="219">
        <f>S119*H119</f>
        <v>0</v>
      </c>
      <c r="U119" s="219">
        <v>0</v>
      </c>
      <c r="V119" s="219">
        <f>U119*H119</f>
        <v>0</v>
      </c>
      <c r="W119" s="219">
        <v>0</v>
      </c>
      <c r="X119" s="220">
        <f>W119*H119</f>
        <v>0</v>
      </c>
      <c r="AR119" s="15" t="s">
        <v>153</v>
      </c>
      <c r="AT119" s="15" t="s">
        <v>138</v>
      </c>
      <c r="AU119" s="15" t="s">
        <v>82</v>
      </c>
      <c r="AY119" s="15" t="s">
        <v>135</v>
      </c>
      <c r="BE119" s="221">
        <f>IF(O119="základní",K119,0)</f>
        <v>0</v>
      </c>
      <c r="BF119" s="221">
        <f>IF(O119="snížená",K119,0)</f>
        <v>0</v>
      </c>
      <c r="BG119" s="221">
        <f>IF(O119="zákl. přenesená",K119,0)</f>
        <v>0</v>
      </c>
      <c r="BH119" s="221">
        <f>IF(O119="sníž. přenesená",K119,0)</f>
        <v>0</v>
      </c>
      <c r="BI119" s="221">
        <f>IF(O119="nulová",K119,0)</f>
        <v>0</v>
      </c>
      <c r="BJ119" s="15" t="s">
        <v>80</v>
      </c>
      <c r="BK119" s="221">
        <f>ROUND(P119*H119,2)</f>
        <v>0</v>
      </c>
      <c r="BL119" s="15" t="s">
        <v>153</v>
      </c>
      <c r="BM119" s="15" t="s">
        <v>451</v>
      </c>
    </row>
    <row r="120" spans="2:65" s="1" customFormat="1" ht="16.5" customHeight="1">
      <c r="B120" s="36"/>
      <c r="C120" s="209" t="s">
        <v>260</v>
      </c>
      <c r="D120" s="209" t="s">
        <v>138</v>
      </c>
      <c r="E120" s="210" t="s">
        <v>452</v>
      </c>
      <c r="F120" s="211" t="s">
        <v>453</v>
      </c>
      <c r="G120" s="212" t="s">
        <v>202</v>
      </c>
      <c r="H120" s="213">
        <v>12.175</v>
      </c>
      <c r="I120" s="214"/>
      <c r="J120" s="214"/>
      <c r="K120" s="215">
        <f>ROUND(P120*H120,2)</f>
        <v>0</v>
      </c>
      <c r="L120" s="211" t="s">
        <v>142</v>
      </c>
      <c r="M120" s="41"/>
      <c r="N120" s="216" t="s">
        <v>1</v>
      </c>
      <c r="O120" s="217" t="s">
        <v>41</v>
      </c>
      <c r="P120" s="218">
        <f>I120+J120</f>
        <v>0</v>
      </c>
      <c r="Q120" s="218">
        <f>ROUND(I120*H120,2)</f>
        <v>0</v>
      </c>
      <c r="R120" s="218">
        <f>ROUND(J120*H120,2)</f>
        <v>0</v>
      </c>
      <c r="S120" s="77"/>
      <c r="T120" s="219">
        <f>S120*H120</f>
        <v>0</v>
      </c>
      <c r="U120" s="219">
        <v>0.00438</v>
      </c>
      <c r="V120" s="219">
        <f>U120*H120</f>
        <v>0.053326500000000006</v>
      </c>
      <c r="W120" s="219">
        <v>0</v>
      </c>
      <c r="X120" s="220">
        <f>W120*H120</f>
        <v>0</v>
      </c>
      <c r="AR120" s="15" t="s">
        <v>153</v>
      </c>
      <c r="AT120" s="15" t="s">
        <v>138</v>
      </c>
      <c r="AU120" s="15" t="s">
        <v>82</v>
      </c>
      <c r="AY120" s="15" t="s">
        <v>135</v>
      </c>
      <c r="BE120" s="221">
        <f>IF(O120="základní",K120,0)</f>
        <v>0</v>
      </c>
      <c r="BF120" s="221">
        <f>IF(O120="snížená",K120,0)</f>
        <v>0</v>
      </c>
      <c r="BG120" s="221">
        <f>IF(O120="zákl. přenesená",K120,0)</f>
        <v>0</v>
      </c>
      <c r="BH120" s="221">
        <f>IF(O120="sníž. přenesená",K120,0)</f>
        <v>0</v>
      </c>
      <c r="BI120" s="221">
        <f>IF(O120="nulová",K120,0)</f>
        <v>0</v>
      </c>
      <c r="BJ120" s="15" t="s">
        <v>80</v>
      </c>
      <c r="BK120" s="221">
        <f>ROUND(P120*H120,2)</f>
        <v>0</v>
      </c>
      <c r="BL120" s="15" t="s">
        <v>153</v>
      </c>
      <c r="BM120" s="15" t="s">
        <v>454</v>
      </c>
    </row>
    <row r="121" spans="2:51" s="11" customFormat="1" ht="12">
      <c r="B121" s="228"/>
      <c r="C121" s="229"/>
      <c r="D121" s="230" t="s">
        <v>204</v>
      </c>
      <c r="E121" s="231" t="s">
        <v>1</v>
      </c>
      <c r="F121" s="232" t="s">
        <v>439</v>
      </c>
      <c r="G121" s="229"/>
      <c r="H121" s="233">
        <v>2.475</v>
      </c>
      <c r="I121" s="234"/>
      <c r="J121" s="234"/>
      <c r="K121" s="229"/>
      <c r="L121" s="229"/>
      <c r="M121" s="235"/>
      <c r="N121" s="236"/>
      <c r="O121" s="237"/>
      <c r="P121" s="237"/>
      <c r="Q121" s="237"/>
      <c r="R121" s="237"/>
      <c r="S121" s="237"/>
      <c r="T121" s="237"/>
      <c r="U121" s="237"/>
      <c r="V121" s="237"/>
      <c r="W121" s="237"/>
      <c r="X121" s="238"/>
      <c r="AT121" s="239" t="s">
        <v>204</v>
      </c>
      <c r="AU121" s="239" t="s">
        <v>82</v>
      </c>
      <c r="AV121" s="11" t="s">
        <v>82</v>
      </c>
      <c r="AW121" s="11" t="s">
        <v>5</v>
      </c>
      <c r="AX121" s="11" t="s">
        <v>72</v>
      </c>
      <c r="AY121" s="239" t="s">
        <v>135</v>
      </c>
    </row>
    <row r="122" spans="2:51" s="11" customFormat="1" ht="12">
      <c r="B122" s="228"/>
      <c r="C122" s="229"/>
      <c r="D122" s="230" t="s">
        <v>204</v>
      </c>
      <c r="E122" s="231" t="s">
        <v>1</v>
      </c>
      <c r="F122" s="232" t="s">
        <v>455</v>
      </c>
      <c r="G122" s="229"/>
      <c r="H122" s="233">
        <v>2.16</v>
      </c>
      <c r="I122" s="234"/>
      <c r="J122" s="234"/>
      <c r="K122" s="229"/>
      <c r="L122" s="229"/>
      <c r="M122" s="235"/>
      <c r="N122" s="236"/>
      <c r="O122" s="237"/>
      <c r="P122" s="237"/>
      <c r="Q122" s="237"/>
      <c r="R122" s="237"/>
      <c r="S122" s="237"/>
      <c r="T122" s="237"/>
      <c r="U122" s="237"/>
      <c r="V122" s="237"/>
      <c r="W122" s="237"/>
      <c r="X122" s="238"/>
      <c r="AT122" s="239" t="s">
        <v>204</v>
      </c>
      <c r="AU122" s="239" t="s">
        <v>82</v>
      </c>
      <c r="AV122" s="11" t="s">
        <v>82</v>
      </c>
      <c r="AW122" s="11" t="s">
        <v>5</v>
      </c>
      <c r="AX122" s="11" t="s">
        <v>72</v>
      </c>
      <c r="AY122" s="239" t="s">
        <v>135</v>
      </c>
    </row>
    <row r="123" spans="2:51" s="11" customFormat="1" ht="12">
      <c r="B123" s="228"/>
      <c r="C123" s="229"/>
      <c r="D123" s="230" t="s">
        <v>204</v>
      </c>
      <c r="E123" s="231" t="s">
        <v>1</v>
      </c>
      <c r="F123" s="232" t="s">
        <v>456</v>
      </c>
      <c r="G123" s="229"/>
      <c r="H123" s="233">
        <v>5.86</v>
      </c>
      <c r="I123" s="234"/>
      <c r="J123" s="234"/>
      <c r="K123" s="229"/>
      <c r="L123" s="229"/>
      <c r="M123" s="235"/>
      <c r="N123" s="236"/>
      <c r="O123" s="237"/>
      <c r="P123" s="237"/>
      <c r="Q123" s="237"/>
      <c r="R123" s="237"/>
      <c r="S123" s="237"/>
      <c r="T123" s="237"/>
      <c r="U123" s="237"/>
      <c r="V123" s="237"/>
      <c r="W123" s="237"/>
      <c r="X123" s="238"/>
      <c r="AT123" s="239" t="s">
        <v>204</v>
      </c>
      <c r="AU123" s="239" t="s">
        <v>82</v>
      </c>
      <c r="AV123" s="11" t="s">
        <v>82</v>
      </c>
      <c r="AW123" s="11" t="s">
        <v>5</v>
      </c>
      <c r="AX123" s="11" t="s">
        <v>72</v>
      </c>
      <c r="AY123" s="239" t="s">
        <v>135</v>
      </c>
    </row>
    <row r="124" spans="2:51" s="11" customFormat="1" ht="12">
      <c r="B124" s="228"/>
      <c r="C124" s="229"/>
      <c r="D124" s="230" t="s">
        <v>204</v>
      </c>
      <c r="E124" s="231" t="s">
        <v>1</v>
      </c>
      <c r="F124" s="232" t="s">
        <v>457</v>
      </c>
      <c r="G124" s="229"/>
      <c r="H124" s="233">
        <v>1.68</v>
      </c>
      <c r="I124" s="234"/>
      <c r="J124" s="234"/>
      <c r="K124" s="229"/>
      <c r="L124" s="229"/>
      <c r="M124" s="235"/>
      <c r="N124" s="236"/>
      <c r="O124" s="237"/>
      <c r="P124" s="237"/>
      <c r="Q124" s="237"/>
      <c r="R124" s="237"/>
      <c r="S124" s="237"/>
      <c r="T124" s="237"/>
      <c r="U124" s="237"/>
      <c r="V124" s="237"/>
      <c r="W124" s="237"/>
      <c r="X124" s="238"/>
      <c r="AT124" s="239" t="s">
        <v>204</v>
      </c>
      <c r="AU124" s="239" t="s">
        <v>82</v>
      </c>
      <c r="AV124" s="11" t="s">
        <v>82</v>
      </c>
      <c r="AW124" s="11" t="s">
        <v>5</v>
      </c>
      <c r="AX124" s="11" t="s">
        <v>72</v>
      </c>
      <c r="AY124" s="239" t="s">
        <v>135</v>
      </c>
    </row>
    <row r="125" spans="2:65" s="1" customFormat="1" ht="16.5" customHeight="1">
      <c r="B125" s="36"/>
      <c r="C125" s="209" t="s">
        <v>265</v>
      </c>
      <c r="D125" s="209" t="s">
        <v>138</v>
      </c>
      <c r="E125" s="210" t="s">
        <v>458</v>
      </c>
      <c r="F125" s="211" t="s">
        <v>459</v>
      </c>
      <c r="G125" s="212" t="s">
        <v>202</v>
      </c>
      <c r="H125" s="213">
        <v>12.175</v>
      </c>
      <c r="I125" s="214"/>
      <c r="J125" s="214"/>
      <c r="K125" s="215">
        <f>ROUND(P125*H125,2)</f>
        <v>0</v>
      </c>
      <c r="L125" s="211" t="s">
        <v>142</v>
      </c>
      <c r="M125" s="41"/>
      <c r="N125" s="216" t="s">
        <v>1</v>
      </c>
      <c r="O125" s="217" t="s">
        <v>41</v>
      </c>
      <c r="P125" s="218">
        <f>I125+J125</f>
        <v>0</v>
      </c>
      <c r="Q125" s="218">
        <f>ROUND(I125*H125,2)</f>
        <v>0</v>
      </c>
      <c r="R125" s="218">
        <f>ROUND(J125*H125,2)</f>
        <v>0</v>
      </c>
      <c r="S125" s="77"/>
      <c r="T125" s="219">
        <f>S125*H125</f>
        <v>0</v>
      </c>
      <c r="U125" s="219">
        <v>0.003</v>
      </c>
      <c r="V125" s="219">
        <f>U125*H125</f>
        <v>0.036525</v>
      </c>
      <c r="W125" s="219">
        <v>0</v>
      </c>
      <c r="X125" s="220">
        <f>W125*H125</f>
        <v>0</v>
      </c>
      <c r="AR125" s="15" t="s">
        <v>153</v>
      </c>
      <c r="AT125" s="15" t="s">
        <v>138</v>
      </c>
      <c r="AU125" s="15" t="s">
        <v>82</v>
      </c>
      <c r="AY125" s="15" t="s">
        <v>135</v>
      </c>
      <c r="BE125" s="221">
        <f>IF(O125="základní",K125,0)</f>
        <v>0</v>
      </c>
      <c r="BF125" s="221">
        <f>IF(O125="snížená",K125,0)</f>
        <v>0</v>
      </c>
      <c r="BG125" s="221">
        <f>IF(O125="zákl. přenesená",K125,0)</f>
        <v>0</v>
      </c>
      <c r="BH125" s="221">
        <f>IF(O125="sníž. přenesená",K125,0)</f>
        <v>0</v>
      </c>
      <c r="BI125" s="221">
        <f>IF(O125="nulová",K125,0)</f>
        <v>0</v>
      </c>
      <c r="BJ125" s="15" t="s">
        <v>80</v>
      </c>
      <c r="BK125" s="221">
        <f>ROUND(P125*H125,2)</f>
        <v>0</v>
      </c>
      <c r="BL125" s="15" t="s">
        <v>153</v>
      </c>
      <c r="BM125" s="15" t="s">
        <v>460</v>
      </c>
    </row>
    <row r="126" spans="2:51" s="11" customFormat="1" ht="12">
      <c r="B126" s="228"/>
      <c r="C126" s="229"/>
      <c r="D126" s="230" t="s">
        <v>204</v>
      </c>
      <c r="E126" s="231" t="s">
        <v>1</v>
      </c>
      <c r="F126" s="232" t="s">
        <v>439</v>
      </c>
      <c r="G126" s="229"/>
      <c r="H126" s="233">
        <v>2.475</v>
      </c>
      <c r="I126" s="234"/>
      <c r="J126" s="234"/>
      <c r="K126" s="229"/>
      <c r="L126" s="229"/>
      <c r="M126" s="235"/>
      <c r="N126" s="236"/>
      <c r="O126" s="237"/>
      <c r="P126" s="237"/>
      <c r="Q126" s="237"/>
      <c r="R126" s="237"/>
      <c r="S126" s="237"/>
      <c r="T126" s="237"/>
      <c r="U126" s="237"/>
      <c r="V126" s="237"/>
      <c r="W126" s="237"/>
      <c r="X126" s="238"/>
      <c r="AT126" s="239" t="s">
        <v>204</v>
      </c>
      <c r="AU126" s="239" t="s">
        <v>82</v>
      </c>
      <c r="AV126" s="11" t="s">
        <v>82</v>
      </c>
      <c r="AW126" s="11" t="s">
        <v>5</v>
      </c>
      <c r="AX126" s="11" t="s">
        <v>72</v>
      </c>
      <c r="AY126" s="239" t="s">
        <v>135</v>
      </c>
    </row>
    <row r="127" spans="2:51" s="11" customFormat="1" ht="12">
      <c r="B127" s="228"/>
      <c r="C127" s="229"/>
      <c r="D127" s="230" t="s">
        <v>204</v>
      </c>
      <c r="E127" s="231" t="s">
        <v>1</v>
      </c>
      <c r="F127" s="232" t="s">
        <v>455</v>
      </c>
      <c r="G127" s="229"/>
      <c r="H127" s="233">
        <v>2.16</v>
      </c>
      <c r="I127" s="234"/>
      <c r="J127" s="234"/>
      <c r="K127" s="229"/>
      <c r="L127" s="229"/>
      <c r="M127" s="235"/>
      <c r="N127" s="236"/>
      <c r="O127" s="237"/>
      <c r="P127" s="237"/>
      <c r="Q127" s="237"/>
      <c r="R127" s="237"/>
      <c r="S127" s="237"/>
      <c r="T127" s="237"/>
      <c r="U127" s="237"/>
      <c r="V127" s="237"/>
      <c r="W127" s="237"/>
      <c r="X127" s="238"/>
      <c r="AT127" s="239" t="s">
        <v>204</v>
      </c>
      <c r="AU127" s="239" t="s">
        <v>82</v>
      </c>
      <c r="AV127" s="11" t="s">
        <v>82</v>
      </c>
      <c r="AW127" s="11" t="s">
        <v>5</v>
      </c>
      <c r="AX127" s="11" t="s">
        <v>72</v>
      </c>
      <c r="AY127" s="239" t="s">
        <v>135</v>
      </c>
    </row>
    <row r="128" spans="2:51" s="11" customFormat="1" ht="12">
      <c r="B128" s="228"/>
      <c r="C128" s="229"/>
      <c r="D128" s="230" t="s">
        <v>204</v>
      </c>
      <c r="E128" s="231" t="s">
        <v>1</v>
      </c>
      <c r="F128" s="232" t="s">
        <v>456</v>
      </c>
      <c r="G128" s="229"/>
      <c r="H128" s="233">
        <v>5.86</v>
      </c>
      <c r="I128" s="234"/>
      <c r="J128" s="234"/>
      <c r="K128" s="229"/>
      <c r="L128" s="229"/>
      <c r="M128" s="235"/>
      <c r="N128" s="236"/>
      <c r="O128" s="237"/>
      <c r="P128" s="237"/>
      <c r="Q128" s="237"/>
      <c r="R128" s="237"/>
      <c r="S128" s="237"/>
      <c r="T128" s="237"/>
      <c r="U128" s="237"/>
      <c r="V128" s="237"/>
      <c r="W128" s="237"/>
      <c r="X128" s="238"/>
      <c r="AT128" s="239" t="s">
        <v>204</v>
      </c>
      <c r="AU128" s="239" t="s">
        <v>82</v>
      </c>
      <c r="AV128" s="11" t="s">
        <v>82</v>
      </c>
      <c r="AW128" s="11" t="s">
        <v>5</v>
      </c>
      <c r="AX128" s="11" t="s">
        <v>72</v>
      </c>
      <c r="AY128" s="239" t="s">
        <v>135</v>
      </c>
    </row>
    <row r="129" spans="2:51" s="11" customFormat="1" ht="12">
      <c r="B129" s="228"/>
      <c r="C129" s="229"/>
      <c r="D129" s="230" t="s">
        <v>204</v>
      </c>
      <c r="E129" s="231" t="s">
        <v>1</v>
      </c>
      <c r="F129" s="232" t="s">
        <v>457</v>
      </c>
      <c r="G129" s="229"/>
      <c r="H129" s="233">
        <v>1.68</v>
      </c>
      <c r="I129" s="234"/>
      <c r="J129" s="234"/>
      <c r="K129" s="229"/>
      <c r="L129" s="229"/>
      <c r="M129" s="235"/>
      <c r="N129" s="236"/>
      <c r="O129" s="237"/>
      <c r="P129" s="237"/>
      <c r="Q129" s="237"/>
      <c r="R129" s="237"/>
      <c r="S129" s="237"/>
      <c r="T129" s="237"/>
      <c r="U129" s="237"/>
      <c r="V129" s="237"/>
      <c r="W129" s="237"/>
      <c r="X129" s="238"/>
      <c r="AT129" s="239" t="s">
        <v>204</v>
      </c>
      <c r="AU129" s="239" t="s">
        <v>82</v>
      </c>
      <c r="AV129" s="11" t="s">
        <v>82</v>
      </c>
      <c r="AW129" s="11" t="s">
        <v>5</v>
      </c>
      <c r="AX129" s="11" t="s">
        <v>72</v>
      </c>
      <c r="AY129" s="239" t="s">
        <v>135</v>
      </c>
    </row>
    <row r="130" spans="2:65" s="1" customFormat="1" ht="16.5" customHeight="1">
      <c r="B130" s="36"/>
      <c r="C130" s="209" t="s">
        <v>271</v>
      </c>
      <c r="D130" s="209" t="s">
        <v>138</v>
      </c>
      <c r="E130" s="210" t="s">
        <v>461</v>
      </c>
      <c r="F130" s="211" t="s">
        <v>462</v>
      </c>
      <c r="G130" s="212" t="s">
        <v>202</v>
      </c>
      <c r="H130" s="213">
        <v>107</v>
      </c>
      <c r="I130" s="214"/>
      <c r="J130" s="214"/>
      <c r="K130" s="215">
        <f>ROUND(P130*H130,2)</f>
        <v>0</v>
      </c>
      <c r="L130" s="211" t="s">
        <v>1</v>
      </c>
      <c r="M130" s="41"/>
      <c r="N130" s="216" t="s">
        <v>1</v>
      </c>
      <c r="O130" s="217" t="s">
        <v>41</v>
      </c>
      <c r="P130" s="218">
        <f>I130+J130</f>
        <v>0</v>
      </c>
      <c r="Q130" s="218">
        <f>ROUND(I130*H130,2)</f>
        <v>0</v>
      </c>
      <c r="R130" s="218">
        <f>ROUND(J130*H130,2)</f>
        <v>0</v>
      </c>
      <c r="S130" s="77"/>
      <c r="T130" s="219">
        <f>S130*H130</f>
        <v>0</v>
      </c>
      <c r="U130" s="219">
        <v>0.00022</v>
      </c>
      <c r="V130" s="219">
        <f>U130*H130</f>
        <v>0.023540000000000002</v>
      </c>
      <c r="W130" s="219">
        <v>0.002</v>
      </c>
      <c r="X130" s="220">
        <f>W130*H130</f>
        <v>0.214</v>
      </c>
      <c r="AR130" s="15" t="s">
        <v>153</v>
      </c>
      <c r="AT130" s="15" t="s">
        <v>138</v>
      </c>
      <c r="AU130" s="15" t="s">
        <v>82</v>
      </c>
      <c r="AY130" s="15" t="s">
        <v>135</v>
      </c>
      <c r="BE130" s="221">
        <f>IF(O130="základní",K130,0)</f>
        <v>0</v>
      </c>
      <c r="BF130" s="221">
        <f>IF(O130="snížená",K130,0)</f>
        <v>0</v>
      </c>
      <c r="BG130" s="221">
        <f>IF(O130="zákl. přenesená",K130,0)</f>
        <v>0</v>
      </c>
      <c r="BH130" s="221">
        <f>IF(O130="sníž. přenesená",K130,0)</f>
        <v>0</v>
      </c>
      <c r="BI130" s="221">
        <f>IF(O130="nulová",K130,0)</f>
        <v>0</v>
      </c>
      <c r="BJ130" s="15" t="s">
        <v>80</v>
      </c>
      <c r="BK130" s="221">
        <f>ROUND(P130*H130,2)</f>
        <v>0</v>
      </c>
      <c r="BL130" s="15" t="s">
        <v>153</v>
      </c>
      <c r="BM130" s="15" t="s">
        <v>463</v>
      </c>
    </row>
    <row r="131" spans="2:65" s="1" customFormat="1" ht="16.5" customHeight="1">
      <c r="B131" s="36"/>
      <c r="C131" s="209" t="s">
        <v>276</v>
      </c>
      <c r="D131" s="209" t="s">
        <v>138</v>
      </c>
      <c r="E131" s="210" t="s">
        <v>464</v>
      </c>
      <c r="F131" s="211" t="s">
        <v>465</v>
      </c>
      <c r="G131" s="212" t="s">
        <v>202</v>
      </c>
      <c r="H131" s="213">
        <v>95.855</v>
      </c>
      <c r="I131" s="214"/>
      <c r="J131" s="214"/>
      <c r="K131" s="215">
        <f>ROUND(P131*H131,2)</f>
        <v>0</v>
      </c>
      <c r="L131" s="211" t="s">
        <v>142</v>
      </c>
      <c r="M131" s="41"/>
      <c r="N131" s="216" t="s">
        <v>1</v>
      </c>
      <c r="O131" s="217" t="s">
        <v>41</v>
      </c>
      <c r="P131" s="218">
        <f>I131+J131</f>
        <v>0</v>
      </c>
      <c r="Q131" s="218">
        <f>ROUND(I131*H131,2)</f>
        <v>0</v>
      </c>
      <c r="R131" s="218">
        <f>ROUND(J131*H131,2)</f>
        <v>0</v>
      </c>
      <c r="S131" s="77"/>
      <c r="T131" s="219">
        <f>S131*H131</f>
        <v>0</v>
      </c>
      <c r="U131" s="219">
        <v>0</v>
      </c>
      <c r="V131" s="219">
        <f>U131*H131</f>
        <v>0</v>
      </c>
      <c r="W131" s="219">
        <v>0</v>
      </c>
      <c r="X131" s="220">
        <f>W131*H131</f>
        <v>0</v>
      </c>
      <c r="AR131" s="15" t="s">
        <v>153</v>
      </c>
      <c r="AT131" s="15" t="s">
        <v>138</v>
      </c>
      <c r="AU131" s="15" t="s">
        <v>82</v>
      </c>
      <c r="AY131" s="15" t="s">
        <v>135</v>
      </c>
      <c r="BE131" s="221">
        <f>IF(O131="základní",K131,0)</f>
        <v>0</v>
      </c>
      <c r="BF131" s="221">
        <f>IF(O131="snížená",K131,0)</f>
        <v>0</v>
      </c>
      <c r="BG131" s="221">
        <f>IF(O131="zákl. přenesená",K131,0)</f>
        <v>0</v>
      </c>
      <c r="BH131" s="221">
        <f>IF(O131="sníž. přenesená",K131,0)</f>
        <v>0</v>
      </c>
      <c r="BI131" s="221">
        <f>IF(O131="nulová",K131,0)</f>
        <v>0</v>
      </c>
      <c r="BJ131" s="15" t="s">
        <v>80</v>
      </c>
      <c r="BK131" s="221">
        <f>ROUND(P131*H131,2)</f>
        <v>0</v>
      </c>
      <c r="BL131" s="15" t="s">
        <v>153</v>
      </c>
      <c r="BM131" s="15" t="s">
        <v>466</v>
      </c>
    </row>
    <row r="132" spans="2:51" s="11" customFormat="1" ht="12">
      <c r="B132" s="228"/>
      <c r="C132" s="229"/>
      <c r="D132" s="230" t="s">
        <v>204</v>
      </c>
      <c r="E132" s="231" t="s">
        <v>1</v>
      </c>
      <c r="F132" s="232" t="s">
        <v>467</v>
      </c>
      <c r="G132" s="229"/>
      <c r="H132" s="233">
        <v>6.84</v>
      </c>
      <c r="I132" s="234"/>
      <c r="J132" s="234"/>
      <c r="K132" s="229"/>
      <c r="L132" s="229"/>
      <c r="M132" s="235"/>
      <c r="N132" s="236"/>
      <c r="O132" s="237"/>
      <c r="P132" s="237"/>
      <c r="Q132" s="237"/>
      <c r="R132" s="237"/>
      <c r="S132" s="237"/>
      <c r="T132" s="237"/>
      <c r="U132" s="237"/>
      <c r="V132" s="237"/>
      <c r="W132" s="237"/>
      <c r="X132" s="238"/>
      <c r="AT132" s="239" t="s">
        <v>204</v>
      </c>
      <c r="AU132" s="239" t="s">
        <v>82</v>
      </c>
      <c r="AV132" s="11" t="s">
        <v>82</v>
      </c>
      <c r="AW132" s="11" t="s">
        <v>5</v>
      </c>
      <c r="AX132" s="11" t="s">
        <v>72</v>
      </c>
      <c r="AY132" s="239" t="s">
        <v>135</v>
      </c>
    </row>
    <row r="133" spans="2:51" s="11" customFormat="1" ht="12">
      <c r="B133" s="228"/>
      <c r="C133" s="229"/>
      <c r="D133" s="230" t="s">
        <v>204</v>
      </c>
      <c r="E133" s="231" t="s">
        <v>1</v>
      </c>
      <c r="F133" s="232" t="s">
        <v>468</v>
      </c>
      <c r="G133" s="229"/>
      <c r="H133" s="233">
        <v>12.8</v>
      </c>
      <c r="I133" s="234"/>
      <c r="J133" s="234"/>
      <c r="K133" s="229"/>
      <c r="L133" s="229"/>
      <c r="M133" s="235"/>
      <c r="N133" s="236"/>
      <c r="O133" s="237"/>
      <c r="P133" s="237"/>
      <c r="Q133" s="237"/>
      <c r="R133" s="237"/>
      <c r="S133" s="237"/>
      <c r="T133" s="237"/>
      <c r="U133" s="237"/>
      <c r="V133" s="237"/>
      <c r="W133" s="237"/>
      <c r="X133" s="238"/>
      <c r="AT133" s="239" t="s">
        <v>204</v>
      </c>
      <c r="AU133" s="239" t="s">
        <v>82</v>
      </c>
      <c r="AV133" s="11" t="s">
        <v>82</v>
      </c>
      <c r="AW133" s="11" t="s">
        <v>5</v>
      </c>
      <c r="AX133" s="11" t="s">
        <v>72</v>
      </c>
      <c r="AY133" s="239" t="s">
        <v>135</v>
      </c>
    </row>
    <row r="134" spans="2:51" s="11" customFormat="1" ht="12">
      <c r="B134" s="228"/>
      <c r="C134" s="229"/>
      <c r="D134" s="230" t="s">
        <v>204</v>
      </c>
      <c r="E134" s="231" t="s">
        <v>1</v>
      </c>
      <c r="F134" s="232" t="s">
        <v>469</v>
      </c>
      <c r="G134" s="229"/>
      <c r="H134" s="233">
        <v>15.525</v>
      </c>
      <c r="I134" s="234"/>
      <c r="J134" s="234"/>
      <c r="K134" s="229"/>
      <c r="L134" s="229"/>
      <c r="M134" s="235"/>
      <c r="N134" s="236"/>
      <c r="O134" s="237"/>
      <c r="P134" s="237"/>
      <c r="Q134" s="237"/>
      <c r="R134" s="237"/>
      <c r="S134" s="237"/>
      <c r="T134" s="237"/>
      <c r="U134" s="237"/>
      <c r="V134" s="237"/>
      <c r="W134" s="237"/>
      <c r="X134" s="238"/>
      <c r="AT134" s="239" t="s">
        <v>204</v>
      </c>
      <c r="AU134" s="239" t="s">
        <v>82</v>
      </c>
      <c r="AV134" s="11" t="s">
        <v>82</v>
      </c>
      <c r="AW134" s="11" t="s">
        <v>5</v>
      </c>
      <c r="AX134" s="11" t="s">
        <v>72</v>
      </c>
      <c r="AY134" s="239" t="s">
        <v>135</v>
      </c>
    </row>
    <row r="135" spans="2:51" s="11" customFormat="1" ht="12">
      <c r="B135" s="228"/>
      <c r="C135" s="229"/>
      <c r="D135" s="230" t="s">
        <v>204</v>
      </c>
      <c r="E135" s="231" t="s">
        <v>1</v>
      </c>
      <c r="F135" s="232" t="s">
        <v>470</v>
      </c>
      <c r="G135" s="229"/>
      <c r="H135" s="233">
        <v>6.75</v>
      </c>
      <c r="I135" s="234"/>
      <c r="J135" s="234"/>
      <c r="K135" s="229"/>
      <c r="L135" s="229"/>
      <c r="M135" s="235"/>
      <c r="N135" s="236"/>
      <c r="O135" s="237"/>
      <c r="P135" s="237"/>
      <c r="Q135" s="237"/>
      <c r="R135" s="237"/>
      <c r="S135" s="237"/>
      <c r="T135" s="237"/>
      <c r="U135" s="237"/>
      <c r="V135" s="237"/>
      <c r="W135" s="237"/>
      <c r="X135" s="238"/>
      <c r="AT135" s="239" t="s">
        <v>204</v>
      </c>
      <c r="AU135" s="239" t="s">
        <v>82</v>
      </c>
      <c r="AV135" s="11" t="s">
        <v>82</v>
      </c>
      <c r="AW135" s="11" t="s">
        <v>5</v>
      </c>
      <c r="AX135" s="11" t="s">
        <v>72</v>
      </c>
      <c r="AY135" s="239" t="s">
        <v>135</v>
      </c>
    </row>
    <row r="136" spans="2:51" s="11" customFormat="1" ht="12">
      <c r="B136" s="228"/>
      <c r="C136" s="229"/>
      <c r="D136" s="230" t="s">
        <v>204</v>
      </c>
      <c r="E136" s="231" t="s">
        <v>1</v>
      </c>
      <c r="F136" s="232" t="s">
        <v>471</v>
      </c>
      <c r="G136" s="229"/>
      <c r="H136" s="233">
        <v>2.79</v>
      </c>
      <c r="I136" s="234"/>
      <c r="J136" s="234"/>
      <c r="K136" s="229"/>
      <c r="L136" s="229"/>
      <c r="M136" s="235"/>
      <c r="N136" s="236"/>
      <c r="O136" s="237"/>
      <c r="P136" s="237"/>
      <c r="Q136" s="237"/>
      <c r="R136" s="237"/>
      <c r="S136" s="237"/>
      <c r="T136" s="237"/>
      <c r="U136" s="237"/>
      <c r="V136" s="237"/>
      <c r="W136" s="237"/>
      <c r="X136" s="238"/>
      <c r="AT136" s="239" t="s">
        <v>204</v>
      </c>
      <c r="AU136" s="239" t="s">
        <v>82</v>
      </c>
      <c r="AV136" s="11" t="s">
        <v>82</v>
      </c>
      <c r="AW136" s="11" t="s">
        <v>5</v>
      </c>
      <c r="AX136" s="11" t="s">
        <v>72</v>
      </c>
      <c r="AY136" s="239" t="s">
        <v>135</v>
      </c>
    </row>
    <row r="137" spans="2:51" s="11" customFormat="1" ht="12">
      <c r="B137" s="228"/>
      <c r="C137" s="229"/>
      <c r="D137" s="230" t="s">
        <v>204</v>
      </c>
      <c r="E137" s="231" t="s">
        <v>1</v>
      </c>
      <c r="F137" s="232" t="s">
        <v>472</v>
      </c>
      <c r="G137" s="229"/>
      <c r="H137" s="233">
        <v>51.15</v>
      </c>
      <c r="I137" s="234"/>
      <c r="J137" s="234"/>
      <c r="K137" s="229"/>
      <c r="L137" s="229"/>
      <c r="M137" s="235"/>
      <c r="N137" s="236"/>
      <c r="O137" s="237"/>
      <c r="P137" s="237"/>
      <c r="Q137" s="237"/>
      <c r="R137" s="237"/>
      <c r="S137" s="237"/>
      <c r="T137" s="237"/>
      <c r="U137" s="237"/>
      <c r="V137" s="237"/>
      <c r="W137" s="237"/>
      <c r="X137" s="238"/>
      <c r="AT137" s="239" t="s">
        <v>204</v>
      </c>
      <c r="AU137" s="239" t="s">
        <v>82</v>
      </c>
      <c r="AV137" s="11" t="s">
        <v>82</v>
      </c>
      <c r="AW137" s="11" t="s">
        <v>5</v>
      </c>
      <c r="AX137" s="11" t="s">
        <v>72</v>
      </c>
      <c r="AY137" s="239" t="s">
        <v>135</v>
      </c>
    </row>
    <row r="138" spans="2:65" s="1" customFormat="1" ht="16.5" customHeight="1">
      <c r="B138" s="36"/>
      <c r="C138" s="209" t="s">
        <v>9</v>
      </c>
      <c r="D138" s="209" t="s">
        <v>138</v>
      </c>
      <c r="E138" s="210" t="s">
        <v>473</v>
      </c>
      <c r="F138" s="211" t="s">
        <v>474</v>
      </c>
      <c r="G138" s="212" t="s">
        <v>223</v>
      </c>
      <c r="H138" s="213">
        <v>0.003</v>
      </c>
      <c r="I138" s="214"/>
      <c r="J138" s="214"/>
      <c r="K138" s="215">
        <f>ROUND(P138*H138,2)</f>
        <v>0</v>
      </c>
      <c r="L138" s="211" t="s">
        <v>142</v>
      </c>
      <c r="M138" s="41"/>
      <c r="N138" s="216" t="s">
        <v>1</v>
      </c>
      <c r="O138" s="217" t="s">
        <v>41</v>
      </c>
      <c r="P138" s="218">
        <f>I138+J138</f>
        <v>0</v>
      </c>
      <c r="Q138" s="218">
        <f>ROUND(I138*H138,2)</f>
        <v>0</v>
      </c>
      <c r="R138" s="218">
        <f>ROUND(J138*H138,2)</f>
        <v>0</v>
      </c>
      <c r="S138" s="77"/>
      <c r="T138" s="219">
        <f>S138*H138</f>
        <v>0</v>
      </c>
      <c r="U138" s="219">
        <v>2.25634</v>
      </c>
      <c r="V138" s="219">
        <f>U138*H138</f>
        <v>0.00676902</v>
      </c>
      <c r="W138" s="219">
        <v>0</v>
      </c>
      <c r="X138" s="220">
        <f>W138*H138</f>
        <v>0</v>
      </c>
      <c r="AR138" s="15" t="s">
        <v>153</v>
      </c>
      <c r="AT138" s="15" t="s">
        <v>138</v>
      </c>
      <c r="AU138" s="15" t="s">
        <v>82</v>
      </c>
      <c r="AY138" s="15" t="s">
        <v>135</v>
      </c>
      <c r="BE138" s="221">
        <f>IF(O138="základní",K138,0)</f>
        <v>0</v>
      </c>
      <c r="BF138" s="221">
        <f>IF(O138="snížená",K138,0)</f>
        <v>0</v>
      </c>
      <c r="BG138" s="221">
        <f>IF(O138="zákl. přenesená",K138,0)</f>
        <v>0</v>
      </c>
      <c r="BH138" s="221">
        <f>IF(O138="sníž. přenesená",K138,0)</f>
        <v>0</v>
      </c>
      <c r="BI138" s="221">
        <f>IF(O138="nulová",K138,0)</f>
        <v>0</v>
      </c>
      <c r="BJ138" s="15" t="s">
        <v>80</v>
      </c>
      <c r="BK138" s="221">
        <f>ROUND(P138*H138,2)</f>
        <v>0</v>
      </c>
      <c r="BL138" s="15" t="s">
        <v>153</v>
      </c>
      <c r="BM138" s="15" t="s">
        <v>475</v>
      </c>
    </row>
    <row r="139" spans="2:51" s="11" customFormat="1" ht="12">
      <c r="B139" s="228"/>
      <c r="C139" s="229"/>
      <c r="D139" s="230" t="s">
        <v>204</v>
      </c>
      <c r="E139" s="231" t="s">
        <v>1</v>
      </c>
      <c r="F139" s="232" t="s">
        <v>476</v>
      </c>
      <c r="G139" s="229"/>
      <c r="H139" s="233">
        <v>0.003</v>
      </c>
      <c r="I139" s="234"/>
      <c r="J139" s="234"/>
      <c r="K139" s="229"/>
      <c r="L139" s="229"/>
      <c r="M139" s="235"/>
      <c r="N139" s="236"/>
      <c r="O139" s="237"/>
      <c r="P139" s="237"/>
      <c r="Q139" s="237"/>
      <c r="R139" s="237"/>
      <c r="S139" s="237"/>
      <c r="T139" s="237"/>
      <c r="U139" s="237"/>
      <c r="V139" s="237"/>
      <c r="W139" s="237"/>
      <c r="X139" s="238"/>
      <c r="AT139" s="239" t="s">
        <v>204</v>
      </c>
      <c r="AU139" s="239" t="s">
        <v>82</v>
      </c>
      <c r="AV139" s="11" t="s">
        <v>82</v>
      </c>
      <c r="AW139" s="11" t="s">
        <v>5</v>
      </c>
      <c r="AX139" s="11" t="s">
        <v>80</v>
      </c>
      <c r="AY139" s="239" t="s">
        <v>135</v>
      </c>
    </row>
    <row r="140" spans="2:65" s="1" customFormat="1" ht="16.5" customHeight="1">
      <c r="B140" s="36"/>
      <c r="C140" s="209" t="s">
        <v>238</v>
      </c>
      <c r="D140" s="209" t="s">
        <v>138</v>
      </c>
      <c r="E140" s="210" t="s">
        <v>477</v>
      </c>
      <c r="F140" s="211" t="s">
        <v>478</v>
      </c>
      <c r="G140" s="212" t="s">
        <v>223</v>
      </c>
      <c r="H140" s="213">
        <v>0.054</v>
      </c>
      <c r="I140" s="214"/>
      <c r="J140" s="214"/>
      <c r="K140" s="215">
        <f>ROUND(P140*H140,2)</f>
        <v>0</v>
      </c>
      <c r="L140" s="211" t="s">
        <v>142</v>
      </c>
      <c r="M140" s="41"/>
      <c r="N140" s="216" t="s">
        <v>1</v>
      </c>
      <c r="O140" s="217" t="s">
        <v>41</v>
      </c>
      <c r="P140" s="218">
        <f>I140+J140</f>
        <v>0</v>
      </c>
      <c r="Q140" s="218">
        <f>ROUND(I140*H140,2)</f>
        <v>0</v>
      </c>
      <c r="R140" s="218">
        <f>ROUND(J140*H140,2)</f>
        <v>0</v>
      </c>
      <c r="S140" s="77"/>
      <c r="T140" s="219">
        <f>S140*H140</f>
        <v>0</v>
      </c>
      <c r="U140" s="219">
        <v>2.25634</v>
      </c>
      <c r="V140" s="219">
        <f>U140*H140</f>
        <v>0.12184235999999998</v>
      </c>
      <c r="W140" s="219">
        <v>0</v>
      </c>
      <c r="X140" s="220">
        <f>W140*H140</f>
        <v>0</v>
      </c>
      <c r="AR140" s="15" t="s">
        <v>153</v>
      </c>
      <c r="AT140" s="15" t="s">
        <v>138</v>
      </c>
      <c r="AU140" s="15" t="s">
        <v>82</v>
      </c>
      <c r="AY140" s="15" t="s">
        <v>135</v>
      </c>
      <c r="BE140" s="221">
        <f>IF(O140="základní",K140,0)</f>
        <v>0</v>
      </c>
      <c r="BF140" s="221">
        <f>IF(O140="snížená",K140,0)</f>
        <v>0</v>
      </c>
      <c r="BG140" s="221">
        <f>IF(O140="zákl. přenesená",K140,0)</f>
        <v>0</v>
      </c>
      <c r="BH140" s="221">
        <f>IF(O140="sníž. přenesená",K140,0)</f>
        <v>0</v>
      </c>
      <c r="BI140" s="221">
        <f>IF(O140="nulová",K140,0)</f>
        <v>0</v>
      </c>
      <c r="BJ140" s="15" t="s">
        <v>80</v>
      </c>
      <c r="BK140" s="221">
        <f>ROUND(P140*H140,2)</f>
        <v>0</v>
      </c>
      <c r="BL140" s="15" t="s">
        <v>153</v>
      </c>
      <c r="BM140" s="15" t="s">
        <v>479</v>
      </c>
    </row>
    <row r="141" spans="2:51" s="11" customFormat="1" ht="12">
      <c r="B141" s="228"/>
      <c r="C141" s="229"/>
      <c r="D141" s="230" t="s">
        <v>204</v>
      </c>
      <c r="E141" s="231" t="s">
        <v>1</v>
      </c>
      <c r="F141" s="232" t="s">
        <v>480</v>
      </c>
      <c r="G141" s="229"/>
      <c r="H141" s="233">
        <v>0.054</v>
      </c>
      <c r="I141" s="234"/>
      <c r="J141" s="234"/>
      <c r="K141" s="229"/>
      <c r="L141" s="229"/>
      <c r="M141" s="235"/>
      <c r="N141" s="236"/>
      <c r="O141" s="237"/>
      <c r="P141" s="237"/>
      <c r="Q141" s="237"/>
      <c r="R141" s="237"/>
      <c r="S141" s="237"/>
      <c r="T141" s="237"/>
      <c r="U141" s="237"/>
      <c r="V141" s="237"/>
      <c r="W141" s="237"/>
      <c r="X141" s="238"/>
      <c r="AT141" s="239" t="s">
        <v>204</v>
      </c>
      <c r="AU141" s="239" t="s">
        <v>82</v>
      </c>
      <c r="AV141" s="11" t="s">
        <v>82</v>
      </c>
      <c r="AW141" s="11" t="s">
        <v>5</v>
      </c>
      <c r="AX141" s="11" t="s">
        <v>80</v>
      </c>
      <c r="AY141" s="239" t="s">
        <v>135</v>
      </c>
    </row>
    <row r="142" spans="2:65" s="1" customFormat="1" ht="16.5" customHeight="1">
      <c r="B142" s="36"/>
      <c r="C142" s="209" t="s">
        <v>287</v>
      </c>
      <c r="D142" s="209" t="s">
        <v>138</v>
      </c>
      <c r="E142" s="210" t="s">
        <v>481</v>
      </c>
      <c r="F142" s="211" t="s">
        <v>482</v>
      </c>
      <c r="G142" s="212" t="s">
        <v>297</v>
      </c>
      <c r="H142" s="213">
        <v>0.001</v>
      </c>
      <c r="I142" s="214"/>
      <c r="J142" s="214"/>
      <c r="K142" s="215">
        <f>ROUND(P142*H142,2)</f>
        <v>0</v>
      </c>
      <c r="L142" s="211" t="s">
        <v>142</v>
      </c>
      <c r="M142" s="41"/>
      <c r="N142" s="216" t="s">
        <v>1</v>
      </c>
      <c r="O142" s="217" t="s">
        <v>41</v>
      </c>
      <c r="P142" s="218">
        <f>I142+J142</f>
        <v>0</v>
      </c>
      <c r="Q142" s="218">
        <f>ROUND(I142*H142,2)</f>
        <v>0</v>
      </c>
      <c r="R142" s="218">
        <f>ROUND(J142*H142,2)</f>
        <v>0</v>
      </c>
      <c r="S142" s="77"/>
      <c r="T142" s="219">
        <f>S142*H142</f>
        <v>0</v>
      </c>
      <c r="U142" s="219">
        <v>1.06277</v>
      </c>
      <c r="V142" s="219">
        <f>U142*H142</f>
        <v>0.00106277</v>
      </c>
      <c r="W142" s="219">
        <v>0</v>
      </c>
      <c r="X142" s="220">
        <f>W142*H142</f>
        <v>0</v>
      </c>
      <c r="AR142" s="15" t="s">
        <v>153</v>
      </c>
      <c r="AT142" s="15" t="s">
        <v>138</v>
      </c>
      <c r="AU142" s="15" t="s">
        <v>82</v>
      </c>
      <c r="AY142" s="15" t="s">
        <v>135</v>
      </c>
      <c r="BE142" s="221">
        <f>IF(O142="základní",K142,0)</f>
        <v>0</v>
      </c>
      <c r="BF142" s="221">
        <f>IF(O142="snížená",K142,0)</f>
        <v>0</v>
      </c>
      <c r="BG142" s="221">
        <f>IF(O142="zákl. přenesená",K142,0)</f>
        <v>0</v>
      </c>
      <c r="BH142" s="221">
        <f>IF(O142="sníž. přenesená",K142,0)</f>
        <v>0</v>
      </c>
      <c r="BI142" s="221">
        <f>IF(O142="nulová",K142,0)</f>
        <v>0</v>
      </c>
      <c r="BJ142" s="15" t="s">
        <v>80</v>
      </c>
      <c r="BK142" s="221">
        <f>ROUND(P142*H142,2)</f>
        <v>0</v>
      </c>
      <c r="BL142" s="15" t="s">
        <v>153</v>
      </c>
      <c r="BM142" s="15" t="s">
        <v>483</v>
      </c>
    </row>
    <row r="143" spans="2:51" s="11" customFormat="1" ht="12">
      <c r="B143" s="228"/>
      <c r="C143" s="229"/>
      <c r="D143" s="230" t="s">
        <v>204</v>
      </c>
      <c r="E143" s="231" t="s">
        <v>1</v>
      </c>
      <c r="F143" s="232" t="s">
        <v>484</v>
      </c>
      <c r="G143" s="229"/>
      <c r="H143" s="233">
        <v>0.001</v>
      </c>
      <c r="I143" s="234"/>
      <c r="J143" s="234"/>
      <c r="K143" s="229"/>
      <c r="L143" s="229"/>
      <c r="M143" s="235"/>
      <c r="N143" s="236"/>
      <c r="O143" s="237"/>
      <c r="P143" s="237"/>
      <c r="Q143" s="237"/>
      <c r="R143" s="237"/>
      <c r="S143" s="237"/>
      <c r="T143" s="237"/>
      <c r="U143" s="237"/>
      <c r="V143" s="237"/>
      <c r="W143" s="237"/>
      <c r="X143" s="238"/>
      <c r="AT143" s="239" t="s">
        <v>204</v>
      </c>
      <c r="AU143" s="239" t="s">
        <v>82</v>
      </c>
      <c r="AV143" s="11" t="s">
        <v>82</v>
      </c>
      <c r="AW143" s="11" t="s">
        <v>5</v>
      </c>
      <c r="AX143" s="11" t="s">
        <v>80</v>
      </c>
      <c r="AY143" s="239" t="s">
        <v>135</v>
      </c>
    </row>
    <row r="144" spans="2:65" s="1" customFormat="1" ht="16.5" customHeight="1">
      <c r="B144" s="36"/>
      <c r="C144" s="209" t="s">
        <v>294</v>
      </c>
      <c r="D144" s="209" t="s">
        <v>138</v>
      </c>
      <c r="E144" s="210" t="s">
        <v>485</v>
      </c>
      <c r="F144" s="211" t="s">
        <v>486</v>
      </c>
      <c r="G144" s="212" t="s">
        <v>223</v>
      </c>
      <c r="H144" s="213">
        <v>0.189</v>
      </c>
      <c r="I144" s="214"/>
      <c r="J144" s="214"/>
      <c r="K144" s="215">
        <f>ROUND(P144*H144,2)</f>
        <v>0</v>
      </c>
      <c r="L144" s="211" t="s">
        <v>142</v>
      </c>
      <c r="M144" s="41"/>
      <c r="N144" s="216" t="s">
        <v>1</v>
      </c>
      <c r="O144" s="217" t="s">
        <v>41</v>
      </c>
      <c r="P144" s="218">
        <f>I144+J144</f>
        <v>0</v>
      </c>
      <c r="Q144" s="218">
        <f>ROUND(I144*H144,2)</f>
        <v>0</v>
      </c>
      <c r="R144" s="218">
        <f>ROUND(J144*H144,2)</f>
        <v>0</v>
      </c>
      <c r="S144" s="77"/>
      <c r="T144" s="219">
        <f>S144*H144</f>
        <v>0</v>
      </c>
      <c r="U144" s="219">
        <v>0.42</v>
      </c>
      <c r="V144" s="219">
        <f>U144*H144</f>
        <v>0.07937999999999999</v>
      </c>
      <c r="W144" s="219">
        <v>0</v>
      </c>
      <c r="X144" s="220">
        <f>W144*H144</f>
        <v>0</v>
      </c>
      <c r="AR144" s="15" t="s">
        <v>153</v>
      </c>
      <c r="AT144" s="15" t="s">
        <v>138</v>
      </c>
      <c r="AU144" s="15" t="s">
        <v>82</v>
      </c>
      <c r="AY144" s="15" t="s">
        <v>135</v>
      </c>
      <c r="BE144" s="221">
        <f>IF(O144="základní",K144,0)</f>
        <v>0</v>
      </c>
      <c r="BF144" s="221">
        <f>IF(O144="snížená",K144,0)</f>
        <v>0</v>
      </c>
      <c r="BG144" s="221">
        <f>IF(O144="zákl. přenesená",K144,0)</f>
        <v>0</v>
      </c>
      <c r="BH144" s="221">
        <f>IF(O144="sníž. přenesená",K144,0)</f>
        <v>0</v>
      </c>
      <c r="BI144" s="221">
        <f>IF(O144="nulová",K144,0)</f>
        <v>0</v>
      </c>
      <c r="BJ144" s="15" t="s">
        <v>80</v>
      </c>
      <c r="BK144" s="221">
        <f>ROUND(P144*H144,2)</f>
        <v>0</v>
      </c>
      <c r="BL144" s="15" t="s">
        <v>153</v>
      </c>
      <c r="BM144" s="15" t="s">
        <v>487</v>
      </c>
    </row>
    <row r="145" spans="2:51" s="11" customFormat="1" ht="12">
      <c r="B145" s="228"/>
      <c r="C145" s="229"/>
      <c r="D145" s="230" t="s">
        <v>204</v>
      </c>
      <c r="E145" s="231" t="s">
        <v>1</v>
      </c>
      <c r="F145" s="232" t="s">
        <v>488</v>
      </c>
      <c r="G145" s="229"/>
      <c r="H145" s="233">
        <v>0.189</v>
      </c>
      <c r="I145" s="234"/>
      <c r="J145" s="234"/>
      <c r="K145" s="229"/>
      <c r="L145" s="229"/>
      <c r="M145" s="235"/>
      <c r="N145" s="236"/>
      <c r="O145" s="237"/>
      <c r="P145" s="237"/>
      <c r="Q145" s="237"/>
      <c r="R145" s="237"/>
      <c r="S145" s="237"/>
      <c r="T145" s="237"/>
      <c r="U145" s="237"/>
      <c r="V145" s="237"/>
      <c r="W145" s="237"/>
      <c r="X145" s="238"/>
      <c r="AT145" s="239" t="s">
        <v>204</v>
      </c>
      <c r="AU145" s="239" t="s">
        <v>82</v>
      </c>
      <c r="AV145" s="11" t="s">
        <v>82</v>
      </c>
      <c r="AW145" s="11" t="s">
        <v>5</v>
      </c>
      <c r="AX145" s="11" t="s">
        <v>80</v>
      </c>
      <c r="AY145" s="239" t="s">
        <v>135</v>
      </c>
    </row>
    <row r="146" spans="2:63" s="10" customFormat="1" ht="22.8" customHeight="1">
      <c r="B146" s="192"/>
      <c r="C146" s="193"/>
      <c r="D146" s="194" t="s">
        <v>71</v>
      </c>
      <c r="E146" s="207" t="s">
        <v>174</v>
      </c>
      <c r="F146" s="207" t="s">
        <v>220</v>
      </c>
      <c r="G146" s="193"/>
      <c r="H146" s="193"/>
      <c r="I146" s="196"/>
      <c r="J146" s="196"/>
      <c r="K146" s="208">
        <f>BK146</f>
        <v>0</v>
      </c>
      <c r="L146" s="193"/>
      <c r="M146" s="198"/>
      <c r="N146" s="199"/>
      <c r="O146" s="200"/>
      <c r="P146" s="200"/>
      <c r="Q146" s="201">
        <f>SUM(Q147:Q148)</f>
        <v>0</v>
      </c>
      <c r="R146" s="201">
        <f>SUM(R147:R148)</f>
        <v>0</v>
      </c>
      <c r="S146" s="200"/>
      <c r="T146" s="202">
        <f>SUM(T147:T148)</f>
        <v>0</v>
      </c>
      <c r="U146" s="200"/>
      <c r="V146" s="202">
        <f>SUM(V147:V148)</f>
        <v>0</v>
      </c>
      <c r="W146" s="200"/>
      <c r="X146" s="203">
        <f>SUM(X147:X148)</f>
        <v>0.001</v>
      </c>
      <c r="AR146" s="204" t="s">
        <v>80</v>
      </c>
      <c r="AT146" s="205" t="s">
        <v>71</v>
      </c>
      <c r="AU146" s="205" t="s">
        <v>80</v>
      </c>
      <c r="AY146" s="204" t="s">
        <v>135</v>
      </c>
      <c r="BK146" s="206">
        <f>SUM(BK147:BK148)</f>
        <v>0</v>
      </c>
    </row>
    <row r="147" spans="2:65" s="1" customFormat="1" ht="16.5" customHeight="1">
      <c r="B147" s="36"/>
      <c r="C147" s="209" t="s">
        <v>299</v>
      </c>
      <c r="D147" s="209" t="s">
        <v>138</v>
      </c>
      <c r="E147" s="210" t="s">
        <v>489</v>
      </c>
      <c r="F147" s="211" t="s">
        <v>490</v>
      </c>
      <c r="G147" s="212" t="s">
        <v>249</v>
      </c>
      <c r="H147" s="213">
        <v>1</v>
      </c>
      <c r="I147" s="214"/>
      <c r="J147" s="214"/>
      <c r="K147" s="215">
        <f>ROUND(P147*H147,2)</f>
        <v>0</v>
      </c>
      <c r="L147" s="211" t="s">
        <v>142</v>
      </c>
      <c r="M147" s="41"/>
      <c r="N147" s="216" t="s">
        <v>1</v>
      </c>
      <c r="O147" s="217" t="s">
        <v>41</v>
      </c>
      <c r="P147" s="218">
        <f>I147+J147</f>
        <v>0</v>
      </c>
      <c r="Q147" s="218">
        <f>ROUND(I147*H147,2)</f>
        <v>0</v>
      </c>
      <c r="R147" s="218">
        <f>ROUND(J147*H147,2)</f>
        <v>0</v>
      </c>
      <c r="S147" s="77"/>
      <c r="T147" s="219">
        <f>S147*H147</f>
        <v>0</v>
      </c>
      <c r="U147" s="219">
        <v>0</v>
      </c>
      <c r="V147" s="219">
        <f>U147*H147</f>
        <v>0</v>
      </c>
      <c r="W147" s="219">
        <v>0.001</v>
      </c>
      <c r="X147" s="220">
        <f>W147*H147</f>
        <v>0.001</v>
      </c>
      <c r="AR147" s="15" t="s">
        <v>153</v>
      </c>
      <c r="AT147" s="15" t="s">
        <v>138</v>
      </c>
      <c r="AU147" s="15" t="s">
        <v>82</v>
      </c>
      <c r="AY147" s="15" t="s">
        <v>135</v>
      </c>
      <c r="BE147" s="221">
        <f>IF(O147="základní",K147,0)</f>
        <v>0</v>
      </c>
      <c r="BF147" s="221">
        <f>IF(O147="snížená",K147,0)</f>
        <v>0</v>
      </c>
      <c r="BG147" s="221">
        <f>IF(O147="zákl. přenesená",K147,0)</f>
        <v>0</v>
      </c>
      <c r="BH147" s="221">
        <f>IF(O147="sníž. přenesená",K147,0)</f>
        <v>0</v>
      </c>
      <c r="BI147" s="221">
        <f>IF(O147="nulová",K147,0)</f>
        <v>0</v>
      </c>
      <c r="BJ147" s="15" t="s">
        <v>80</v>
      </c>
      <c r="BK147" s="221">
        <f>ROUND(P147*H147,2)</f>
        <v>0</v>
      </c>
      <c r="BL147" s="15" t="s">
        <v>153</v>
      </c>
      <c r="BM147" s="15" t="s">
        <v>491</v>
      </c>
    </row>
    <row r="148" spans="2:51" s="11" customFormat="1" ht="12">
      <c r="B148" s="228"/>
      <c r="C148" s="229"/>
      <c r="D148" s="230" t="s">
        <v>204</v>
      </c>
      <c r="E148" s="231" t="s">
        <v>1</v>
      </c>
      <c r="F148" s="232" t="s">
        <v>492</v>
      </c>
      <c r="G148" s="229"/>
      <c r="H148" s="233">
        <v>1</v>
      </c>
      <c r="I148" s="234"/>
      <c r="J148" s="234"/>
      <c r="K148" s="229"/>
      <c r="L148" s="229"/>
      <c r="M148" s="235"/>
      <c r="N148" s="236"/>
      <c r="O148" s="237"/>
      <c r="P148" s="237"/>
      <c r="Q148" s="237"/>
      <c r="R148" s="237"/>
      <c r="S148" s="237"/>
      <c r="T148" s="237"/>
      <c r="U148" s="237"/>
      <c r="V148" s="237"/>
      <c r="W148" s="237"/>
      <c r="X148" s="238"/>
      <c r="AT148" s="239" t="s">
        <v>204</v>
      </c>
      <c r="AU148" s="239" t="s">
        <v>82</v>
      </c>
      <c r="AV148" s="11" t="s">
        <v>82</v>
      </c>
      <c r="AW148" s="11" t="s">
        <v>5</v>
      </c>
      <c r="AX148" s="11" t="s">
        <v>80</v>
      </c>
      <c r="AY148" s="239" t="s">
        <v>135</v>
      </c>
    </row>
    <row r="149" spans="2:63" s="10" customFormat="1" ht="22.8" customHeight="1">
      <c r="B149" s="192"/>
      <c r="C149" s="193"/>
      <c r="D149" s="194" t="s">
        <v>71</v>
      </c>
      <c r="E149" s="207" t="s">
        <v>317</v>
      </c>
      <c r="F149" s="207" t="s">
        <v>318</v>
      </c>
      <c r="G149" s="193"/>
      <c r="H149" s="193"/>
      <c r="I149" s="196"/>
      <c r="J149" s="196"/>
      <c r="K149" s="208">
        <f>BK149</f>
        <v>0</v>
      </c>
      <c r="L149" s="193"/>
      <c r="M149" s="198"/>
      <c r="N149" s="199"/>
      <c r="O149" s="200"/>
      <c r="P149" s="200"/>
      <c r="Q149" s="201">
        <f>Q150</f>
        <v>0</v>
      </c>
      <c r="R149" s="201">
        <f>R150</f>
        <v>0</v>
      </c>
      <c r="S149" s="200"/>
      <c r="T149" s="202">
        <f>T150</f>
        <v>0</v>
      </c>
      <c r="U149" s="200"/>
      <c r="V149" s="202">
        <f>V150</f>
        <v>0</v>
      </c>
      <c r="W149" s="200"/>
      <c r="X149" s="203">
        <f>X150</f>
        <v>0</v>
      </c>
      <c r="AR149" s="204" t="s">
        <v>80</v>
      </c>
      <c r="AT149" s="205" t="s">
        <v>71</v>
      </c>
      <c r="AU149" s="205" t="s">
        <v>80</v>
      </c>
      <c r="AY149" s="204" t="s">
        <v>135</v>
      </c>
      <c r="BK149" s="206">
        <f>BK150</f>
        <v>0</v>
      </c>
    </row>
    <row r="150" spans="2:65" s="1" customFormat="1" ht="16.5" customHeight="1">
      <c r="B150" s="36"/>
      <c r="C150" s="209" t="s">
        <v>303</v>
      </c>
      <c r="D150" s="209" t="s">
        <v>138</v>
      </c>
      <c r="E150" s="210" t="s">
        <v>320</v>
      </c>
      <c r="F150" s="211" t="s">
        <v>321</v>
      </c>
      <c r="G150" s="212" t="s">
        <v>297</v>
      </c>
      <c r="H150" s="213">
        <v>1.151</v>
      </c>
      <c r="I150" s="214"/>
      <c r="J150" s="214"/>
      <c r="K150" s="215">
        <f>ROUND(P150*H150,2)</f>
        <v>0</v>
      </c>
      <c r="L150" s="211" t="s">
        <v>142</v>
      </c>
      <c r="M150" s="41"/>
      <c r="N150" s="216" t="s">
        <v>1</v>
      </c>
      <c r="O150" s="217" t="s">
        <v>41</v>
      </c>
      <c r="P150" s="218">
        <f>I150+J150</f>
        <v>0</v>
      </c>
      <c r="Q150" s="218">
        <f>ROUND(I150*H150,2)</f>
        <v>0</v>
      </c>
      <c r="R150" s="218">
        <f>ROUND(J150*H150,2)</f>
        <v>0</v>
      </c>
      <c r="S150" s="77"/>
      <c r="T150" s="219">
        <f>S150*H150</f>
        <v>0</v>
      </c>
      <c r="U150" s="219">
        <v>0</v>
      </c>
      <c r="V150" s="219">
        <f>U150*H150</f>
        <v>0</v>
      </c>
      <c r="W150" s="219">
        <v>0</v>
      </c>
      <c r="X150" s="220">
        <f>W150*H150</f>
        <v>0</v>
      </c>
      <c r="AR150" s="15" t="s">
        <v>153</v>
      </c>
      <c r="AT150" s="15" t="s">
        <v>138</v>
      </c>
      <c r="AU150" s="15" t="s">
        <v>82</v>
      </c>
      <c r="AY150" s="15" t="s">
        <v>135</v>
      </c>
      <c r="BE150" s="221">
        <f>IF(O150="základní",K150,0)</f>
        <v>0</v>
      </c>
      <c r="BF150" s="221">
        <f>IF(O150="snížená",K150,0)</f>
        <v>0</v>
      </c>
      <c r="BG150" s="221">
        <f>IF(O150="zákl. přenesená",K150,0)</f>
        <v>0</v>
      </c>
      <c r="BH150" s="221">
        <f>IF(O150="sníž. přenesená",K150,0)</f>
        <v>0</v>
      </c>
      <c r="BI150" s="221">
        <f>IF(O150="nulová",K150,0)</f>
        <v>0</v>
      </c>
      <c r="BJ150" s="15" t="s">
        <v>80</v>
      </c>
      <c r="BK150" s="221">
        <f>ROUND(P150*H150,2)</f>
        <v>0</v>
      </c>
      <c r="BL150" s="15" t="s">
        <v>153</v>
      </c>
      <c r="BM150" s="15" t="s">
        <v>493</v>
      </c>
    </row>
    <row r="151" spans="2:63" s="10" customFormat="1" ht="25.9" customHeight="1">
      <c r="B151" s="192"/>
      <c r="C151" s="193"/>
      <c r="D151" s="194" t="s">
        <v>71</v>
      </c>
      <c r="E151" s="195" t="s">
        <v>323</v>
      </c>
      <c r="F151" s="195" t="s">
        <v>324</v>
      </c>
      <c r="G151" s="193"/>
      <c r="H151" s="193"/>
      <c r="I151" s="196"/>
      <c r="J151" s="196"/>
      <c r="K151" s="197">
        <f>BK151</f>
        <v>0</v>
      </c>
      <c r="L151" s="193"/>
      <c r="M151" s="198"/>
      <c r="N151" s="199"/>
      <c r="O151" s="200"/>
      <c r="P151" s="200"/>
      <c r="Q151" s="201">
        <f>Q152+Q177+Q184+Q200+Q203+Q227+Q246+Q264+Q280</f>
        <v>0</v>
      </c>
      <c r="R151" s="201">
        <f>R152+R177+R184+R200+R203+R227+R246+R264+R280</f>
        <v>0</v>
      </c>
      <c r="S151" s="200"/>
      <c r="T151" s="202">
        <f>T152+T177+T184+T200+T203+T227+T246+T264+T280</f>
        <v>0</v>
      </c>
      <c r="U151" s="200"/>
      <c r="V151" s="202">
        <f>V152+V177+V184+V200+V203+V227+V246+V264+V280</f>
        <v>1.91258051</v>
      </c>
      <c r="W151" s="200"/>
      <c r="X151" s="203">
        <f>X152+X177+X184+X200+X203+X227+X246+X264+X280</f>
        <v>0.12344524999999999</v>
      </c>
      <c r="AR151" s="204" t="s">
        <v>82</v>
      </c>
      <c r="AT151" s="205" t="s">
        <v>71</v>
      </c>
      <c r="AU151" s="205" t="s">
        <v>72</v>
      </c>
      <c r="AY151" s="204" t="s">
        <v>135</v>
      </c>
      <c r="BK151" s="206">
        <f>BK152+BK177+BK184+BK200+BK203+BK227+BK246+BK264+BK280</f>
        <v>0</v>
      </c>
    </row>
    <row r="152" spans="2:63" s="10" customFormat="1" ht="22.8" customHeight="1">
      <c r="B152" s="192"/>
      <c r="C152" s="193"/>
      <c r="D152" s="194" t="s">
        <v>71</v>
      </c>
      <c r="E152" s="207" t="s">
        <v>325</v>
      </c>
      <c r="F152" s="207" t="s">
        <v>326</v>
      </c>
      <c r="G152" s="193"/>
      <c r="H152" s="193"/>
      <c r="I152" s="196"/>
      <c r="J152" s="196"/>
      <c r="K152" s="208">
        <f>BK152</f>
        <v>0</v>
      </c>
      <c r="L152" s="193"/>
      <c r="M152" s="198"/>
      <c r="N152" s="199"/>
      <c r="O152" s="200"/>
      <c r="P152" s="200"/>
      <c r="Q152" s="201">
        <f>SUM(Q153:Q176)</f>
        <v>0</v>
      </c>
      <c r="R152" s="201">
        <f>SUM(R153:R176)</f>
        <v>0</v>
      </c>
      <c r="S152" s="200"/>
      <c r="T152" s="202">
        <f>SUM(T153:T176)</f>
        <v>0</v>
      </c>
      <c r="U152" s="200"/>
      <c r="V152" s="202">
        <f>SUM(V153:V176)</f>
        <v>0.013174</v>
      </c>
      <c r="W152" s="200"/>
      <c r="X152" s="203">
        <f>SUM(X153:X176)</f>
        <v>0</v>
      </c>
      <c r="AR152" s="204" t="s">
        <v>82</v>
      </c>
      <c r="AT152" s="205" t="s">
        <v>71</v>
      </c>
      <c r="AU152" s="205" t="s">
        <v>80</v>
      </c>
      <c r="AY152" s="204" t="s">
        <v>135</v>
      </c>
      <c r="BK152" s="206">
        <f>SUM(BK153:BK176)</f>
        <v>0</v>
      </c>
    </row>
    <row r="153" spans="2:65" s="1" customFormat="1" ht="16.5" customHeight="1">
      <c r="B153" s="36"/>
      <c r="C153" s="209" t="s">
        <v>8</v>
      </c>
      <c r="D153" s="209" t="s">
        <v>138</v>
      </c>
      <c r="E153" s="210" t="s">
        <v>494</v>
      </c>
      <c r="F153" s="211" t="s">
        <v>495</v>
      </c>
      <c r="G153" s="212" t="s">
        <v>249</v>
      </c>
      <c r="H153" s="213">
        <v>6</v>
      </c>
      <c r="I153" s="214"/>
      <c r="J153" s="214"/>
      <c r="K153" s="215">
        <f>ROUND(P153*H153,2)</f>
        <v>0</v>
      </c>
      <c r="L153" s="211" t="s">
        <v>1</v>
      </c>
      <c r="M153" s="41"/>
      <c r="N153" s="216" t="s">
        <v>1</v>
      </c>
      <c r="O153" s="217" t="s">
        <v>41</v>
      </c>
      <c r="P153" s="218">
        <f>I153+J153</f>
        <v>0</v>
      </c>
      <c r="Q153" s="218">
        <f>ROUND(I153*H153,2)</f>
        <v>0</v>
      </c>
      <c r="R153" s="218">
        <f>ROUND(J153*H153,2)</f>
        <v>0</v>
      </c>
      <c r="S153" s="77"/>
      <c r="T153" s="219">
        <f>S153*H153</f>
        <v>0</v>
      </c>
      <c r="U153" s="219">
        <v>0</v>
      </c>
      <c r="V153" s="219">
        <f>U153*H153</f>
        <v>0</v>
      </c>
      <c r="W153" s="219">
        <v>0</v>
      </c>
      <c r="X153" s="220">
        <f>W153*H153</f>
        <v>0</v>
      </c>
      <c r="AR153" s="15" t="s">
        <v>238</v>
      </c>
      <c r="AT153" s="15" t="s">
        <v>138</v>
      </c>
      <c r="AU153" s="15" t="s">
        <v>82</v>
      </c>
      <c r="AY153" s="15" t="s">
        <v>135</v>
      </c>
      <c r="BE153" s="221">
        <f>IF(O153="základní",K153,0)</f>
        <v>0</v>
      </c>
      <c r="BF153" s="221">
        <f>IF(O153="snížená",K153,0)</f>
        <v>0</v>
      </c>
      <c r="BG153" s="221">
        <f>IF(O153="zákl. přenesená",K153,0)</f>
        <v>0</v>
      </c>
      <c r="BH153" s="221">
        <f>IF(O153="sníž. přenesená",K153,0)</f>
        <v>0</v>
      </c>
      <c r="BI153" s="221">
        <f>IF(O153="nulová",K153,0)</f>
        <v>0</v>
      </c>
      <c r="BJ153" s="15" t="s">
        <v>80</v>
      </c>
      <c r="BK153" s="221">
        <f>ROUND(P153*H153,2)</f>
        <v>0</v>
      </c>
      <c r="BL153" s="15" t="s">
        <v>238</v>
      </c>
      <c r="BM153" s="15" t="s">
        <v>496</v>
      </c>
    </row>
    <row r="154" spans="2:65" s="1" customFormat="1" ht="16.5" customHeight="1">
      <c r="B154" s="36"/>
      <c r="C154" s="209" t="s">
        <v>312</v>
      </c>
      <c r="D154" s="209" t="s">
        <v>138</v>
      </c>
      <c r="E154" s="210" t="s">
        <v>497</v>
      </c>
      <c r="F154" s="211" t="s">
        <v>498</v>
      </c>
      <c r="G154" s="212" t="s">
        <v>249</v>
      </c>
      <c r="H154" s="213">
        <v>2</v>
      </c>
      <c r="I154" s="214"/>
      <c r="J154" s="214"/>
      <c r="K154" s="215">
        <f>ROUND(P154*H154,2)</f>
        <v>0</v>
      </c>
      <c r="L154" s="211" t="s">
        <v>1</v>
      </c>
      <c r="M154" s="41"/>
      <c r="N154" s="216" t="s">
        <v>1</v>
      </c>
      <c r="O154" s="217" t="s">
        <v>41</v>
      </c>
      <c r="P154" s="218">
        <f>I154+J154</f>
        <v>0</v>
      </c>
      <c r="Q154" s="218">
        <f>ROUND(I154*H154,2)</f>
        <v>0</v>
      </c>
      <c r="R154" s="218">
        <f>ROUND(J154*H154,2)</f>
        <v>0</v>
      </c>
      <c r="S154" s="77"/>
      <c r="T154" s="219">
        <f>S154*H154</f>
        <v>0</v>
      </c>
      <c r="U154" s="219">
        <v>0</v>
      </c>
      <c r="V154" s="219">
        <f>U154*H154</f>
        <v>0</v>
      </c>
      <c r="W154" s="219">
        <v>0</v>
      </c>
      <c r="X154" s="220">
        <f>W154*H154</f>
        <v>0</v>
      </c>
      <c r="AR154" s="15" t="s">
        <v>238</v>
      </c>
      <c r="AT154" s="15" t="s">
        <v>138</v>
      </c>
      <c r="AU154" s="15" t="s">
        <v>82</v>
      </c>
      <c r="AY154" s="15" t="s">
        <v>135</v>
      </c>
      <c r="BE154" s="221">
        <f>IF(O154="základní",K154,0)</f>
        <v>0</v>
      </c>
      <c r="BF154" s="221">
        <f>IF(O154="snížená",K154,0)</f>
        <v>0</v>
      </c>
      <c r="BG154" s="221">
        <f>IF(O154="zákl. přenesená",K154,0)</f>
        <v>0</v>
      </c>
      <c r="BH154" s="221">
        <f>IF(O154="sníž. přenesená",K154,0)</f>
        <v>0</v>
      </c>
      <c r="BI154" s="221">
        <f>IF(O154="nulová",K154,0)</f>
        <v>0</v>
      </c>
      <c r="BJ154" s="15" t="s">
        <v>80</v>
      </c>
      <c r="BK154" s="221">
        <f>ROUND(P154*H154,2)</f>
        <v>0</v>
      </c>
      <c r="BL154" s="15" t="s">
        <v>238</v>
      </c>
      <c r="BM154" s="15" t="s">
        <v>499</v>
      </c>
    </row>
    <row r="155" spans="2:65" s="1" customFormat="1" ht="16.5" customHeight="1">
      <c r="B155" s="36"/>
      <c r="C155" s="209" t="s">
        <v>319</v>
      </c>
      <c r="D155" s="209" t="s">
        <v>138</v>
      </c>
      <c r="E155" s="210" t="s">
        <v>500</v>
      </c>
      <c r="F155" s="211" t="s">
        <v>501</v>
      </c>
      <c r="G155" s="212" t="s">
        <v>249</v>
      </c>
      <c r="H155" s="213">
        <v>3</v>
      </c>
      <c r="I155" s="214"/>
      <c r="J155" s="214"/>
      <c r="K155" s="215">
        <f>ROUND(P155*H155,2)</f>
        <v>0</v>
      </c>
      <c r="L155" s="211" t="s">
        <v>1</v>
      </c>
      <c r="M155" s="41"/>
      <c r="N155" s="216" t="s">
        <v>1</v>
      </c>
      <c r="O155" s="217" t="s">
        <v>41</v>
      </c>
      <c r="P155" s="218">
        <f>I155+J155</f>
        <v>0</v>
      </c>
      <c r="Q155" s="218">
        <f>ROUND(I155*H155,2)</f>
        <v>0</v>
      </c>
      <c r="R155" s="218">
        <f>ROUND(J155*H155,2)</f>
        <v>0</v>
      </c>
      <c r="S155" s="77"/>
      <c r="T155" s="219">
        <f>S155*H155</f>
        <v>0</v>
      </c>
      <c r="U155" s="219">
        <v>0</v>
      </c>
      <c r="V155" s="219">
        <f>U155*H155</f>
        <v>0</v>
      </c>
      <c r="W155" s="219">
        <v>0</v>
      </c>
      <c r="X155" s="220">
        <f>W155*H155</f>
        <v>0</v>
      </c>
      <c r="AR155" s="15" t="s">
        <v>238</v>
      </c>
      <c r="AT155" s="15" t="s">
        <v>138</v>
      </c>
      <c r="AU155" s="15" t="s">
        <v>82</v>
      </c>
      <c r="AY155" s="15" t="s">
        <v>135</v>
      </c>
      <c r="BE155" s="221">
        <f>IF(O155="základní",K155,0)</f>
        <v>0</v>
      </c>
      <c r="BF155" s="221">
        <f>IF(O155="snížená",K155,0)</f>
        <v>0</v>
      </c>
      <c r="BG155" s="221">
        <f>IF(O155="zákl. přenesená",K155,0)</f>
        <v>0</v>
      </c>
      <c r="BH155" s="221">
        <f>IF(O155="sníž. přenesená",K155,0)</f>
        <v>0</v>
      </c>
      <c r="BI155" s="221">
        <f>IF(O155="nulová",K155,0)</f>
        <v>0</v>
      </c>
      <c r="BJ155" s="15" t="s">
        <v>80</v>
      </c>
      <c r="BK155" s="221">
        <f>ROUND(P155*H155,2)</f>
        <v>0</v>
      </c>
      <c r="BL155" s="15" t="s">
        <v>238</v>
      </c>
      <c r="BM155" s="15" t="s">
        <v>502</v>
      </c>
    </row>
    <row r="156" spans="2:65" s="1" customFormat="1" ht="16.5" customHeight="1">
      <c r="B156" s="36"/>
      <c r="C156" s="209" t="s">
        <v>327</v>
      </c>
      <c r="D156" s="209" t="s">
        <v>138</v>
      </c>
      <c r="E156" s="210" t="s">
        <v>503</v>
      </c>
      <c r="F156" s="211" t="s">
        <v>504</v>
      </c>
      <c r="G156" s="212" t="s">
        <v>218</v>
      </c>
      <c r="H156" s="213">
        <v>5.3</v>
      </c>
      <c r="I156" s="214"/>
      <c r="J156" s="214"/>
      <c r="K156" s="215">
        <f>ROUND(P156*H156,2)</f>
        <v>0</v>
      </c>
      <c r="L156" s="211" t="s">
        <v>142</v>
      </c>
      <c r="M156" s="41"/>
      <c r="N156" s="216" t="s">
        <v>1</v>
      </c>
      <c r="O156" s="217" t="s">
        <v>41</v>
      </c>
      <c r="P156" s="218">
        <f>I156+J156</f>
        <v>0</v>
      </c>
      <c r="Q156" s="218">
        <f>ROUND(I156*H156,2)</f>
        <v>0</v>
      </c>
      <c r="R156" s="218">
        <f>ROUND(J156*H156,2)</f>
        <v>0</v>
      </c>
      <c r="S156" s="77"/>
      <c r="T156" s="219">
        <f>S156*H156</f>
        <v>0</v>
      </c>
      <c r="U156" s="219">
        <v>4E-05</v>
      </c>
      <c r="V156" s="219">
        <f>U156*H156</f>
        <v>0.000212</v>
      </c>
      <c r="W156" s="219">
        <v>0</v>
      </c>
      <c r="X156" s="220">
        <f>W156*H156</f>
        <v>0</v>
      </c>
      <c r="AR156" s="15" t="s">
        <v>238</v>
      </c>
      <c r="AT156" s="15" t="s">
        <v>138</v>
      </c>
      <c r="AU156" s="15" t="s">
        <v>82</v>
      </c>
      <c r="AY156" s="15" t="s">
        <v>135</v>
      </c>
      <c r="BE156" s="221">
        <f>IF(O156="základní",K156,0)</f>
        <v>0</v>
      </c>
      <c r="BF156" s="221">
        <f>IF(O156="snížená",K156,0)</f>
        <v>0</v>
      </c>
      <c r="BG156" s="221">
        <f>IF(O156="zákl. přenesená",K156,0)</f>
        <v>0</v>
      </c>
      <c r="BH156" s="221">
        <f>IF(O156="sníž. přenesená",K156,0)</f>
        <v>0</v>
      </c>
      <c r="BI156" s="221">
        <f>IF(O156="nulová",K156,0)</f>
        <v>0</v>
      </c>
      <c r="BJ156" s="15" t="s">
        <v>80</v>
      </c>
      <c r="BK156" s="221">
        <f>ROUND(P156*H156,2)</f>
        <v>0</v>
      </c>
      <c r="BL156" s="15" t="s">
        <v>238</v>
      </c>
      <c r="BM156" s="15" t="s">
        <v>505</v>
      </c>
    </row>
    <row r="157" spans="2:51" s="11" customFormat="1" ht="12">
      <c r="B157" s="228"/>
      <c r="C157" s="229"/>
      <c r="D157" s="230" t="s">
        <v>204</v>
      </c>
      <c r="E157" s="231" t="s">
        <v>1</v>
      </c>
      <c r="F157" s="232" t="s">
        <v>506</v>
      </c>
      <c r="G157" s="229"/>
      <c r="H157" s="233">
        <v>5.3</v>
      </c>
      <c r="I157" s="234"/>
      <c r="J157" s="234"/>
      <c r="K157" s="229"/>
      <c r="L157" s="229"/>
      <c r="M157" s="235"/>
      <c r="N157" s="236"/>
      <c r="O157" s="237"/>
      <c r="P157" s="237"/>
      <c r="Q157" s="237"/>
      <c r="R157" s="237"/>
      <c r="S157" s="237"/>
      <c r="T157" s="237"/>
      <c r="U157" s="237"/>
      <c r="V157" s="237"/>
      <c r="W157" s="237"/>
      <c r="X157" s="238"/>
      <c r="AT157" s="239" t="s">
        <v>204</v>
      </c>
      <c r="AU157" s="239" t="s">
        <v>82</v>
      </c>
      <c r="AV157" s="11" t="s">
        <v>82</v>
      </c>
      <c r="AW157" s="11" t="s">
        <v>5</v>
      </c>
      <c r="AX157" s="11" t="s">
        <v>80</v>
      </c>
      <c r="AY157" s="239" t="s">
        <v>135</v>
      </c>
    </row>
    <row r="158" spans="2:65" s="1" customFormat="1" ht="16.5" customHeight="1">
      <c r="B158" s="36"/>
      <c r="C158" s="209" t="s">
        <v>336</v>
      </c>
      <c r="D158" s="209" t="s">
        <v>138</v>
      </c>
      <c r="E158" s="210" t="s">
        <v>507</v>
      </c>
      <c r="F158" s="211" t="s">
        <v>508</v>
      </c>
      <c r="G158" s="212" t="s">
        <v>249</v>
      </c>
      <c r="H158" s="213">
        <v>1</v>
      </c>
      <c r="I158" s="214"/>
      <c r="J158" s="214"/>
      <c r="K158" s="215">
        <f>ROUND(P158*H158,2)</f>
        <v>0</v>
      </c>
      <c r="L158" s="211" t="s">
        <v>142</v>
      </c>
      <c r="M158" s="41"/>
      <c r="N158" s="216" t="s">
        <v>1</v>
      </c>
      <c r="O158" s="217" t="s">
        <v>41</v>
      </c>
      <c r="P158" s="218">
        <f>I158+J158</f>
        <v>0</v>
      </c>
      <c r="Q158" s="218">
        <f>ROUND(I158*H158,2)</f>
        <v>0</v>
      </c>
      <c r="R158" s="218">
        <f>ROUND(J158*H158,2)</f>
        <v>0</v>
      </c>
      <c r="S158" s="77"/>
      <c r="T158" s="219">
        <f>S158*H158</f>
        <v>0</v>
      </c>
      <c r="U158" s="219">
        <v>0.0005</v>
      </c>
      <c r="V158" s="219">
        <f>U158*H158</f>
        <v>0.0005</v>
      </c>
      <c r="W158" s="219">
        <v>0</v>
      </c>
      <c r="X158" s="220">
        <f>W158*H158</f>
        <v>0</v>
      </c>
      <c r="AR158" s="15" t="s">
        <v>238</v>
      </c>
      <c r="AT158" s="15" t="s">
        <v>138</v>
      </c>
      <c r="AU158" s="15" t="s">
        <v>82</v>
      </c>
      <c r="AY158" s="15" t="s">
        <v>135</v>
      </c>
      <c r="BE158" s="221">
        <f>IF(O158="základní",K158,0)</f>
        <v>0</v>
      </c>
      <c r="BF158" s="221">
        <f>IF(O158="snížená",K158,0)</f>
        <v>0</v>
      </c>
      <c r="BG158" s="221">
        <f>IF(O158="zákl. přenesená",K158,0)</f>
        <v>0</v>
      </c>
      <c r="BH158" s="221">
        <f>IF(O158="sníž. přenesená",K158,0)</f>
        <v>0</v>
      </c>
      <c r="BI158" s="221">
        <f>IF(O158="nulová",K158,0)</f>
        <v>0</v>
      </c>
      <c r="BJ158" s="15" t="s">
        <v>80</v>
      </c>
      <c r="BK158" s="221">
        <f>ROUND(P158*H158,2)</f>
        <v>0</v>
      </c>
      <c r="BL158" s="15" t="s">
        <v>238</v>
      </c>
      <c r="BM158" s="15" t="s">
        <v>509</v>
      </c>
    </row>
    <row r="159" spans="2:51" s="11" customFormat="1" ht="12">
      <c r="B159" s="228"/>
      <c r="C159" s="229"/>
      <c r="D159" s="230" t="s">
        <v>204</v>
      </c>
      <c r="E159" s="231" t="s">
        <v>1</v>
      </c>
      <c r="F159" s="232" t="s">
        <v>492</v>
      </c>
      <c r="G159" s="229"/>
      <c r="H159" s="233">
        <v>1</v>
      </c>
      <c r="I159" s="234"/>
      <c r="J159" s="234"/>
      <c r="K159" s="229"/>
      <c r="L159" s="229"/>
      <c r="M159" s="235"/>
      <c r="N159" s="236"/>
      <c r="O159" s="237"/>
      <c r="P159" s="237"/>
      <c r="Q159" s="237"/>
      <c r="R159" s="237"/>
      <c r="S159" s="237"/>
      <c r="T159" s="237"/>
      <c r="U159" s="237"/>
      <c r="V159" s="237"/>
      <c r="W159" s="237"/>
      <c r="X159" s="238"/>
      <c r="AT159" s="239" t="s">
        <v>204</v>
      </c>
      <c r="AU159" s="239" t="s">
        <v>82</v>
      </c>
      <c r="AV159" s="11" t="s">
        <v>82</v>
      </c>
      <c r="AW159" s="11" t="s">
        <v>5</v>
      </c>
      <c r="AX159" s="11" t="s">
        <v>80</v>
      </c>
      <c r="AY159" s="239" t="s">
        <v>135</v>
      </c>
    </row>
    <row r="160" spans="2:65" s="1" customFormat="1" ht="16.5" customHeight="1">
      <c r="B160" s="36"/>
      <c r="C160" s="209" t="s">
        <v>340</v>
      </c>
      <c r="D160" s="209" t="s">
        <v>138</v>
      </c>
      <c r="E160" s="210" t="s">
        <v>510</v>
      </c>
      <c r="F160" s="211" t="s">
        <v>511</v>
      </c>
      <c r="G160" s="212" t="s">
        <v>218</v>
      </c>
      <c r="H160" s="213">
        <v>5.3</v>
      </c>
      <c r="I160" s="214"/>
      <c r="J160" s="214"/>
      <c r="K160" s="215">
        <f>ROUND(P160*H160,2)</f>
        <v>0</v>
      </c>
      <c r="L160" s="211" t="s">
        <v>142</v>
      </c>
      <c r="M160" s="41"/>
      <c r="N160" s="216" t="s">
        <v>1</v>
      </c>
      <c r="O160" s="217" t="s">
        <v>41</v>
      </c>
      <c r="P160" s="218">
        <f>I160+J160</f>
        <v>0</v>
      </c>
      <c r="Q160" s="218">
        <f>ROUND(I160*H160,2)</f>
        <v>0</v>
      </c>
      <c r="R160" s="218">
        <f>ROUND(J160*H160,2)</f>
        <v>0</v>
      </c>
      <c r="S160" s="77"/>
      <c r="T160" s="219">
        <f>S160*H160</f>
        <v>0</v>
      </c>
      <c r="U160" s="219">
        <v>0.00091</v>
      </c>
      <c r="V160" s="219">
        <f>U160*H160</f>
        <v>0.004823</v>
      </c>
      <c r="W160" s="219">
        <v>0</v>
      </c>
      <c r="X160" s="220">
        <f>W160*H160</f>
        <v>0</v>
      </c>
      <c r="AR160" s="15" t="s">
        <v>238</v>
      </c>
      <c r="AT160" s="15" t="s">
        <v>138</v>
      </c>
      <c r="AU160" s="15" t="s">
        <v>82</v>
      </c>
      <c r="AY160" s="15" t="s">
        <v>135</v>
      </c>
      <c r="BE160" s="221">
        <f>IF(O160="základní",K160,0)</f>
        <v>0</v>
      </c>
      <c r="BF160" s="221">
        <f>IF(O160="snížená",K160,0)</f>
        <v>0</v>
      </c>
      <c r="BG160" s="221">
        <f>IF(O160="zákl. přenesená",K160,0)</f>
        <v>0</v>
      </c>
      <c r="BH160" s="221">
        <f>IF(O160="sníž. přenesená",K160,0)</f>
        <v>0</v>
      </c>
      <c r="BI160" s="221">
        <f>IF(O160="nulová",K160,0)</f>
        <v>0</v>
      </c>
      <c r="BJ160" s="15" t="s">
        <v>80</v>
      </c>
      <c r="BK160" s="221">
        <f>ROUND(P160*H160,2)</f>
        <v>0</v>
      </c>
      <c r="BL160" s="15" t="s">
        <v>238</v>
      </c>
      <c r="BM160" s="15" t="s">
        <v>512</v>
      </c>
    </row>
    <row r="161" spans="2:51" s="11" customFormat="1" ht="12">
      <c r="B161" s="228"/>
      <c r="C161" s="229"/>
      <c r="D161" s="230" t="s">
        <v>204</v>
      </c>
      <c r="E161" s="231" t="s">
        <v>1</v>
      </c>
      <c r="F161" s="232" t="s">
        <v>506</v>
      </c>
      <c r="G161" s="229"/>
      <c r="H161" s="233">
        <v>5.3</v>
      </c>
      <c r="I161" s="234"/>
      <c r="J161" s="234"/>
      <c r="K161" s="229"/>
      <c r="L161" s="229"/>
      <c r="M161" s="235"/>
      <c r="N161" s="236"/>
      <c r="O161" s="237"/>
      <c r="P161" s="237"/>
      <c r="Q161" s="237"/>
      <c r="R161" s="237"/>
      <c r="S161" s="237"/>
      <c r="T161" s="237"/>
      <c r="U161" s="237"/>
      <c r="V161" s="237"/>
      <c r="W161" s="237"/>
      <c r="X161" s="238"/>
      <c r="AT161" s="239" t="s">
        <v>204</v>
      </c>
      <c r="AU161" s="239" t="s">
        <v>82</v>
      </c>
      <c r="AV161" s="11" t="s">
        <v>82</v>
      </c>
      <c r="AW161" s="11" t="s">
        <v>5</v>
      </c>
      <c r="AX161" s="11" t="s">
        <v>80</v>
      </c>
      <c r="AY161" s="239" t="s">
        <v>135</v>
      </c>
    </row>
    <row r="162" spans="2:65" s="1" customFormat="1" ht="16.5" customHeight="1">
      <c r="B162" s="36"/>
      <c r="C162" s="209" t="s">
        <v>344</v>
      </c>
      <c r="D162" s="209" t="s">
        <v>138</v>
      </c>
      <c r="E162" s="210" t="s">
        <v>513</v>
      </c>
      <c r="F162" s="211" t="s">
        <v>514</v>
      </c>
      <c r="G162" s="212" t="s">
        <v>218</v>
      </c>
      <c r="H162" s="213">
        <v>5.1</v>
      </c>
      <c r="I162" s="214"/>
      <c r="J162" s="214"/>
      <c r="K162" s="215">
        <f>ROUND(P162*H162,2)</f>
        <v>0</v>
      </c>
      <c r="L162" s="211" t="s">
        <v>142</v>
      </c>
      <c r="M162" s="41"/>
      <c r="N162" s="216" t="s">
        <v>1</v>
      </c>
      <c r="O162" s="217" t="s">
        <v>41</v>
      </c>
      <c r="P162" s="218">
        <f>I162+J162</f>
        <v>0</v>
      </c>
      <c r="Q162" s="218">
        <f>ROUND(I162*H162,2)</f>
        <v>0</v>
      </c>
      <c r="R162" s="218">
        <f>ROUND(J162*H162,2)</f>
        <v>0</v>
      </c>
      <c r="S162" s="77"/>
      <c r="T162" s="219">
        <f>S162*H162</f>
        <v>0</v>
      </c>
      <c r="U162" s="219">
        <v>0.00066</v>
      </c>
      <c r="V162" s="219">
        <f>U162*H162</f>
        <v>0.0033659999999999996</v>
      </c>
      <c r="W162" s="219">
        <v>0</v>
      </c>
      <c r="X162" s="220">
        <f>W162*H162</f>
        <v>0</v>
      </c>
      <c r="AR162" s="15" t="s">
        <v>238</v>
      </c>
      <c r="AT162" s="15" t="s">
        <v>138</v>
      </c>
      <c r="AU162" s="15" t="s">
        <v>82</v>
      </c>
      <c r="AY162" s="15" t="s">
        <v>135</v>
      </c>
      <c r="BE162" s="221">
        <f>IF(O162="základní",K162,0)</f>
        <v>0</v>
      </c>
      <c r="BF162" s="221">
        <f>IF(O162="snížená",K162,0)</f>
        <v>0</v>
      </c>
      <c r="BG162" s="221">
        <f>IF(O162="zákl. přenesená",K162,0)</f>
        <v>0</v>
      </c>
      <c r="BH162" s="221">
        <f>IF(O162="sníž. přenesená",K162,0)</f>
        <v>0</v>
      </c>
      <c r="BI162" s="221">
        <f>IF(O162="nulová",K162,0)</f>
        <v>0</v>
      </c>
      <c r="BJ162" s="15" t="s">
        <v>80</v>
      </c>
      <c r="BK162" s="221">
        <f>ROUND(P162*H162,2)</f>
        <v>0</v>
      </c>
      <c r="BL162" s="15" t="s">
        <v>238</v>
      </c>
      <c r="BM162" s="15" t="s">
        <v>515</v>
      </c>
    </row>
    <row r="163" spans="2:51" s="11" customFormat="1" ht="12">
      <c r="B163" s="228"/>
      <c r="C163" s="229"/>
      <c r="D163" s="230" t="s">
        <v>204</v>
      </c>
      <c r="E163" s="231" t="s">
        <v>1</v>
      </c>
      <c r="F163" s="232" t="s">
        <v>516</v>
      </c>
      <c r="G163" s="229"/>
      <c r="H163" s="233">
        <v>5.1</v>
      </c>
      <c r="I163" s="234"/>
      <c r="J163" s="234"/>
      <c r="K163" s="229"/>
      <c r="L163" s="229"/>
      <c r="M163" s="235"/>
      <c r="N163" s="236"/>
      <c r="O163" s="237"/>
      <c r="P163" s="237"/>
      <c r="Q163" s="237"/>
      <c r="R163" s="237"/>
      <c r="S163" s="237"/>
      <c r="T163" s="237"/>
      <c r="U163" s="237"/>
      <c r="V163" s="237"/>
      <c r="W163" s="237"/>
      <c r="X163" s="238"/>
      <c r="AT163" s="239" t="s">
        <v>204</v>
      </c>
      <c r="AU163" s="239" t="s">
        <v>82</v>
      </c>
      <c r="AV163" s="11" t="s">
        <v>82</v>
      </c>
      <c r="AW163" s="11" t="s">
        <v>5</v>
      </c>
      <c r="AX163" s="11" t="s">
        <v>80</v>
      </c>
      <c r="AY163" s="239" t="s">
        <v>135</v>
      </c>
    </row>
    <row r="164" spans="2:65" s="1" customFormat="1" ht="16.5" customHeight="1">
      <c r="B164" s="36"/>
      <c r="C164" s="209" t="s">
        <v>351</v>
      </c>
      <c r="D164" s="209" t="s">
        <v>138</v>
      </c>
      <c r="E164" s="210" t="s">
        <v>517</v>
      </c>
      <c r="F164" s="211" t="s">
        <v>518</v>
      </c>
      <c r="G164" s="212" t="s">
        <v>218</v>
      </c>
      <c r="H164" s="213">
        <v>5.1</v>
      </c>
      <c r="I164" s="214"/>
      <c r="J164" s="214"/>
      <c r="K164" s="215">
        <f>ROUND(P164*H164,2)</f>
        <v>0</v>
      </c>
      <c r="L164" s="211" t="s">
        <v>142</v>
      </c>
      <c r="M164" s="41"/>
      <c r="N164" s="216" t="s">
        <v>1</v>
      </c>
      <c r="O164" s="217" t="s">
        <v>41</v>
      </c>
      <c r="P164" s="218">
        <f>I164+J164</f>
        <v>0</v>
      </c>
      <c r="Q164" s="218">
        <f>ROUND(I164*H164,2)</f>
        <v>0</v>
      </c>
      <c r="R164" s="218">
        <f>ROUND(J164*H164,2)</f>
        <v>0</v>
      </c>
      <c r="S164" s="77"/>
      <c r="T164" s="219">
        <f>S164*H164</f>
        <v>0</v>
      </c>
      <c r="U164" s="219">
        <v>5E-05</v>
      </c>
      <c r="V164" s="219">
        <f>U164*H164</f>
        <v>0.000255</v>
      </c>
      <c r="W164" s="219">
        <v>0</v>
      </c>
      <c r="X164" s="220">
        <f>W164*H164</f>
        <v>0</v>
      </c>
      <c r="AR164" s="15" t="s">
        <v>238</v>
      </c>
      <c r="AT164" s="15" t="s">
        <v>138</v>
      </c>
      <c r="AU164" s="15" t="s">
        <v>82</v>
      </c>
      <c r="AY164" s="15" t="s">
        <v>135</v>
      </c>
      <c r="BE164" s="221">
        <f>IF(O164="základní",K164,0)</f>
        <v>0</v>
      </c>
      <c r="BF164" s="221">
        <f>IF(O164="snížená",K164,0)</f>
        <v>0</v>
      </c>
      <c r="BG164" s="221">
        <f>IF(O164="zákl. přenesená",K164,0)</f>
        <v>0</v>
      </c>
      <c r="BH164" s="221">
        <f>IF(O164="sníž. přenesená",K164,0)</f>
        <v>0</v>
      </c>
      <c r="BI164" s="221">
        <f>IF(O164="nulová",K164,0)</f>
        <v>0</v>
      </c>
      <c r="BJ164" s="15" t="s">
        <v>80</v>
      </c>
      <c r="BK164" s="221">
        <f>ROUND(P164*H164,2)</f>
        <v>0</v>
      </c>
      <c r="BL164" s="15" t="s">
        <v>238</v>
      </c>
      <c r="BM164" s="15" t="s">
        <v>519</v>
      </c>
    </row>
    <row r="165" spans="2:51" s="11" customFormat="1" ht="12">
      <c r="B165" s="228"/>
      <c r="C165" s="229"/>
      <c r="D165" s="230" t="s">
        <v>204</v>
      </c>
      <c r="E165" s="231" t="s">
        <v>1</v>
      </c>
      <c r="F165" s="232" t="s">
        <v>516</v>
      </c>
      <c r="G165" s="229"/>
      <c r="H165" s="233">
        <v>5.1</v>
      </c>
      <c r="I165" s="234"/>
      <c r="J165" s="234"/>
      <c r="K165" s="229"/>
      <c r="L165" s="229"/>
      <c r="M165" s="235"/>
      <c r="N165" s="236"/>
      <c r="O165" s="237"/>
      <c r="P165" s="237"/>
      <c r="Q165" s="237"/>
      <c r="R165" s="237"/>
      <c r="S165" s="237"/>
      <c r="T165" s="237"/>
      <c r="U165" s="237"/>
      <c r="V165" s="237"/>
      <c r="W165" s="237"/>
      <c r="X165" s="238"/>
      <c r="AT165" s="239" t="s">
        <v>204</v>
      </c>
      <c r="AU165" s="239" t="s">
        <v>82</v>
      </c>
      <c r="AV165" s="11" t="s">
        <v>82</v>
      </c>
      <c r="AW165" s="11" t="s">
        <v>5</v>
      </c>
      <c r="AX165" s="11" t="s">
        <v>80</v>
      </c>
      <c r="AY165" s="239" t="s">
        <v>135</v>
      </c>
    </row>
    <row r="166" spans="2:65" s="1" customFormat="1" ht="16.5" customHeight="1">
      <c r="B166" s="36"/>
      <c r="C166" s="209" t="s">
        <v>356</v>
      </c>
      <c r="D166" s="209" t="s">
        <v>138</v>
      </c>
      <c r="E166" s="210" t="s">
        <v>520</v>
      </c>
      <c r="F166" s="211" t="s">
        <v>521</v>
      </c>
      <c r="G166" s="212" t="s">
        <v>218</v>
      </c>
      <c r="H166" s="213">
        <v>5.1</v>
      </c>
      <c r="I166" s="214"/>
      <c r="J166" s="214"/>
      <c r="K166" s="215">
        <f>ROUND(P166*H166,2)</f>
        <v>0</v>
      </c>
      <c r="L166" s="211" t="s">
        <v>142</v>
      </c>
      <c r="M166" s="41"/>
      <c r="N166" s="216" t="s">
        <v>1</v>
      </c>
      <c r="O166" s="217" t="s">
        <v>41</v>
      </c>
      <c r="P166" s="218">
        <f>I166+J166</f>
        <v>0</v>
      </c>
      <c r="Q166" s="218">
        <f>ROUND(I166*H166,2)</f>
        <v>0</v>
      </c>
      <c r="R166" s="218">
        <f>ROUND(J166*H166,2)</f>
        <v>0</v>
      </c>
      <c r="S166" s="77"/>
      <c r="T166" s="219">
        <f>S166*H166</f>
        <v>0</v>
      </c>
      <c r="U166" s="219">
        <v>0.00018</v>
      </c>
      <c r="V166" s="219">
        <f>U166*H166</f>
        <v>0.000918</v>
      </c>
      <c r="W166" s="219">
        <v>0</v>
      </c>
      <c r="X166" s="220">
        <f>W166*H166</f>
        <v>0</v>
      </c>
      <c r="AR166" s="15" t="s">
        <v>238</v>
      </c>
      <c r="AT166" s="15" t="s">
        <v>138</v>
      </c>
      <c r="AU166" s="15" t="s">
        <v>82</v>
      </c>
      <c r="AY166" s="15" t="s">
        <v>135</v>
      </c>
      <c r="BE166" s="221">
        <f>IF(O166="základní",K166,0)</f>
        <v>0</v>
      </c>
      <c r="BF166" s="221">
        <f>IF(O166="snížená",K166,0)</f>
        <v>0</v>
      </c>
      <c r="BG166" s="221">
        <f>IF(O166="zákl. přenesená",K166,0)</f>
        <v>0</v>
      </c>
      <c r="BH166" s="221">
        <f>IF(O166="sníž. přenesená",K166,0)</f>
        <v>0</v>
      </c>
      <c r="BI166" s="221">
        <f>IF(O166="nulová",K166,0)</f>
        <v>0</v>
      </c>
      <c r="BJ166" s="15" t="s">
        <v>80</v>
      </c>
      <c r="BK166" s="221">
        <f>ROUND(P166*H166,2)</f>
        <v>0</v>
      </c>
      <c r="BL166" s="15" t="s">
        <v>238</v>
      </c>
      <c r="BM166" s="15" t="s">
        <v>522</v>
      </c>
    </row>
    <row r="167" spans="2:51" s="11" customFormat="1" ht="12">
      <c r="B167" s="228"/>
      <c r="C167" s="229"/>
      <c r="D167" s="230" t="s">
        <v>204</v>
      </c>
      <c r="E167" s="231" t="s">
        <v>1</v>
      </c>
      <c r="F167" s="232" t="s">
        <v>516</v>
      </c>
      <c r="G167" s="229"/>
      <c r="H167" s="233">
        <v>5.1</v>
      </c>
      <c r="I167" s="234"/>
      <c r="J167" s="234"/>
      <c r="K167" s="229"/>
      <c r="L167" s="229"/>
      <c r="M167" s="235"/>
      <c r="N167" s="236"/>
      <c r="O167" s="237"/>
      <c r="P167" s="237"/>
      <c r="Q167" s="237"/>
      <c r="R167" s="237"/>
      <c r="S167" s="237"/>
      <c r="T167" s="237"/>
      <c r="U167" s="237"/>
      <c r="V167" s="237"/>
      <c r="W167" s="237"/>
      <c r="X167" s="238"/>
      <c r="AT167" s="239" t="s">
        <v>204</v>
      </c>
      <c r="AU167" s="239" t="s">
        <v>82</v>
      </c>
      <c r="AV167" s="11" t="s">
        <v>82</v>
      </c>
      <c r="AW167" s="11" t="s">
        <v>5</v>
      </c>
      <c r="AX167" s="11" t="s">
        <v>80</v>
      </c>
      <c r="AY167" s="239" t="s">
        <v>135</v>
      </c>
    </row>
    <row r="168" spans="2:65" s="1" customFormat="1" ht="16.5" customHeight="1">
      <c r="B168" s="36"/>
      <c r="C168" s="209" t="s">
        <v>95</v>
      </c>
      <c r="D168" s="209" t="s">
        <v>138</v>
      </c>
      <c r="E168" s="210" t="s">
        <v>523</v>
      </c>
      <c r="F168" s="211" t="s">
        <v>524</v>
      </c>
      <c r="G168" s="212" t="s">
        <v>249</v>
      </c>
      <c r="H168" s="213">
        <v>3</v>
      </c>
      <c r="I168" s="214"/>
      <c r="J168" s="214"/>
      <c r="K168" s="215">
        <f>ROUND(P168*H168,2)</f>
        <v>0</v>
      </c>
      <c r="L168" s="211" t="s">
        <v>142</v>
      </c>
      <c r="M168" s="41"/>
      <c r="N168" s="216" t="s">
        <v>1</v>
      </c>
      <c r="O168" s="217" t="s">
        <v>41</v>
      </c>
      <c r="P168" s="218">
        <f>I168+J168</f>
        <v>0</v>
      </c>
      <c r="Q168" s="218">
        <f>ROUND(I168*H168,2)</f>
        <v>0</v>
      </c>
      <c r="R168" s="218">
        <f>ROUND(J168*H168,2)</f>
        <v>0</v>
      </c>
      <c r="S168" s="77"/>
      <c r="T168" s="219">
        <f>S168*H168</f>
        <v>0</v>
      </c>
      <c r="U168" s="219">
        <v>0.00034</v>
      </c>
      <c r="V168" s="219">
        <f>U168*H168</f>
        <v>0.00102</v>
      </c>
      <c r="W168" s="219">
        <v>0</v>
      </c>
      <c r="X168" s="220">
        <f>W168*H168</f>
        <v>0</v>
      </c>
      <c r="AR168" s="15" t="s">
        <v>238</v>
      </c>
      <c r="AT168" s="15" t="s">
        <v>138</v>
      </c>
      <c r="AU168" s="15" t="s">
        <v>82</v>
      </c>
      <c r="AY168" s="15" t="s">
        <v>135</v>
      </c>
      <c r="BE168" s="221">
        <f>IF(O168="základní",K168,0)</f>
        <v>0</v>
      </c>
      <c r="BF168" s="221">
        <f>IF(O168="snížená",K168,0)</f>
        <v>0</v>
      </c>
      <c r="BG168" s="221">
        <f>IF(O168="zákl. přenesená",K168,0)</f>
        <v>0</v>
      </c>
      <c r="BH168" s="221">
        <f>IF(O168="sníž. přenesená",K168,0)</f>
        <v>0</v>
      </c>
      <c r="BI168" s="221">
        <f>IF(O168="nulová",K168,0)</f>
        <v>0</v>
      </c>
      <c r="BJ168" s="15" t="s">
        <v>80</v>
      </c>
      <c r="BK168" s="221">
        <f>ROUND(P168*H168,2)</f>
        <v>0</v>
      </c>
      <c r="BL168" s="15" t="s">
        <v>238</v>
      </c>
      <c r="BM168" s="15" t="s">
        <v>525</v>
      </c>
    </row>
    <row r="169" spans="2:51" s="11" customFormat="1" ht="12">
      <c r="B169" s="228"/>
      <c r="C169" s="229"/>
      <c r="D169" s="230" t="s">
        <v>204</v>
      </c>
      <c r="E169" s="231" t="s">
        <v>1</v>
      </c>
      <c r="F169" s="232" t="s">
        <v>526</v>
      </c>
      <c r="G169" s="229"/>
      <c r="H169" s="233">
        <v>3</v>
      </c>
      <c r="I169" s="234"/>
      <c r="J169" s="234"/>
      <c r="K169" s="229"/>
      <c r="L169" s="229"/>
      <c r="M169" s="235"/>
      <c r="N169" s="236"/>
      <c r="O169" s="237"/>
      <c r="P169" s="237"/>
      <c r="Q169" s="237"/>
      <c r="R169" s="237"/>
      <c r="S169" s="237"/>
      <c r="T169" s="237"/>
      <c r="U169" s="237"/>
      <c r="V169" s="237"/>
      <c r="W169" s="237"/>
      <c r="X169" s="238"/>
      <c r="AT169" s="239" t="s">
        <v>204</v>
      </c>
      <c r="AU169" s="239" t="s">
        <v>82</v>
      </c>
      <c r="AV169" s="11" t="s">
        <v>82</v>
      </c>
      <c r="AW169" s="11" t="s">
        <v>5</v>
      </c>
      <c r="AX169" s="11" t="s">
        <v>80</v>
      </c>
      <c r="AY169" s="239" t="s">
        <v>135</v>
      </c>
    </row>
    <row r="170" spans="2:65" s="1" customFormat="1" ht="16.5" customHeight="1">
      <c r="B170" s="36"/>
      <c r="C170" s="209" t="s">
        <v>363</v>
      </c>
      <c r="D170" s="209" t="s">
        <v>138</v>
      </c>
      <c r="E170" s="210" t="s">
        <v>527</v>
      </c>
      <c r="F170" s="211" t="s">
        <v>528</v>
      </c>
      <c r="G170" s="212" t="s">
        <v>218</v>
      </c>
      <c r="H170" s="213">
        <v>10.4</v>
      </c>
      <c r="I170" s="214"/>
      <c r="J170" s="214"/>
      <c r="K170" s="215">
        <f>ROUND(P170*H170,2)</f>
        <v>0</v>
      </c>
      <c r="L170" s="211" t="s">
        <v>142</v>
      </c>
      <c r="M170" s="41"/>
      <c r="N170" s="216" t="s">
        <v>1</v>
      </c>
      <c r="O170" s="217" t="s">
        <v>41</v>
      </c>
      <c r="P170" s="218">
        <f>I170+J170</f>
        <v>0</v>
      </c>
      <c r="Q170" s="218">
        <f>ROUND(I170*H170,2)</f>
        <v>0</v>
      </c>
      <c r="R170" s="218">
        <f>ROUND(J170*H170,2)</f>
        <v>0</v>
      </c>
      <c r="S170" s="77"/>
      <c r="T170" s="219">
        <f>S170*H170</f>
        <v>0</v>
      </c>
      <c r="U170" s="219">
        <v>0.00019</v>
      </c>
      <c r="V170" s="219">
        <f>U170*H170</f>
        <v>0.0019760000000000003</v>
      </c>
      <c r="W170" s="219">
        <v>0</v>
      </c>
      <c r="X170" s="220">
        <f>W170*H170</f>
        <v>0</v>
      </c>
      <c r="AR170" s="15" t="s">
        <v>238</v>
      </c>
      <c r="AT170" s="15" t="s">
        <v>138</v>
      </c>
      <c r="AU170" s="15" t="s">
        <v>82</v>
      </c>
      <c r="AY170" s="15" t="s">
        <v>135</v>
      </c>
      <c r="BE170" s="221">
        <f>IF(O170="základní",K170,0)</f>
        <v>0</v>
      </c>
      <c r="BF170" s="221">
        <f>IF(O170="snížená",K170,0)</f>
        <v>0</v>
      </c>
      <c r="BG170" s="221">
        <f>IF(O170="zákl. přenesená",K170,0)</f>
        <v>0</v>
      </c>
      <c r="BH170" s="221">
        <f>IF(O170="sníž. přenesená",K170,0)</f>
        <v>0</v>
      </c>
      <c r="BI170" s="221">
        <f>IF(O170="nulová",K170,0)</f>
        <v>0</v>
      </c>
      <c r="BJ170" s="15" t="s">
        <v>80</v>
      </c>
      <c r="BK170" s="221">
        <f>ROUND(P170*H170,2)</f>
        <v>0</v>
      </c>
      <c r="BL170" s="15" t="s">
        <v>238</v>
      </c>
      <c r="BM170" s="15" t="s">
        <v>529</v>
      </c>
    </row>
    <row r="171" spans="2:51" s="11" customFormat="1" ht="12">
      <c r="B171" s="228"/>
      <c r="C171" s="229"/>
      <c r="D171" s="230" t="s">
        <v>204</v>
      </c>
      <c r="E171" s="231" t="s">
        <v>1</v>
      </c>
      <c r="F171" s="232" t="s">
        <v>516</v>
      </c>
      <c r="G171" s="229"/>
      <c r="H171" s="233">
        <v>5.1</v>
      </c>
      <c r="I171" s="234"/>
      <c r="J171" s="234"/>
      <c r="K171" s="229"/>
      <c r="L171" s="229"/>
      <c r="M171" s="235"/>
      <c r="N171" s="236"/>
      <c r="O171" s="237"/>
      <c r="P171" s="237"/>
      <c r="Q171" s="237"/>
      <c r="R171" s="237"/>
      <c r="S171" s="237"/>
      <c r="T171" s="237"/>
      <c r="U171" s="237"/>
      <c r="V171" s="237"/>
      <c r="W171" s="237"/>
      <c r="X171" s="238"/>
      <c r="AT171" s="239" t="s">
        <v>204</v>
      </c>
      <c r="AU171" s="239" t="s">
        <v>82</v>
      </c>
      <c r="AV171" s="11" t="s">
        <v>82</v>
      </c>
      <c r="AW171" s="11" t="s">
        <v>5</v>
      </c>
      <c r="AX171" s="11" t="s">
        <v>72</v>
      </c>
      <c r="AY171" s="239" t="s">
        <v>135</v>
      </c>
    </row>
    <row r="172" spans="2:51" s="11" customFormat="1" ht="12">
      <c r="B172" s="228"/>
      <c r="C172" s="229"/>
      <c r="D172" s="230" t="s">
        <v>204</v>
      </c>
      <c r="E172" s="231" t="s">
        <v>1</v>
      </c>
      <c r="F172" s="232" t="s">
        <v>506</v>
      </c>
      <c r="G172" s="229"/>
      <c r="H172" s="233">
        <v>5.3</v>
      </c>
      <c r="I172" s="234"/>
      <c r="J172" s="234"/>
      <c r="K172" s="229"/>
      <c r="L172" s="229"/>
      <c r="M172" s="235"/>
      <c r="N172" s="236"/>
      <c r="O172" s="237"/>
      <c r="P172" s="237"/>
      <c r="Q172" s="237"/>
      <c r="R172" s="237"/>
      <c r="S172" s="237"/>
      <c r="T172" s="237"/>
      <c r="U172" s="237"/>
      <c r="V172" s="237"/>
      <c r="W172" s="237"/>
      <c r="X172" s="238"/>
      <c r="AT172" s="239" t="s">
        <v>204</v>
      </c>
      <c r="AU172" s="239" t="s">
        <v>82</v>
      </c>
      <c r="AV172" s="11" t="s">
        <v>82</v>
      </c>
      <c r="AW172" s="11" t="s">
        <v>5</v>
      </c>
      <c r="AX172" s="11" t="s">
        <v>72</v>
      </c>
      <c r="AY172" s="239" t="s">
        <v>135</v>
      </c>
    </row>
    <row r="173" spans="2:65" s="1" customFormat="1" ht="16.5" customHeight="1">
      <c r="B173" s="36"/>
      <c r="C173" s="209" t="s">
        <v>370</v>
      </c>
      <c r="D173" s="209" t="s">
        <v>138</v>
      </c>
      <c r="E173" s="210" t="s">
        <v>530</v>
      </c>
      <c r="F173" s="211" t="s">
        <v>531</v>
      </c>
      <c r="G173" s="212" t="s">
        <v>218</v>
      </c>
      <c r="H173" s="213">
        <v>10.4</v>
      </c>
      <c r="I173" s="214"/>
      <c r="J173" s="214"/>
      <c r="K173" s="215">
        <f>ROUND(P173*H173,2)</f>
        <v>0</v>
      </c>
      <c r="L173" s="211" t="s">
        <v>142</v>
      </c>
      <c r="M173" s="41"/>
      <c r="N173" s="216" t="s">
        <v>1</v>
      </c>
      <c r="O173" s="217" t="s">
        <v>41</v>
      </c>
      <c r="P173" s="218">
        <f>I173+J173</f>
        <v>0</v>
      </c>
      <c r="Q173" s="218">
        <f>ROUND(I173*H173,2)</f>
        <v>0</v>
      </c>
      <c r="R173" s="218">
        <f>ROUND(J173*H173,2)</f>
        <v>0</v>
      </c>
      <c r="S173" s="77"/>
      <c r="T173" s="219">
        <f>S173*H173</f>
        <v>0</v>
      </c>
      <c r="U173" s="219">
        <v>1E-05</v>
      </c>
      <c r="V173" s="219">
        <f>U173*H173</f>
        <v>0.00010400000000000001</v>
      </c>
      <c r="W173" s="219">
        <v>0</v>
      </c>
      <c r="X173" s="220">
        <f>W173*H173</f>
        <v>0</v>
      </c>
      <c r="AR173" s="15" t="s">
        <v>238</v>
      </c>
      <c r="AT173" s="15" t="s">
        <v>138</v>
      </c>
      <c r="AU173" s="15" t="s">
        <v>82</v>
      </c>
      <c r="AY173" s="15" t="s">
        <v>135</v>
      </c>
      <c r="BE173" s="221">
        <f>IF(O173="základní",K173,0)</f>
        <v>0</v>
      </c>
      <c r="BF173" s="221">
        <f>IF(O173="snížená",K173,0)</f>
        <v>0</v>
      </c>
      <c r="BG173" s="221">
        <f>IF(O173="zákl. přenesená",K173,0)</f>
        <v>0</v>
      </c>
      <c r="BH173" s="221">
        <f>IF(O173="sníž. přenesená",K173,0)</f>
        <v>0</v>
      </c>
      <c r="BI173" s="221">
        <f>IF(O173="nulová",K173,0)</f>
        <v>0</v>
      </c>
      <c r="BJ173" s="15" t="s">
        <v>80</v>
      </c>
      <c r="BK173" s="221">
        <f>ROUND(P173*H173,2)</f>
        <v>0</v>
      </c>
      <c r="BL173" s="15" t="s">
        <v>238</v>
      </c>
      <c r="BM173" s="15" t="s">
        <v>532</v>
      </c>
    </row>
    <row r="174" spans="2:51" s="11" customFormat="1" ht="12">
      <c r="B174" s="228"/>
      <c r="C174" s="229"/>
      <c r="D174" s="230" t="s">
        <v>204</v>
      </c>
      <c r="E174" s="231" t="s">
        <v>1</v>
      </c>
      <c r="F174" s="232" t="s">
        <v>516</v>
      </c>
      <c r="G174" s="229"/>
      <c r="H174" s="233">
        <v>5.1</v>
      </c>
      <c r="I174" s="234"/>
      <c r="J174" s="234"/>
      <c r="K174" s="229"/>
      <c r="L174" s="229"/>
      <c r="M174" s="235"/>
      <c r="N174" s="236"/>
      <c r="O174" s="237"/>
      <c r="P174" s="237"/>
      <c r="Q174" s="237"/>
      <c r="R174" s="237"/>
      <c r="S174" s="237"/>
      <c r="T174" s="237"/>
      <c r="U174" s="237"/>
      <c r="V174" s="237"/>
      <c r="W174" s="237"/>
      <c r="X174" s="238"/>
      <c r="AT174" s="239" t="s">
        <v>204</v>
      </c>
      <c r="AU174" s="239" t="s">
        <v>82</v>
      </c>
      <c r="AV174" s="11" t="s">
        <v>82</v>
      </c>
      <c r="AW174" s="11" t="s">
        <v>5</v>
      </c>
      <c r="AX174" s="11" t="s">
        <v>72</v>
      </c>
      <c r="AY174" s="239" t="s">
        <v>135</v>
      </c>
    </row>
    <row r="175" spans="2:51" s="11" customFormat="1" ht="12">
      <c r="B175" s="228"/>
      <c r="C175" s="229"/>
      <c r="D175" s="230" t="s">
        <v>204</v>
      </c>
      <c r="E175" s="231" t="s">
        <v>1</v>
      </c>
      <c r="F175" s="232" t="s">
        <v>506</v>
      </c>
      <c r="G175" s="229"/>
      <c r="H175" s="233">
        <v>5.3</v>
      </c>
      <c r="I175" s="234"/>
      <c r="J175" s="234"/>
      <c r="K175" s="229"/>
      <c r="L175" s="229"/>
      <c r="M175" s="235"/>
      <c r="N175" s="236"/>
      <c r="O175" s="237"/>
      <c r="P175" s="237"/>
      <c r="Q175" s="237"/>
      <c r="R175" s="237"/>
      <c r="S175" s="237"/>
      <c r="T175" s="237"/>
      <c r="U175" s="237"/>
      <c r="V175" s="237"/>
      <c r="W175" s="237"/>
      <c r="X175" s="238"/>
      <c r="AT175" s="239" t="s">
        <v>204</v>
      </c>
      <c r="AU175" s="239" t="s">
        <v>82</v>
      </c>
      <c r="AV175" s="11" t="s">
        <v>82</v>
      </c>
      <c r="AW175" s="11" t="s">
        <v>5</v>
      </c>
      <c r="AX175" s="11" t="s">
        <v>72</v>
      </c>
      <c r="AY175" s="239" t="s">
        <v>135</v>
      </c>
    </row>
    <row r="176" spans="2:65" s="1" customFormat="1" ht="16.5" customHeight="1">
      <c r="B176" s="36"/>
      <c r="C176" s="209" t="s">
        <v>376</v>
      </c>
      <c r="D176" s="209" t="s">
        <v>138</v>
      </c>
      <c r="E176" s="210" t="s">
        <v>533</v>
      </c>
      <c r="F176" s="211" t="s">
        <v>534</v>
      </c>
      <c r="G176" s="212" t="s">
        <v>535</v>
      </c>
      <c r="H176" s="253"/>
      <c r="I176" s="214"/>
      <c r="J176" s="214"/>
      <c r="K176" s="215">
        <f>ROUND(P176*H176,2)</f>
        <v>0</v>
      </c>
      <c r="L176" s="211" t="s">
        <v>142</v>
      </c>
      <c r="M176" s="41"/>
      <c r="N176" s="216" t="s">
        <v>1</v>
      </c>
      <c r="O176" s="217" t="s">
        <v>41</v>
      </c>
      <c r="P176" s="218">
        <f>I176+J176</f>
        <v>0</v>
      </c>
      <c r="Q176" s="218">
        <f>ROUND(I176*H176,2)</f>
        <v>0</v>
      </c>
      <c r="R176" s="218">
        <f>ROUND(J176*H176,2)</f>
        <v>0</v>
      </c>
      <c r="S176" s="77"/>
      <c r="T176" s="219">
        <f>S176*H176</f>
        <v>0</v>
      </c>
      <c r="U176" s="219">
        <v>0</v>
      </c>
      <c r="V176" s="219">
        <f>U176*H176</f>
        <v>0</v>
      </c>
      <c r="W176" s="219">
        <v>0</v>
      </c>
      <c r="X176" s="220">
        <f>W176*H176</f>
        <v>0</v>
      </c>
      <c r="AR176" s="15" t="s">
        <v>238</v>
      </c>
      <c r="AT176" s="15" t="s">
        <v>138</v>
      </c>
      <c r="AU176" s="15" t="s">
        <v>82</v>
      </c>
      <c r="AY176" s="15" t="s">
        <v>135</v>
      </c>
      <c r="BE176" s="221">
        <f>IF(O176="základní",K176,0)</f>
        <v>0</v>
      </c>
      <c r="BF176" s="221">
        <f>IF(O176="snížená",K176,0)</f>
        <v>0</v>
      </c>
      <c r="BG176" s="221">
        <f>IF(O176="zákl. přenesená",K176,0)</f>
        <v>0</v>
      </c>
      <c r="BH176" s="221">
        <f>IF(O176="sníž. přenesená",K176,0)</f>
        <v>0</v>
      </c>
      <c r="BI176" s="221">
        <f>IF(O176="nulová",K176,0)</f>
        <v>0</v>
      </c>
      <c r="BJ176" s="15" t="s">
        <v>80</v>
      </c>
      <c r="BK176" s="221">
        <f>ROUND(P176*H176,2)</f>
        <v>0</v>
      </c>
      <c r="BL176" s="15" t="s">
        <v>238</v>
      </c>
      <c r="BM176" s="15" t="s">
        <v>536</v>
      </c>
    </row>
    <row r="177" spans="2:63" s="10" customFormat="1" ht="22.8" customHeight="1">
      <c r="B177" s="192"/>
      <c r="C177" s="193"/>
      <c r="D177" s="194" t="s">
        <v>71</v>
      </c>
      <c r="E177" s="207" t="s">
        <v>334</v>
      </c>
      <c r="F177" s="207" t="s">
        <v>335</v>
      </c>
      <c r="G177" s="193"/>
      <c r="H177" s="193"/>
      <c r="I177" s="196"/>
      <c r="J177" s="196"/>
      <c r="K177" s="208">
        <f>BK177</f>
        <v>0</v>
      </c>
      <c r="L177" s="193"/>
      <c r="M177" s="198"/>
      <c r="N177" s="199"/>
      <c r="O177" s="200"/>
      <c r="P177" s="200"/>
      <c r="Q177" s="201">
        <f>SUM(Q178:Q183)</f>
        <v>0</v>
      </c>
      <c r="R177" s="201">
        <f>SUM(R178:R183)</f>
        <v>0</v>
      </c>
      <c r="S177" s="200"/>
      <c r="T177" s="202">
        <f>SUM(T178:T183)</f>
        <v>0</v>
      </c>
      <c r="U177" s="200"/>
      <c r="V177" s="202">
        <f>SUM(V178:V183)</f>
        <v>0.00104</v>
      </c>
      <c r="W177" s="200"/>
      <c r="X177" s="203">
        <f>SUM(X178:X183)</f>
        <v>0</v>
      </c>
      <c r="AR177" s="204" t="s">
        <v>82</v>
      </c>
      <c r="AT177" s="205" t="s">
        <v>71</v>
      </c>
      <c r="AU177" s="205" t="s">
        <v>80</v>
      </c>
      <c r="AY177" s="204" t="s">
        <v>135</v>
      </c>
      <c r="BK177" s="206">
        <f>SUM(BK178:BK183)</f>
        <v>0</v>
      </c>
    </row>
    <row r="178" spans="2:65" s="1" customFormat="1" ht="16.5" customHeight="1">
      <c r="B178" s="36"/>
      <c r="C178" s="209" t="s">
        <v>383</v>
      </c>
      <c r="D178" s="209" t="s">
        <v>138</v>
      </c>
      <c r="E178" s="210" t="s">
        <v>537</v>
      </c>
      <c r="F178" s="211" t="s">
        <v>538</v>
      </c>
      <c r="G178" s="212" t="s">
        <v>141</v>
      </c>
      <c r="H178" s="213">
        <v>1</v>
      </c>
      <c r="I178" s="214"/>
      <c r="J178" s="214"/>
      <c r="K178" s="215">
        <f>ROUND(P178*H178,2)</f>
        <v>0</v>
      </c>
      <c r="L178" s="211" t="s">
        <v>142</v>
      </c>
      <c r="M178" s="41"/>
      <c r="N178" s="216" t="s">
        <v>1</v>
      </c>
      <c r="O178" s="217" t="s">
        <v>41</v>
      </c>
      <c r="P178" s="218">
        <f>I178+J178</f>
        <v>0</v>
      </c>
      <c r="Q178" s="218">
        <f>ROUND(I178*H178,2)</f>
        <v>0</v>
      </c>
      <c r="R178" s="218">
        <f>ROUND(J178*H178,2)</f>
        <v>0</v>
      </c>
      <c r="S178" s="77"/>
      <c r="T178" s="219">
        <f>S178*H178</f>
        <v>0</v>
      </c>
      <c r="U178" s="219">
        <v>0.00052</v>
      </c>
      <c r="V178" s="219">
        <f>U178*H178</f>
        <v>0.00052</v>
      </c>
      <c r="W178" s="219">
        <v>0</v>
      </c>
      <c r="X178" s="220">
        <f>W178*H178</f>
        <v>0</v>
      </c>
      <c r="AR178" s="15" t="s">
        <v>238</v>
      </c>
      <c r="AT178" s="15" t="s">
        <v>138</v>
      </c>
      <c r="AU178" s="15" t="s">
        <v>82</v>
      </c>
      <c r="AY178" s="15" t="s">
        <v>135</v>
      </c>
      <c r="BE178" s="221">
        <f>IF(O178="základní",K178,0)</f>
        <v>0</v>
      </c>
      <c r="BF178" s="221">
        <f>IF(O178="snížená",K178,0)</f>
        <v>0</v>
      </c>
      <c r="BG178" s="221">
        <f>IF(O178="zákl. přenesená",K178,0)</f>
        <v>0</v>
      </c>
      <c r="BH178" s="221">
        <f>IF(O178="sníž. přenesená",K178,0)</f>
        <v>0</v>
      </c>
      <c r="BI178" s="221">
        <f>IF(O178="nulová",K178,0)</f>
        <v>0</v>
      </c>
      <c r="BJ178" s="15" t="s">
        <v>80</v>
      </c>
      <c r="BK178" s="221">
        <f>ROUND(P178*H178,2)</f>
        <v>0</v>
      </c>
      <c r="BL178" s="15" t="s">
        <v>238</v>
      </c>
      <c r="BM178" s="15" t="s">
        <v>539</v>
      </c>
    </row>
    <row r="179" spans="2:51" s="11" customFormat="1" ht="12">
      <c r="B179" s="228"/>
      <c r="C179" s="229"/>
      <c r="D179" s="230" t="s">
        <v>204</v>
      </c>
      <c r="E179" s="231" t="s">
        <v>1</v>
      </c>
      <c r="F179" s="232" t="s">
        <v>540</v>
      </c>
      <c r="G179" s="229"/>
      <c r="H179" s="233">
        <v>1</v>
      </c>
      <c r="I179" s="234"/>
      <c r="J179" s="234"/>
      <c r="K179" s="229"/>
      <c r="L179" s="229"/>
      <c r="M179" s="235"/>
      <c r="N179" s="236"/>
      <c r="O179" s="237"/>
      <c r="P179" s="237"/>
      <c r="Q179" s="237"/>
      <c r="R179" s="237"/>
      <c r="S179" s="237"/>
      <c r="T179" s="237"/>
      <c r="U179" s="237"/>
      <c r="V179" s="237"/>
      <c r="W179" s="237"/>
      <c r="X179" s="238"/>
      <c r="AT179" s="239" t="s">
        <v>204</v>
      </c>
      <c r="AU179" s="239" t="s">
        <v>82</v>
      </c>
      <c r="AV179" s="11" t="s">
        <v>82</v>
      </c>
      <c r="AW179" s="11" t="s">
        <v>5</v>
      </c>
      <c r="AX179" s="11" t="s">
        <v>80</v>
      </c>
      <c r="AY179" s="239" t="s">
        <v>135</v>
      </c>
    </row>
    <row r="180" spans="2:65" s="1" customFormat="1" ht="16.5" customHeight="1">
      <c r="B180" s="36"/>
      <c r="C180" s="209" t="s">
        <v>390</v>
      </c>
      <c r="D180" s="209" t="s">
        <v>138</v>
      </c>
      <c r="E180" s="210" t="s">
        <v>541</v>
      </c>
      <c r="F180" s="211" t="s">
        <v>542</v>
      </c>
      <c r="G180" s="212" t="s">
        <v>141</v>
      </c>
      <c r="H180" s="213">
        <v>1</v>
      </c>
      <c r="I180" s="214"/>
      <c r="J180" s="214"/>
      <c r="K180" s="215">
        <f>ROUND(P180*H180,2)</f>
        <v>0</v>
      </c>
      <c r="L180" s="211" t="s">
        <v>142</v>
      </c>
      <c r="M180" s="41"/>
      <c r="N180" s="216" t="s">
        <v>1</v>
      </c>
      <c r="O180" s="217" t="s">
        <v>41</v>
      </c>
      <c r="P180" s="218">
        <f>I180+J180</f>
        <v>0</v>
      </c>
      <c r="Q180" s="218">
        <f>ROUND(I180*H180,2)</f>
        <v>0</v>
      </c>
      <c r="R180" s="218">
        <f>ROUND(J180*H180,2)</f>
        <v>0</v>
      </c>
      <c r="S180" s="77"/>
      <c r="T180" s="219">
        <f>S180*H180</f>
        <v>0</v>
      </c>
      <c r="U180" s="219">
        <v>0.00052</v>
      </c>
      <c r="V180" s="219">
        <f>U180*H180</f>
        <v>0.00052</v>
      </c>
      <c r="W180" s="219">
        <v>0</v>
      </c>
      <c r="X180" s="220">
        <f>W180*H180</f>
        <v>0</v>
      </c>
      <c r="AR180" s="15" t="s">
        <v>238</v>
      </c>
      <c r="AT180" s="15" t="s">
        <v>138</v>
      </c>
      <c r="AU180" s="15" t="s">
        <v>82</v>
      </c>
      <c r="AY180" s="15" t="s">
        <v>135</v>
      </c>
      <c r="BE180" s="221">
        <f>IF(O180="základní",K180,0)</f>
        <v>0</v>
      </c>
      <c r="BF180" s="221">
        <f>IF(O180="snížená",K180,0)</f>
        <v>0</v>
      </c>
      <c r="BG180" s="221">
        <f>IF(O180="zákl. přenesená",K180,0)</f>
        <v>0</v>
      </c>
      <c r="BH180" s="221">
        <f>IF(O180="sníž. přenesená",K180,0)</f>
        <v>0</v>
      </c>
      <c r="BI180" s="221">
        <f>IF(O180="nulová",K180,0)</f>
        <v>0</v>
      </c>
      <c r="BJ180" s="15" t="s">
        <v>80</v>
      </c>
      <c r="BK180" s="221">
        <f>ROUND(P180*H180,2)</f>
        <v>0</v>
      </c>
      <c r="BL180" s="15" t="s">
        <v>238</v>
      </c>
      <c r="BM180" s="15" t="s">
        <v>543</v>
      </c>
    </row>
    <row r="181" spans="2:51" s="11" customFormat="1" ht="12">
      <c r="B181" s="228"/>
      <c r="C181" s="229"/>
      <c r="D181" s="230" t="s">
        <v>204</v>
      </c>
      <c r="E181" s="231" t="s">
        <v>1</v>
      </c>
      <c r="F181" s="232" t="s">
        <v>540</v>
      </c>
      <c r="G181" s="229"/>
      <c r="H181" s="233">
        <v>1</v>
      </c>
      <c r="I181" s="234"/>
      <c r="J181" s="234"/>
      <c r="K181" s="229"/>
      <c r="L181" s="229"/>
      <c r="M181" s="235"/>
      <c r="N181" s="236"/>
      <c r="O181" s="237"/>
      <c r="P181" s="237"/>
      <c r="Q181" s="237"/>
      <c r="R181" s="237"/>
      <c r="S181" s="237"/>
      <c r="T181" s="237"/>
      <c r="U181" s="237"/>
      <c r="V181" s="237"/>
      <c r="W181" s="237"/>
      <c r="X181" s="238"/>
      <c r="AT181" s="239" t="s">
        <v>204</v>
      </c>
      <c r="AU181" s="239" t="s">
        <v>82</v>
      </c>
      <c r="AV181" s="11" t="s">
        <v>82</v>
      </c>
      <c r="AW181" s="11" t="s">
        <v>5</v>
      </c>
      <c r="AX181" s="11" t="s">
        <v>80</v>
      </c>
      <c r="AY181" s="239" t="s">
        <v>135</v>
      </c>
    </row>
    <row r="182" spans="2:65" s="1" customFormat="1" ht="22.5" customHeight="1">
      <c r="B182" s="36"/>
      <c r="C182" s="209" t="s">
        <v>398</v>
      </c>
      <c r="D182" s="209" t="s">
        <v>138</v>
      </c>
      <c r="E182" s="210" t="s">
        <v>544</v>
      </c>
      <c r="F182" s="211" t="s">
        <v>545</v>
      </c>
      <c r="G182" s="212" t="s">
        <v>249</v>
      </c>
      <c r="H182" s="213">
        <v>1</v>
      </c>
      <c r="I182" s="214"/>
      <c r="J182" s="214"/>
      <c r="K182" s="215">
        <f>ROUND(P182*H182,2)</f>
        <v>0</v>
      </c>
      <c r="L182" s="211" t="s">
        <v>1</v>
      </c>
      <c r="M182" s="41"/>
      <c r="N182" s="216" t="s">
        <v>1</v>
      </c>
      <c r="O182" s="217" t="s">
        <v>41</v>
      </c>
      <c r="P182" s="218">
        <f>I182+J182</f>
        <v>0</v>
      </c>
      <c r="Q182" s="218">
        <f>ROUND(I182*H182,2)</f>
        <v>0</v>
      </c>
      <c r="R182" s="218">
        <f>ROUND(J182*H182,2)</f>
        <v>0</v>
      </c>
      <c r="S182" s="77"/>
      <c r="T182" s="219">
        <f>S182*H182</f>
        <v>0</v>
      </c>
      <c r="U182" s="219">
        <v>0</v>
      </c>
      <c r="V182" s="219">
        <f>U182*H182</f>
        <v>0</v>
      </c>
      <c r="W182" s="219">
        <v>0</v>
      </c>
      <c r="X182" s="220">
        <f>W182*H182</f>
        <v>0</v>
      </c>
      <c r="AR182" s="15" t="s">
        <v>238</v>
      </c>
      <c r="AT182" s="15" t="s">
        <v>138</v>
      </c>
      <c r="AU182" s="15" t="s">
        <v>82</v>
      </c>
      <c r="AY182" s="15" t="s">
        <v>135</v>
      </c>
      <c r="BE182" s="221">
        <f>IF(O182="základní",K182,0)</f>
        <v>0</v>
      </c>
      <c r="BF182" s="221">
        <f>IF(O182="snížená",K182,0)</f>
        <v>0</v>
      </c>
      <c r="BG182" s="221">
        <f>IF(O182="zákl. přenesená",K182,0)</f>
        <v>0</v>
      </c>
      <c r="BH182" s="221">
        <f>IF(O182="sníž. přenesená",K182,0)</f>
        <v>0</v>
      </c>
      <c r="BI182" s="221">
        <f>IF(O182="nulová",K182,0)</f>
        <v>0</v>
      </c>
      <c r="BJ182" s="15" t="s">
        <v>80</v>
      </c>
      <c r="BK182" s="221">
        <f>ROUND(P182*H182,2)</f>
        <v>0</v>
      </c>
      <c r="BL182" s="15" t="s">
        <v>238</v>
      </c>
      <c r="BM182" s="15" t="s">
        <v>546</v>
      </c>
    </row>
    <row r="183" spans="2:65" s="1" customFormat="1" ht="16.5" customHeight="1">
      <c r="B183" s="36"/>
      <c r="C183" s="209" t="s">
        <v>403</v>
      </c>
      <c r="D183" s="209" t="s">
        <v>138</v>
      </c>
      <c r="E183" s="210" t="s">
        <v>547</v>
      </c>
      <c r="F183" s="211" t="s">
        <v>548</v>
      </c>
      <c r="G183" s="212" t="s">
        <v>535</v>
      </c>
      <c r="H183" s="253"/>
      <c r="I183" s="214"/>
      <c r="J183" s="214"/>
      <c r="K183" s="215">
        <f>ROUND(P183*H183,2)</f>
        <v>0</v>
      </c>
      <c r="L183" s="211" t="s">
        <v>142</v>
      </c>
      <c r="M183" s="41"/>
      <c r="N183" s="216" t="s">
        <v>1</v>
      </c>
      <c r="O183" s="217" t="s">
        <v>41</v>
      </c>
      <c r="P183" s="218">
        <f>I183+J183</f>
        <v>0</v>
      </c>
      <c r="Q183" s="218">
        <f>ROUND(I183*H183,2)</f>
        <v>0</v>
      </c>
      <c r="R183" s="218">
        <f>ROUND(J183*H183,2)</f>
        <v>0</v>
      </c>
      <c r="S183" s="77"/>
      <c r="T183" s="219">
        <f>S183*H183</f>
        <v>0</v>
      </c>
      <c r="U183" s="219">
        <v>0</v>
      </c>
      <c r="V183" s="219">
        <f>U183*H183</f>
        <v>0</v>
      </c>
      <c r="W183" s="219">
        <v>0</v>
      </c>
      <c r="X183" s="220">
        <f>W183*H183</f>
        <v>0</v>
      </c>
      <c r="AR183" s="15" t="s">
        <v>238</v>
      </c>
      <c r="AT183" s="15" t="s">
        <v>138</v>
      </c>
      <c r="AU183" s="15" t="s">
        <v>82</v>
      </c>
      <c r="AY183" s="15" t="s">
        <v>135</v>
      </c>
      <c r="BE183" s="221">
        <f>IF(O183="základní",K183,0)</f>
        <v>0</v>
      </c>
      <c r="BF183" s="221">
        <f>IF(O183="snížená",K183,0)</f>
        <v>0</v>
      </c>
      <c r="BG183" s="221">
        <f>IF(O183="zákl. přenesená",K183,0)</f>
        <v>0</v>
      </c>
      <c r="BH183" s="221">
        <f>IF(O183="sníž. přenesená",K183,0)</f>
        <v>0</v>
      </c>
      <c r="BI183" s="221">
        <f>IF(O183="nulová",K183,0)</f>
        <v>0</v>
      </c>
      <c r="BJ183" s="15" t="s">
        <v>80</v>
      </c>
      <c r="BK183" s="221">
        <f>ROUND(P183*H183,2)</f>
        <v>0</v>
      </c>
      <c r="BL183" s="15" t="s">
        <v>238</v>
      </c>
      <c r="BM183" s="15" t="s">
        <v>549</v>
      </c>
    </row>
    <row r="184" spans="2:63" s="10" customFormat="1" ht="22.8" customHeight="1">
      <c r="B184" s="192"/>
      <c r="C184" s="193"/>
      <c r="D184" s="194" t="s">
        <v>71</v>
      </c>
      <c r="E184" s="207" t="s">
        <v>550</v>
      </c>
      <c r="F184" s="207" t="s">
        <v>551</v>
      </c>
      <c r="G184" s="193"/>
      <c r="H184" s="193"/>
      <c r="I184" s="196"/>
      <c r="J184" s="196"/>
      <c r="K184" s="208">
        <f>BK184</f>
        <v>0</v>
      </c>
      <c r="L184" s="193"/>
      <c r="M184" s="198"/>
      <c r="N184" s="199"/>
      <c r="O184" s="200"/>
      <c r="P184" s="200"/>
      <c r="Q184" s="201">
        <f>SUM(Q185:Q199)</f>
        <v>0</v>
      </c>
      <c r="R184" s="201">
        <f>SUM(R185:R199)</f>
        <v>0</v>
      </c>
      <c r="S184" s="200"/>
      <c r="T184" s="202">
        <f>SUM(T185:T199)</f>
        <v>0</v>
      </c>
      <c r="U184" s="200"/>
      <c r="V184" s="202">
        <f>SUM(V185:V199)</f>
        <v>0.15287199999999998</v>
      </c>
      <c r="W184" s="200"/>
      <c r="X184" s="203">
        <f>SUM(X185:X199)</f>
        <v>0</v>
      </c>
      <c r="AR184" s="204" t="s">
        <v>82</v>
      </c>
      <c r="AT184" s="205" t="s">
        <v>71</v>
      </c>
      <c r="AU184" s="205" t="s">
        <v>80</v>
      </c>
      <c r="AY184" s="204" t="s">
        <v>135</v>
      </c>
      <c r="BK184" s="206">
        <f>SUM(BK185:BK199)</f>
        <v>0</v>
      </c>
    </row>
    <row r="185" spans="2:65" s="1" customFormat="1" ht="16.5" customHeight="1">
      <c r="B185" s="36"/>
      <c r="C185" s="209" t="s">
        <v>552</v>
      </c>
      <c r="D185" s="209" t="s">
        <v>138</v>
      </c>
      <c r="E185" s="210" t="s">
        <v>553</v>
      </c>
      <c r="F185" s="211" t="s">
        <v>554</v>
      </c>
      <c r="G185" s="212" t="s">
        <v>218</v>
      </c>
      <c r="H185" s="213">
        <v>11.56</v>
      </c>
      <c r="I185" s="214"/>
      <c r="J185" s="214"/>
      <c r="K185" s="215">
        <f>ROUND(P185*H185,2)</f>
        <v>0</v>
      </c>
      <c r="L185" s="211" t="s">
        <v>142</v>
      </c>
      <c r="M185" s="41"/>
      <c r="N185" s="216" t="s">
        <v>1</v>
      </c>
      <c r="O185" s="217" t="s">
        <v>41</v>
      </c>
      <c r="P185" s="218">
        <f>I185+J185</f>
        <v>0</v>
      </c>
      <c r="Q185" s="218">
        <f>ROUND(I185*H185,2)</f>
        <v>0</v>
      </c>
      <c r="R185" s="218">
        <f>ROUND(J185*H185,2)</f>
        <v>0</v>
      </c>
      <c r="S185" s="77"/>
      <c r="T185" s="219">
        <f>S185*H185</f>
        <v>0</v>
      </c>
      <c r="U185" s="219">
        <v>0.00014</v>
      </c>
      <c r="V185" s="219">
        <f>U185*H185</f>
        <v>0.0016183999999999999</v>
      </c>
      <c r="W185" s="219">
        <v>0</v>
      </c>
      <c r="X185" s="220">
        <f>W185*H185</f>
        <v>0</v>
      </c>
      <c r="AR185" s="15" t="s">
        <v>238</v>
      </c>
      <c r="AT185" s="15" t="s">
        <v>138</v>
      </c>
      <c r="AU185" s="15" t="s">
        <v>82</v>
      </c>
      <c r="AY185" s="15" t="s">
        <v>135</v>
      </c>
      <c r="BE185" s="221">
        <f>IF(O185="základní",K185,0)</f>
        <v>0</v>
      </c>
      <c r="BF185" s="221">
        <f>IF(O185="snížená",K185,0)</f>
        <v>0</v>
      </c>
      <c r="BG185" s="221">
        <f>IF(O185="zákl. přenesená",K185,0)</f>
        <v>0</v>
      </c>
      <c r="BH185" s="221">
        <f>IF(O185="sníž. přenesená",K185,0)</f>
        <v>0</v>
      </c>
      <c r="BI185" s="221">
        <f>IF(O185="nulová",K185,0)</f>
        <v>0</v>
      </c>
      <c r="BJ185" s="15" t="s">
        <v>80</v>
      </c>
      <c r="BK185" s="221">
        <f>ROUND(P185*H185,2)</f>
        <v>0</v>
      </c>
      <c r="BL185" s="15" t="s">
        <v>238</v>
      </c>
      <c r="BM185" s="15" t="s">
        <v>555</v>
      </c>
    </row>
    <row r="186" spans="2:51" s="11" customFormat="1" ht="12">
      <c r="B186" s="228"/>
      <c r="C186" s="229"/>
      <c r="D186" s="230" t="s">
        <v>204</v>
      </c>
      <c r="E186" s="231" t="s">
        <v>1</v>
      </c>
      <c r="F186" s="232" t="s">
        <v>556</v>
      </c>
      <c r="G186" s="229"/>
      <c r="H186" s="233">
        <v>1.84</v>
      </c>
      <c r="I186" s="234"/>
      <c r="J186" s="234"/>
      <c r="K186" s="229"/>
      <c r="L186" s="229"/>
      <c r="M186" s="235"/>
      <c r="N186" s="236"/>
      <c r="O186" s="237"/>
      <c r="P186" s="237"/>
      <c r="Q186" s="237"/>
      <c r="R186" s="237"/>
      <c r="S186" s="237"/>
      <c r="T186" s="237"/>
      <c r="U186" s="237"/>
      <c r="V186" s="237"/>
      <c r="W186" s="237"/>
      <c r="X186" s="238"/>
      <c r="AT186" s="239" t="s">
        <v>204</v>
      </c>
      <c r="AU186" s="239" t="s">
        <v>82</v>
      </c>
      <c r="AV186" s="11" t="s">
        <v>82</v>
      </c>
      <c r="AW186" s="11" t="s">
        <v>5</v>
      </c>
      <c r="AX186" s="11" t="s">
        <v>72</v>
      </c>
      <c r="AY186" s="239" t="s">
        <v>135</v>
      </c>
    </row>
    <row r="187" spans="2:51" s="11" customFormat="1" ht="12">
      <c r="B187" s="228"/>
      <c r="C187" s="229"/>
      <c r="D187" s="230" t="s">
        <v>204</v>
      </c>
      <c r="E187" s="231" t="s">
        <v>1</v>
      </c>
      <c r="F187" s="232" t="s">
        <v>557</v>
      </c>
      <c r="G187" s="229"/>
      <c r="H187" s="233">
        <v>2.14</v>
      </c>
      <c r="I187" s="234"/>
      <c r="J187" s="234"/>
      <c r="K187" s="229"/>
      <c r="L187" s="229"/>
      <c r="M187" s="235"/>
      <c r="N187" s="236"/>
      <c r="O187" s="237"/>
      <c r="P187" s="237"/>
      <c r="Q187" s="237"/>
      <c r="R187" s="237"/>
      <c r="S187" s="237"/>
      <c r="T187" s="237"/>
      <c r="U187" s="237"/>
      <c r="V187" s="237"/>
      <c r="W187" s="237"/>
      <c r="X187" s="238"/>
      <c r="AT187" s="239" t="s">
        <v>204</v>
      </c>
      <c r="AU187" s="239" t="s">
        <v>82</v>
      </c>
      <c r="AV187" s="11" t="s">
        <v>82</v>
      </c>
      <c r="AW187" s="11" t="s">
        <v>5</v>
      </c>
      <c r="AX187" s="11" t="s">
        <v>72</v>
      </c>
      <c r="AY187" s="239" t="s">
        <v>135</v>
      </c>
    </row>
    <row r="188" spans="2:51" s="11" customFormat="1" ht="12">
      <c r="B188" s="228"/>
      <c r="C188" s="229"/>
      <c r="D188" s="230" t="s">
        <v>204</v>
      </c>
      <c r="E188" s="231" t="s">
        <v>1</v>
      </c>
      <c r="F188" s="232" t="s">
        <v>558</v>
      </c>
      <c r="G188" s="229"/>
      <c r="H188" s="233">
        <v>3.19</v>
      </c>
      <c r="I188" s="234"/>
      <c r="J188" s="234"/>
      <c r="K188" s="229"/>
      <c r="L188" s="229"/>
      <c r="M188" s="235"/>
      <c r="N188" s="236"/>
      <c r="O188" s="237"/>
      <c r="P188" s="237"/>
      <c r="Q188" s="237"/>
      <c r="R188" s="237"/>
      <c r="S188" s="237"/>
      <c r="T188" s="237"/>
      <c r="U188" s="237"/>
      <c r="V188" s="237"/>
      <c r="W188" s="237"/>
      <c r="X188" s="238"/>
      <c r="AT188" s="239" t="s">
        <v>204</v>
      </c>
      <c r="AU188" s="239" t="s">
        <v>82</v>
      </c>
      <c r="AV188" s="11" t="s">
        <v>82</v>
      </c>
      <c r="AW188" s="11" t="s">
        <v>5</v>
      </c>
      <c r="AX188" s="11" t="s">
        <v>72</v>
      </c>
      <c r="AY188" s="239" t="s">
        <v>135</v>
      </c>
    </row>
    <row r="189" spans="2:51" s="11" customFormat="1" ht="12">
      <c r="B189" s="228"/>
      <c r="C189" s="229"/>
      <c r="D189" s="230" t="s">
        <v>204</v>
      </c>
      <c r="E189" s="231" t="s">
        <v>1</v>
      </c>
      <c r="F189" s="232" t="s">
        <v>559</v>
      </c>
      <c r="G189" s="229"/>
      <c r="H189" s="233">
        <v>4.39</v>
      </c>
      <c r="I189" s="234"/>
      <c r="J189" s="234"/>
      <c r="K189" s="229"/>
      <c r="L189" s="229"/>
      <c r="M189" s="235"/>
      <c r="N189" s="236"/>
      <c r="O189" s="237"/>
      <c r="P189" s="237"/>
      <c r="Q189" s="237"/>
      <c r="R189" s="237"/>
      <c r="S189" s="237"/>
      <c r="T189" s="237"/>
      <c r="U189" s="237"/>
      <c r="V189" s="237"/>
      <c r="W189" s="237"/>
      <c r="X189" s="238"/>
      <c r="AT189" s="239" t="s">
        <v>204</v>
      </c>
      <c r="AU189" s="239" t="s">
        <v>82</v>
      </c>
      <c r="AV189" s="11" t="s">
        <v>82</v>
      </c>
      <c r="AW189" s="11" t="s">
        <v>5</v>
      </c>
      <c r="AX189" s="11" t="s">
        <v>72</v>
      </c>
      <c r="AY189" s="239" t="s">
        <v>135</v>
      </c>
    </row>
    <row r="190" spans="2:65" s="1" customFormat="1" ht="16.5" customHeight="1">
      <c r="B190" s="36"/>
      <c r="C190" s="209" t="s">
        <v>560</v>
      </c>
      <c r="D190" s="209" t="s">
        <v>138</v>
      </c>
      <c r="E190" s="210" t="s">
        <v>561</v>
      </c>
      <c r="F190" s="211" t="s">
        <v>562</v>
      </c>
      <c r="G190" s="212" t="s">
        <v>202</v>
      </c>
      <c r="H190" s="213">
        <v>12.32</v>
      </c>
      <c r="I190" s="214"/>
      <c r="J190" s="214"/>
      <c r="K190" s="215">
        <f>ROUND(P190*H190,2)</f>
        <v>0</v>
      </c>
      <c r="L190" s="211" t="s">
        <v>142</v>
      </c>
      <c r="M190" s="41"/>
      <c r="N190" s="216" t="s">
        <v>1</v>
      </c>
      <c r="O190" s="217" t="s">
        <v>41</v>
      </c>
      <c r="P190" s="218">
        <f>I190+J190</f>
        <v>0</v>
      </c>
      <c r="Q190" s="218">
        <f>ROUND(I190*H190,2)</f>
        <v>0</v>
      </c>
      <c r="R190" s="218">
        <f>ROUND(J190*H190,2)</f>
        <v>0</v>
      </c>
      <c r="S190" s="77"/>
      <c r="T190" s="219">
        <f>S190*H190</f>
        <v>0</v>
      </c>
      <c r="U190" s="219">
        <v>0.01223</v>
      </c>
      <c r="V190" s="219">
        <f>U190*H190</f>
        <v>0.1506736</v>
      </c>
      <c r="W190" s="219">
        <v>0</v>
      </c>
      <c r="X190" s="220">
        <f>W190*H190</f>
        <v>0</v>
      </c>
      <c r="AR190" s="15" t="s">
        <v>238</v>
      </c>
      <c r="AT190" s="15" t="s">
        <v>138</v>
      </c>
      <c r="AU190" s="15" t="s">
        <v>82</v>
      </c>
      <c r="AY190" s="15" t="s">
        <v>135</v>
      </c>
      <c r="BE190" s="221">
        <f>IF(O190="základní",K190,0)</f>
        <v>0</v>
      </c>
      <c r="BF190" s="221">
        <f>IF(O190="snížená",K190,0)</f>
        <v>0</v>
      </c>
      <c r="BG190" s="221">
        <f>IF(O190="zákl. přenesená",K190,0)</f>
        <v>0</v>
      </c>
      <c r="BH190" s="221">
        <f>IF(O190="sníž. přenesená",K190,0)</f>
        <v>0</v>
      </c>
      <c r="BI190" s="221">
        <f>IF(O190="nulová",K190,0)</f>
        <v>0</v>
      </c>
      <c r="BJ190" s="15" t="s">
        <v>80</v>
      </c>
      <c r="BK190" s="221">
        <f>ROUND(P190*H190,2)</f>
        <v>0</v>
      </c>
      <c r="BL190" s="15" t="s">
        <v>238</v>
      </c>
      <c r="BM190" s="15" t="s">
        <v>563</v>
      </c>
    </row>
    <row r="191" spans="2:51" s="11" customFormat="1" ht="12">
      <c r="B191" s="228"/>
      <c r="C191" s="229"/>
      <c r="D191" s="230" t="s">
        <v>204</v>
      </c>
      <c r="E191" s="231" t="s">
        <v>1</v>
      </c>
      <c r="F191" s="232" t="s">
        <v>564</v>
      </c>
      <c r="G191" s="229"/>
      <c r="H191" s="233">
        <v>4.1</v>
      </c>
      <c r="I191" s="234"/>
      <c r="J191" s="234"/>
      <c r="K191" s="229"/>
      <c r="L191" s="229"/>
      <c r="M191" s="235"/>
      <c r="N191" s="236"/>
      <c r="O191" s="237"/>
      <c r="P191" s="237"/>
      <c r="Q191" s="237"/>
      <c r="R191" s="237"/>
      <c r="S191" s="237"/>
      <c r="T191" s="237"/>
      <c r="U191" s="237"/>
      <c r="V191" s="237"/>
      <c r="W191" s="237"/>
      <c r="X191" s="238"/>
      <c r="AT191" s="239" t="s">
        <v>204</v>
      </c>
      <c r="AU191" s="239" t="s">
        <v>82</v>
      </c>
      <c r="AV191" s="11" t="s">
        <v>82</v>
      </c>
      <c r="AW191" s="11" t="s">
        <v>5</v>
      </c>
      <c r="AX191" s="11" t="s">
        <v>72</v>
      </c>
      <c r="AY191" s="239" t="s">
        <v>135</v>
      </c>
    </row>
    <row r="192" spans="2:51" s="11" customFormat="1" ht="12">
      <c r="B192" s="228"/>
      <c r="C192" s="229"/>
      <c r="D192" s="230" t="s">
        <v>204</v>
      </c>
      <c r="E192" s="231" t="s">
        <v>1</v>
      </c>
      <c r="F192" s="232" t="s">
        <v>565</v>
      </c>
      <c r="G192" s="229"/>
      <c r="H192" s="233">
        <v>1.92</v>
      </c>
      <c r="I192" s="234"/>
      <c r="J192" s="234"/>
      <c r="K192" s="229"/>
      <c r="L192" s="229"/>
      <c r="M192" s="235"/>
      <c r="N192" s="236"/>
      <c r="O192" s="237"/>
      <c r="P192" s="237"/>
      <c r="Q192" s="237"/>
      <c r="R192" s="237"/>
      <c r="S192" s="237"/>
      <c r="T192" s="237"/>
      <c r="U192" s="237"/>
      <c r="V192" s="237"/>
      <c r="W192" s="237"/>
      <c r="X192" s="238"/>
      <c r="AT192" s="239" t="s">
        <v>204</v>
      </c>
      <c r="AU192" s="239" t="s">
        <v>82</v>
      </c>
      <c r="AV192" s="11" t="s">
        <v>82</v>
      </c>
      <c r="AW192" s="11" t="s">
        <v>5</v>
      </c>
      <c r="AX192" s="11" t="s">
        <v>72</v>
      </c>
      <c r="AY192" s="239" t="s">
        <v>135</v>
      </c>
    </row>
    <row r="193" spans="2:51" s="11" customFormat="1" ht="12">
      <c r="B193" s="228"/>
      <c r="C193" s="229"/>
      <c r="D193" s="230" t="s">
        <v>204</v>
      </c>
      <c r="E193" s="231" t="s">
        <v>1</v>
      </c>
      <c r="F193" s="232" t="s">
        <v>566</v>
      </c>
      <c r="G193" s="229"/>
      <c r="H193" s="233">
        <v>0.8</v>
      </c>
      <c r="I193" s="234"/>
      <c r="J193" s="234"/>
      <c r="K193" s="229"/>
      <c r="L193" s="229"/>
      <c r="M193" s="235"/>
      <c r="N193" s="236"/>
      <c r="O193" s="237"/>
      <c r="P193" s="237"/>
      <c r="Q193" s="237"/>
      <c r="R193" s="237"/>
      <c r="S193" s="237"/>
      <c r="T193" s="237"/>
      <c r="U193" s="237"/>
      <c r="V193" s="237"/>
      <c r="W193" s="237"/>
      <c r="X193" s="238"/>
      <c r="AT193" s="239" t="s">
        <v>204</v>
      </c>
      <c r="AU193" s="239" t="s">
        <v>82</v>
      </c>
      <c r="AV193" s="11" t="s">
        <v>82</v>
      </c>
      <c r="AW193" s="11" t="s">
        <v>5</v>
      </c>
      <c r="AX193" s="11" t="s">
        <v>72</v>
      </c>
      <c r="AY193" s="239" t="s">
        <v>135</v>
      </c>
    </row>
    <row r="194" spans="2:51" s="11" customFormat="1" ht="12">
      <c r="B194" s="228"/>
      <c r="C194" s="229"/>
      <c r="D194" s="230" t="s">
        <v>204</v>
      </c>
      <c r="E194" s="231" t="s">
        <v>1</v>
      </c>
      <c r="F194" s="232" t="s">
        <v>567</v>
      </c>
      <c r="G194" s="229"/>
      <c r="H194" s="233">
        <v>2.3</v>
      </c>
      <c r="I194" s="234"/>
      <c r="J194" s="234"/>
      <c r="K194" s="229"/>
      <c r="L194" s="229"/>
      <c r="M194" s="235"/>
      <c r="N194" s="236"/>
      <c r="O194" s="237"/>
      <c r="P194" s="237"/>
      <c r="Q194" s="237"/>
      <c r="R194" s="237"/>
      <c r="S194" s="237"/>
      <c r="T194" s="237"/>
      <c r="U194" s="237"/>
      <c r="V194" s="237"/>
      <c r="W194" s="237"/>
      <c r="X194" s="238"/>
      <c r="AT194" s="239" t="s">
        <v>204</v>
      </c>
      <c r="AU194" s="239" t="s">
        <v>82</v>
      </c>
      <c r="AV194" s="11" t="s">
        <v>82</v>
      </c>
      <c r="AW194" s="11" t="s">
        <v>5</v>
      </c>
      <c r="AX194" s="11" t="s">
        <v>72</v>
      </c>
      <c r="AY194" s="239" t="s">
        <v>135</v>
      </c>
    </row>
    <row r="195" spans="2:51" s="11" customFormat="1" ht="12">
      <c r="B195" s="228"/>
      <c r="C195" s="229"/>
      <c r="D195" s="230" t="s">
        <v>204</v>
      </c>
      <c r="E195" s="231" t="s">
        <v>1</v>
      </c>
      <c r="F195" s="232" t="s">
        <v>568</v>
      </c>
      <c r="G195" s="229"/>
      <c r="H195" s="233">
        <v>3.2</v>
      </c>
      <c r="I195" s="234"/>
      <c r="J195" s="234"/>
      <c r="K195" s="229"/>
      <c r="L195" s="229"/>
      <c r="M195" s="235"/>
      <c r="N195" s="236"/>
      <c r="O195" s="237"/>
      <c r="P195" s="237"/>
      <c r="Q195" s="237"/>
      <c r="R195" s="237"/>
      <c r="S195" s="237"/>
      <c r="T195" s="237"/>
      <c r="U195" s="237"/>
      <c r="V195" s="237"/>
      <c r="W195" s="237"/>
      <c r="X195" s="238"/>
      <c r="AT195" s="239" t="s">
        <v>204</v>
      </c>
      <c r="AU195" s="239" t="s">
        <v>82</v>
      </c>
      <c r="AV195" s="11" t="s">
        <v>82</v>
      </c>
      <c r="AW195" s="11" t="s">
        <v>5</v>
      </c>
      <c r="AX195" s="11" t="s">
        <v>72</v>
      </c>
      <c r="AY195" s="239" t="s">
        <v>135</v>
      </c>
    </row>
    <row r="196" spans="2:65" s="1" customFormat="1" ht="16.5" customHeight="1">
      <c r="B196" s="36"/>
      <c r="C196" s="209" t="s">
        <v>569</v>
      </c>
      <c r="D196" s="209" t="s">
        <v>138</v>
      </c>
      <c r="E196" s="210" t="s">
        <v>570</v>
      </c>
      <c r="F196" s="211" t="s">
        <v>571</v>
      </c>
      <c r="G196" s="212" t="s">
        <v>249</v>
      </c>
      <c r="H196" s="213">
        <v>1</v>
      </c>
      <c r="I196" s="214"/>
      <c r="J196" s="214"/>
      <c r="K196" s="215">
        <f>ROUND(P196*H196,2)</f>
        <v>0</v>
      </c>
      <c r="L196" s="211" t="s">
        <v>142</v>
      </c>
      <c r="M196" s="41"/>
      <c r="N196" s="216" t="s">
        <v>1</v>
      </c>
      <c r="O196" s="217" t="s">
        <v>41</v>
      </c>
      <c r="P196" s="218">
        <f>I196+J196</f>
        <v>0</v>
      </c>
      <c r="Q196" s="218">
        <f>ROUND(I196*H196,2)</f>
        <v>0</v>
      </c>
      <c r="R196" s="218">
        <f>ROUND(J196*H196,2)</f>
        <v>0</v>
      </c>
      <c r="S196" s="77"/>
      <c r="T196" s="219">
        <f>S196*H196</f>
        <v>0</v>
      </c>
      <c r="U196" s="219">
        <v>3E-05</v>
      </c>
      <c r="V196" s="219">
        <f>U196*H196</f>
        <v>3E-05</v>
      </c>
      <c r="W196" s="219">
        <v>0</v>
      </c>
      <c r="X196" s="220">
        <f>W196*H196</f>
        <v>0</v>
      </c>
      <c r="AR196" s="15" t="s">
        <v>238</v>
      </c>
      <c r="AT196" s="15" t="s">
        <v>138</v>
      </c>
      <c r="AU196" s="15" t="s">
        <v>82</v>
      </c>
      <c r="AY196" s="15" t="s">
        <v>135</v>
      </c>
      <c r="BE196" s="221">
        <f>IF(O196="základní",K196,0)</f>
        <v>0</v>
      </c>
      <c r="BF196" s="221">
        <f>IF(O196="snížená",K196,0)</f>
        <v>0</v>
      </c>
      <c r="BG196" s="221">
        <f>IF(O196="zákl. přenesená",K196,0)</f>
        <v>0</v>
      </c>
      <c r="BH196" s="221">
        <f>IF(O196="sníž. přenesená",K196,0)</f>
        <v>0</v>
      </c>
      <c r="BI196" s="221">
        <f>IF(O196="nulová",K196,0)</f>
        <v>0</v>
      </c>
      <c r="BJ196" s="15" t="s">
        <v>80</v>
      </c>
      <c r="BK196" s="221">
        <f>ROUND(P196*H196,2)</f>
        <v>0</v>
      </c>
      <c r="BL196" s="15" t="s">
        <v>238</v>
      </c>
      <c r="BM196" s="15" t="s">
        <v>572</v>
      </c>
    </row>
    <row r="197" spans="2:51" s="11" customFormat="1" ht="12">
      <c r="B197" s="228"/>
      <c r="C197" s="229"/>
      <c r="D197" s="230" t="s">
        <v>204</v>
      </c>
      <c r="E197" s="231" t="s">
        <v>1</v>
      </c>
      <c r="F197" s="232" t="s">
        <v>573</v>
      </c>
      <c r="G197" s="229"/>
      <c r="H197" s="233">
        <v>1</v>
      </c>
      <c r="I197" s="234"/>
      <c r="J197" s="234"/>
      <c r="K197" s="229"/>
      <c r="L197" s="229"/>
      <c r="M197" s="235"/>
      <c r="N197" s="236"/>
      <c r="O197" s="237"/>
      <c r="P197" s="237"/>
      <c r="Q197" s="237"/>
      <c r="R197" s="237"/>
      <c r="S197" s="237"/>
      <c r="T197" s="237"/>
      <c r="U197" s="237"/>
      <c r="V197" s="237"/>
      <c r="W197" s="237"/>
      <c r="X197" s="238"/>
      <c r="AT197" s="239" t="s">
        <v>204</v>
      </c>
      <c r="AU197" s="239" t="s">
        <v>82</v>
      </c>
      <c r="AV197" s="11" t="s">
        <v>82</v>
      </c>
      <c r="AW197" s="11" t="s">
        <v>5</v>
      </c>
      <c r="AX197" s="11" t="s">
        <v>80</v>
      </c>
      <c r="AY197" s="239" t="s">
        <v>135</v>
      </c>
    </row>
    <row r="198" spans="2:65" s="1" customFormat="1" ht="16.5" customHeight="1">
      <c r="B198" s="36"/>
      <c r="C198" s="243" t="s">
        <v>574</v>
      </c>
      <c r="D198" s="243" t="s">
        <v>415</v>
      </c>
      <c r="E198" s="244" t="s">
        <v>575</v>
      </c>
      <c r="F198" s="245" t="s">
        <v>576</v>
      </c>
      <c r="G198" s="246" t="s">
        <v>249</v>
      </c>
      <c r="H198" s="247">
        <v>1</v>
      </c>
      <c r="I198" s="248"/>
      <c r="J198" s="249"/>
      <c r="K198" s="250">
        <f>ROUND(P198*H198,2)</f>
        <v>0</v>
      </c>
      <c r="L198" s="245" t="s">
        <v>142</v>
      </c>
      <c r="M198" s="251"/>
      <c r="N198" s="252" t="s">
        <v>1</v>
      </c>
      <c r="O198" s="217" t="s">
        <v>41</v>
      </c>
      <c r="P198" s="218">
        <f>I198+J198</f>
        <v>0</v>
      </c>
      <c r="Q198" s="218">
        <f>ROUND(I198*H198,2)</f>
        <v>0</v>
      </c>
      <c r="R198" s="218">
        <f>ROUND(J198*H198,2)</f>
        <v>0</v>
      </c>
      <c r="S198" s="77"/>
      <c r="T198" s="219">
        <f>S198*H198</f>
        <v>0</v>
      </c>
      <c r="U198" s="219">
        <v>0.00055</v>
      </c>
      <c r="V198" s="219">
        <f>U198*H198</f>
        <v>0.00055</v>
      </c>
      <c r="W198" s="219">
        <v>0</v>
      </c>
      <c r="X198" s="220">
        <f>W198*H198</f>
        <v>0</v>
      </c>
      <c r="AR198" s="15" t="s">
        <v>370</v>
      </c>
      <c r="AT198" s="15" t="s">
        <v>415</v>
      </c>
      <c r="AU198" s="15" t="s">
        <v>82</v>
      </c>
      <c r="AY198" s="15" t="s">
        <v>135</v>
      </c>
      <c r="BE198" s="221">
        <f>IF(O198="základní",K198,0)</f>
        <v>0</v>
      </c>
      <c r="BF198" s="221">
        <f>IF(O198="snížená",K198,0)</f>
        <v>0</v>
      </c>
      <c r="BG198" s="221">
        <f>IF(O198="zákl. přenesená",K198,0)</f>
        <v>0</v>
      </c>
      <c r="BH198" s="221">
        <f>IF(O198="sníž. přenesená",K198,0)</f>
        <v>0</v>
      </c>
      <c r="BI198" s="221">
        <f>IF(O198="nulová",K198,0)</f>
        <v>0</v>
      </c>
      <c r="BJ198" s="15" t="s">
        <v>80</v>
      </c>
      <c r="BK198" s="221">
        <f>ROUND(P198*H198,2)</f>
        <v>0</v>
      </c>
      <c r="BL198" s="15" t="s">
        <v>238</v>
      </c>
      <c r="BM198" s="15" t="s">
        <v>577</v>
      </c>
    </row>
    <row r="199" spans="2:65" s="1" customFormat="1" ht="16.5" customHeight="1">
      <c r="B199" s="36"/>
      <c r="C199" s="209" t="s">
        <v>578</v>
      </c>
      <c r="D199" s="209" t="s">
        <v>138</v>
      </c>
      <c r="E199" s="210" t="s">
        <v>579</v>
      </c>
      <c r="F199" s="211" t="s">
        <v>580</v>
      </c>
      <c r="G199" s="212" t="s">
        <v>535</v>
      </c>
      <c r="H199" s="253"/>
      <c r="I199" s="214"/>
      <c r="J199" s="214"/>
      <c r="K199" s="215">
        <f>ROUND(P199*H199,2)</f>
        <v>0</v>
      </c>
      <c r="L199" s="211" t="s">
        <v>142</v>
      </c>
      <c r="M199" s="41"/>
      <c r="N199" s="216" t="s">
        <v>1</v>
      </c>
      <c r="O199" s="217" t="s">
        <v>41</v>
      </c>
      <c r="P199" s="218">
        <f>I199+J199</f>
        <v>0</v>
      </c>
      <c r="Q199" s="218">
        <f>ROUND(I199*H199,2)</f>
        <v>0</v>
      </c>
      <c r="R199" s="218">
        <f>ROUND(J199*H199,2)</f>
        <v>0</v>
      </c>
      <c r="S199" s="77"/>
      <c r="T199" s="219">
        <f>S199*H199</f>
        <v>0</v>
      </c>
      <c r="U199" s="219">
        <v>0</v>
      </c>
      <c r="V199" s="219">
        <f>U199*H199</f>
        <v>0</v>
      </c>
      <c r="W199" s="219">
        <v>0</v>
      </c>
      <c r="X199" s="220">
        <f>W199*H199</f>
        <v>0</v>
      </c>
      <c r="AR199" s="15" t="s">
        <v>238</v>
      </c>
      <c r="AT199" s="15" t="s">
        <v>138</v>
      </c>
      <c r="AU199" s="15" t="s">
        <v>82</v>
      </c>
      <c r="AY199" s="15" t="s">
        <v>135</v>
      </c>
      <c r="BE199" s="221">
        <f>IF(O199="základní",K199,0)</f>
        <v>0</v>
      </c>
      <c r="BF199" s="221">
        <f>IF(O199="snížená",K199,0)</f>
        <v>0</v>
      </c>
      <c r="BG199" s="221">
        <f>IF(O199="zákl. přenesená",K199,0)</f>
        <v>0</v>
      </c>
      <c r="BH199" s="221">
        <f>IF(O199="sníž. přenesená",K199,0)</f>
        <v>0</v>
      </c>
      <c r="BI199" s="221">
        <f>IF(O199="nulová",K199,0)</f>
        <v>0</v>
      </c>
      <c r="BJ199" s="15" t="s">
        <v>80</v>
      </c>
      <c r="BK199" s="221">
        <f>ROUND(P199*H199,2)</f>
        <v>0</v>
      </c>
      <c r="BL199" s="15" t="s">
        <v>238</v>
      </c>
      <c r="BM199" s="15" t="s">
        <v>581</v>
      </c>
    </row>
    <row r="200" spans="2:63" s="10" customFormat="1" ht="22.8" customHeight="1">
      <c r="B200" s="192"/>
      <c r="C200" s="193"/>
      <c r="D200" s="194" t="s">
        <v>71</v>
      </c>
      <c r="E200" s="207" t="s">
        <v>349</v>
      </c>
      <c r="F200" s="207" t="s">
        <v>350</v>
      </c>
      <c r="G200" s="193"/>
      <c r="H200" s="193"/>
      <c r="I200" s="196"/>
      <c r="J200" s="196"/>
      <c r="K200" s="208">
        <f>BK200</f>
        <v>0</v>
      </c>
      <c r="L200" s="193"/>
      <c r="M200" s="198"/>
      <c r="N200" s="199"/>
      <c r="O200" s="200"/>
      <c r="P200" s="200"/>
      <c r="Q200" s="201">
        <f>SUM(Q201:Q202)</f>
        <v>0</v>
      </c>
      <c r="R200" s="201">
        <f>SUM(R201:R202)</f>
        <v>0</v>
      </c>
      <c r="S200" s="200"/>
      <c r="T200" s="202">
        <f>SUM(T201:T202)</f>
        <v>0</v>
      </c>
      <c r="U200" s="200"/>
      <c r="V200" s="202">
        <f>SUM(V201:V202)</f>
        <v>0</v>
      </c>
      <c r="W200" s="200"/>
      <c r="X200" s="203">
        <f>SUM(X201:X202)</f>
        <v>0</v>
      </c>
      <c r="AR200" s="204" t="s">
        <v>82</v>
      </c>
      <c r="AT200" s="205" t="s">
        <v>71</v>
      </c>
      <c r="AU200" s="205" t="s">
        <v>80</v>
      </c>
      <c r="AY200" s="204" t="s">
        <v>135</v>
      </c>
      <c r="BK200" s="206">
        <f>SUM(BK201:BK202)</f>
        <v>0</v>
      </c>
    </row>
    <row r="201" spans="2:65" s="1" customFormat="1" ht="16.5" customHeight="1">
      <c r="B201" s="36"/>
      <c r="C201" s="209" t="s">
        <v>582</v>
      </c>
      <c r="D201" s="209" t="s">
        <v>138</v>
      </c>
      <c r="E201" s="210" t="s">
        <v>583</v>
      </c>
      <c r="F201" s="211" t="s">
        <v>584</v>
      </c>
      <c r="G201" s="212" t="s">
        <v>249</v>
      </c>
      <c r="H201" s="213">
        <v>1</v>
      </c>
      <c r="I201" s="214"/>
      <c r="J201" s="214"/>
      <c r="K201" s="215">
        <f>ROUND(P201*H201,2)</f>
        <v>0</v>
      </c>
      <c r="L201" s="211" t="s">
        <v>1</v>
      </c>
      <c r="M201" s="41"/>
      <c r="N201" s="216" t="s">
        <v>1</v>
      </c>
      <c r="O201" s="217" t="s">
        <v>41</v>
      </c>
      <c r="P201" s="218">
        <f>I201+J201</f>
        <v>0</v>
      </c>
      <c r="Q201" s="218">
        <f>ROUND(I201*H201,2)</f>
        <v>0</v>
      </c>
      <c r="R201" s="218">
        <f>ROUND(J201*H201,2)</f>
        <v>0</v>
      </c>
      <c r="S201" s="77"/>
      <c r="T201" s="219">
        <f>S201*H201</f>
        <v>0</v>
      </c>
      <c r="U201" s="219">
        <v>0</v>
      </c>
      <c r="V201" s="219">
        <f>U201*H201</f>
        <v>0</v>
      </c>
      <c r="W201" s="219">
        <v>0</v>
      </c>
      <c r="X201" s="220">
        <f>W201*H201</f>
        <v>0</v>
      </c>
      <c r="AR201" s="15" t="s">
        <v>238</v>
      </c>
      <c r="AT201" s="15" t="s">
        <v>138</v>
      </c>
      <c r="AU201" s="15" t="s">
        <v>82</v>
      </c>
      <c r="AY201" s="15" t="s">
        <v>135</v>
      </c>
      <c r="BE201" s="221">
        <f>IF(O201="základní",K201,0)</f>
        <v>0</v>
      </c>
      <c r="BF201" s="221">
        <f>IF(O201="snížená",K201,0)</f>
        <v>0</v>
      </c>
      <c r="BG201" s="221">
        <f>IF(O201="zákl. přenesená",K201,0)</f>
        <v>0</v>
      </c>
      <c r="BH201" s="221">
        <f>IF(O201="sníž. přenesená",K201,0)</f>
        <v>0</v>
      </c>
      <c r="BI201" s="221">
        <f>IF(O201="nulová",K201,0)</f>
        <v>0</v>
      </c>
      <c r="BJ201" s="15" t="s">
        <v>80</v>
      </c>
      <c r="BK201" s="221">
        <f>ROUND(P201*H201,2)</f>
        <v>0</v>
      </c>
      <c r="BL201" s="15" t="s">
        <v>238</v>
      </c>
      <c r="BM201" s="15" t="s">
        <v>585</v>
      </c>
    </row>
    <row r="202" spans="2:65" s="1" customFormat="1" ht="16.5" customHeight="1">
      <c r="B202" s="36"/>
      <c r="C202" s="209" t="s">
        <v>586</v>
      </c>
      <c r="D202" s="209" t="s">
        <v>138</v>
      </c>
      <c r="E202" s="210" t="s">
        <v>587</v>
      </c>
      <c r="F202" s="211" t="s">
        <v>588</v>
      </c>
      <c r="G202" s="212" t="s">
        <v>535</v>
      </c>
      <c r="H202" s="253"/>
      <c r="I202" s="214"/>
      <c r="J202" s="214"/>
      <c r="K202" s="215">
        <f>ROUND(P202*H202,2)</f>
        <v>0</v>
      </c>
      <c r="L202" s="211" t="s">
        <v>142</v>
      </c>
      <c r="M202" s="41"/>
      <c r="N202" s="216" t="s">
        <v>1</v>
      </c>
      <c r="O202" s="217" t="s">
        <v>41</v>
      </c>
      <c r="P202" s="218">
        <f>I202+J202</f>
        <v>0</v>
      </c>
      <c r="Q202" s="218">
        <f>ROUND(I202*H202,2)</f>
        <v>0</v>
      </c>
      <c r="R202" s="218">
        <f>ROUND(J202*H202,2)</f>
        <v>0</v>
      </c>
      <c r="S202" s="77"/>
      <c r="T202" s="219">
        <f>S202*H202</f>
        <v>0</v>
      </c>
      <c r="U202" s="219">
        <v>0</v>
      </c>
      <c r="V202" s="219">
        <f>U202*H202</f>
        <v>0</v>
      </c>
      <c r="W202" s="219">
        <v>0</v>
      </c>
      <c r="X202" s="220">
        <f>W202*H202</f>
        <v>0</v>
      </c>
      <c r="AR202" s="15" t="s">
        <v>238</v>
      </c>
      <c r="AT202" s="15" t="s">
        <v>138</v>
      </c>
      <c r="AU202" s="15" t="s">
        <v>82</v>
      </c>
      <c r="AY202" s="15" t="s">
        <v>135</v>
      </c>
      <c r="BE202" s="221">
        <f>IF(O202="základní",K202,0)</f>
        <v>0</v>
      </c>
      <c r="BF202" s="221">
        <f>IF(O202="snížená",K202,0)</f>
        <v>0</v>
      </c>
      <c r="BG202" s="221">
        <f>IF(O202="zákl. přenesená",K202,0)</f>
        <v>0</v>
      </c>
      <c r="BH202" s="221">
        <f>IF(O202="sníž. přenesená",K202,0)</f>
        <v>0</v>
      </c>
      <c r="BI202" s="221">
        <f>IF(O202="nulová",K202,0)</f>
        <v>0</v>
      </c>
      <c r="BJ202" s="15" t="s">
        <v>80</v>
      </c>
      <c r="BK202" s="221">
        <f>ROUND(P202*H202,2)</f>
        <v>0</v>
      </c>
      <c r="BL202" s="15" t="s">
        <v>238</v>
      </c>
      <c r="BM202" s="15" t="s">
        <v>589</v>
      </c>
    </row>
    <row r="203" spans="2:63" s="10" customFormat="1" ht="22.8" customHeight="1">
      <c r="B203" s="192"/>
      <c r="C203" s="193"/>
      <c r="D203" s="194" t="s">
        <v>71</v>
      </c>
      <c r="E203" s="207" t="s">
        <v>368</v>
      </c>
      <c r="F203" s="207" t="s">
        <v>369</v>
      </c>
      <c r="G203" s="193"/>
      <c r="H203" s="193"/>
      <c r="I203" s="196"/>
      <c r="J203" s="196"/>
      <c r="K203" s="208">
        <f>BK203</f>
        <v>0</v>
      </c>
      <c r="L203" s="193"/>
      <c r="M203" s="198"/>
      <c r="N203" s="199"/>
      <c r="O203" s="200"/>
      <c r="P203" s="200"/>
      <c r="Q203" s="201">
        <f>SUM(Q204:Q226)</f>
        <v>0</v>
      </c>
      <c r="R203" s="201">
        <f>SUM(R204:R226)</f>
        <v>0</v>
      </c>
      <c r="S203" s="200"/>
      <c r="T203" s="202">
        <f>SUM(T204:T226)</f>
        <v>0</v>
      </c>
      <c r="U203" s="200"/>
      <c r="V203" s="202">
        <f>SUM(V204:V226)</f>
        <v>1.0416130000000001</v>
      </c>
      <c r="W203" s="200"/>
      <c r="X203" s="203">
        <f>SUM(X204:X226)</f>
        <v>0</v>
      </c>
      <c r="AR203" s="204" t="s">
        <v>82</v>
      </c>
      <c r="AT203" s="205" t="s">
        <v>71</v>
      </c>
      <c r="AU203" s="205" t="s">
        <v>80</v>
      </c>
      <c r="AY203" s="204" t="s">
        <v>135</v>
      </c>
      <c r="BK203" s="206">
        <f>SUM(BK204:BK226)</f>
        <v>0</v>
      </c>
    </row>
    <row r="204" spans="2:65" s="1" customFormat="1" ht="16.5" customHeight="1">
      <c r="B204" s="36"/>
      <c r="C204" s="209" t="s">
        <v>590</v>
      </c>
      <c r="D204" s="209" t="s">
        <v>138</v>
      </c>
      <c r="E204" s="210" t="s">
        <v>591</v>
      </c>
      <c r="F204" s="211" t="s">
        <v>592</v>
      </c>
      <c r="G204" s="212" t="s">
        <v>202</v>
      </c>
      <c r="H204" s="213">
        <v>36.05</v>
      </c>
      <c r="I204" s="214"/>
      <c r="J204" s="214"/>
      <c r="K204" s="215">
        <f>ROUND(P204*H204,2)</f>
        <v>0</v>
      </c>
      <c r="L204" s="211" t="s">
        <v>142</v>
      </c>
      <c r="M204" s="41"/>
      <c r="N204" s="216" t="s">
        <v>1</v>
      </c>
      <c r="O204" s="217" t="s">
        <v>41</v>
      </c>
      <c r="P204" s="218">
        <f>I204+J204</f>
        <v>0</v>
      </c>
      <c r="Q204" s="218">
        <f>ROUND(I204*H204,2)</f>
        <v>0</v>
      </c>
      <c r="R204" s="218">
        <f>ROUND(J204*H204,2)</f>
        <v>0</v>
      </c>
      <c r="S204" s="77"/>
      <c r="T204" s="219">
        <f>S204*H204</f>
        <v>0</v>
      </c>
      <c r="U204" s="219">
        <v>0.0003</v>
      </c>
      <c r="V204" s="219">
        <f>U204*H204</f>
        <v>0.010814999999999998</v>
      </c>
      <c r="W204" s="219">
        <v>0</v>
      </c>
      <c r="X204" s="220">
        <f>W204*H204</f>
        <v>0</v>
      </c>
      <c r="AR204" s="15" t="s">
        <v>238</v>
      </c>
      <c r="AT204" s="15" t="s">
        <v>138</v>
      </c>
      <c r="AU204" s="15" t="s">
        <v>82</v>
      </c>
      <c r="AY204" s="15" t="s">
        <v>135</v>
      </c>
      <c r="BE204" s="221">
        <f>IF(O204="základní",K204,0)</f>
        <v>0</v>
      </c>
      <c r="BF204" s="221">
        <f>IF(O204="snížená",K204,0)</f>
        <v>0</v>
      </c>
      <c r="BG204" s="221">
        <f>IF(O204="zákl. přenesená",K204,0)</f>
        <v>0</v>
      </c>
      <c r="BH204" s="221">
        <f>IF(O204="sníž. přenesená",K204,0)</f>
        <v>0</v>
      </c>
      <c r="BI204" s="221">
        <f>IF(O204="nulová",K204,0)</f>
        <v>0</v>
      </c>
      <c r="BJ204" s="15" t="s">
        <v>80</v>
      </c>
      <c r="BK204" s="221">
        <f>ROUND(P204*H204,2)</f>
        <v>0</v>
      </c>
      <c r="BL204" s="15" t="s">
        <v>238</v>
      </c>
      <c r="BM204" s="15" t="s">
        <v>593</v>
      </c>
    </row>
    <row r="205" spans="2:51" s="11" customFormat="1" ht="12">
      <c r="B205" s="228"/>
      <c r="C205" s="229"/>
      <c r="D205" s="230" t="s">
        <v>204</v>
      </c>
      <c r="E205" s="231" t="s">
        <v>1</v>
      </c>
      <c r="F205" s="232" t="s">
        <v>594</v>
      </c>
      <c r="G205" s="229"/>
      <c r="H205" s="233">
        <v>21.56</v>
      </c>
      <c r="I205" s="234"/>
      <c r="J205" s="234"/>
      <c r="K205" s="229"/>
      <c r="L205" s="229"/>
      <c r="M205" s="235"/>
      <c r="N205" s="236"/>
      <c r="O205" s="237"/>
      <c r="P205" s="237"/>
      <c r="Q205" s="237"/>
      <c r="R205" s="237"/>
      <c r="S205" s="237"/>
      <c r="T205" s="237"/>
      <c r="U205" s="237"/>
      <c r="V205" s="237"/>
      <c r="W205" s="237"/>
      <c r="X205" s="238"/>
      <c r="AT205" s="239" t="s">
        <v>204</v>
      </c>
      <c r="AU205" s="239" t="s">
        <v>82</v>
      </c>
      <c r="AV205" s="11" t="s">
        <v>82</v>
      </c>
      <c r="AW205" s="11" t="s">
        <v>5</v>
      </c>
      <c r="AX205" s="11" t="s">
        <v>72</v>
      </c>
      <c r="AY205" s="239" t="s">
        <v>135</v>
      </c>
    </row>
    <row r="206" spans="2:51" s="11" customFormat="1" ht="12">
      <c r="B206" s="228"/>
      <c r="C206" s="229"/>
      <c r="D206" s="230" t="s">
        <v>204</v>
      </c>
      <c r="E206" s="231" t="s">
        <v>1</v>
      </c>
      <c r="F206" s="232" t="s">
        <v>595</v>
      </c>
      <c r="G206" s="229"/>
      <c r="H206" s="233">
        <v>11.26</v>
      </c>
      <c r="I206" s="234"/>
      <c r="J206" s="234"/>
      <c r="K206" s="229"/>
      <c r="L206" s="229"/>
      <c r="M206" s="235"/>
      <c r="N206" s="236"/>
      <c r="O206" s="237"/>
      <c r="P206" s="237"/>
      <c r="Q206" s="237"/>
      <c r="R206" s="237"/>
      <c r="S206" s="237"/>
      <c r="T206" s="237"/>
      <c r="U206" s="237"/>
      <c r="V206" s="237"/>
      <c r="W206" s="237"/>
      <c r="X206" s="238"/>
      <c r="AT206" s="239" t="s">
        <v>204</v>
      </c>
      <c r="AU206" s="239" t="s">
        <v>82</v>
      </c>
      <c r="AV206" s="11" t="s">
        <v>82</v>
      </c>
      <c r="AW206" s="11" t="s">
        <v>5</v>
      </c>
      <c r="AX206" s="11" t="s">
        <v>72</v>
      </c>
      <c r="AY206" s="239" t="s">
        <v>135</v>
      </c>
    </row>
    <row r="207" spans="2:51" s="11" customFormat="1" ht="12">
      <c r="B207" s="228"/>
      <c r="C207" s="229"/>
      <c r="D207" s="230" t="s">
        <v>204</v>
      </c>
      <c r="E207" s="231" t="s">
        <v>1</v>
      </c>
      <c r="F207" s="232" t="s">
        <v>596</v>
      </c>
      <c r="G207" s="229"/>
      <c r="H207" s="233">
        <v>3.23</v>
      </c>
      <c r="I207" s="234"/>
      <c r="J207" s="234"/>
      <c r="K207" s="229"/>
      <c r="L207" s="229"/>
      <c r="M207" s="235"/>
      <c r="N207" s="236"/>
      <c r="O207" s="237"/>
      <c r="P207" s="237"/>
      <c r="Q207" s="237"/>
      <c r="R207" s="237"/>
      <c r="S207" s="237"/>
      <c r="T207" s="237"/>
      <c r="U207" s="237"/>
      <c r="V207" s="237"/>
      <c r="W207" s="237"/>
      <c r="X207" s="238"/>
      <c r="AT207" s="239" t="s">
        <v>204</v>
      </c>
      <c r="AU207" s="239" t="s">
        <v>82</v>
      </c>
      <c r="AV207" s="11" t="s">
        <v>82</v>
      </c>
      <c r="AW207" s="11" t="s">
        <v>5</v>
      </c>
      <c r="AX207" s="11" t="s">
        <v>72</v>
      </c>
      <c r="AY207" s="239" t="s">
        <v>135</v>
      </c>
    </row>
    <row r="208" spans="2:65" s="1" customFormat="1" ht="16.5" customHeight="1">
      <c r="B208" s="36"/>
      <c r="C208" s="209" t="s">
        <v>597</v>
      </c>
      <c r="D208" s="209" t="s">
        <v>138</v>
      </c>
      <c r="E208" s="210" t="s">
        <v>598</v>
      </c>
      <c r="F208" s="211" t="s">
        <v>599</v>
      </c>
      <c r="G208" s="212" t="s">
        <v>202</v>
      </c>
      <c r="H208" s="213">
        <v>10.15</v>
      </c>
      <c r="I208" s="214"/>
      <c r="J208" s="214"/>
      <c r="K208" s="215">
        <f>ROUND(P208*H208,2)</f>
        <v>0</v>
      </c>
      <c r="L208" s="211" t="s">
        <v>142</v>
      </c>
      <c r="M208" s="41"/>
      <c r="N208" s="216" t="s">
        <v>1</v>
      </c>
      <c r="O208" s="217" t="s">
        <v>41</v>
      </c>
      <c r="P208" s="218">
        <f>I208+J208</f>
        <v>0</v>
      </c>
      <c r="Q208" s="218">
        <f>ROUND(I208*H208,2)</f>
        <v>0</v>
      </c>
      <c r="R208" s="218">
        <f>ROUND(J208*H208,2)</f>
        <v>0</v>
      </c>
      <c r="S208" s="77"/>
      <c r="T208" s="219">
        <f>S208*H208</f>
        <v>0</v>
      </c>
      <c r="U208" s="219">
        <v>0.0045</v>
      </c>
      <c r="V208" s="219">
        <f>U208*H208</f>
        <v>0.045675</v>
      </c>
      <c r="W208" s="219">
        <v>0</v>
      </c>
      <c r="X208" s="220">
        <f>W208*H208</f>
        <v>0</v>
      </c>
      <c r="AR208" s="15" t="s">
        <v>238</v>
      </c>
      <c r="AT208" s="15" t="s">
        <v>138</v>
      </c>
      <c r="AU208" s="15" t="s">
        <v>82</v>
      </c>
      <c r="AY208" s="15" t="s">
        <v>135</v>
      </c>
      <c r="BE208" s="221">
        <f>IF(O208="základní",K208,0)</f>
        <v>0</v>
      </c>
      <c r="BF208" s="221">
        <f>IF(O208="snížená",K208,0)</f>
        <v>0</v>
      </c>
      <c r="BG208" s="221">
        <f>IF(O208="zákl. přenesená",K208,0)</f>
        <v>0</v>
      </c>
      <c r="BH208" s="221">
        <f>IF(O208="sníž. přenesená",K208,0)</f>
        <v>0</v>
      </c>
      <c r="BI208" s="221">
        <f>IF(O208="nulová",K208,0)</f>
        <v>0</v>
      </c>
      <c r="BJ208" s="15" t="s">
        <v>80</v>
      </c>
      <c r="BK208" s="221">
        <f>ROUND(P208*H208,2)</f>
        <v>0</v>
      </c>
      <c r="BL208" s="15" t="s">
        <v>238</v>
      </c>
      <c r="BM208" s="15" t="s">
        <v>600</v>
      </c>
    </row>
    <row r="209" spans="2:51" s="11" customFormat="1" ht="12">
      <c r="B209" s="228"/>
      <c r="C209" s="229"/>
      <c r="D209" s="230" t="s">
        <v>204</v>
      </c>
      <c r="E209" s="231" t="s">
        <v>1</v>
      </c>
      <c r="F209" s="232" t="s">
        <v>601</v>
      </c>
      <c r="G209" s="229"/>
      <c r="H209" s="233">
        <v>10.15</v>
      </c>
      <c r="I209" s="234"/>
      <c r="J209" s="234"/>
      <c r="K209" s="229"/>
      <c r="L209" s="229"/>
      <c r="M209" s="235"/>
      <c r="N209" s="236"/>
      <c r="O209" s="237"/>
      <c r="P209" s="237"/>
      <c r="Q209" s="237"/>
      <c r="R209" s="237"/>
      <c r="S209" s="237"/>
      <c r="T209" s="237"/>
      <c r="U209" s="237"/>
      <c r="V209" s="237"/>
      <c r="W209" s="237"/>
      <c r="X209" s="238"/>
      <c r="AT209" s="239" t="s">
        <v>204</v>
      </c>
      <c r="AU209" s="239" t="s">
        <v>82</v>
      </c>
      <c r="AV209" s="11" t="s">
        <v>82</v>
      </c>
      <c r="AW209" s="11" t="s">
        <v>5</v>
      </c>
      <c r="AX209" s="11" t="s">
        <v>80</v>
      </c>
      <c r="AY209" s="239" t="s">
        <v>135</v>
      </c>
    </row>
    <row r="210" spans="2:65" s="1" customFormat="1" ht="16.5" customHeight="1">
      <c r="B210" s="36"/>
      <c r="C210" s="209" t="s">
        <v>602</v>
      </c>
      <c r="D210" s="209" t="s">
        <v>138</v>
      </c>
      <c r="E210" s="210" t="s">
        <v>603</v>
      </c>
      <c r="F210" s="211" t="s">
        <v>604</v>
      </c>
      <c r="G210" s="212" t="s">
        <v>218</v>
      </c>
      <c r="H210" s="213">
        <v>34.15</v>
      </c>
      <c r="I210" s="214"/>
      <c r="J210" s="214"/>
      <c r="K210" s="215">
        <f>ROUND(P210*H210,2)</f>
        <v>0</v>
      </c>
      <c r="L210" s="211" t="s">
        <v>142</v>
      </c>
      <c r="M210" s="41"/>
      <c r="N210" s="216" t="s">
        <v>1</v>
      </c>
      <c r="O210" s="217" t="s">
        <v>41</v>
      </c>
      <c r="P210" s="218">
        <f>I210+J210</f>
        <v>0</v>
      </c>
      <c r="Q210" s="218">
        <f>ROUND(I210*H210,2)</f>
        <v>0</v>
      </c>
      <c r="R210" s="218">
        <f>ROUND(J210*H210,2)</f>
        <v>0</v>
      </c>
      <c r="S210" s="77"/>
      <c r="T210" s="219">
        <f>S210*H210</f>
        <v>0</v>
      </c>
      <c r="U210" s="219">
        <v>0.00043</v>
      </c>
      <c r="V210" s="219">
        <f>U210*H210</f>
        <v>0.0146845</v>
      </c>
      <c r="W210" s="219">
        <v>0</v>
      </c>
      <c r="X210" s="220">
        <f>W210*H210</f>
        <v>0</v>
      </c>
      <c r="AR210" s="15" t="s">
        <v>238</v>
      </c>
      <c r="AT210" s="15" t="s">
        <v>138</v>
      </c>
      <c r="AU210" s="15" t="s">
        <v>82</v>
      </c>
      <c r="AY210" s="15" t="s">
        <v>135</v>
      </c>
      <c r="BE210" s="221">
        <f>IF(O210="základní",K210,0)</f>
        <v>0</v>
      </c>
      <c r="BF210" s="221">
        <f>IF(O210="snížená",K210,0)</f>
        <v>0</v>
      </c>
      <c r="BG210" s="221">
        <f>IF(O210="zákl. přenesená",K210,0)</f>
        <v>0</v>
      </c>
      <c r="BH210" s="221">
        <f>IF(O210="sníž. přenesená",K210,0)</f>
        <v>0</v>
      </c>
      <c r="BI210" s="221">
        <f>IF(O210="nulová",K210,0)</f>
        <v>0</v>
      </c>
      <c r="BJ210" s="15" t="s">
        <v>80</v>
      </c>
      <c r="BK210" s="221">
        <f>ROUND(P210*H210,2)</f>
        <v>0</v>
      </c>
      <c r="BL210" s="15" t="s">
        <v>238</v>
      </c>
      <c r="BM210" s="15" t="s">
        <v>605</v>
      </c>
    </row>
    <row r="211" spans="2:51" s="11" customFormat="1" ht="12">
      <c r="B211" s="228"/>
      <c r="C211" s="229"/>
      <c r="D211" s="230" t="s">
        <v>204</v>
      </c>
      <c r="E211" s="231" t="s">
        <v>1</v>
      </c>
      <c r="F211" s="232" t="s">
        <v>606</v>
      </c>
      <c r="G211" s="229"/>
      <c r="H211" s="233">
        <v>13.5</v>
      </c>
      <c r="I211" s="234"/>
      <c r="J211" s="234"/>
      <c r="K211" s="229"/>
      <c r="L211" s="229"/>
      <c r="M211" s="235"/>
      <c r="N211" s="236"/>
      <c r="O211" s="237"/>
      <c r="P211" s="237"/>
      <c r="Q211" s="237"/>
      <c r="R211" s="237"/>
      <c r="S211" s="237"/>
      <c r="T211" s="237"/>
      <c r="U211" s="237"/>
      <c r="V211" s="237"/>
      <c r="W211" s="237"/>
      <c r="X211" s="238"/>
      <c r="AT211" s="239" t="s">
        <v>204</v>
      </c>
      <c r="AU211" s="239" t="s">
        <v>82</v>
      </c>
      <c r="AV211" s="11" t="s">
        <v>82</v>
      </c>
      <c r="AW211" s="11" t="s">
        <v>5</v>
      </c>
      <c r="AX211" s="11" t="s">
        <v>72</v>
      </c>
      <c r="AY211" s="239" t="s">
        <v>135</v>
      </c>
    </row>
    <row r="212" spans="2:51" s="11" customFormat="1" ht="12">
      <c r="B212" s="228"/>
      <c r="C212" s="229"/>
      <c r="D212" s="230" t="s">
        <v>204</v>
      </c>
      <c r="E212" s="231" t="s">
        <v>1</v>
      </c>
      <c r="F212" s="232" t="s">
        <v>607</v>
      </c>
      <c r="G212" s="229"/>
      <c r="H212" s="233">
        <v>14.25</v>
      </c>
      <c r="I212" s="234"/>
      <c r="J212" s="234"/>
      <c r="K212" s="229"/>
      <c r="L212" s="229"/>
      <c r="M212" s="235"/>
      <c r="N212" s="236"/>
      <c r="O212" s="237"/>
      <c r="P212" s="237"/>
      <c r="Q212" s="237"/>
      <c r="R212" s="237"/>
      <c r="S212" s="237"/>
      <c r="T212" s="237"/>
      <c r="U212" s="237"/>
      <c r="V212" s="237"/>
      <c r="W212" s="237"/>
      <c r="X212" s="238"/>
      <c r="AT212" s="239" t="s">
        <v>204</v>
      </c>
      <c r="AU212" s="239" t="s">
        <v>82</v>
      </c>
      <c r="AV212" s="11" t="s">
        <v>82</v>
      </c>
      <c r="AW212" s="11" t="s">
        <v>5</v>
      </c>
      <c r="AX212" s="11" t="s">
        <v>72</v>
      </c>
      <c r="AY212" s="239" t="s">
        <v>135</v>
      </c>
    </row>
    <row r="213" spans="2:51" s="11" customFormat="1" ht="12">
      <c r="B213" s="228"/>
      <c r="C213" s="229"/>
      <c r="D213" s="230" t="s">
        <v>204</v>
      </c>
      <c r="E213" s="231" t="s">
        <v>1</v>
      </c>
      <c r="F213" s="232" t="s">
        <v>608</v>
      </c>
      <c r="G213" s="229"/>
      <c r="H213" s="233">
        <v>6.4</v>
      </c>
      <c r="I213" s="234"/>
      <c r="J213" s="234"/>
      <c r="K213" s="229"/>
      <c r="L213" s="229"/>
      <c r="M213" s="235"/>
      <c r="N213" s="236"/>
      <c r="O213" s="237"/>
      <c r="P213" s="237"/>
      <c r="Q213" s="237"/>
      <c r="R213" s="237"/>
      <c r="S213" s="237"/>
      <c r="T213" s="237"/>
      <c r="U213" s="237"/>
      <c r="V213" s="237"/>
      <c r="W213" s="237"/>
      <c r="X213" s="238"/>
      <c r="AT213" s="239" t="s">
        <v>204</v>
      </c>
      <c r="AU213" s="239" t="s">
        <v>82</v>
      </c>
      <c r="AV213" s="11" t="s">
        <v>82</v>
      </c>
      <c r="AW213" s="11" t="s">
        <v>5</v>
      </c>
      <c r="AX213" s="11" t="s">
        <v>72</v>
      </c>
      <c r="AY213" s="239" t="s">
        <v>135</v>
      </c>
    </row>
    <row r="214" spans="2:65" s="1" customFormat="1" ht="16.5" customHeight="1">
      <c r="B214" s="36"/>
      <c r="C214" s="243" t="s">
        <v>609</v>
      </c>
      <c r="D214" s="243" t="s">
        <v>415</v>
      </c>
      <c r="E214" s="244" t="s">
        <v>610</v>
      </c>
      <c r="F214" s="245" t="s">
        <v>611</v>
      </c>
      <c r="G214" s="246" t="s">
        <v>249</v>
      </c>
      <c r="H214" s="247">
        <v>126.5</v>
      </c>
      <c r="I214" s="248"/>
      <c r="J214" s="249"/>
      <c r="K214" s="250">
        <f>ROUND(P214*H214,2)</f>
        <v>0</v>
      </c>
      <c r="L214" s="245" t="s">
        <v>142</v>
      </c>
      <c r="M214" s="251"/>
      <c r="N214" s="252" t="s">
        <v>1</v>
      </c>
      <c r="O214" s="217" t="s">
        <v>41</v>
      </c>
      <c r="P214" s="218">
        <f>I214+J214</f>
        <v>0</v>
      </c>
      <c r="Q214" s="218">
        <f>ROUND(I214*H214,2)</f>
        <v>0</v>
      </c>
      <c r="R214" s="218">
        <f>ROUND(J214*H214,2)</f>
        <v>0</v>
      </c>
      <c r="S214" s="77"/>
      <c r="T214" s="219">
        <f>S214*H214</f>
        <v>0</v>
      </c>
      <c r="U214" s="219">
        <v>0.00047</v>
      </c>
      <c r="V214" s="219">
        <f>U214*H214</f>
        <v>0.059455</v>
      </c>
      <c r="W214" s="219">
        <v>0</v>
      </c>
      <c r="X214" s="220">
        <f>W214*H214</f>
        <v>0</v>
      </c>
      <c r="AR214" s="15" t="s">
        <v>370</v>
      </c>
      <c r="AT214" s="15" t="s">
        <v>415</v>
      </c>
      <c r="AU214" s="15" t="s">
        <v>82</v>
      </c>
      <c r="AY214" s="15" t="s">
        <v>135</v>
      </c>
      <c r="BE214" s="221">
        <f>IF(O214="základní",K214,0)</f>
        <v>0</v>
      </c>
      <c r="BF214" s="221">
        <f>IF(O214="snížená",K214,0)</f>
        <v>0</v>
      </c>
      <c r="BG214" s="221">
        <f>IF(O214="zákl. přenesená",K214,0)</f>
        <v>0</v>
      </c>
      <c r="BH214" s="221">
        <f>IF(O214="sníž. přenesená",K214,0)</f>
        <v>0</v>
      </c>
      <c r="BI214" s="221">
        <f>IF(O214="nulová",K214,0)</f>
        <v>0</v>
      </c>
      <c r="BJ214" s="15" t="s">
        <v>80</v>
      </c>
      <c r="BK214" s="221">
        <f>ROUND(P214*H214,2)</f>
        <v>0</v>
      </c>
      <c r="BL214" s="15" t="s">
        <v>238</v>
      </c>
      <c r="BM214" s="15" t="s">
        <v>612</v>
      </c>
    </row>
    <row r="215" spans="2:51" s="11" customFormat="1" ht="12">
      <c r="B215" s="228"/>
      <c r="C215" s="229"/>
      <c r="D215" s="230" t="s">
        <v>204</v>
      </c>
      <c r="E215" s="229"/>
      <c r="F215" s="232" t="s">
        <v>613</v>
      </c>
      <c r="G215" s="229"/>
      <c r="H215" s="233">
        <v>126.5</v>
      </c>
      <c r="I215" s="234"/>
      <c r="J215" s="234"/>
      <c r="K215" s="229"/>
      <c r="L215" s="229"/>
      <c r="M215" s="235"/>
      <c r="N215" s="236"/>
      <c r="O215" s="237"/>
      <c r="P215" s="237"/>
      <c r="Q215" s="237"/>
      <c r="R215" s="237"/>
      <c r="S215" s="237"/>
      <c r="T215" s="237"/>
      <c r="U215" s="237"/>
      <c r="V215" s="237"/>
      <c r="W215" s="237"/>
      <c r="X215" s="238"/>
      <c r="AT215" s="239" t="s">
        <v>204</v>
      </c>
      <c r="AU215" s="239" t="s">
        <v>82</v>
      </c>
      <c r="AV215" s="11" t="s">
        <v>82</v>
      </c>
      <c r="AW215" s="11" t="s">
        <v>4</v>
      </c>
      <c r="AX215" s="11" t="s">
        <v>80</v>
      </c>
      <c r="AY215" s="239" t="s">
        <v>135</v>
      </c>
    </row>
    <row r="216" spans="2:65" s="1" customFormat="1" ht="16.5" customHeight="1">
      <c r="B216" s="36"/>
      <c r="C216" s="209" t="s">
        <v>614</v>
      </c>
      <c r="D216" s="209" t="s">
        <v>138</v>
      </c>
      <c r="E216" s="210" t="s">
        <v>615</v>
      </c>
      <c r="F216" s="211" t="s">
        <v>616</v>
      </c>
      <c r="G216" s="212" t="s">
        <v>202</v>
      </c>
      <c r="H216" s="213">
        <v>36.05</v>
      </c>
      <c r="I216" s="214"/>
      <c r="J216" s="214"/>
      <c r="K216" s="215">
        <f>ROUND(P216*H216,2)</f>
        <v>0</v>
      </c>
      <c r="L216" s="211" t="s">
        <v>142</v>
      </c>
      <c r="M216" s="41"/>
      <c r="N216" s="216" t="s">
        <v>1</v>
      </c>
      <c r="O216" s="217" t="s">
        <v>41</v>
      </c>
      <c r="P216" s="218">
        <f>I216+J216</f>
        <v>0</v>
      </c>
      <c r="Q216" s="218">
        <f>ROUND(I216*H216,2)</f>
        <v>0</v>
      </c>
      <c r="R216" s="218">
        <f>ROUND(J216*H216,2)</f>
        <v>0</v>
      </c>
      <c r="S216" s="77"/>
      <c r="T216" s="219">
        <f>S216*H216</f>
        <v>0</v>
      </c>
      <c r="U216" s="219">
        <v>0.0025</v>
      </c>
      <c r="V216" s="219">
        <f>U216*H216</f>
        <v>0.090125</v>
      </c>
      <c r="W216" s="219">
        <v>0</v>
      </c>
      <c r="X216" s="220">
        <f>W216*H216</f>
        <v>0</v>
      </c>
      <c r="AR216" s="15" t="s">
        <v>238</v>
      </c>
      <c r="AT216" s="15" t="s">
        <v>138</v>
      </c>
      <c r="AU216" s="15" t="s">
        <v>82</v>
      </c>
      <c r="AY216" s="15" t="s">
        <v>135</v>
      </c>
      <c r="BE216" s="221">
        <f>IF(O216="základní",K216,0)</f>
        <v>0</v>
      </c>
      <c r="BF216" s="221">
        <f>IF(O216="snížená",K216,0)</f>
        <v>0</v>
      </c>
      <c r="BG216" s="221">
        <f>IF(O216="zákl. přenesená",K216,0)</f>
        <v>0</v>
      </c>
      <c r="BH216" s="221">
        <f>IF(O216="sníž. přenesená",K216,0)</f>
        <v>0</v>
      </c>
      <c r="BI216" s="221">
        <f>IF(O216="nulová",K216,0)</f>
        <v>0</v>
      </c>
      <c r="BJ216" s="15" t="s">
        <v>80</v>
      </c>
      <c r="BK216" s="221">
        <f>ROUND(P216*H216,2)</f>
        <v>0</v>
      </c>
      <c r="BL216" s="15" t="s">
        <v>238</v>
      </c>
      <c r="BM216" s="15" t="s">
        <v>617</v>
      </c>
    </row>
    <row r="217" spans="2:51" s="11" customFormat="1" ht="12">
      <c r="B217" s="228"/>
      <c r="C217" s="229"/>
      <c r="D217" s="230" t="s">
        <v>204</v>
      </c>
      <c r="E217" s="231" t="s">
        <v>1</v>
      </c>
      <c r="F217" s="232" t="s">
        <v>594</v>
      </c>
      <c r="G217" s="229"/>
      <c r="H217" s="233">
        <v>21.56</v>
      </c>
      <c r="I217" s="234"/>
      <c r="J217" s="234"/>
      <c r="K217" s="229"/>
      <c r="L217" s="229"/>
      <c r="M217" s="235"/>
      <c r="N217" s="236"/>
      <c r="O217" s="237"/>
      <c r="P217" s="237"/>
      <c r="Q217" s="237"/>
      <c r="R217" s="237"/>
      <c r="S217" s="237"/>
      <c r="T217" s="237"/>
      <c r="U217" s="237"/>
      <c r="V217" s="237"/>
      <c r="W217" s="237"/>
      <c r="X217" s="238"/>
      <c r="AT217" s="239" t="s">
        <v>204</v>
      </c>
      <c r="AU217" s="239" t="s">
        <v>82</v>
      </c>
      <c r="AV217" s="11" t="s">
        <v>82</v>
      </c>
      <c r="AW217" s="11" t="s">
        <v>5</v>
      </c>
      <c r="AX217" s="11" t="s">
        <v>72</v>
      </c>
      <c r="AY217" s="239" t="s">
        <v>135</v>
      </c>
    </row>
    <row r="218" spans="2:51" s="11" customFormat="1" ht="12">
      <c r="B218" s="228"/>
      <c r="C218" s="229"/>
      <c r="D218" s="230" t="s">
        <v>204</v>
      </c>
      <c r="E218" s="231" t="s">
        <v>1</v>
      </c>
      <c r="F218" s="232" t="s">
        <v>595</v>
      </c>
      <c r="G218" s="229"/>
      <c r="H218" s="233">
        <v>11.26</v>
      </c>
      <c r="I218" s="234"/>
      <c r="J218" s="234"/>
      <c r="K218" s="229"/>
      <c r="L218" s="229"/>
      <c r="M218" s="235"/>
      <c r="N218" s="236"/>
      <c r="O218" s="237"/>
      <c r="P218" s="237"/>
      <c r="Q218" s="237"/>
      <c r="R218" s="237"/>
      <c r="S218" s="237"/>
      <c r="T218" s="237"/>
      <c r="U218" s="237"/>
      <c r="V218" s="237"/>
      <c r="W218" s="237"/>
      <c r="X218" s="238"/>
      <c r="AT218" s="239" t="s">
        <v>204</v>
      </c>
      <c r="AU218" s="239" t="s">
        <v>82</v>
      </c>
      <c r="AV218" s="11" t="s">
        <v>82</v>
      </c>
      <c r="AW218" s="11" t="s">
        <v>5</v>
      </c>
      <c r="AX218" s="11" t="s">
        <v>72</v>
      </c>
      <c r="AY218" s="239" t="s">
        <v>135</v>
      </c>
    </row>
    <row r="219" spans="2:51" s="11" customFormat="1" ht="12">
      <c r="B219" s="228"/>
      <c r="C219" s="229"/>
      <c r="D219" s="230" t="s">
        <v>204</v>
      </c>
      <c r="E219" s="231" t="s">
        <v>1</v>
      </c>
      <c r="F219" s="232" t="s">
        <v>596</v>
      </c>
      <c r="G219" s="229"/>
      <c r="H219" s="233">
        <v>3.23</v>
      </c>
      <c r="I219" s="234"/>
      <c r="J219" s="234"/>
      <c r="K219" s="229"/>
      <c r="L219" s="229"/>
      <c r="M219" s="235"/>
      <c r="N219" s="236"/>
      <c r="O219" s="237"/>
      <c r="P219" s="237"/>
      <c r="Q219" s="237"/>
      <c r="R219" s="237"/>
      <c r="S219" s="237"/>
      <c r="T219" s="237"/>
      <c r="U219" s="237"/>
      <c r="V219" s="237"/>
      <c r="W219" s="237"/>
      <c r="X219" s="238"/>
      <c r="AT219" s="239" t="s">
        <v>204</v>
      </c>
      <c r="AU219" s="239" t="s">
        <v>82</v>
      </c>
      <c r="AV219" s="11" t="s">
        <v>82</v>
      </c>
      <c r="AW219" s="11" t="s">
        <v>5</v>
      </c>
      <c r="AX219" s="11" t="s">
        <v>72</v>
      </c>
      <c r="AY219" s="239" t="s">
        <v>135</v>
      </c>
    </row>
    <row r="220" spans="2:65" s="1" customFormat="1" ht="16.5" customHeight="1">
      <c r="B220" s="36"/>
      <c r="C220" s="243" t="s">
        <v>618</v>
      </c>
      <c r="D220" s="243" t="s">
        <v>415</v>
      </c>
      <c r="E220" s="244" t="s">
        <v>619</v>
      </c>
      <c r="F220" s="245" t="s">
        <v>620</v>
      </c>
      <c r="G220" s="246" t="s">
        <v>202</v>
      </c>
      <c r="H220" s="247">
        <v>39.655</v>
      </c>
      <c r="I220" s="248"/>
      <c r="J220" s="249"/>
      <c r="K220" s="250">
        <f>ROUND(P220*H220,2)</f>
        <v>0</v>
      </c>
      <c r="L220" s="245" t="s">
        <v>142</v>
      </c>
      <c r="M220" s="251"/>
      <c r="N220" s="252" t="s">
        <v>1</v>
      </c>
      <c r="O220" s="217" t="s">
        <v>41</v>
      </c>
      <c r="P220" s="218">
        <f>I220+J220</f>
        <v>0</v>
      </c>
      <c r="Q220" s="218">
        <f>ROUND(I220*H220,2)</f>
        <v>0</v>
      </c>
      <c r="R220" s="218">
        <f>ROUND(J220*H220,2)</f>
        <v>0</v>
      </c>
      <c r="S220" s="77"/>
      <c r="T220" s="219">
        <f>S220*H220</f>
        <v>0</v>
      </c>
      <c r="U220" s="219">
        <v>0.0207</v>
      </c>
      <c r="V220" s="219">
        <f>U220*H220</f>
        <v>0.8208585</v>
      </c>
      <c r="W220" s="219">
        <v>0</v>
      </c>
      <c r="X220" s="220">
        <f>W220*H220</f>
        <v>0</v>
      </c>
      <c r="AR220" s="15" t="s">
        <v>370</v>
      </c>
      <c r="AT220" s="15" t="s">
        <v>415</v>
      </c>
      <c r="AU220" s="15" t="s">
        <v>82</v>
      </c>
      <c r="AY220" s="15" t="s">
        <v>135</v>
      </c>
      <c r="BE220" s="221">
        <f>IF(O220="základní",K220,0)</f>
        <v>0</v>
      </c>
      <c r="BF220" s="221">
        <f>IF(O220="snížená",K220,0)</f>
        <v>0</v>
      </c>
      <c r="BG220" s="221">
        <f>IF(O220="zákl. přenesená",K220,0)</f>
        <v>0</v>
      </c>
      <c r="BH220" s="221">
        <f>IF(O220="sníž. přenesená",K220,0)</f>
        <v>0</v>
      </c>
      <c r="BI220" s="221">
        <f>IF(O220="nulová",K220,0)</f>
        <v>0</v>
      </c>
      <c r="BJ220" s="15" t="s">
        <v>80</v>
      </c>
      <c r="BK220" s="221">
        <f>ROUND(P220*H220,2)</f>
        <v>0</v>
      </c>
      <c r="BL220" s="15" t="s">
        <v>238</v>
      </c>
      <c r="BM220" s="15" t="s">
        <v>621</v>
      </c>
    </row>
    <row r="221" spans="2:51" s="11" customFormat="1" ht="12">
      <c r="B221" s="228"/>
      <c r="C221" s="229"/>
      <c r="D221" s="230" t="s">
        <v>204</v>
      </c>
      <c r="E221" s="229"/>
      <c r="F221" s="232" t="s">
        <v>622</v>
      </c>
      <c r="G221" s="229"/>
      <c r="H221" s="233">
        <v>39.655</v>
      </c>
      <c r="I221" s="234"/>
      <c r="J221" s="234"/>
      <c r="K221" s="229"/>
      <c r="L221" s="229"/>
      <c r="M221" s="235"/>
      <c r="N221" s="236"/>
      <c r="O221" s="237"/>
      <c r="P221" s="237"/>
      <c r="Q221" s="237"/>
      <c r="R221" s="237"/>
      <c r="S221" s="237"/>
      <c r="T221" s="237"/>
      <c r="U221" s="237"/>
      <c r="V221" s="237"/>
      <c r="W221" s="237"/>
      <c r="X221" s="238"/>
      <c r="AT221" s="239" t="s">
        <v>204</v>
      </c>
      <c r="AU221" s="239" t="s">
        <v>82</v>
      </c>
      <c r="AV221" s="11" t="s">
        <v>82</v>
      </c>
      <c r="AW221" s="11" t="s">
        <v>4</v>
      </c>
      <c r="AX221" s="11" t="s">
        <v>80</v>
      </c>
      <c r="AY221" s="239" t="s">
        <v>135</v>
      </c>
    </row>
    <row r="222" spans="2:65" s="1" customFormat="1" ht="16.5" customHeight="1">
      <c r="B222" s="36"/>
      <c r="C222" s="209" t="s">
        <v>623</v>
      </c>
      <c r="D222" s="209" t="s">
        <v>138</v>
      </c>
      <c r="E222" s="210" t="s">
        <v>624</v>
      </c>
      <c r="F222" s="211" t="s">
        <v>625</v>
      </c>
      <c r="G222" s="212" t="s">
        <v>202</v>
      </c>
      <c r="H222" s="213">
        <v>3.23</v>
      </c>
      <c r="I222" s="214"/>
      <c r="J222" s="214"/>
      <c r="K222" s="215">
        <f>ROUND(P222*H222,2)</f>
        <v>0</v>
      </c>
      <c r="L222" s="211" t="s">
        <v>142</v>
      </c>
      <c r="M222" s="41"/>
      <c r="N222" s="216" t="s">
        <v>1</v>
      </c>
      <c r="O222" s="217" t="s">
        <v>41</v>
      </c>
      <c r="P222" s="218">
        <f>I222+J222</f>
        <v>0</v>
      </c>
      <c r="Q222" s="218">
        <f>ROUND(I222*H222,2)</f>
        <v>0</v>
      </c>
      <c r="R222" s="218">
        <f>ROUND(J222*H222,2)</f>
        <v>0</v>
      </c>
      <c r="S222" s="77"/>
      <c r="T222" s="219">
        <f>S222*H222</f>
        <v>0</v>
      </c>
      <c r="U222" s="219">
        <v>0</v>
      </c>
      <c r="V222" s="219">
        <f>U222*H222</f>
        <v>0</v>
      </c>
      <c r="W222" s="219">
        <v>0</v>
      </c>
      <c r="X222" s="220">
        <f>W222*H222</f>
        <v>0</v>
      </c>
      <c r="AR222" s="15" t="s">
        <v>238</v>
      </c>
      <c r="AT222" s="15" t="s">
        <v>138</v>
      </c>
      <c r="AU222" s="15" t="s">
        <v>82</v>
      </c>
      <c r="AY222" s="15" t="s">
        <v>135</v>
      </c>
      <c r="BE222" s="221">
        <f>IF(O222="základní",K222,0)</f>
        <v>0</v>
      </c>
      <c r="BF222" s="221">
        <f>IF(O222="snížená",K222,0)</f>
        <v>0</v>
      </c>
      <c r="BG222" s="221">
        <f>IF(O222="zákl. přenesená",K222,0)</f>
        <v>0</v>
      </c>
      <c r="BH222" s="221">
        <f>IF(O222="sníž. přenesená",K222,0)</f>
        <v>0</v>
      </c>
      <c r="BI222" s="221">
        <f>IF(O222="nulová",K222,0)</f>
        <v>0</v>
      </c>
      <c r="BJ222" s="15" t="s">
        <v>80</v>
      </c>
      <c r="BK222" s="221">
        <f>ROUND(P222*H222,2)</f>
        <v>0</v>
      </c>
      <c r="BL222" s="15" t="s">
        <v>238</v>
      </c>
      <c r="BM222" s="15" t="s">
        <v>626</v>
      </c>
    </row>
    <row r="223" spans="2:51" s="11" customFormat="1" ht="12">
      <c r="B223" s="228"/>
      <c r="C223" s="229"/>
      <c r="D223" s="230" t="s">
        <v>204</v>
      </c>
      <c r="E223" s="231" t="s">
        <v>1</v>
      </c>
      <c r="F223" s="232" t="s">
        <v>596</v>
      </c>
      <c r="G223" s="229"/>
      <c r="H223" s="233">
        <v>3.23</v>
      </c>
      <c r="I223" s="234"/>
      <c r="J223" s="234"/>
      <c r="K223" s="229"/>
      <c r="L223" s="229"/>
      <c r="M223" s="235"/>
      <c r="N223" s="236"/>
      <c r="O223" s="237"/>
      <c r="P223" s="237"/>
      <c r="Q223" s="237"/>
      <c r="R223" s="237"/>
      <c r="S223" s="237"/>
      <c r="T223" s="237"/>
      <c r="U223" s="237"/>
      <c r="V223" s="237"/>
      <c r="W223" s="237"/>
      <c r="X223" s="238"/>
      <c r="AT223" s="239" t="s">
        <v>204</v>
      </c>
      <c r="AU223" s="239" t="s">
        <v>82</v>
      </c>
      <c r="AV223" s="11" t="s">
        <v>82</v>
      </c>
      <c r="AW223" s="11" t="s">
        <v>5</v>
      </c>
      <c r="AX223" s="11" t="s">
        <v>80</v>
      </c>
      <c r="AY223" s="239" t="s">
        <v>135</v>
      </c>
    </row>
    <row r="224" spans="2:65" s="1" customFormat="1" ht="16.5" customHeight="1">
      <c r="B224" s="36"/>
      <c r="C224" s="209" t="s">
        <v>627</v>
      </c>
      <c r="D224" s="209" t="s">
        <v>138</v>
      </c>
      <c r="E224" s="210" t="s">
        <v>628</v>
      </c>
      <c r="F224" s="211" t="s">
        <v>629</v>
      </c>
      <c r="G224" s="212" t="s">
        <v>202</v>
      </c>
      <c r="H224" s="213">
        <v>11.26</v>
      </c>
      <c r="I224" s="214"/>
      <c r="J224" s="214"/>
      <c r="K224" s="215">
        <f>ROUND(P224*H224,2)</f>
        <v>0</v>
      </c>
      <c r="L224" s="211" t="s">
        <v>1</v>
      </c>
      <c r="M224" s="41"/>
      <c r="N224" s="216" t="s">
        <v>1</v>
      </c>
      <c r="O224" s="217" t="s">
        <v>41</v>
      </c>
      <c r="P224" s="218">
        <f>I224+J224</f>
        <v>0</v>
      </c>
      <c r="Q224" s="218">
        <f>ROUND(I224*H224,2)</f>
        <v>0</v>
      </c>
      <c r="R224" s="218">
        <f>ROUND(J224*H224,2)</f>
        <v>0</v>
      </c>
      <c r="S224" s="77"/>
      <c r="T224" s="219">
        <f>S224*H224</f>
        <v>0</v>
      </c>
      <c r="U224" s="219">
        <v>0</v>
      </c>
      <c r="V224" s="219">
        <f>U224*H224</f>
        <v>0</v>
      </c>
      <c r="W224" s="219">
        <v>0</v>
      </c>
      <c r="X224" s="220">
        <f>W224*H224</f>
        <v>0</v>
      </c>
      <c r="AR224" s="15" t="s">
        <v>238</v>
      </c>
      <c r="AT224" s="15" t="s">
        <v>138</v>
      </c>
      <c r="AU224" s="15" t="s">
        <v>82</v>
      </c>
      <c r="AY224" s="15" t="s">
        <v>135</v>
      </c>
      <c r="BE224" s="221">
        <f>IF(O224="základní",K224,0)</f>
        <v>0</v>
      </c>
      <c r="BF224" s="221">
        <f>IF(O224="snížená",K224,0)</f>
        <v>0</v>
      </c>
      <c r="BG224" s="221">
        <f>IF(O224="zákl. přenesená",K224,0)</f>
        <v>0</v>
      </c>
      <c r="BH224" s="221">
        <f>IF(O224="sníž. přenesená",K224,0)</f>
        <v>0</v>
      </c>
      <c r="BI224" s="221">
        <f>IF(O224="nulová",K224,0)</f>
        <v>0</v>
      </c>
      <c r="BJ224" s="15" t="s">
        <v>80</v>
      </c>
      <c r="BK224" s="221">
        <f>ROUND(P224*H224,2)</f>
        <v>0</v>
      </c>
      <c r="BL224" s="15" t="s">
        <v>238</v>
      </c>
      <c r="BM224" s="15" t="s">
        <v>630</v>
      </c>
    </row>
    <row r="225" spans="2:51" s="11" customFormat="1" ht="12">
      <c r="B225" s="228"/>
      <c r="C225" s="229"/>
      <c r="D225" s="230" t="s">
        <v>204</v>
      </c>
      <c r="E225" s="231" t="s">
        <v>1</v>
      </c>
      <c r="F225" s="232" t="s">
        <v>595</v>
      </c>
      <c r="G225" s="229"/>
      <c r="H225" s="233">
        <v>11.26</v>
      </c>
      <c r="I225" s="234"/>
      <c r="J225" s="234"/>
      <c r="K225" s="229"/>
      <c r="L225" s="229"/>
      <c r="M225" s="235"/>
      <c r="N225" s="236"/>
      <c r="O225" s="237"/>
      <c r="P225" s="237"/>
      <c r="Q225" s="237"/>
      <c r="R225" s="237"/>
      <c r="S225" s="237"/>
      <c r="T225" s="237"/>
      <c r="U225" s="237"/>
      <c r="V225" s="237"/>
      <c r="W225" s="237"/>
      <c r="X225" s="238"/>
      <c r="AT225" s="239" t="s">
        <v>204</v>
      </c>
      <c r="AU225" s="239" t="s">
        <v>82</v>
      </c>
      <c r="AV225" s="11" t="s">
        <v>82</v>
      </c>
      <c r="AW225" s="11" t="s">
        <v>5</v>
      </c>
      <c r="AX225" s="11" t="s">
        <v>80</v>
      </c>
      <c r="AY225" s="239" t="s">
        <v>135</v>
      </c>
    </row>
    <row r="226" spans="2:65" s="1" customFormat="1" ht="16.5" customHeight="1">
      <c r="B226" s="36"/>
      <c r="C226" s="209" t="s">
        <v>631</v>
      </c>
      <c r="D226" s="209" t="s">
        <v>138</v>
      </c>
      <c r="E226" s="210" t="s">
        <v>632</v>
      </c>
      <c r="F226" s="211" t="s">
        <v>633</v>
      </c>
      <c r="G226" s="212" t="s">
        <v>535</v>
      </c>
      <c r="H226" s="253"/>
      <c r="I226" s="214"/>
      <c r="J226" s="214"/>
      <c r="K226" s="215">
        <f>ROUND(P226*H226,2)</f>
        <v>0</v>
      </c>
      <c r="L226" s="211" t="s">
        <v>142</v>
      </c>
      <c r="M226" s="41"/>
      <c r="N226" s="216" t="s">
        <v>1</v>
      </c>
      <c r="O226" s="217" t="s">
        <v>41</v>
      </c>
      <c r="P226" s="218">
        <f>I226+J226</f>
        <v>0</v>
      </c>
      <c r="Q226" s="218">
        <f>ROUND(I226*H226,2)</f>
        <v>0</v>
      </c>
      <c r="R226" s="218">
        <f>ROUND(J226*H226,2)</f>
        <v>0</v>
      </c>
      <c r="S226" s="77"/>
      <c r="T226" s="219">
        <f>S226*H226</f>
        <v>0</v>
      </c>
      <c r="U226" s="219">
        <v>0</v>
      </c>
      <c r="V226" s="219">
        <f>U226*H226</f>
        <v>0</v>
      </c>
      <c r="W226" s="219">
        <v>0</v>
      </c>
      <c r="X226" s="220">
        <f>W226*H226</f>
        <v>0</v>
      </c>
      <c r="AR226" s="15" t="s">
        <v>238</v>
      </c>
      <c r="AT226" s="15" t="s">
        <v>138</v>
      </c>
      <c r="AU226" s="15" t="s">
        <v>82</v>
      </c>
      <c r="AY226" s="15" t="s">
        <v>135</v>
      </c>
      <c r="BE226" s="221">
        <f>IF(O226="základní",K226,0)</f>
        <v>0</v>
      </c>
      <c r="BF226" s="221">
        <f>IF(O226="snížená",K226,0)</f>
        <v>0</v>
      </c>
      <c r="BG226" s="221">
        <f>IF(O226="zákl. přenesená",K226,0)</f>
        <v>0</v>
      </c>
      <c r="BH226" s="221">
        <f>IF(O226="sníž. přenesená",K226,0)</f>
        <v>0</v>
      </c>
      <c r="BI226" s="221">
        <f>IF(O226="nulová",K226,0)</f>
        <v>0</v>
      </c>
      <c r="BJ226" s="15" t="s">
        <v>80</v>
      </c>
      <c r="BK226" s="221">
        <f>ROUND(P226*H226,2)</f>
        <v>0</v>
      </c>
      <c r="BL226" s="15" t="s">
        <v>238</v>
      </c>
      <c r="BM226" s="15" t="s">
        <v>634</v>
      </c>
    </row>
    <row r="227" spans="2:63" s="10" customFormat="1" ht="22.8" customHeight="1">
      <c r="B227" s="192"/>
      <c r="C227" s="193"/>
      <c r="D227" s="194" t="s">
        <v>71</v>
      </c>
      <c r="E227" s="207" t="s">
        <v>374</v>
      </c>
      <c r="F227" s="207" t="s">
        <v>375</v>
      </c>
      <c r="G227" s="193"/>
      <c r="H227" s="193"/>
      <c r="I227" s="196"/>
      <c r="J227" s="196"/>
      <c r="K227" s="208">
        <f>BK227</f>
        <v>0</v>
      </c>
      <c r="L227" s="193"/>
      <c r="M227" s="198"/>
      <c r="N227" s="199"/>
      <c r="O227" s="200"/>
      <c r="P227" s="200"/>
      <c r="Q227" s="201">
        <f>SUM(Q228:Q245)</f>
        <v>0</v>
      </c>
      <c r="R227" s="201">
        <f>SUM(R228:R245)</f>
        <v>0</v>
      </c>
      <c r="S227" s="200"/>
      <c r="T227" s="202">
        <f>SUM(T228:T245)</f>
        <v>0</v>
      </c>
      <c r="U227" s="200"/>
      <c r="V227" s="202">
        <f>SUM(V228:V245)</f>
        <v>0.03907209</v>
      </c>
      <c r="W227" s="200"/>
      <c r="X227" s="203">
        <f>SUM(X228:X245)</f>
        <v>0</v>
      </c>
      <c r="AR227" s="204" t="s">
        <v>82</v>
      </c>
      <c r="AT227" s="205" t="s">
        <v>71</v>
      </c>
      <c r="AU227" s="205" t="s">
        <v>80</v>
      </c>
      <c r="AY227" s="204" t="s">
        <v>135</v>
      </c>
      <c r="BK227" s="206">
        <f>SUM(BK228:BK245)</f>
        <v>0</v>
      </c>
    </row>
    <row r="228" spans="2:65" s="1" customFormat="1" ht="16.5" customHeight="1">
      <c r="B228" s="36"/>
      <c r="C228" s="209" t="s">
        <v>635</v>
      </c>
      <c r="D228" s="209" t="s">
        <v>138</v>
      </c>
      <c r="E228" s="210" t="s">
        <v>636</v>
      </c>
      <c r="F228" s="211" t="s">
        <v>637</v>
      </c>
      <c r="G228" s="212" t="s">
        <v>202</v>
      </c>
      <c r="H228" s="213">
        <v>10.15</v>
      </c>
      <c r="I228" s="214"/>
      <c r="J228" s="214"/>
      <c r="K228" s="215">
        <f>ROUND(P228*H228,2)</f>
        <v>0</v>
      </c>
      <c r="L228" s="211" t="s">
        <v>142</v>
      </c>
      <c r="M228" s="41"/>
      <c r="N228" s="216" t="s">
        <v>1</v>
      </c>
      <c r="O228" s="217" t="s">
        <v>41</v>
      </c>
      <c r="P228" s="218">
        <f>I228+J228</f>
        <v>0</v>
      </c>
      <c r="Q228" s="218">
        <f>ROUND(I228*H228,2)</f>
        <v>0</v>
      </c>
      <c r="R228" s="218">
        <f>ROUND(J228*H228,2)</f>
        <v>0</v>
      </c>
      <c r="S228" s="77"/>
      <c r="T228" s="219">
        <f>S228*H228</f>
        <v>0</v>
      </c>
      <c r="U228" s="219">
        <v>3E-05</v>
      </c>
      <c r="V228" s="219">
        <f>U228*H228</f>
        <v>0.00030450000000000003</v>
      </c>
      <c r="W228" s="219">
        <v>0</v>
      </c>
      <c r="X228" s="220">
        <f>W228*H228</f>
        <v>0</v>
      </c>
      <c r="AR228" s="15" t="s">
        <v>238</v>
      </c>
      <c r="AT228" s="15" t="s">
        <v>138</v>
      </c>
      <c r="AU228" s="15" t="s">
        <v>82</v>
      </c>
      <c r="AY228" s="15" t="s">
        <v>135</v>
      </c>
      <c r="BE228" s="221">
        <f>IF(O228="základní",K228,0)</f>
        <v>0</v>
      </c>
      <c r="BF228" s="221">
        <f>IF(O228="snížená",K228,0)</f>
        <v>0</v>
      </c>
      <c r="BG228" s="221">
        <f>IF(O228="zákl. přenesená",K228,0)</f>
        <v>0</v>
      </c>
      <c r="BH228" s="221">
        <f>IF(O228="sníž. přenesená",K228,0)</f>
        <v>0</v>
      </c>
      <c r="BI228" s="221">
        <f>IF(O228="nulová",K228,0)</f>
        <v>0</v>
      </c>
      <c r="BJ228" s="15" t="s">
        <v>80</v>
      </c>
      <c r="BK228" s="221">
        <f>ROUND(P228*H228,2)</f>
        <v>0</v>
      </c>
      <c r="BL228" s="15" t="s">
        <v>238</v>
      </c>
      <c r="BM228" s="15" t="s">
        <v>638</v>
      </c>
    </row>
    <row r="229" spans="2:51" s="11" customFormat="1" ht="12">
      <c r="B229" s="228"/>
      <c r="C229" s="229"/>
      <c r="D229" s="230" t="s">
        <v>204</v>
      </c>
      <c r="E229" s="231" t="s">
        <v>1</v>
      </c>
      <c r="F229" s="232" t="s">
        <v>639</v>
      </c>
      <c r="G229" s="229"/>
      <c r="H229" s="233">
        <v>10.15</v>
      </c>
      <c r="I229" s="234"/>
      <c r="J229" s="234"/>
      <c r="K229" s="229"/>
      <c r="L229" s="229"/>
      <c r="M229" s="235"/>
      <c r="N229" s="236"/>
      <c r="O229" s="237"/>
      <c r="P229" s="237"/>
      <c r="Q229" s="237"/>
      <c r="R229" s="237"/>
      <c r="S229" s="237"/>
      <c r="T229" s="237"/>
      <c r="U229" s="237"/>
      <c r="V229" s="237"/>
      <c r="W229" s="237"/>
      <c r="X229" s="238"/>
      <c r="AT229" s="239" t="s">
        <v>204</v>
      </c>
      <c r="AU229" s="239" t="s">
        <v>82</v>
      </c>
      <c r="AV229" s="11" t="s">
        <v>82</v>
      </c>
      <c r="AW229" s="11" t="s">
        <v>5</v>
      </c>
      <c r="AX229" s="11" t="s">
        <v>80</v>
      </c>
      <c r="AY229" s="239" t="s">
        <v>135</v>
      </c>
    </row>
    <row r="230" spans="2:65" s="1" customFormat="1" ht="16.5" customHeight="1">
      <c r="B230" s="36"/>
      <c r="C230" s="209" t="s">
        <v>640</v>
      </c>
      <c r="D230" s="209" t="s">
        <v>138</v>
      </c>
      <c r="E230" s="210" t="s">
        <v>641</v>
      </c>
      <c r="F230" s="211" t="s">
        <v>642</v>
      </c>
      <c r="G230" s="212" t="s">
        <v>202</v>
      </c>
      <c r="H230" s="213">
        <v>10.15</v>
      </c>
      <c r="I230" s="214"/>
      <c r="J230" s="214"/>
      <c r="K230" s="215">
        <f>ROUND(P230*H230,2)</f>
        <v>0</v>
      </c>
      <c r="L230" s="211" t="s">
        <v>142</v>
      </c>
      <c r="M230" s="41"/>
      <c r="N230" s="216" t="s">
        <v>1</v>
      </c>
      <c r="O230" s="217" t="s">
        <v>41</v>
      </c>
      <c r="P230" s="218">
        <f>I230+J230</f>
        <v>0</v>
      </c>
      <c r="Q230" s="218">
        <f>ROUND(I230*H230,2)</f>
        <v>0</v>
      </c>
      <c r="R230" s="218">
        <f>ROUND(J230*H230,2)</f>
        <v>0</v>
      </c>
      <c r="S230" s="77"/>
      <c r="T230" s="219">
        <f>S230*H230</f>
        <v>0</v>
      </c>
      <c r="U230" s="219">
        <v>0.0003</v>
      </c>
      <c r="V230" s="219">
        <f>U230*H230</f>
        <v>0.003045</v>
      </c>
      <c r="W230" s="219">
        <v>0</v>
      </c>
      <c r="X230" s="220">
        <f>W230*H230</f>
        <v>0</v>
      </c>
      <c r="AR230" s="15" t="s">
        <v>238</v>
      </c>
      <c r="AT230" s="15" t="s">
        <v>138</v>
      </c>
      <c r="AU230" s="15" t="s">
        <v>82</v>
      </c>
      <c r="AY230" s="15" t="s">
        <v>135</v>
      </c>
      <c r="BE230" s="221">
        <f>IF(O230="základní",K230,0)</f>
        <v>0</v>
      </c>
      <c r="BF230" s="221">
        <f>IF(O230="snížená",K230,0)</f>
        <v>0</v>
      </c>
      <c r="BG230" s="221">
        <f>IF(O230="zákl. přenesená",K230,0)</f>
        <v>0</v>
      </c>
      <c r="BH230" s="221">
        <f>IF(O230="sníž. přenesená",K230,0)</f>
        <v>0</v>
      </c>
      <c r="BI230" s="221">
        <f>IF(O230="nulová",K230,0)</f>
        <v>0</v>
      </c>
      <c r="BJ230" s="15" t="s">
        <v>80</v>
      </c>
      <c r="BK230" s="221">
        <f>ROUND(P230*H230,2)</f>
        <v>0</v>
      </c>
      <c r="BL230" s="15" t="s">
        <v>238</v>
      </c>
      <c r="BM230" s="15" t="s">
        <v>643</v>
      </c>
    </row>
    <row r="231" spans="2:51" s="11" customFormat="1" ht="12">
      <c r="B231" s="228"/>
      <c r="C231" s="229"/>
      <c r="D231" s="230" t="s">
        <v>204</v>
      </c>
      <c r="E231" s="231" t="s">
        <v>1</v>
      </c>
      <c r="F231" s="232" t="s">
        <v>639</v>
      </c>
      <c r="G231" s="229"/>
      <c r="H231" s="233">
        <v>10.15</v>
      </c>
      <c r="I231" s="234"/>
      <c r="J231" s="234"/>
      <c r="K231" s="229"/>
      <c r="L231" s="229"/>
      <c r="M231" s="235"/>
      <c r="N231" s="236"/>
      <c r="O231" s="237"/>
      <c r="P231" s="237"/>
      <c r="Q231" s="237"/>
      <c r="R231" s="237"/>
      <c r="S231" s="237"/>
      <c r="T231" s="237"/>
      <c r="U231" s="237"/>
      <c r="V231" s="237"/>
      <c r="W231" s="237"/>
      <c r="X231" s="238"/>
      <c r="AT231" s="239" t="s">
        <v>204</v>
      </c>
      <c r="AU231" s="239" t="s">
        <v>82</v>
      </c>
      <c r="AV231" s="11" t="s">
        <v>82</v>
      </c>
      <c r="AW231" s="11" t="s">
        <v>5</v>
      </c>
      <c r="AX231" s="11" t="s">
        <v>80</v>
      </c>
      <c r="AY231" s="239" t="s">
        <v>135</v>
      </c>
    </row>
    <row r="232" spans="2:65" s="1" customFormat="1" ht="16.5" customHeight="1">
      <c r="B232" s="36"/>
      <c r="C232" s="243" t="s">
        <v>644</v>
      </c>
      <c r="D232" s="243" t="s">
        <v>415</v>
      </c>
      <c r="E232" s="244" t="s">
        <v>645</v>
      </c>
      <c r="F232" s="245" t="s">
        <v>646</v>
      </c>
      <c r="G232" s="246" t="s">
        <v>202</v>
      </c>
      <c r="H232" s="247">
        <v>11.165</v>
      </c>
      <c r="I232" s="248"/>
      <c r="J232" s="249"/>
      <c r="K232" s="250">
        <f>ROUND(P232*H232,2)</f>
        <v>0</v>
      </c>
      <c r="L232" s="245" t="s">
        <v>142</v>
      </c>
      <c r="M232" s="251"/>
      <c r="N232" s="252" t="s">
        <v>1</v>
      </c>
      <c r="O232" s="217" t="s">
        <v>41</v>
      </c>
      <c r="P232" s="218">
        <f>I232+J232</f>
        <v>0</v>
      </c>
      <c r="Q232" s="218">
        <f>ROUND(I232*H232,2)</f>
        <v>0</v>
      </c>
      <c r="R232" s="218">
        <f>ROUND(J232*H232,2)</f>
        <v>0</v>
      </c>
      <c r="S232" s="77"/>
      <c r="T232" s="219">
        <f>S232*H232</f>
        <v>0</v>
      </c>
      <c r="U232" s="219">
        <v>0.00283</v>
      </c>
      <c r="V232" s="219">
        <f>U232*H232</f>
        <v>0.03159695</v>
      </c>
      <c r="W232" s="219">
        <v>0</v>
      </c>
      <c r="X232" s="220">
        <f>W232*H232</f>
        <v>0</v>
      </c>
      <c r="AR232" s="15" t="s">
        <v>370</v>
      </c>
      <c r="AT232" s="15" t="s">
        <v>415</v>
      </c>
      <c r="AU232" s="15" t="s">
        <v>82</v>
      </c>
      <c r="AY232" s="15" t="s">
        <v>135</v>
      </c>
      <c r="BE232" s="221">
        <f>IF(O232="základní",K232,0)</f>
        <v>0</v>
      </c>
      <c r="BF232" s="221">
        <f>IF(O232="snížená",K232,0)</f>
        <v>0</v>
      </c>
      <c r="BG232" s="221">
        <f>IF(O232="zákl. přenesená",K232,0)</f>
        <v>0</v>
      </c>
      <c r="BH232" s="221">
        <f>IF(O232="sníž. přenesená",K232,0)</f>
        <v>0</v>
      </c>
      <c r="BI232" s="221">
        <f>IF(O232="nulová",K232,0)</f>
        <v>0</v>
      </c>
      <c r="BJ232" s="15" t="s">
        <v>80</v>
      </c>
      <c r="BK232" s="221">
        <f>ROUND(P232*H232,2)</f>
        <v>0</v>
      </c>
      <c r="BL232" s="15" t="s">
        <v>238</v>
      </c>
      <c r="BM232" s="15" t="s">
        <v>647</v>
      </c>
    </row>
    <row r="233" spans="2:51" s="11" customFormat="1" ht="12">
      <c r="B233" s="228"/>
      <c r="C233" s="229"/>
      <c r="D233" s="230" t="s">
        <v>204</v>
      </c>
      <c r="E233" s="229"/>
      <c r="F233" s="232" t="s">
        <v>648</v>
      </c>
      <c r="G233" s="229"/>
      <c r="H233" s="233">
        <v>11.165</v>
      </c>
      <c r="I233" s="234"/>
      <c r="J233" s="234"/>
      <c r="K233" s="229"/>
      <c r="L233" s="229"/>
      <c r="M233" s="235"/>
      <c r="N233" s="236"/>
      <c r="O233" s="237"/>
      <c r="P233" s="237"/>
      <c r="Q233" s="237"/>
      <c r="R233" s="237"/>
      <c r="S233" s="237"/>
      <c r="T233" s="237"/>
      <c r="U233" s="237"/>
      <c r="V233" s="237"/>
      <c r="W233" s="237"/>
      <c r="X233" s="238"/>
      <c r="AT233" s="239" t="s">
        <v>204</v>
      </c>
      <c r="AU233" s="239" t="s">
        <v>82</v>
      </c>
      <c r="AV233" s="11" t="s">
        <v>82</v>
      </c>
      <c r="AW233" s="11" t="s">
        <v>4</v>
      </c>
      <c r="AX233" s="11" t="s">
        <v>80</v>
      </c>
      <c r="AY233" s="239" t="s">
        <v>135</v>
      </c>
    </row>
    <row r="234" spans="2:65" s="1" customFormat="1" ht="16.5" customHeight="1">
      <c r="B234" s="36"/>
      <c r="C234" s="209" t="s">
        <v>649</v>
      </c>
      <c r="D234" s="209" t="s">
        <v>138</v>
      </c>
      <c r="E234" s="210" t="s">
        <v>650</v>
      </c>
      <c r="F234" s="211" t="s">
        <v>651</v>
      </c>
      <c r="G234" s="212" t="s">
        <v>218</v>
      </c>
      <c r="H234" s="213">
        <v>14.12</v>
      </c>
      <c r="I234" s="214"/>
      <c r="J234" s="214"/>
      <c r="K234" s="215">
        <f>ROUND(P234*H234,2)</f>
        <v>0</v>
      </c>
      <c r="L234" s="211" t="s">
        <v>142</v>
      </c>
      <c r="M234" s="41"/>
      <c r="N234" s="216" t="s">
        <v>1</v>
      </c>
      <c r="O234" s="217" t="s">
        <v>41</v>
      </c>
      <c r="P234" s="218">
        <f>I234+J234</f>
        <v>0</v>
      </c>
      <c r="Q234" s="218">
        <f>ROUND(I234*H234,2)</f>
        <v>0</v>
      </c>
      <c r="R234" s="218">
        <f>ROUND(J234*H234,2)</f>
        <v>0</v>
      </c>
      <c r="S234" s="77"/>
      <c r="T234" s="219">
        <f>S234*H234</f>
        <v>0</v>
      </c>
      <c r="U234" s="219">
        <v>1E-05</v>
      </c>
      <c r="V234" s="219">
        <f>U234*H234</f>
        <v>0.00014120000000000002</v>
      </c>
      <c r="W234" s="219">
        <v>0</v>
      </c>
      <c r="X234" s="220">
        <f>W234*H234</f>
        <v>0</v>
      </c>
      <c r="AR234" s="15" t="s">
        <v>238</v>
      </c>
      <c r="AT234" s="15" t="s">
        <v>138</v>
      </c>
      <c r="AU234" s="15" t="s">
        <v>82</v>
      </c>
      <c r="AY234" s="15" t="s">
        <v>135</v>
      </c>
      <c r="BE234" s="221">
        <f>IF(O234="základní",K234,0)</f>
        <v>0</v>
      </c>
      <c r="BF234" s="221">
        <f>IF(O234="snížená",K234,0)</f>
        <v>0</v>
      </c>
      <c r="BG234" s="221">
        <f>IF(O234="zákl. přenesená",K234,0)</f>
        <v>0</v>
      </c>
      <c r="BH234" s="221">
        <f>IF(O234="sníž. přenesená",K234,0)</f>
        <v>0</v>
      </c>
      <c r="BI234" s="221">
        <f>IF(O234="nulová",K234,0)</f>
        <v>0</v>
      </c>
      <c r="BJ234" s="15" t="s">
        <v>80</v>
      </c>
      <c r="BK234" s="221">
        <f>ROUND(P234*H234,2)</f>
        <v>0</v>
      </c>
      <c r="BL234" s="15" t="s">
        <v>238</v>
      </c>
      <c r="BM234" s="15" t="s">
        <v>652</v>
      </c>
    </row>
    <row r="235" spans="2:51" s="11" customFormat="1" ht="12">
      <c r="B235" s="228"/>
      <c r="C235" s="229"/>
      <c r="D235" s="230" t="s">
        <v>204</v>
      </c>
      <c r="E235" s="231" t="s">
        <v>1</v>
      </c>
      <c r="F235" s="232" t="s">
        <v>653</v>
      </c>
      <c r="G235" s="229"/>
      <c r="H235" s="233">
        <v>14.12</v>
      </c>
      <c r="I235" s="234"/>
      <c r="J235" s="234"/>
      <c r="K235" s="229"/>
      <c r="L235" s="229"/>
      <c r="M235" s="235"/>
      <c r="N235" s="236"/>
      <c r="O235" s="237"/>
      <c r="P235" s="237"/>
      <c r="Q235" s="237"/>
      <c r="R235" s="237"/>
      <c r="S235" s="237"/>
      <c r="T235" s="237"/>
      <c r="U235" s="237"/>
      <c r="V235" s="237"/>
      <c r="W235" s="237"/>
      <c r="X235" s="238"/>
      <c r="AT235" s="239" t="s">
        <v>204</v>
      </c>
      <c r="AU235" s="239" t="s">
        <v>82</v>
      </c>
      <c r="AV235" s="11" t="s">
        <v>82</v>
      </c>
      <c r="AW235" s="11" t="s">
        <v>5</v>
      </c>
      <c r="AX235" s="11" t="s">
        <v>80</v>
      </c>
      <c r="AY235" s="239" t="s">
        <v>135</v>
      </c>
    </row>
    <row r="236" spans="2:65" s="1" customFormat="1" ht="16.5" customHeight="1">
      <c r="B236" s="36"/>
      <c r="C236" s="243" t="s">
        <v>654</v>
      </c>
      <c r="D236" s="243" t="s">
        <v>415</v>
      </c>
      <c r="E236" s="244" t="s">
        <v>655</v>
      </c>
      <c r="F236" s="245" t="s">
        <v>656</v>
      </c>
      <c r="G236" s="246" t="s">
        <v>218</v>
      </c>
      <c r="H236" s="247">
        <v>14.402</v>
      </c>
      <c r="I236" s="248"/>
      <c r="J236" s="249"/>
      <c r="K236" s="250">
        <f>ROUND(P236*H236,2)</f>
        <v>0</v>
      </c>
      <c r="L236" s="245" t="s">
        <v>142</v>
      </c>
      <c r="M236" s="251"/>
      <c r="N236" s="252" t="s">
        <v>1</v>
      </c>
      <c r="O236" s="217" t="s">
        <v>41</v>
      </c>
      <c r="P236" s="218">
        <f>I236+J236</f>
        <v>0</v>
      </c>
      <c r="Q236" s="218">
        <f>ROUND(I236*H236,2)</f>
        <v>0</v>
      </c>
      <c r="R236" s="218">
        <f>ROUND(J236*H236,2)</f>
        <v>0</v>
      </c>
      <c r="S236" s="77"/>
      <c r="T236" s="219">
        <f>S236*H236</f>
        <v>0</v>
      </c>
      <c r="U236" s="219">
        <v>0.00022</v>
      </c>
      <c r="V236" s="219">
        <f>U236*H236</f>
        <v>0.00316844</v>
      </c>
      <c r="W236" s="219">
        <v>0</v>
      </c>
      <c r="X236" s="220">
        <f>W236*H236</f>
        <v>0</v>
      </c>
      <c r="AR236" s="15" t="s">
        <v>370</v>
      </c>
      <c r="AT236" s="15" t="s">
        <v>415</v>
      </c>
      <c r="AU236" s="15" t="s">
        <v>82</v>
      </c>
      <c r="AY236" s="15" t="s">
        <v>135</v>
      </c>
      <c r="BE236" s="221">
        <f>IF(O236="základní",K236,0)</f>
        <v>0</v>
      </c>
      <c r="BF236" s="221">
        <f>IF(O236="snížená",K236,0)</f>
        <v>0</v>
      </c>
      <c r="BG236" s="221">
        <f>IF(O236="zákl. přenesená",K236,0)</f>
        <v>0</v>
      </c>
      <c r="BH236" s="221">
        <f>IF(O236="sníž. přenesená",K236,0)</f>
        <v>0</v>
      </c>
      <c r="BI236" s="221">
        <f>IF(O236="nulová",K236,0)</f>
        <v>0</v>
      </c>
      <c r="BJ236" s="15" t="s">
        <v>80</v>
      </c>
      <c r="BK236" s="221">
        <f>ROUND(P236*H236,2)</f>
        <v>0</v>
      </c>
      <c r="BL236" s="15" t="s">
        <v>238</v>
      </c>
      <c r="BM236" s="15" t="s">
        <v>657</v>
      </c>
    </row>
    <row r="237" spans="2:51" s="11" customFormat="1" ht="12">
      <c r="B237" s="228"/>
      <c r="C237" s="229"/>
      <c r="D237" s="230" t="s">
        <v>204</v>
      </c>
      <c r="E237" s="229"/>
      <c r="F237" s="232" t="s">
        <v>658</v>
      </c>
      <c r="G237" s="229"/>
      <c r="H237" s="233">
        <v>14.402</v>
      </c>
      <c r="I237" s="234"/>
      <c r="J237" s="234"/>
      <c r="K237" s="229"/>
      <c r="L237" s="229"/>
      <c r="M237" s="235"/>
      <c r="N237" s="236"/>
      <c r="O237" s="237"/>
      <c r="P237" s="237"/>
      <c r="Q237" s="237"/>
      <c r="R237" s="237"/>
      <c r="S237" s="237"/>
      <c r="T237" s="237"/>
      <c r="U237" s="237"/>
      <c r="V237" s="237"/>
      <c r="W237" s="237"/>
      <c r="X237" s="238"/>
      <c r="AT237" s="239" t="s">
        <v>204</v>
      </c>
      <c r="AU237" s="239" t="s">
        <v>82</v>
      </c>
      <c r="AV237" s="11" t="s">
        <v>82</v>
      </c>
      <c r="AW237" s="11" t="s">
        <v>4</v>
      </c>
      <c r="AX237" s="11" t="s">
        <v>80</v>
      </c>
      <c r="AY237" s="239" t="s">
        <v>135</v>
      </c>
    </row>
    <row r="238" spans="2:65" s="1" customFormat="1" ht="16.5" customHeight="1">
      <c r="B238" s="36"/>
      <c r="C238" s="209" t="s">
        <v>659</v>
      </c>
      <c r="D238" s="209" t="s">
        <v>138</v>
      </c>
      <c r="E238" s="210" t="s">
        <v>660</v>
      </c>
      <c r="F238" s="211" t="s">
        <v>661</v>
      </c>
      <c r="G238" s="212" t="s">
        <v>218</v>
      </c>
      <c r="H238" s="213">
        <v>5</v>
      </c>
      <c r="I238" s="214"/>
      <c r="J238" s="214"/>
      <c r="K238" s="215">
        <f>ROUND(P238*H238,2)</f>
        <v>0</v>
      </c>
      <c r="L238" s="211" t="s">
        <v>142</v>
      </c>
      <c r="M238" s="41"/>
      <c r="N238" s="216" t="s">
        <v>1</v>
      </c>
      <c r="O238" s="217" t="s">
        <v>41</v>
      </c>
      <c r="P238" s="218">
        <f>I238+J238</f>
        <v>0</v>
      </c>
      <c r="Q238" s="218">
        <f>ROUND(I238*H238,2)</f>
        <v>0</v>
      </c>
      <c r="R238" s="218">
        <f>ROUND(J238*H238,2)</f>
        <v>0</v>
      </c>
      <c r="S238" s="77"/>
      <c r="T238" s="219">
        <f>S238*H238</f>
        <v>0</v>
      </c>
      <c r="U238" s="219">
        <v>0</v>
      </c>
      <c r="V238" s="219">
        <f>U238*H238</f>
        <v>0</v>
      </c>
      <c r="W238" s="219">
        <v>0</v>
      </c>
      <c r="X238" s="220">
        <f>W238*H238</f>
        <v>0</v>
      </c>
      <c r="AR238" s="15" t="s">
        <v>238</v>
      </c>
      <c r="AT238" s="15" t="s">
        <v>138</v>
      </c>
      <c r="AU238" s="15" t="s">
        <v>82</v>
      </c>
      <c r="AY238" s="15" t="s">
        <v>135</v>
      </c>
      <c r="BE238" s="221">
        <f>IF(O238="základní",K238,0)</f>
        <v>0</v>
      </c>
      <c r="BF238" s="221">
        <f>IF(O238="snížená",K238,0)</f>
        <v>0</v>
      </c>
      <c r="BG238" s="221">
        <f>IF(O238="zákl. přenesená",K238,0)</f>
        <v>0</v>
      </c>
      <c r="BH238" s="221">
        <f>IF(O238="sníž. přenesená",K238,0)</f>
        <v>0</v>
      </c>
      <c r="BI238" s="221">
        <f>IF(O238="nulová",K238,0)</f>
        <v>0</v>
      </c>
      <c r="BJ238" s="15" t="s">
        <v>80</v>
      </c>
      <c r="BK238" s="221">
        <f>ROUND(P238*H238,2)</f>
        <v>0</v>
      </c>
      <c r="BL238" s="15" t="s">
        <v>238</v>
      </c>
      <c r="BM238" s="15" t="s">
        <v>662</v>
      </c>
    </row>
    <row r="239" spans="2:51" s="11" customFormat="1" ht="12">
      <c r="B239" s="228"/>
      <c r="C239" s="229"/>
      <c r="D239" s="230" t="s">
        <v>204</v>
      </c>
      <c r="E239" s="231" t="s">
        <v>1</v>
      </c>
      <c r="F239" s="232" t="s">
        <v>663</v>
      </c>
      <c r="G239" s="229"/>
      <c r="H239" s="233">
        <v>1</v>
      </c>
      <c r="I239" s="234"/>
      <c r="J239" s="234"/>
      <c r="K239" s="229"/>
      <c r="L239" s="229"/>
      <c r="M239" s="235"/>
      <c r="N239" s="236"/>
      <c r="O239" s="237"/>
      <c r="P239" s="237"/>
      <c r="Q239" s="237"/>
      <c r="R239" s="237"/>
      <c r="S239" s="237"/>
      <c r="T239" s="237"/>
      <c r="U239" s="237"/>
      <c r="V239" s="237"/>
      <c r="W239" s="237"/>
      <c r="X239" s="238"/>
      <c r="AT239" s="239" t="s">
        <v>204</v>
      </c>
      <c r="AU239" s="239" t="s">
        <v>82</v>
      </c>
      <c r="AV239" s="11" t="s">
        <v>82</v>
      </c>
      <c r="AW239" s="11" t="s">
        <v>5</v>
      </c>
      <c r="AX239" s="11" t="s">
        <v>72</v>
      </c>
      <c r="AY239" s="239" t="s">
        <v>135</v>
      </c>
    </row>
    <row r="240" spans="2:51" s="11" customFormat="1" ht="12">
      <c r="B240" s="228"/>
      <c r="C240" s="229"/>
      <c r="D240" s="230" t="s">
        <v>204</v>
      </c>
      <c r="E240" s="231" t="s">
        <v>1</v>
      </c>
      <c r="F240" s="232" t="s">
        <v>664</v>
      </c>
      <c r="G240" s="229"/>
      <c r="H240" s="233">
        <v>2</v>
      </c>
      <c r="I240" s="234"/>
      <c r="J240" s="234"/>
      <c r="K240" s="229"/>
      <c r="L240" s="229"/>
      <c r="M240" s="235"/>
      <c r="N240" s="236"/>
      <c r="O240" s="237"/>
      <c r="P240" s="237"/>
      <c r="Q240" s="237"/>
      <c r="R240" s="237"/>
      <c r="S240" s="237"/>
      <c r="T240" s="237"/>
      <c r="U240" s="237"/>
      <c r="V240" s="237"/>
      <c r="W240" s="237"/>
      <c r="X240" s="238"/>
      <c r="AT240" s="239" t="s">
        <v>204</v>
      </c>
      <c r="AU240" s="239" t="s">
        <v>82</v>
      </c>
      <c r="AV240" s="11" t="s">
        <v>82</v>
      </c>
      <c r="AW240" s="11" t="s">
        <v>5</v>
      </c>
      <c r="AX240" s="11" t="s">
        <v>72</v>
      </c>
      <c r="AY240" s="239" t="s">
        <v>135</v>
      </c>
    </row>
    <row r="241" spans="2:51" s="11" customFormat="1" ht="12">
      <c r="B241" s="228"/>
      <c r="C241" s="229"/>
      <c r="D241" s="230" t="s">
        <v>204</v>
      </c>
      <c r="E241" s="231" t="s">
        <v>1</v>
      </c>
      <c r="F241" s="232" t="s">
        <v>665</v>
      </c>
      <c r="G241" s="229"/>
      <c r="H241" s="233">
        <v>1</v>
      </c>
      <c r="I241" s="234"/>
      <c r="J241" s="234"/>
      <c r="K241" s="229"/>
      <c r="L241" s="229"/>
      <c r="M241" s="235"/>
      <c r="N241" s="236"/>
      <c r="O241" s="237"/>
      <c r="P241" s="237"/>
      <c r="Q241" s="237"/>
      <c r="R241" s="237"/>
      <c r="S241" s="237"/>
      <c r="T241" s="237"/>
      <c r="U241" s="237"/>
      <c r="V241" s="237"/>
      <c r="W241" s="237"/>
      <c r="X241" s="238"/>
      <c r="AT241" s="239" t="s">
        <v>204</v>
      </c>
      <c r="AU241" s="239" t="s">
        <v>82</v>
      </c>
      <c r="AV241" s="11" t="s">
        <v>82</v>
      </c>
      <c r="AW241" s="11" t="s">
        <v>5</v>
      </c>
      <c r="AX241" s="11" t="s">
        <v>72</v>
      </c>
      <c r="AY241" s="239" t="s">
        <v>135</v>
      </c>
    </row>
    <row r="242" spans="2:51" s="11" customFormat="1" ht="12">
      <c r="B242" s="228"/>
      <c r="C242" s="229"/>
      <c r="D242" s="230" t="s">
        <v>204</v>
      </c>
      <c r="E242" s="231" t="s">
        <v>1</v>
      </c>
      <c r="F242" s="232" t="s">
        <v>666</v>
      </c>
      <c r="G242" s="229"/>
      <c r="H242" s="233">
        <v>1</v>
      </c>
      <c r="I242" s="234"/>
      <c r="J242" s="234"/>
      <c r="K242" s="229"/>
      <c r="L242" s="229"/>
      <c r="M242" s="235"/>
      <c r="N242" s="236"/>
      <c r="O242" s="237"/>
      <c r="P242" s="237"/>
      <c r="Q242" s="237"/>
      <c r="R242" s="237"/>
      <c r="S242" s="237"/>
      <c r="T242" s="237"/>
      <c r="U242" s="237"/>
      <c r="V242" s="237"/>
      <c r="W242" s="237"/>
      <c r="X242" s="238"/>
      <c r="AT242" s="239" t="s">
        <v>204</v>
      </c>
      <c r="AU242" s="239" t="s">
        <v>82</v>
      </c>
      <c r="AV242" s="11" t="s">
        <v>82</v>
      </c>
      <c r="AW242" s="11" t="s">
        <v>5</v>
      </c>
      <c r="AX242" s="11" t="s">
        <v>72</v>
      </c>
      <c r="AY242" s="239" t="s">
        <v>135</v>
      </c>
    </row>
    <row r="243" spans="2:65" s="1" customFormat="1" ht="16.5" customHeight="1">
      <c r="B243" s="36"/>
      <c r="C243" s="243" t="s">
        <v>667</v>
      </c>
      <c r="D243" s="243" t="s">
        <v>415</v>
      </c>
      <c r="E243" s="244" t="s">
        <v>668</v>
      </c>
      <c r="F243" s="245" t="s">
        <v>669</v>
      </c>
      <c r="G243" s="246" t="s">
        <v>218</v>
      </c>
      <c r="H243" s="247">
        <v>5.1</v>
      </c>
      <c r="I243" s="248"/>
      <c r="J243" s="249"/>
      <c r="K243" s="250">
        <f>ROUND(P243*H243,2)</f>
        <v>0</v>
      </c>
      <c r="L243" s="245" t="s">
        <v>142</v>
      </c>
      <c r="M243" s="251"/>
      <c r="N243" s="252" t="s">
        <v>1</v>
      </c>
      <c r="O243" s="217" t="s">
        <v>41</v>
      </c>
      <c r="P243" s="218">
        <f>I243+J243</f>
        <v>0</v>
      </c>
      <c r="Q243" s="218">
        <f>ROUND(I243*H243,2)</f>
        <v>0</v>
      </c>
      <c r="R243" s="218">
        <f>ROUND(J243*H243,2)</f>
        <v>0</v>
      </c>
      <c r="S243" s="77"/>
      <c r="T243" s="219">
        <f>S243*H243</f>
        <v>0</v>
      </c>
      <c r="U243" s="219">
        <v>0.00016</v>
      </c>
      <c r="V243" s="219">
        <f>U243*H243</f>
        <v>0.000816</v>
      </c>
      <c r="W243" s="219">
        <v>0</v>
      </c>
      <c r="X243" s="220">
        <f>W243*H243</f>
        <v>0</v>
      </c>
      <c r="AR243" s="15" t="s">
        <v>370</v>
      </c>
      <c r="AT243" s="15" t="s">
        <v>415</v>
      </c>
      <c r="AU243" s="15" t="s">
        <v>82</v>
      </c>
      <c r="AY243" s="15" t="s">
        <v>135</v>
      </c>
      <c r="BE243" s="221">
        <f>IF(O243="základní",K243,0)</f>
        <v>0</v>
      </c>
      <c r="BF243" s="221">
        <f>IF(O243="snížená",K243,0)</f>
        <v>0</v>
      </c>
      <c r="BG243" s="221">
        <f>IF(O243="zákl. přenesená",K243,0)</f>
        <v>0</v>
      </c>
      <c r="BH243" s="221">
        <f>IF(O243="sníž. přenesená",K243,0)</f>
        <v>0</v>
      </c>
      <c r="BI243" s="221">
        <f>IF(O243="nulová",K243,0)</f>
        <v>0</v>
      </c>
      <c r="BJ243" s="15" t="s">
        <v>80</v>
      </c>
      <c r="BK243" s="221">
        <f>ROUND(P243*H243,2)</f>
        <v>0</v>
      </c>
      <c r="BL243" s="15" t="s">
        <v>238</v>
      </c>
      <c r="BM243" s="15" t="s">
        <v>670</v>
      </c>
    </row>
    <row r="244" spans="2:51" s="11" customFormat="1" ht="12">
      <c r="B244" s="228"/>
      <c r="C244" s="229"/>
      <c r="D244" s="230" t="s">
        <v>204</v>
      </c>
      <c r="E244" s="229"/>
      <c r="F244" s="232" t="s">
        <v>671</v>
      </c>
      <c r="G244" s="229"/>
      <c r="H244" s="233">
        <v>5.1</v>
      </c>
      <c r="I244" s="234"/>
      <c r="J244" s="234"/>
      <c r="K244" s="229"/>
      <c r="L244" s="229"/>
      <c r="M244" s="235"/>
      <c r="N244" s="236"/>
      <c r="O244" s="237"/>
      <c r="P244" s="237"/>
      <c r="Q244" s="237"/>
      <c r="R244" s="237"/>
      <c r="S244" s="237"/>
      <c r="T244" s="237"/>
      <c r="U244" s="237"/>
      <c r="V244" s="237"/>
      <c r="W244" s="237"/>
      <c r="X244" s="238"/>
      <c r="AT244" s="239" t="s">
        <v>204</v>
      </c>
      <c r="AU244" s="239" t="s">
        <v>82</v>
      </c>
      <c r="AV244" s="11" t="s">
        <v>82</v>
      </c>
      <c r="AW244" s="11" t="s">
        <v>4</v>
      </c>
      <c r="AX244" s="11" t="s">
        <v>80</v>
      </c>
      <c r="AY244" s="239" t="s">
        <v>135</v>
      </c>
    </row>
    <row r="245" spans="2:65" s="1" customFormat="1" ht="16.5" customHeight="1">
      <c r="B245" s="36"/>
      <c r="C245" s="209" t="s">
        <v>672</v>
      </c>
      <c r="D245" s="209" t="s">
        <v>138</v>
      </c>
      <c r="E245" s="210" t="s">
        <v>673</v>
      </c>
      <c r="F245" s="211" t="s">
        <v>674</v>
      </c>
      <c r="G245" s="212" t="s">
        <v>535</v>
      </c>
      <c r="H245" s="253"/>
      <c r="I245" s="214"/>
      <c r="J245" s="214"/>
      <c r="K245" s="215">
        <f>ROUND(P245*H245,2)</f>
        <v>0</v>
      </c>
      <c r="L245" s="211" t="s">
        <v>142</v>
      </c>
      <c r="M245" s="41"/>
      <c r="N245" s="216" t="s">
        <v>1</v>
      </c>
      <c r="O245" s="217" t="s">
        <v>41</v>
      </c>
      <c r="P245" s="218">
        <f>I245+J245</f>
        <v>0</v>
      </c>
      <c r="Q245" s="218">
        <f>ROUND(I245*H245,2)</f>
        <v>0</v>
      </c>
      <c r="R245" s="218">
        <f>ROUND(J245*H245,2)</f>
        <v>0</v>
      </c>
      <c r="S245" s="77"/>
      <c r="T245" s="219">
        <f>S245*H245</f>
        <v>0</v>
      </c>
      <c r="U245" s="219">
        <v>0</v>
      </c>
      <c r="V245" s="219">
        <f>U245*H245</f>
        <v>0</v>
      </c>
      <c r="W245" s="219">
        <v>0</v>
      </c>
      <c r="X245" s="220">
        <f>W245*H245</f>
        <v>0</v>
      </c>
      <c r="AR245" s="15" t="s">
        <v>238</v>
      </c>
      <c r="AT245" s="15" t="s">
        <v>138</v>
      </c>
      <c r="AU245" s="15" t="s">
        <v>82</v>
      </c>
      <c r="AY245" s="15" t="s">
        <v>135</v>
      </c>
      <c r="BE245" s="221">
        <f>IF(O245="základní",K245,0)</f>
        <v>0</v>
      </c>
      <c r="BF245" s="221">
        <f>IF(O245="snížená",K245,0)</f>
        <v>0</v>
      </c>
      <c r="BG245" s="221">
        <f>IF(O245="zákl. přenesená",K245,0)</f>
        <v>0</v>
      </c>
      <c r="BH245" s="221">
        <f>IF(O245="sníž. přenesená",K245,0)</f>
        <v>0</v>
      </c>
      <c r="BI245" s="221">
        <f>IF(O245="nulová",K245,0)</f>
        <v>0</v>
      </c>
      <c r="BJ245" s="15" t="s">
        <v>80</v>
      </c>
      <c r="BK245" s="221">
        <f>ROUND(P245*H245,2)</f>
        <v>0</v>
      </c>
      <c r="BL245" s="15" t="s">
        <v>238</v>
      </c>
      <c r="BM245" s="15" t="s">
        <v>675</v>
      </c>
    </row>
    <row r="246" spans="2:63" s="10" customFormat="1" ht="22.8" customHeight="1">
      <c r="B246" s="192"/>
      <c r="C246" s="193"/>
      <c r="D246" s="194" t="s">
        <v>71</v>
      </c>
      <c r="E246" s="207" t="s">
        <v>381</v>
      </c>
      <c r="F246" s="207" t="s">
        <v>382</v>
      </c>
      <c r="G246" s="193"/>
      <c r="H246" s="193"/>
      <c r="I246" s="196"/>
      <c r="J246" s="196"/>
      <c r="K246" s="208">
        <f>BK246</f>
        <v>0</v>
      </c>
      <c r="L246" s="193"/>
      <c r="M246" s="198"/>
      <c r="N246" s="199"/>
      <c r="O246" s="200"/>
      <c r="P246" s="200"/>
      <c r="Q246" s="201">
        <f>SUM(Q247:Q263)</f>
        <v>0</v>
      </c>
      <c r="R246" s="201">
        <f>SUM(R247:R263)</f>
        <v>0</v>
      </c>
      <c r="S246" s="200"/>
      <c r="T246" s="202">
        <f>SUM(T247:T263)</f>
        <v>0</v>
      </c>
      <c r="U246" s="200"/>
      <c r="V246" s="202">
        <f>SUM(V247:V263)</f>
        <v>0.028473</v>
      </c>
      <c r="W246" s="200"/>
      <c r="X246" s="203">
        <f>SUM(X247:X263)</f>
        <v>0.00184</v>
      </c>
      <c r="AR246" s="204" t="s">
        <v>82</v>
      </c>
      <c r="AT246" s="205" t="s">
        <v>71</v>
      </c>
      <c r="AU246" s="205" t="s">
        <v>80</v>
      </c>
      <c r="AY246" s="204" t="s">
        <v>135</v>
      </c>
      <c r="BK246" s="206">
        <f>SUM(BK247:BK263)</f>
        <v>0</v>
      </c>
    </row>
    <row r="247" spans="2:65" s="1" customFormat="1" ht="16.5" customHeight="1">
      <c r="B247" s="36"/>
      <c r="C247" s="209" t="s">
        <v>676</v>
      </c>
      <c r="D247" s="209" t="s">
        <v>138</v>
      </c>
      <c r="E247" s="210" t="s">
        <v>677</v>
      </c>
      <c r="F247" s="211" t="s">
        <v>678</v>
      </c>
      <c r="G247" s="212" t="s">
        <v>202</v>
      </c>
      <c r="H247" s="213">
        <v>1.3</v>
      </c>
      <c r="I247" s="214"/>
      <c r="J247" s="214"/>
      <c r="K247" s="215">
        <f>ROUND(P247*H247,2)</f>
        <v>0</v>
      </c>
      <c r="L247" s="211" t="s">
        <v>142</v>
      </c>
      <c r="M247" s="41"/>
      <c r="N247" s="216" t="s">
        <v>1</v>
      </c>
      <c r="O247" s="217" t="s">
        <v>41</v>
      </c>
      <c r="P247" s="218">
        <f>I247+J247</f>
        <v>0</v>
      </c>
      <c r="Q247" s="218">
        <f>ROUND(I247*H247,2)</f>
        <v>0</v>
      </c>
      <c r="R247" s="218">
        <f>ROUND(J247*H247,2)</f>
        <v>0</v>
      </c>
      <c r="S247" s="77"/>
      <c r="T247" s="219">
        <f>S247*H247</f>
        <v>0</v>
      </c>
      <c r="U247" s="219">
        <v>0.0003</v>
      </c>
      <c r="V247" s="219">
        <f>U247*H247</f>
        <v>0.00039</v>
      </c>
      <c r="W247" s="219">
        <v>0</v>
      </c>
      <c r="X247" s="220">
        <f>W247*H247</f>
        <v>0</v>
      </c>
      <c r="AR247" s="15" t="s">
        <v>238</v>
      </c>
      <c r="AT247" s="15" t="s">
        <v>138</v>
      </c>
      <c r="AU247" s="15" t="s">
        <v>82</v>
      </c>
      <c r="AY247" s="15" t="s">
        <v>135</v>
      </c>
      <c r="BE247" s="221">
        <f>IF(O247="základní",K247,0)</f>
        <v>0</v>
      </c>
      <c r="BF247" s="221">
        <f>IF(O247="snížená",K247,0)</f>
        <v>0</v>
      </c>
      <c r="BG247" s="221">
        <f>IF(O247="zákl. přenesená",K247,0)</f>
        <v>0</v>
      </c>
      <c r="BH247" s="221">
        <f>IF(O247="sníž. přenesená",K247,0)</f>
        <v>0</v>
      </c>
      <c r="BI247" s="221">
        <f>IF(O247="nulová",K247,0)</f>
        <v>0</v>
      </c>
      <c r="BJ247" s="15" t="s">
        <v>80</v>
      </c>
      <c r="BK247" s="221">
        <f>ROUND(P247*H247,2)</f>
        <v>0</v>
      </c>
      <c r="BL247" s="15" t="s">
        <v>238</v>
      </c>
      <c r="BM247" s="15" t="s">
        <v>679</v>
      </c>
    </row>
    <row r="248" spans="2:51" s="11" customFormat="1" ht="12">
      <c r="B248" s="228"/>
      <c r="C248" s="229"/>
      <c r="D248" s="230" t="s">
        <v>204</v>
      </c>
      <c r="E248" s="231" t="s">
        <v>1</v>
      </c>
      <c r="F248" s="232" t="s">
        <v>680</v>
      </c>
      <c r="G248" s="229"/>
      <c r="H248" s="233">
        <v>1.3</v>
      </c>
      <c r="I248" s="234"/>
      <c r="J248" s="234"/>
      <c r="K248" s="229"/>
      <c r="L248" s="229"/>
      <c r="M248" s="235"/>
      <c r="N248" s="236"/>
      <c r="O248" s="237"/>
      <c r="P248" s="237"/>
      <c r="Q248" s="237"/>
      <c r="R248" s="237"/>
      <c r="S248" s="237"/>
      <c r="T248" s="237"/>
      <c r="U248" s="237"/>
      <c r="V248" s="237"/>
      <c r="W248" s="237"/>
      <c r="X248" s="238"/>
      <c r="AT248" s="239" t="s">
        <v>204</v>
      </c>
      <c r="AU248" s="239" t="s">
        <v>82</v>
      </c>
      <c r="AV248" s="11" t="s">
        <v>82</v>
      </c>
      <c r="AW248" s="11" t="s">
        <v>5</v>
      </c>
      <c r="AX248" s="11" t="s">
        <v>80</v>
      </c>
      <c r="AY248" s="239" t="s">
        <v>135</v>
      </c>
    </row>
    <row r="249" spans="2:65" s="1" customFormat="1" ht="16.5" customHeight="1">
      <c r="B249" s="36"/>
      <c r="C249" s="209" t="s">
        <v>681</v>
      </c>
      <c r="D249" s="209" t="s">
        <v>138</v>
      </c>
      <c r="E249" s="210" t="s">
        <v>384</v>
      </c>
      <c r="F249" s="211" t="s">
        <v>682</v>
      </c>
      <c r="G249" s="212" t="s">
        <v>249</v>
      </c>
      <c r="H249" s="213">
        <v>2</v>
      </c>
      <c r="I249" s="214"/>
      <c r="J249" s="214"/>
      <c r="K249" s="215">
        <f>ROUND(P249*H249,2)</f>
        <v>0</v>
      </c>
      <c r="L249" s="211" t="s">
        <v>142</v>
      </c>
      <c r="M249" s="41"/>
      <c r="N249" s="216" t="s">
        <v>1</v>
      </c>
      <c r="O249" s="217" t="s">
        <v>41</v>
      </c>
      <c r="P249" s="218">
        <f>I249+J249</f>
        <v>0</v>
      </c>
      <c r="Q249" s="218">
        <f>ROUND(I249*H249,2)</f>
        <v>0</v>
      </c>
      <c r="R249" s="218">
        <f>ROUND(J249*H249,2)</f>
        <v>0</v>
      </c>
      <c r="S249" s="77"/>
      <c r="T249" s="219">
        <f>S249*H249</f>
        <v>0</v>
      </c>
      <c r="U249" s="219">
        <v>0.00024</v>
      </c>
      <c r="V249" s="219">
        <f>U249*H249</f>
        <v>0.00048</v>
      </c>
      <c r="W249" s="219">
        <v>0.00092</v>
      </c>
      <c r="X249" s="220">
        <f>W249*H249</f>
        <v>0.00184</v>
      </c>
      <c r="AR249" s="15" t="s">
        <v>238</v>
      </c>
      <c r="AT249" s="15" t="s">
        <v>138</v>
      </c>
      <c r="AU249" s="15" t="s">
        <v>82</v>
      </c>
      <c r="AY249" s="15" t="s">
        <v>135</v>
      </c>
      <c r="BE249" s="221">
        <f>IF(O249="základní",K249,0)</f>
        <v>0</v>
      </c>
      <c r="BF249" s="221">
        <f>IF(O249="snížená",K249,0)</f>
        <v>0</v>
      </c>
      <c r="BG249" s="221">
        <f>IF(O249="zákl. přenesená",K249,0)</f>
        <v>0</v>
      </c>
      <c r="BH249" s="221">
        <f>IF(O249="sníž. přenesená",K249,0)</f>
        <v>0</v>
      </c>
      <c r="BI249" s="221">
        <f>IF(O249="nulová",K249,0)</f>
        <v>0</v>
      </c>
      <c r="BJ249" s="15" t="s">
        <v>80</v>
      </c>
      <c r="BK249" s="221">
        <f>ROUND(P249*H249,2)</f>
        <v>0</v>
      </c>
      <c r="BL249" s="15" t="s">
        <v>238</v>
      </c>
      <c r="BM249" s="15" t="s">
        <v>683</v>
      </c>
    </row>
    <row r="250" spans="2:51" s="11" customFormat="1" ht="12">
      <c r="B250" s="228"/>
      <c r="C250" s="229"/>
      <c r="D250" s="230" t="s">
        <v>204</v>
      </c>
      <c r="E250" s="231" t="s">
        <v>1</v>
      </c>
      <c r="F250" s="232" t="s">
        <v>387</v>
      </c>
      <c r="G250" s="229"/>
      <c r="H250" s="233">
        <v>2</v>
      </c>
      <c r="I250" s="234"/>
      <c r="J250" s="234"/>
      <c r="K250" s="229"/>
      <c r="L250" s="229"/>
      <c r="M250" s="235"/>
      <c r="N250" s="236"/>
      <c r="O250" s="237"/>
      <c r="P250" s="237"/>
      <c r="Q250" s="237"/>
      <c r="R250" s="237"/>
      <c r="S250" s="237"/>
      <c r="T250" s="237"/>
      <c r="U250" s="237"/>
      <c r="V250" s="237"/>
      <c r="W250" s="237"/>
      <c r="X250" s="238"/>
      <c r="AT250" s="239" t="s">
        <v>204</v>
      </c>
      <c r="AU250" s="239" t="s">
        <v>82</v>
      </c>
      <c r="AV250" s="11" t="s">
        <v>82</v>
      </c>
      <c r="AW250" s="11" t="s">
        <v>5</v>
      </c>
      <c r="AX250" s="11" t="s">
        <v>80</v>
      </c>
      <c r="AY250" s="239" t="s">
        <v>135</v>
      </c>
    </row>
    <row r="251" spans="2:65" s="1" customFormat="1" ht="16.5" customHeight="1">
      <c r="B251" s="36"/>
      <c r="C251" s="243" t="s">
        <v>684</v>
      </c>
      <c r="D251" s="243" t="s">
        <v>415</v>
      </c>
      <c r="E251" s="244" t="s">
        <v>685</v>
      </c>
      <c r="F251" s="245" t="s">
        <v>686</v>
      </c>
      <c r="G251" s="246" t="s">
        <v>202</v>
      </c>
      <c r="H251" s="247">
        <v>0.11</v>
      </c>
      <c r="I251" s="248"/>
      <c r="J251" s="249"/>
      <c r="K251" s="250">
        <f>ROUND(P251*H251,2)</f>
        <v>0</v>
      </c>
      <c r="L251" s="245" t="s">
        <v>142</v>
      </c>
      <c r="M251" s="251"/>
      <c r="N251" s="252" t="s">
        <v>1</v>
      </c>
      <c r="O251" s="217" t="s">
        <v>41</v>
      </c>
      <c r="P251" s="218">
        <f>I251+J251</f>
        <v>0</v>
      </c>
      <c r="Q251" s="218">
        <f>ROUND(I251*H251,2)</f>
        <v>0</v>
      </c>
      <c r="R251" s="218">
        <f>ROUND(J251*H251,2)</f>
        <v>0</v>
      </c>
      <c r="S251" s="77"/>
      <c r="T251" s="219">
        <f>S251*H251</f>
        <v>0</v>
      </c>
      <c r="U251" s="219">
        <v>0.0126</v>
      </c>
      <c r="V251" s="219">
        <f>U251*H251</f>
        <v>0.001386</v>
      </c>
      <c r="W251" s="219">
        <v>0</v>
      </c>
      <c r="X251" s="220">
        <f>W251*H251</f>
        <v>0</v>
      </c>
      <c r="AR251" s="15" t="s">
        <v>370</v>
      </c>
      <c r="AT251" s="15" t="s">
        <v>415</v>
      </c>
      <c r="AU251" s="15" t="s">
        <v>82</v>
      </c>
      <c r="AY251" s="15" t="s">
        <v>135</v>
      </c>
      <c r="BE251" s="221">
        <f>IF(O251="základní",K251,0)</f>
        <v>0</v>
      </c>
      <c r="BF251" s="221">
        <f>IF(O251="snížená",K251,0)</f>
        <v>0</v>
      </c>
      <c r="BG251" s="221">
        <f>IF(O251="zákl. přenesená",K251,0)</f>
        <v>0</v>
      </c>
      <c r="BH251" s="221">
        <f>IF(O251="sníž. přenesená",K251,0)</f>
        <v>0</v>
      </c>
      <c r="BI251" s="221">
        <f>IF(O251="nulová",K251,0)</f>
        <v>0</v>
      </c>
      <c r="BJ251" s="15" t="s">
        <v>80</v>
      </c>
      <c r="BK251" s="221">
        <f>ROUND(P251*H251,2)</f>
        <v>0</v>
      </c>
      <c r="BL251" s="15" t="s">
        <v>238</v>
      </c>
      <c r="BM251" s="15" t="s">
        <v>687</v>
      </c>
    </row>
    <row r="252" spans="2:51" s="11" customFormat="1" ht="12">
      <c r="B252" s="228"/>
      <c r="C252" s="229"/>
      <c r="D252" s="230" t="s">
        <v>204</v>
      </c>
      <c r="E252" s="231" t="s">
        <v>1</v>
      </c>
      <c r="F252" s="232" t="s">
        <v>688</v>
      </c>
      <c r="G252" s="229"/>
      <c r="H252" s="233">
        <v>0.1</v>
      </c>
      <c r="I252" s="234"/>
      <c r="J252" s="234"/>
      <c r="K252" s="229"/>
      <c r="L252" s="229"/>
      <c r="M252" s="235"/>
      <c r="N252" s="236"/>
      <c r="O252" s="237"/>
      <c r="P252" s="237"/>
      <c r="Q252" s="237"/>
      <c r="R252" s="237"/>
      <c r="S252" s="237"/>
      <c r="T252" s="237"/>
      <c r="U252" s="237"/>
      <c r="V252" s="237"/>
      <c r="W252" s="237"/>
      <c r="X252" s="238"/>
      <c r="AT252" s="239" t="s">
        <v>204</v>
      </c>
      <c r="AU252" s="239" t="s">
        <v>82</v>
      </c>
      <c r="AV252" s="11" t="s">
        <v>82</v>
      </c>
      <c r="AW252" s="11" t="s">
        <v>5</v>
      </c>
      <c r="AX252" s="11" t="s">
        <v>80</v>
      </c>
      <c r="AY252" s="239" t="s">
        <v>135</v>
      </c>
    </row>
    <row r="253" spans="2:51" s="11" customFormat="1" ht="12">
      <c r="B253" s="228"/>
      <c r="C253" s="229"/>
      <c r="D253" s="230" t="s">
        <v>204</v>
      </c>
      <c r="E253" s="229"/>
      <c r="F253" s="232" t="s">
        <v>689</v>
      </c>
      <c r="G253" s="229"/>
      <c r="H253" s="233">
        <v>0.11</v>
      </c>
      <c r="I253" s="234"/>
      <c r="J253" s="234"/>
      <c r="K253" s="229"/>
      <c r="L253" s="229"/>
      <c r="M253" s="235"/>
      <c r="N253" s="236"/>
      <c r="O253" s="237"/>
      <c r="P253" s="237"/>
      <c r="Q253" s="237"/>
      <c r="R253" s="237"/>
      <c r="S253" s="237"/>
      <c r="T253" s="237"/>
      <c r="U253" s="237"/>
      <c r="V253" s="237"/>
      <c r="W253" s="237"/>
      <c r="X253" s="238"/>
      <c r="AT253" s="239" t="s">
        <v>204</v>
      </c>
      <c r="AU253" s="239" t="s">
        <v>82</v>
      </c>
      <c r="AV253" s="11" t="s">
        <v>82</v>
      </c>
      <c r="AW253" s="11" t="s">
        <v>4</v>
      </c>
      <c r="AX253" s="11" t="s">
        <v>80</v>
      </c>
      <c r="AY253" s="239" t="s">
        <v>135</v>
      </c>
    </row>
    <row r="254" spans="2:65" s="1" customFormat="1" ht="16.5" customHeight="1">
      <c r="B254" s="36"/>
      <c r="C254" s="209" t="s">
        <v>690</v>
      </c>
      <c r="D254" s="209" t="s">
        <v>138</v>
      </c>
      <c r="E254" s="210" t="s">
        <v>691</v>
      </c>
      <c r="F254" s="211" t="s">
        <v>692</v>
      </c>
      <c r="G254" s="212" t="s">
        <v>218</v>
      </c>
      <c r="H254" s="213">
        <v>2</v>
      </c>
      <c r="I254" s="214"/>
      <c r="J254" s="214"/>
      <c r="K254" s="215">
        <f>ROUND(P254*H254,2)</f>
        <v>0</v>
      </c>
      <c r="L254" s="211" t="s">
        <v>142</v>
      </c>
      <c r="M254" s="41"/>
      <c r="N254" s="216" t="s">
        <v>1</v>
      </c>
      <c r="O254" s="217" t="s">
        <v>41</v>
      </c>
      <c r="P254" s="218">
        <f>I254+J254</f>
        <v>0</v>
      </c>
      <c r="Q254" s="218">
        <f>ROUND(I254*H254,2)</f>
        <v>0</v>
      </c>
      <c r="R254" s="218">
        <f>ROUND(J254*H254,2)</f>
        <v>0</v>
      </c>
      <c r="S254" s="77"/>
      <c r="T254" s="219">
        <f>S254*H254</f>
        <v>0</v>
      </c>
      <c r="U254" s="219">
        <v>0.00031</v>
      </c>
      <c r="V254" s="219">
        <f>U254*H254</f>
        <v>0.00062</v>
      </c>
      <c r="W254" s="219">
        <v>0</v>
      </c>
      <c r="X254" s="220">
        <f>W254*H254</f>
        <v>0</v>
      </c>
      <c r="AR254" s="15" t="s">
        <v>238</v>
      </c>
      <c r="AT254" s="15" t="s">
        <v>138</v>
      </c>
      <c r="AU254" s="15" t="s">
        <v>82</v>
      </c>
      <c r="AY254" s="15" t="s">
        <v>135</v>
      </c>
      <c r="BE254" s="221">
        <f>IF(O254="základní",K254,0)</f>
        <v>0</v>
      </c>
      <c r="BF254" s="221">
        <f>IF(O254="snížená",K254,0)</f>
        <v>0</v>
      </c>
      <c r="BG254" s="221">
        <f>IF(O254="zákl. přenesená",K254,0)</f>
        <v>0</v>
      </c>
      <c r="BH254" s="221">
        <f>IF(O254="sníž. přenesená",K254,0)</f>
        <v>0</v>
      </c>
      <c r="BI254" s="221">
        <f>IF(O254="nulová",K254,0)</f>
        <v>0</v>
      </c>
      <c r="BJ254" s="15" t="s">
        <v>80</v>
      </c>
      <c r="BK254" s="221">
        <f>ROUND(P254*H254,2)</f>
        <v>0</v>
      </c>
      <c r="BL254" s="15" t="s">
        <v>238</v>
      </c>
      <c r="BM254" s="15" t="s">
        <v>693</v>
      </c>
    </row>
    <row r="255" spans="2:51" s="11" customFormat="1" ht="12">
      <c r="B255" s="228"/>
      <c r="C255" s="229"/>
      <c r="D255" s="230" t="s">
        <v>204</v>
      </c>
      <c r="E255" s="231" t="s">
        <v>1</v>
      </c>
      <c r="F255" s="232" t="s">
        <v>694</v>
      </c>
      <c r="G255" s="229"/>
      <c r="H255" s="233">
        <v>2</v>
      </c>
      <c r="I255" s="234"/>
      <c r="J255" s="234"/>
      <c r="K255" s="229"/>
      <c r="L255" s="229"/>
      <c r="M255" s="235"/>
      <c r="N255" s="236"/>
      <c r="O255" s="237"/>
      <c r="P255" s="237"/>
      <c r="Q255" s="237"/>
      <c r="R255" s="237"/>
      <c r="S255" s="237"/>
      <c r="T255" s="237"/>
      <c r="U255" s="237"/>
      <c r="V255" s="237"/>
      <c r="W255" s="237"/>
      <c r="X255" s="238"/>
      <c r="AT255" s="239" t="s">
        <v>204</v>
      </c>
      <c r="AU255" s="239" t="s">
        <v>82</v>
      </c>
      <c r="AV255" s="11" t="s">
        <v>82</v>
      </c>
      <c r="AW255" s="11" t="s">
        <v>5</v>
      </c>
      <c r="AX255" s="11" t="s">
        <v>80</v>
      </c>
      <c r="AY255" s="239" t="s">
        <v>135</v>
      </c>
    </row>
    <row r="256" spans="2:65" s="1" customFormat="1" ht="16.5" customHeight="1">
      <c r="B256" s="36"/>
      <c r="C256" s="209" t="s">
        <v>695</v>
      </c>
      <c r="D256" s="209" t="s">
        <v>138</v>
      </c>
      <c r="E256" s="210" t="s">
        <v>696</v>
      </c>
      <c r="F256" s="211" t="s">
        <v>697</v>
      </c>
      <c r="G256" s="212" t="s">
        <v>218</v>
      </c>
      <c r="H256" s="213">
        <v>2.65</v>
      </c>
      <c r="I256" s="214"/>
      <c r="J256" s="214"/>
      <c r="K256" s="215">
        <f>ROUND(P256*H256,2)</f>
        <v>0</v>
      </c>
      <c r="L256" s="211" t="s">
        <v>142</v>
      </c>
      <c r="M256" s="41"/>
      <c r="N256" s="216" t="s">
        <v>1</v>
      </c>
      <c r="O256" s="217" t="s">
        <v>41</v>
      </c>
      <c r="P256" s="218">
        <f>I256+J256</f>
        <v>0</v>
      </c>
      <c r="Q256" s="218">
        <f>ROUND(I256*H256,2)</f>
        <v>0</v>
      </c>
      <c r="R256" s="218">
        <f>ROUND(J256*H256,2)</f>
        <v>0</v>
      </c>
      <c r="S256" s="77"/>
      <c r="T256" s="219">
        <f>S256*H256</f>
        <v>0</v>
      </c>
      <c r="U256" s="219">
        <v>0.00026</v>
      </c>
      <c r="V256" s="219">
        <f>U256*H256</f>
        <v>0.0006889999999999999</v>
      </c>
      <c r="W256" s="219">
        <v>0</v>
      </c>
      <c r="X256" s="220">
        <f>W256*H256</f>
        <v>0</v>
      </c>
      <c r="AR256" s="15" t="s">
        <v>238</v>
      </c>
      <c r="AT256" s="15" t="s">
        <v>138</v>
      </c>
      <c r="AU256" s="15" t="s">
        <v>82</v>
      </c>
      <c r="AY256" s="15" t="s">
        <v>135</v>
      </c>
      <c r="BE256" s="221">
        <f>IF(O256="základní",K256,0)</f>
        <v>0</v>
      </c>
      <c r="BF256" s="221">
        <f>IF(O256="snížená",K256,0)</f>
        <v>0</v>
      </c>
      <c r="BG256" s="221">
        <f>IF(O256="zákl. přenesená",K256,0)</f>
        <v>0</v>
      </c>
      <c r="BH256" s="221">
        <f>IF(O256="sníž. přenesená",K256,0)</f>
        <v>0</v>
      </c>
      <c r="BI256" s="221">
        <f>IF(O256="nulová",K256,0)</f>
        <v>0</v>
      </c>
      <c r="BJ256" s="15" t="s">
        <v>80</v>
      </c>
      <c r="BK256" s="221">
        <f>ROUND(P256*H256,2)</f>
        <v>0</v>
      </c>
      <c r="BL256" s="15" t="s">
        <v>238</v>
      </c>
      <c r="BM256" s="15" t="s">
        <v>698</v>
      </c>
    </row>
    <row r="257" spans="2:51" s="11" customFormat="1" ht="12">
      <c r="B257" s="228"/>
      <c r="C257" s="229"/>
      <c r="D257" s="230" t="s">
        <v>204</v>
      </c>
      <c r="E257" s="231" t="s">
        <v>1</v>
      </c>
      <c r="F257" s="232" t="s">
        <v>699</v>
      </c>
      <c r="G257" s="229"/>
      <c r="H257" s="233">
        <v>2.65</v>
      </c>
      <c r="I257" s="234"/>
      <c r="J257" s="234"/>
      <c r="K257" s="229"/>
      <c r="L257" s="229"/>
      <c r="M257" s="235"/>
      <c r="N257" s="236"/>
      <c r="O257" s="237"/>
      <c r="P257" s="237"/>
      <c r="Q257" s="237"/>
      <c r="R257" s="237"/>
      <c r="S257" s="237"/>
      <c r="T257" s="237"/>
      <c r="U257" s="237"/>
      <c r="V257" s="237"/>
      <c r="W257" s="237"/>
      <c r="X257" s="238"/>
      <c r="AT257" s="239" t="s">
        <v>204</v>
      </c>
      <c r="AU257" s="239" t="s">
        <v>82</v>
      </c>
      <c r="AV257" s="11" t="s">
        <v>82</v>
      </c>
      <c r="AW257" s="11" t="s">
        <v>5</v>
      </c>
      <c r="AX257" s="11" t="s">
        <v>80</v>
      </c>
      <c r="AY257" s="239" t="s">
        <v>135</v>
      </c>
    </row>
    <row r="258" spans="2:65" s="1" customFormat="1" ht="16.5" customHeight="1">
      <c r="B258" s="36"/>
      <c r="C258" s="209" t="s">
        <v>700</v>
      </c>
      <c r="D258" s="209" t="s">
        <v>138</v>
      </c>
      <c r="E258" s="210" t="s">
        <v>701</v>
      </c>
      <c r="F258" s="211" t="s">
        <v>702</v>
      </c>
      <c r="G258" s="212" t="s">
        <v>202</v>
      </c>
      <c r="H258" s="213">
        <v>1.3</v>
      </c>
      <c r="I258" s="214"/>
      <c r="J258" s="214"/>
      <c r="K258" s="215">
        <f>ROUND(P258*H258,2)</f>
        <v>0</v>
      </c>
      <c r="L258" s="211" t="s">
        <v>142</v>
      </c>
      <c r="M258" s="41"/>
      <c r="N258" s="216" t="s">
        <v>1</v>
      </c>
      <c r="O258" s="217" t="s">
        <v>41</v>
      </c>
      <c r="P258" s="218">
        <f>I258+J258</f>
        <v>0</v>
      </c>
      <c r="Q258" s="218">
        <f>ROUND(I258*H258,2)</f>
        <v>0</v>
      </c>
      <c r="R258" s="218">
        <f>ROUND(J258*H258,2)</f>
        <v>0</v>
      </c>
      <c r="S258" s="77"/>
      <c r="T258" s="219">
        <f>S258*H258</f>
        <v>0</v>
      </c>
      <c r="U258" s="219">
        <v>0.0053</v>
      </c>
      <c r="V258" s="219">
        <f>U258*H258</f>
        <v>0.00689</v>
      </c>
      <c r="W258" s="219">
        <v>0</v>
      </c>
      <c r="X258" s="220">
        <f>W258*H258</f>
        <v>0</v>
      </c>
      <c r="AR258" s="15" t="s">
        <v>238</v>
      </c>
      <c r="AT258" s="15" t="s">
        <v>138</v>
      </c>
      <c r="AU258" s="15" t="s">
        <v>82</v>
      </c>
      <c r="AY258" s="15" t="s">
        <v>135</v>
      </c>
      <c r="BE258" s="221">
        <f>IF(O258="základní",K258,0)</f>
        <v>0</v>
      </c>
      <c r="BF258" s="221">
        <f>IF(O258="snížená",K258,0)</f>
        <v>0</v>
      </c>
      <c r="BG258" s="221">
        <f>IF(O258="zákl. přenesená",K258,0)</f>
        <v>0</v>
      </c>
      <c r="BH258" s="221">
        <f>IF(O258="sníž. přenesená",K258,0)</f>
        <v>0</v>
      </c>
      <c r="BI258" s="221">
        <f>IF(O258="nulová",K258,0)</f>
        <v>0</v>
      </c>
      <c r="BJ258" s="15" t="s">
        <v>80</v>
      </c>
      <c r="BK258" s="221">
        <f>ROUND(P258*H258,2)</f>
        <v>0</v>
      </c>
      <c r="BL258" s="15" t="s">
        <v>238</v>
      </c>
      <c r="BM258" s="15" t="s">
        <v>703</v>
      </c>
    </row>
    <row r="259" spans="2:51" s="11" customFormat="1" ht="12">
      <c r="B259" s="228"/>
      <c r="C259" s="229"/>
      <c r="D259" s="230" t="s">
        <v>204</v>
      </c>
      <c r="E259" s="231" t="s">
        <v>1</v>
      </c>
      <c r="F259" s="232" t="s">
        <v>680</v>
      </c>
      <c r="G259" s="229"/>
      <c r="H259" s="233">
        <v>1.3</v>
      </c>
      <c r="I259" s="234"/>
      <c r="J259" s="234"/>
      <c r="K259" s="229"/>
      <c r="L259" s="229"/>
      <c r="M259" s="235"/>
      <c r="N259" s="236"/>
      <c r="O259" s="237"/>
      <c r="P259" s="237"/>
      <c r="Q259" s="237"/>
      <c r="R259" s="237"/>
      <c r="S259" s="237"/>
      <c r="T259" s="237"/>
      <c r="U259" s="237"/>
      <c r="V259" s="237"/>
      <c r="W259" s="237"/>
      <c r="X259" s="238"/>
      <c r="AT259" s="239" t="s">
        <v>204</v>
      </c>
      <c r="AU259" s="239" t="s">
        <v>82</v>
      </c>
      <c r="AV259" s="11" t="s">
        <v>82</v>
      </c>
      <c r="AW259" s="11" t="s">
        <v>5</v>
      </c>
      <c r="AX259" s="11" t="s">
        <v>80</v>
      </c>
      <c r="AY259" s="239" t="s">
        <v>135</v>
      </c>
    </row>
    <row r="260" spans="2:65" s="1" customFormat="1" ht="16.5" customHeight="1">
      <c r="B260" s="36"/>
      <c r="C260" s="243" t="s">
        <v>704</v>
      </c>
      <c r="D260" s="243" t="s">
        <v>415</v>
      </c>
      <c r="E260" s="244" t="s">
        <v>685</v>
      </c>
      <c r="F260" s="245" t="s">
        <v>686</v>
      </c>
      <c r="G260" s="246" t="s">
        <v>202</v>
      </c>
      <c r="H260" s="247">
        <v>1.43</v>
      </c>
      <c r="I260" s="248"/>
      <c r="J260" s="249"/>
      <c r="K260" s="250">
        <f>ROUND(P260*H260,2)</f>
        <v>0</v>
      </c>
      <c r="L260" s="245" t="s">
        <v>142</v>
      </c>
      <c r="M260" s="251"/>
      <c r="N260" s="252" t="s">
        <v>1</v>
      </c>
      <c r="O260" s="217" t="s">
        <v>41</v>
      </c>
      <c r="P260" s="218">
        <f>I260+J260</f>
        <v>0</v>
      </c>
      <c r="Q260" s="218">
        <f>ROUND(I260*H260,2)</f>
        <v>0</v>
      </c>
      <c r="R260" s="218">
        <f>ROUND(J260*H260,2)</f>
        <v>0</v>
      </c>
      <c r="S260" s="77"/>
      <c r="T260" s="219">
        <f>S260*H260</f>
        <v>0</v>
      </c>
      <c r="U260" s="219">
        <v>0.0126</v>
      </c>
      <c r="V260" s="219">
        <f>U260*H260</f>
        <v>0.018018</v>
      </c>
      <c r="W260" s="219">
        <v>0</v>
      </c>
      <c r="X260" s="220">
        <f>W260*H260</f>
        <v>0</v>
      </c>
      <c r="AR260" s="15" t="s">
        <v>370</v>
      </c>
      <c r="AT260" s="15" t="s">
        <v>415</v>
      </c>
      <c r="AU260" s="15" t="s">
        <v>82</v>
      </c>
      <c r="AY260" s="15" t="s">
        <v>135</v>
      </c>
      <c r="BE260" s="221">
        <f>IF(O260="základní",K260,0)</f>
        <v>0</v>
      </c>
      <c r="BF260" s="221">
        <f>IF(O260="snížená",K260,0)</f>
        <v>0</v>
      </c>
      <c r="BG260" s="221">
        <f>IF(O260="zákl. přenesená",K260,0)</f>
        <v>0</v>
      </c>
      <c r="BH260" s="221">
        <f>IF(O260="sníž. přenesená",K260,0)</f>
        <v>0</v>
      </c>
      <c r="BI260" s="221">
        <f>IF(O260="nulová",K260,0)</f>
        <v>0</v>
      </c>
      <c r="BJ260" s="15" t="s">
        <v>80</v>
      </c>
      <c r="BK260" s="221">
        <f>ROUND(P260*H260,2)</f>
        <v>0</v>
      </c>
      <c r="BL260" s="15" t="s">
        <v>238</v>
      </c>
      <c r="BM260" s="15" t="s">
        <v>705</v>
      </c>
    </row>
    <row r="261" spans="2:51" s="11" customFormat="1" ht="12">
      <c r="B261" s="228"/>
      <c r="C261" s="229"/>
      <c r="D261" s="230" t="s">
        <v>204</v>
      </c>
      <c r="E261" s="229"/>
      <c r="F261" s="232" t="s">
        <v>706</v>
      </c>
      <c r="G261" s="229"/>
      <c r="H261" s="233">
        <v>1.43</v>
      </c>
      <c r="I261" s="234"/>
      <c r="J261" s="234"/>
      <c r="K261" s="229"/>
      <c r="L261" s="229"/>
      <c r="M261" s="235"/>
      <c r="N261" s="236"/>
      <c r="O261" s="237"/>
      <c r="P261" s="237"/>
      <c r="Q261" s="237"/>
      <c r="R261" s="237"/>
      <c r="S261" s="237"/>
      <c r="T261" s="237"/>
      <c r="U261" s="237"/>
      <c r="V261" s="237"/>
      <c r="W261" s="237"/>
      <c r="X261" s="238"/>
      <c r="AT261" s="239" t="s">
        <v>204</v>
      </c>
      <c r="AU261" s="239" t="s">
        <v>82</v>
      </c>
      <c r="AV261" s="11" t="s">
        <v>82</v>
      </c>
      <c r="AW261" s="11" t="s">
        <v>4</v>
      </c>
      <c r="AX261" s="11" t="s">
        <v>80</v>
      </c>
      <c r="AY261" s="239" t="s">
        <v>135</v>
      </c>
    </row>
    <row r="262" spans="2:65" s="1" customFormat="1" ht="16.5" customHeight="1">
      <c r="B262" s="36"/>
      <c r="C262" s="209" t="s">
        <v>707</v>
      </c>
      <c r="D262" s="209" t="s">
        <v>138</v>
      </c>
      <c r="E262" s="210" t="s">
        <v>708</v>
      </c>
      <c r="F262" s="211" t="s">
        <v>709</v>
      </c>
      <c r="G262" s="212" t="s">
        <v>202</v>
      </c>
      <c r="H262" s="213">
        <v>1.3</v>
      </c>
      <c r="I262" s="214"/>
      <c r="J262" s="214"/>
      <c r="K262" s="215">
        <f>ROUND(P262*H262,2)</f>
        <v>0</v>
      </c>
      <c r="L262" s="211" t="s">
        <v>142</v>
      </c>
      <c r="M262" s="41"/>
      <c r="N262" s="216" t="s">
        <v>1</v>
      </c>
      <c r="O262" s="217" t="s">
        <v>41</v>
      </c>
      <c r="P262" s="218">
        <f>I262+J262</f>
        <v>0</v>
      </c>
      <c r="Q262" s="218">
        <f>ROUND(I262*H262,2)</f>
        <v>0</v>
      </c>
      <c r="R262" s="218">
        <f>ROUND(J262*H262,2)</f>
        <v>0</v>
      </c>
      <c r="S262" s="77"/>
      <c r="T262" s="219">
        <f>S262*H262</f>
        <v>0</v>
      </c>
      <c r="U262" s="219">
        <v>0</v>
      </c>
      <c r="V262" s="219">
        <f>U262*H262</f>
        <v>0</v>
      </c>
      <c r="W262" s="219">
        <v>0</v>
      </c>
      <c r="X262" s="220">
        <f>W262*H262</f>
        <v>0</v>
      </c>
      <c r="AR262" s="15" t="s">
        <v>238</v>
      </c>
      <c r="AT262" s="15" t="s">
        <v>138</v>
      </c>
      <c r="AU262" s="15" t="s">
        <v>82</v>
      </c>
      <c r="AY262" s="15" t="s">
        <v>135</v>
      </c>
      <c r="BE262" s="221">
        <f>IF(O262="základní",K262,0)</f>
        <v>0</v>
      </c>
      <c r="BF262" s="221">
        <f>IF(O262="snížená",K262,0)</f>
        <v>0</v>
      </c>
      <c r="BG262" s="221">
        <f>IF(O262="zákl. přenesená",K262,0)</f>
        <v>0</v>
      </c>
      <c r="BH262" s="221">
        <f>IF(O262="sníž. přenesená",K262,0)</f>
        <v>0</v>
      </c>
      <c r="BI262" s="221">
        <f>IF(O262="nulová",K262,0)</f>
        <v>0</v>
      </c>
      <c r="BJ262" s="15" t="s">
        <v>80</v>
      </c>
      <c r="BK262" s="221">
        <f>ROUND(P262*H262,2)</f>
        <v>0</v>
      </c>
      <c r="BL262" s="15" t="s">
        <v>238</v>
      </c>
      <c r="BM262" s="15" t="s">
        <v>710</v>
      </c>
    </row>
    <row r="263" spans="2:65" s="1" customFormat="1" ht="16.5" customHeight="1">
      <c r="B263" s="36"/>
      <c r="C263" s="209" t="s">
        <v>711</v>
      </c>
      <c r="D263" s="209" t="s">
        <v>138</v>
      </c>
      <c r="E263" s="210" t="s">
        <v>712</v>
      </c>
      <c r="F263" s="211" t="s">
        <v>713</v>
      </c>
      <c r="G263" s="212" t="s">
        <v>535</v>
      </c>
      <c r="H263" s="253"/>
      <c r="I263" s="214"/>
      <c r="J263" s="214"/>
      <c r="K263" s="215">
        <f>ROUND(P263*H263,2)</f>
        <v>0</v>
      </c>
      <c r="L263" s="211" t="s">
        <v>142</v>
      </c>
      <c r="M263" s="41"/>
      <c r="N263" s="216" t="s">
        <v>1</v>
      </c>
      <c r="O263" s="217" t="s">
        <v>41</v>
      </c>
      <c r="P263" s="218">
        <f>I263+J263</f>
        <v>0</v>
      </c>
      <c r="Q263" s="218">
        <f>ROUND(I263*H263,2)</f>
        <v>0</v>
      </c>
      <c r="R263" s="218">
        <f>ROUND(J263*H263,2)</f>
        <v>0</v>
      </c>
      <c r="S263" s="77"/>
      <c r="T263" s="219">
        <f>S263*H263</f>
        <v>0</v>
      </c>
      <c r="U263" s="219">
        <v>0</v>
      </c>
      <c r="V263" s="219">
        <f>U263*H263</f>
        <v>0</v>
      </c>
      <c r="W263" s="219">
        <v>0</v>
      </c>
      <c r="X263" s="220">
        <f>W263*H263</f>
        <v>0</v>
      </c>
      <c r="AR263" s="15" t="s">
        <v>238</v>
      </c>
      <c r="AT263" s="15" t="s">
        <v>138</v>
      </c>
      <c r="AU263" s="15" t="s">
        <v>82</v>
      </c>
      <c r="AY263" s="15" t="s">
        <v>135</v>
      </c>
      <c r="BE263" s="221">
        <f>IF(O263="základní",K263,0)</f>
        <v>0</v>
      </c>
      <c r="BF263" s="221">
        <f>IF(O263="snížená",K263,0)</f>
        <v>0</v>
      </c>
      <c r="BG263" s="221">
        <f>IF(O263="zákl. přenesená",K263,0)</f>
        <v>0</v>
      </c>
      <c r="BH263" s="221">
        <f>IF(O263="sníž. přenesená",K263,0)</f>
        <v>0</v>
      </c>
      <c r="BI263" s="221">
        <f>IF(O263="nulová",K263,0)</f>
        <v>0</v>
      </c>
      <c r="BJ263" s="15" t="s">
        <v>80</v>
      </c>
      <c r="BK263" s="221">
        <f>ROUND(P263*H263,2)</f>
        <v>0</v>
      </c>
      <c r="BL263" s="15" t="s">
        <v>238</v>
      </c>
      <c r="BM263" s="15" t="s">
        <v>714</v>
      </c>
    </row>
    <row r="264" spans="2:63" s="10" customFormat="1" ht="22.8" customHeight="1">
      <c r="B264" s="192"/>
      <c r="C264" s="193"/>
      <c r="D264" s="194" t="s">
        <v>71</v>
      </c>
      <c r="E264" s="207" t="s">
        <v>388</v>
      </c>
      <c r="F264" s="207" t="s">
        <v>389</v>
      </c>
      <c r="G264" s="193"/>
      <c r="H264" s="193"/>
      <c r="I264" s="196"/>
      <c r="J264" s="196"/>
      <c r="K264" s="208">
        <f>BK264</f>
        <v>0</v>
      </c>
      <c r="L264" s="193"/>
      <c r="M264" s="198"/>
      <c r="N264" s="199"/>
      <c r="O264" s="200"/>
      <c r="P264" s="200"/>
      <c r="Q264" s="201">
        <f>SUM(Q265:Q279)</f>
        <v>0</v>
      </c>
      <c r="R264" s="201">
        <f>SUM(R265:R279)</f>
        <v>0</v>
      </c>
      <c r="S264" s="200"/>
      <c r="T264" s="202">
        <f>SUM(T265:T279)</f>
        <v>0</v>
      </c>
      <c r="U264" s="200"/>
      <c r="V264" s="202">
        <f>SUM(V265:V279)</f>
        <v>0.04925765</v>
      </c>
      <c r="W264" s="200"/>
      <c r="X264" s="203">
        <f>SUM(X265:X279)</f>
        <v>0</v>
      </c>
      <c r="AR264" s="204" t="s">
        <v>82</v>
      </c>
      <c r="AT264" s="205" t="s">
        <v>71</v>
      </c>
      <c r="AU264" s="205" t="s">
        <v>80</v>
      </c>
      <c r="AY264" s="204" t="s">
        <v>135</v>
      </c>
      <c r="BK264" s="206">
        <f>SUM(BK265:BK279)</f>
        <v>0</v>
      </c>
    </row>
    <row r="265" spans="2:65" s="1" customFormat="1" ht="16.5" customHeight="1">
      <c r="B265" s="36"/>
      <c r="C265" s="209" t="s">
        <v>715</v>
      </c>
      <c r="D265" s="209" t="s">
        <v>138</v>
      </c>
      <c r="E265" s="210" t="s">
        <v>716</v>
      </c>
      <c r="F265" s="211" t="s">
        <v>717</v>
      </c>
      <c r="G265" s="212" t="s">
        <v>202</v>
      </c>
      <c r="H265" s="213">
        <v>111.005</v>
      </c>
      <c r="I265" s="214"/>
      <c r="J265" s="214"/>
      <c r="K265" s="215">
        <f>ROUND(P265*H265,2)</f>
        <v>0</v>
      </c>
      <c r="L265" s="211" t="s">
        <v>142</v>
      </c>
      <c r="M265" s="41"/>
      <c r="N265" s="216" t="s">
        <v>1</v>
      </c>
      <c r="O265" s="217" t="s">
        <v>41</v>
      </c>
      <c r="P265" s="218">
        <f>I265+J265</f>
        <v>0</v>
      </c>
      <c r="Q265" s="218">
        <f>ROUND(I265*H265,2)</f>
        <v>0</v>
      </c>
      <c r="R265" s="218">
        <f>ROUND(J265*H265,2)</f>
        <v>0</v>
      </c>
      <c r="S265" s="77"/>
      <c r="T265" s="219">
        <f>S265*H265</f>
        <v>0</v>
      </c>
      <c r="U265" s="219">
        <v>0</v>
      </c>
      <c r="V265" s="219">
        <f>U265*H265</f>
        <v>0</v>
      </c>
      <c r="W265" s="219">
        <v>0</v>
      </c>
      <c r="X265" s="220">
        <f>W265*H265</f>
        <v>0</v>
      </c>
      <c r="AR265" s="15" t="s">
        <v>238</v>
      </c>
      <c r="AT265" s="15" t="s">
        <v>138</v>
      </c>
      <c r="AU265" s="15" t="s">
        <v>82</v>
      </c>
      <c r="AY265" s="15" t="s">
        <v>135</v>
      </c>
      <c r="BE265" s="221">
        <f>IF(O265="základní",K265,0)</f>
        <v>0</v>
      </c>
      <c r="BF265" s="221">
        <f>IF(O265="snížená",K265,0)</f>
        <v>0</v>
      </c>
      <c r="BG265" s="221">
        <f>IF(O265="zákl. přenesená",K265,0)</f>
        <v>0</v>
      </c>
      <c r="BH265" s="221">
        <f>IF(O265="sníž. přenesená",K265,0)</f>
        <v>0</v>
      </c>
      <c r="BI265" s="221">
        <f>IF(O265="nulová",K265,0)</f>
        <v>0</v>
      </c>
      <c r="BJ265" s="15" t="s">
        <v>80</v>
      </c>
      <c r="BK265" s="221">
        <f>ROUND(P265*H265,2)</f>
        <v>0</v>
      </c>
      <c r="BL265" s="15" t="s">
        <v>238</v>
      </c>
      <c r="BM265" s="15" t="s">
        <v>718</v>
      </c>
    </row>
    <row r="266" spans="2:51" s="11" customFormat="1" ht="12">
      <c r="B266" s="228"/>
      <c r="C266" s="229"/>
      <c r="D266" s="230" t="s">
        <v>204</v>
      </c>
      <c r="E266" s="231" t="s">
        <v>1</v>
      </c>
      <c r="F266" s="232" t="s">
        <v>719</v>
      </c>
      <c r="G266" s="229"/>
      <c r="H266" s="233">
        <v>1.44</v>
      </c>
      <c r="I266" s="234"/>
      <c r="J266" s="234"/>
      <c r="K266" s="229"/>
      <c r="L266" s="229"/>
      <c r="M266" s="235"/>
      <c r="N266" s="236"/>
      <c r="O266" s="237"/>
      <c r="P266" s="237"/>
      <c r="Q266" s="237"/>
      <c r="R266" s="237"/>
      <c r="S266" s="237"/>
      <c r="T266" s="237"/>
      <c r="U266" s="237"/>
      <c r="V266" s="237"/>
      <c r="W266" s="237"/>
      <c r="X266" s="238"/>
      <c r="AT266" s="239" t="s">
        <v>204</v>
      </c>
      <c r="AU266" s="239" t="s">
        <v>82</v>
      </c>
      <c r="AV266" s="11" t="s">
        <v>82</v>
      </c>
      <c r="AW266" s="11" t="s">
        <v>5</v>
      </c>
      <c r="AX266" s="11" t="s">
        <v>72</v>
      </c>
      <c r="AY266" s="239" t="s">
        <v>135</v>
      </c>
    </row>
    <row r="267" spans="2:51" s="11" customFormat="1" ht="12">
      <c r="B267" s="228"/>
      <c r="C267" s="229"/>
      <c r="D267" s="230" t="s">
        <v>204</v>
      </c>
      <c r="E267" s="231" t="s">
        <v>1</v>
      </c>
      <c r="F267" s="232" t="s">
        <v>720</v>
      </c>
      <c r="G267" s="229"/>
      <c r="H267" s="233">
        <v>2.76</v>
      </c>
      <c r="I267" s="234"/>
      <c r="J267" s="234"/>
      <c r="K267" s="229"/>
      <c r="L267" s="229"/>
      <c r="M267" s="235"/>
      <c r="N267" s="236"/>
      <c r="O267" s="237"/>
      <c r="P267" s="237"/>
      <c r="Q267" s="237"/>
      <c r="R267" s="237"/>
      <c r="S267" s="237"/>
      <c r="T267" s="237"/>
      <c r="U267" s="237"/>
      <c r="V267" s="237"/>
      <c r="W267" s="237"/>
      <c r="X267" s="238"/>
      <c r="AT267" s="239" t="s">
        <v>204</v>
      </c>
      <c r="AU267" s="239" t="s">
        <v>82</v>
      </c>
      <c r="AV267" s="11" t="s">
        <v>82</v>
      </c>
      <c r="AW267" s="11" t="s">
        <v>5</v>
      </c>
      <c r="AX267" s="11" t="s">
        <v>72</v>
      </c>
      <c r="AY267" s="239" t="s">
        <v>135</v>
      </c>
    </row>
    <row r="268" spans="2:51" s="11" customFormat="1" ht="12">
      <c r="B268" s="228"/>
      <c r="C268" s="229"/>
      <c r="D268" s="230" t="s">
        <v>204</v>
      </c>
      <c r="E268" s="231" t="s">
        <v>1</v>
      </c>
      <c r="F268" s="232" t="s">
        <v>721</v>
      </c>
      <c r="G268" s="229"/>
      <c r="H268" s="233">
        <v>4.275</v>
      </c>
      <c r="I268" s="234"/>
      <c r="J268" s="234"/>
      <c r="K268" s="229"/>
      <c r="L268" s="229"/>
      <c r="M268" s="235"/>
      <c r="N268" s="236"/>
      <c r="O268" s="237"/>
      <c r="P268" s="237"/>
      <c r="Q268" s="237"/>
      <c r="R268" s="237"/>
      <c r="S268" s="237"/>
      <c r="T268" s="237"/>
      <c r="U268" s="237"/>
      <c r="V268" s="237"/>
      <c r="W268" s="237"/>
      <c r="X268" s="238"/>
      <c r="AT268" s="239" t="s">
        <v>204</v>
      </c>
      <c r="AU268" s="239" t="s">
        <v>82</v>
      </c>
      <c r="AV268" s="11" t="s">
        <v>82</v>
      </c>
      <c r="AW268" s="11" t="s">
        <v>5</v>
      </c>
      <c r="AX268" s="11" t="s">
        <v>72</v>
      </c>
      <c r="AY268" s="239" t="s">
        <v>135</v>
      </c>
    </row>
    <row r="269" spans="2:51" s="11" customFormat="1" ht="12">
      <c r="B269" s="228"/>
      <c r="C269" s="229"/>
      <c r="D269" s="230" t="s">
        <v>204</v>
      </c>
      <c r="E269" s="231" t="s">
        <v>1</v>
      </c>
      <c r="F269" s="232" t="s">
        <v>722</v>
      </c>
      <c r="G269" s="229"/>
      <c r="H269" s="233">
        <v>102.53</v>
      </c>
      <c r="I269" s="234"/>
      <c r="J269" s="234"/>
      <c r="K269" s="229"/>
      <c r="L269" s="229"/>
      <c r="M269" s="235"/>
      <c r="N269" s="236"/>
      <c r="O269" s="237"/>
      <c r="P269" s="237"/>
      <c r="Q269" s="237"/>
      <c r="R269" s="237"/>
      <c r="S269" s="237"/>
      <c r="T269" s="237"/>
      <c r="U269" s="237"/>
      <c r="V269" s="237"/>
      <c r="W269" s="237"/>
      <c r="X269" s="238"/>
      <c r="AT269" s="239" t="s">
        <v>204</v>
      </c>
      <c r="AU269" s="239" t="s">
        <v>82</v>
      </c>
      <c r="AV269" s="11" t="s">
        <v>82</v>
      </c>
      <c r="AW269" s="11" t="s">
        <v>5</v>
      </c>
      <c r="AX269" s="11" t="s">
        <v>72</v>
      </c>
      <c r="AY269" s="239" t="s">
        <v>135</v>
      </c>
    </row>
    <row r="270" spans="2:65" s="1" customFormat="1" ht="16.5" customHeight="1">
      <c r="B270" s="36"/>
      <c r="C270" s="209" t="s">
        <v>723</v>
      </c>
      <c r="D270" s="209" t="s">
        <v>138</v>
      </c>
      <c r="E270" s="210" t="s">
        <v>724</v>
      </c>
      <c r="F270" s="211" t="s">
        <v>725</v>
      </c>
      <c r="G270" s="212" t="s">
        <v>202</v>
      </c>
      <c r="H270" s="213">
        <v>18.728</v>
      </c>
      <c r="I270" s="214"/>
      <c r="J270" s="214"/>
      <c r="K270" s="215">
        <f>ROUND(P270*H270,2)</f>
        <v>0</v>
      </c>
      <c r="L270" s="211" t="s">
        <v>142</v>
      </c>
      <c r="M270" s="41"/>
      <c r="N270" s="216" t="s">
        <v>1</v>
      </c>
      <c r="O270" s="217" t="s">
        <v>41</v>
      </c>
      <c r="P270" s="218">
        <f>I270+J270</f>
        <v>0</v>
      </c>
      <c r="Q270" s="218">
        <f>ROUND(I270*H270,2)</f>
        <v>0</v>
      </c>
      <c r="R270" s="218">
        <f>ROUND(J270*H270,2)</f>
        <v>0</v>
      </c>
      <c r="S270" s="77"/>
      <c r="T270" s="219">
        <f>S270*H270</f>
        <v>0</v>
      </c>
      <c r="U270" s="219">
        <v>0.0002</v>
      </c>
      <c r="V270" s="219">
        <f>U270*H270</f>
        <v>0.0037456000000000004</v>
      </c>
      <c r="W270" s="219">
        <v>0</v>
      </c>
      <c r="X270" s="220">
        <f>W270*H270</f>
        <v>0</v>
      </c>
      <c r="AR270" s="15" t="s">
        <v>238</v>
      </c>
      <c r="AT270" s="15" t="s">
        <v>138</v>
      </c>
      <c r="AU270" s="15" t="s">
        <v>82</v>
      </c>
      <c r="AY270" s="15" t="s">
        <v>135</v>
      </c>
      <c r="BE270" s="221">
        <f>IF(O270="základní",K270,0)</f>
        <v>0</v>
      </c>
      <c r="BF270" s="221">
        <f>IF(O270="snížená",K270,0)</f>
        <v>0</v>
      </c>
      <c r="BG270" s="221">
        <f>IF(O270="zákl. přenesená",K270,0)</f>
        <v>0</v>
      </c>
      <c r="BH270" s="221">
        <f>IF(O270="sníž. přenesená",K270,0)</f>
        <v>0</v>
      </c>
      <c r="BI270" s="221">
        <f>IF(O270="nulová",K270,0)</f>
        <v>0</v>
      </c>
      <c r="BJ270" s="15" t="s">
        <v>80</v>
      </c>
      <c r="BK270" s="221">
        <f>ROUND(P270*H270,2)</f>
        <v>0</v>
      </c>
      <c r="BL270" s="15" t="s">
        <v>238</v>
      </c>
      <c r="BM270" s="15" t="s">
        <v>726</v>
      </c>
    </row>
    <row r="271" spans="2:51" s="11" customFormat="1" ht="12">
      <c r="B271" s="228"/>
      <c r="C271" s="229"/>
      <c r="D271" s="230" t="s">
        <v>204</v>
      </c>
      <c r="E271" s="231" t="s">
        <v>1</v>
      </c>
      <c r="F271" s="232" t="s">
        <v>719</v>
      </c>
      <c r="G271" s="229"/>
      <c r="H271" s="233">
        <v>1.44</v>
      </c>
      <c r="I271" s="234"/>
      <c r="J271" s="234"/>
      <c r="K271" s="229"/>
      <c r="L271" s="229"/>
      <c r="M271" s="235"/>
      <c r="N271" s="236"/>
      <c r="O271" s="237"/>
      <c r="P271" s="237"/>
      <c r="Q271" s="237"/>
      <c r="R271" s="237"/>
      <c r="S271" s="237"/>
      <c r="T271" s="237"/>
      <c r="U271" s="237"/>
      <c r="V271" s="237"/>
      <c r="W271" s="237"/>
      <c r="X271" s="238"/>
      <c r="AT271" s="239" t="s">
        <v>204</v>
      </c>
      <c r="AU271" s="239" t="s">
        <v>82</v>
      </c>
      <c r="AV271" s="11" t="s">
        <v>82</v>
      </c>
      <c r="AW271" s="11" t="s">
        <v>5</v>
      </c>
      <c r="AX271" s="11" t="s">
        <v>72</v>
      </c>
      <c r="AY271" s="239" t="s">
        <v>135</v>
      </c>
    </row>
    <row r="272" spans="2:51" s="11" customFormat="1" ht="12">
      <c r="B272" s="228"/>
      <c r="C272" s="229"/>
      <c r="D272" s="230" t="s">
        <v>204</v>
      </c>
      <c r="E272" s="231" t="s">
        <v>1</v>
      </c>
      <c r="F272" s="232" t="s">
        <v>720</v>
      </c>
      <c r="G272" s="229"/>
      <c r="H272" s="233">
        <v>2.76</v>
      </c>
      <c r="I272" s="234"/>
      <c r="J272" s="234"/>
      <c r="K272" s="229"/>
      <c r="L272" s="229"/>
      <c r="M272" s="235"/>
      <c r="N272" s="236"/>
      <c r="O272" s="237"/>
      <c r="P272" s="237"/>
      <c r="Q272" s="237"/>
      <c r="R272" s="237"/>
      <c r="S272" s="237"/>
      <c r="T272" s="237"/>
      <c r="U272" s="237"/>
      <c r="V272" s="237"/>
      <c r="W272" s="237"/>
      <c r="X272" s="238"/>
      <c r="AT272" s="239" t="s">
        <v>204</v>
      </c>
      <c r="AU272" s="239" t="s">
        <v>82</v>
      </c>
      <c r="AV272" s="11" t="s">
        <v>82</v>
      </c>
      <c r="AW272" s="11" t="s">
        <v>5</v>
      </c>
      <c r="AX272" s="11" t="s">
        <v>72</v>
      </c>
      <c r="AY272" s="239" t="s">
        <v>135</v>
      </c>
    </row>
    <row r="273" spans="2:51" s="11" customFormat="1" ht="12">
      <c r="B273" s="228"/>
      <c r="C273" s="229"/>
      <c r="D273" s="230" t="s">
        <v>204</v>
      </c>
      <c r="E273" s="231" t="s">
        <v>1</v>
      </c>
      <c r="F273" s="232" t="s">
        <v>721</v>
      </c>
      <c r="G273" s="229"/>
      <c r="H273" s="233">
        <v>4.275</v>
      </c>
      <c r="I273" s="234"/>
      <c r="J273" s="234"/>
      <c r="K273" s="229"/>
      <c r="L273" s="229"/>
      <c r="M273" s="235"/>
      <c r="N273" s="236"/>
      <c r="O273" s="237"/>
      <c r="P273" s="237"/>
      <c r="Q273" s="237"/>
      <c r="R273" s="237"/>
      <c r="S273" s="237"/>
      <c r="T273" s="237"/>
      <c r="U273" s="237"/>
      <c r="V273" s="237"/>
      <c r="W273" s="237"/>
      <c r="X273" s="238"/>
      <c r="AT273" s="239" t="s">
        <v>204</v>
      </c>
      <c r="AU273" s="239" t="s">
        <v>82</v>
      </c>
      <c r="AV273" s="11" t="s">
        <v>82</v>
      </c>
      <c r="AW273" s="11" t="s">
        <v>5</v>
      </c>
      <c r="AX273" s="11" t="s">
        <v>72</v>
      </c>
      <c r="AY273" s="239" t="s">
        <v>135</v>
      </c>
    </row>
    <row r="274" spans="2:51" s="11" customFormat="1" ht="12">
      <c r="B274" s="228"/>
      <c r="C274" s="229"/>
      <c r="D274" s="230" t="s">
        <v>204</v>
      </c>
      <c r="E274" s="231" t="s">
        <v>1</v>
      </c>
      <c r="F274" s="232" t="s">
        <v>727</v>
      </c>
      <c r="G274" s="229"/>
      <c r="H274" s="233">
        <v>10.253</v>
      </c>
      <c r="I274" s="234"/>
      <c r="J274" s="234"/>
      <c r="K274" s="229"/>
      <c r="L274" s="229"/>
      <c r="M274" s="235"/>
      <c r="N274" s="236"/>
      <c r="O274" s="237"/>
      <c r="P274" s="237"/>
      <c r="Q274" s="237"/>
      <c r="R274" s="237"/>
      <c r="S274" s="237"/>
      <c r="T274" s="237"/>
      <c r="U274" s="237"/>
      <c r="V274" s="237"/>
      <c r="W274" s="237"/>
      <c r="X274" s="238"/>
      <c r="AT274" s="239" t="s">
        <v>204</v>
      </c>
      <c r="AU274" s="239" t="s">
        <v>82</v>
      </c>
      <c r="AV274" s="11" t="s">
        <v>82</v>
      </c>
      <c r="AW274" s="11" t="s">
        <v>5</v>
      </c>
      <c r="AX274" s="11" t="s">
        <v>72</v>
      </c>
      <c r="AY274" s="239" t="s">
        <v>135</v>
      </c>
    </row>
    <row r="275" spans="2:65" s="1" customFormat="1" ht="16.5" customHeight="1">
      <c r="B275" s="36"/>
      <c r="C275" s="209" t="s">
        <v>728</v>
      </c>
      <c r="D275" s="209" t="s">
        <v>138</v>
      </c>
      <c r="E275" s="210" t="s">
        <v>729</v>
      </c>
      <c r="F275" s="211" t="s">
        <v>730</v>
      </c>
      <c r="G275" s="212" t="s">
        <v>202</v>
      </c>
      <c r="H275" s="213">
        <v>111.005</v>
      </c>
      <c r="I275" s="214"/>
      <c r="J275" s="214"/>
      <c r="K275" s="215">
        <f>ROUND(P275*H275,2)</f>
        <v>0</v>
      </c>
      <c r="L275" s="211" t="s">
        <v>1</v>
      </c>
      <c r="M275" s="41"/>
      <c r="N275" s="216" t="s">
        <v>1</v>
      </c>
      <c r="O275" s="217" t="s">
        <v>41</v>
      </c>
      <c r="P275" s="218">
        <f>I275+J275</f>
        <v>0</v>
      </c>
      <c r="Q275" s="218">
        <f>ROUND(I275*H275,2)</f>
        <v>0</v>
      </c>
      <c r="R275" s="218">
        <f>ROUND(J275*H275,2)</f>
        <v>0</v>
      </c>
      <c r="S275" s="77"/>
      <c r="T275" s="219">
        <f>S275*H275</f>
        <v>0</v>
      </c>
      <c r="U275" s="219">
        <v>0.00041</v>
      </c>
      <c r="V275" s="219">
        <f>U275*H275</f>
        <v>0.04551205</v>
      </c>
      <c r="W275" s="219">
        <v>0</v>
      </c>
      <c r="X275" s="220">
        <f>W275*H275</f>
        <v>0</v>
      </c>
      <c r="AR275" s="15" t="s">
        <v>238</v>
      </c>
      <c r="AT275" s="15" t="s">
        <v>138</v>
      </c>
      <c r="AU275" s="15" t="s">
        <v>82</v>
      </c>
      <c r="AY275" s="15" t="s">
        <v>135</v>
      </c>
      <c r="BE275" s="221">
        <f>IF(O275="základní",K275,0)</f>
        <v>0</v>
      </c>
      <c r="BF275" s="221">
        <f>IF(O275="snížená",K275,0)</f>
        <v>0</v>
      </c>
      <c r="BG275" s="221">
        <f>IF(O275="zákl. přenesená",K275,0)</f>
        <v>0</v>
      </c>
      <c r="BH275" s="221">
        <f>IF(O275="sníž. přenesená",K275,0)</f>
        <v>0</v>
      </c>
      <c r="BI275" s="221">
        <f>IF(O275="nulová",K275,0)</f>
        <v>0</v>
      </c>
      <c r="BJ275" s="15" t="s">
        <v>80</v>
      </c>
      <c r="BK275" s="221">
        <f>ROUND(P275*H275,2)</f>
        <v>0</v>
      </c>
      <c r="BL275" s="15" t="s">
        <v>238</v>
      </c>
      <c r="BM275" s="15" t="s">
        <v>731</v>
      </c>
    </row>
    <row r="276" spans="2:51" s="11" customFormat="1" ht="12">
      <c r="B276" s="228"/>
      <c r="C276" s="229"/>
      <c r="D276" s="230" t="s">
        <v>204</v>
      </c>
      <c r="E276" s="231" t="s">
        <v>1</v>
      </c>
      <c r="F276" s="232" t="s">
        <v>719</v>
      </c>
      <c r="G276" s="229"/>
      <c r="H276" s="233">
        <v>1.44</v>
      </c>
      <c r="I276" s="234"/>
      <c r="J276" s="234"/>
      <c r="K276" s="229"/>
      <c r="L276" s="229"/>
      <c r="M276" s="235"/>
      <c r="N276" s="236"/>
      <c r="O276" s="237"/>
      <c r="P276" s="237"/>
      <c r="Q276" s="237"/>
      <c r="R276" s="237"/>
      <c r="S276" s="237"/>
      <c r="T276" s="237"/>
      <c r="U276" s="237"/>
      <c r="V276" s="237"/>
      <c r="W276" s="237"/>
      <c r="X276" s="238"/>
      <c r="AT276" s="239" t="s">
        <v>204</v>
      </c>
      <c r="AU276" s="239" t="s">
        <v>82</v>
      </c>
      <c r="AV276" s="11" t="s">
        <v>82</v>
      </c>
      <c r="AW276" s="11" t="s">
        <v>5</v>
      </c>
      <c r="AX276" s="11" t="s">
        <v>72</v>
      </c>
      <c r="AY276" s="239" t="s">
        <v>135</v>
      </c>
    </row>
    <row r="277" spans="2:51" s="11" customFormat="1" ht="12">
      <c r="B277" s="228"/>
      <c r="C277" s="229"/>
      <c r="D277" s="230" t="s">
        <v>204</v>
      </c>
      <c r="E277" s="231" t="s">
        <v>1</v>
      </c>
      <c r="F277" s="232" t="s">
        <v>720</v>
      </c>
      <c r="G277" s="229"/>
      <c r="H277" s="233">
        <v>2.76</v>
      </c>
      <c r="I277" s="234"/>
      <c r="J277" s="234"/>
      <c r="K277" s="229"/>
      <c r="L277" s="229"/>
      <c r="M277" s="235"/>
      <c r="N277" s="236"/>
      <c r="O277" s="237"/>
      <c r="P277" s="237"/>
      <c r="Q277" s="237"/>
      <c r="R277" s="237"/>
      <c r="S277" s="237"/>
      <c r="T277" s="237"/>
      <c r="U277" s="237"/>
      <c r="V277" s="237"/>
      <c r="W277" s="237"/>
      <c r="X277" s="238"/>
      <c r="AT277" s="239" t="s">
        <v>204</v>
      </c>
      <c r="AU277" s="239" t="s">
        <v>82</v>
      </c>
      <c r="AV277" s="11" t="s">
        <v>82</v>
      </c>
      <c r="AW277" s="11" t="s">
        <v>5</v>
      </c>
      <c r="AX277" s="11" t="s">
        <v>72</v>
      </c>
      <c r="AY277" s="239" t="s">
        <v>135</v>
      </c>
    </row>
    <row r="278" spans="2:51" s="11" customFormat="1" ht="12">
      <c r="B278" s="228"/>
      <c r="C278" s="229"/>
      <c r="D278" s="230" t="s">
        <v>204</v>
      </c>
      <c r="E278" s="231" t="s">
        <v>1</v>
      </c>
      <c r="F278" s="232" t="s">
        <v>721</v>
      </c>
      <c r="G278" s="229"/>
      <c r="H278" s="233">
        <v>4.275</v>
      </c>
      <c r="I278" s="234"/>
      <c r="J278" s="234"/>
      <c r="K278" s="229"/>
      <c r="L278" s="229"/>
      <c r="M278" s="235"/>
      <c r="N278" s="236"/>
      <c r="O278" s="237"/>
      <c r="P278" s="237"/>
      <c r="Q278" s="237"/>
      <c r="R278" s="237"/>
      <c r="S278" s="237"/>
      <c r="T278" s="237"/>
      <c r="U278" s="237"/>
      <c r="V278" s="237"/>
      <c r="W278" s="237"/>
      <c r="X278" s="238"/>
      <c r="AT278" s="239" t="s">
        <v>204</v>
      </c>
      <c r="AU278" s="239" t="s">
        <v>82</v>
      </c>
      <c r="AV278" s="11" t="s">
        <v>82</v>
      </c>
      <c r="AW278" s="11" t="s">
        <v>5</v>
      </c>
      <c r="AX278" s="11" t="s">
        <v>72</v>
      </c>
      <c r="AY278" s="239" t="s">
        <v>135</v>
      </c>
    </row>
    <row r="279" spans="2:51" s="11" customFormat="1" ht="12">
      <c r="B279" s="228"/>
      <c r="C279" s="229"/>
      <c r="D279" s="230" t="s">
        <v>204</v>
      </c>
      <c r="E279" s="231" t="s">
        <v>1</v>
      </c>
      <c r="F279" s="232" t="s">
        <v>722</v>
      </c>
      <c r="G279" s="229"/>
      <c r="H279" s="233">
        <v>102.53</v>
      </c>
      <c r="I279" s="234"/>
      <c r="J279" s="234"/>
      <c r="K279" s="229"/>
      <c r="L279" s="229"/>
      <c r="M279" s="235"/>
      <c r="N279" s="236"/>
      <c r="O279" s="237"/>
      <c r="P279" s="237"/>
      <c r="Q279" s="237"/>
      <c r="R279" s="237"/>
      <c r="S279" s="237"/>
      <c r="T279" s="237"/>
      <c r="U279" s="237"/>
      <c r="V279" s="237"/>
      <c r="W279" s="237"/>
      <c r="X279" s="238"/>
      <c r="AT279" s="239" t="s">
        <v>204</v>
      </c>
      <c r="AU279" s="239" t="s">
        <v>82</v>
      </c>
      <c r="AV279" s="11" t="s">
        <v>82</v>
      </c>
      <c r="AW279" s="11" t="s">
        <v>5</v>
      </c>
      <c r="AX279" s="11" t="s">
        <v>72</v>
      </c>
      <c r="AY279" s="239" t="s">
        <v>135</v>
      </c>
    </row>
    <row r="280" spans="2:63" s="10" customFormat="1" ht="22.8" customHeight="1">
      <c r="B280" s="192"/>
      <c r="C280" s="193"/>
      <c r="D280" s="194" t="s">
        <v>71</v>
      </c>
      <c r="E280" s="207" t="s">
        <v>396</v>
      </c>
      <c r="F280" s="207" t="s">
        <v>397</v>
      </c>
      <c r="G280" s="193"/>
      <c r="H280" s="193"/>
      <c r="I280" s="196"/>
      <c r="J280" s="196"/>
      <c r="K280" s="208">
        <f>BK280</f>
        <v>0</v>
      </c>
      <c r="L280" s="193"/>
      <c r="M280" s="198"/>
      <c r="N280" s="199"/>
      <c r="O280" s="200"/>
      <c r="P280" s="200"/>
      <c r="Q280" s="201">
        <f>SUM(Q281:Q318)</f>
        <v>0</v>
      </c>
      <c r="R280" s="201">
        <f>SUM(R281:R318)</f>
        <v>0</v>
      </c>
      <c r="S280" s="200"/>
      <c r="T280" s="202">
        <f>SUM(T281:T318)</f>
        <v>0</v>
      </c>
      <c r="U280" s="200"/>
      <c r="V280" s="202">
        <f>SUM(V281:V318)</f>
        <v>0.58707877</v>
      </c>
      <c r="W280" s="200"/>
      <c r="X280" s="203">
        <f>SUM(X281:X318)</f>
        <v>0.12160525</v>
      </c>
      <c r="AR280" s="204" t="s">
        <v>82</v>
      </c>
      <c r="AT280" s="205" t="s">
        <v>71</v>
      </c>
      <c r="AU280" s="205" t="s">
        <v>80</v>
      </c>
      <c r="AY280" s="204" t="s">
        <v>135</v>
      </c>
      <c r="BK280" s="206">
        <f>SUM(BK281:BK318)</f>
        <v>0</v>
      </c>
    </row>
    <row r="281" spans="2:65" s="1" customFormat="1" ht="16.5" customHeight="1">
      <c r="B281" s="36"/>
      <c r="C281" s="209" t="s">
        <v>732</v>
      </c>
      <c r="D281" s="209" t="s">
        <v>138</v>
      </c>
      <c r="E281" s="210" t="s">
        <v>404</v>
      </c>
      <c r="F281" s="211" t="s">
        <v>405</v>
      </c>
      <c r="G281" s="212" t="s">
        <v>202</v>
      </c>
      <c r="H281" s="213">
        <v>392.275</v>
      </c>
      <c r="I281" s="214"/>
      <c r="J281" s="214"/>
      <c r="K281" s="215">
        <f>ROUND(P281*H281,2)</f>
        <v>0</v>
      </c>
      <c r="L281" s="211" t="s">
        <v>142</v>
      </c>
      <c r="M281" s="41"/>
      <c r="N281" s="216" t="s">
        <v>1</v>
      </c>
      <c r="O281" s="217" t="s">
        <v>41</v>
      </c>
      <c r="P281" s="218">
        <f>I281+J281</f>
        <v>0</v>
      </c>
      <c r="Q281" s="218">
        <f>ROUND(I281*H281,2)</f>
        <v>0</v>
      </c>
      <c r="R281" s="218">
        <f>ROUND(J281*H281,2)</f>
        <v>0</v>
      </c>
      <c r="S281" s="77"/>
      <c r="T281" s="219">
        <f>S281*H281</f>
        <v>0</v>
      </c>
      <c r="U281" s="219">
        <v>0.001</v>
      </c>
      <c r="V281" s="219">
        <f>U281*H281</f>
        <v>0.392275</v>
      </c>
      <c r="W281" s="219">
        <v>0.00031</v>
      </c>
      <c r="X281" s="220">
        <f>W281*H281</f>
        <v>0.12160525</v>
      </c>
      <c r="AR281" s="15" t="s">
        <v>238</v>
      </c>
      <c r="AT281" s="15" t="s">
        <v>138</v>
      </c>
      <c r="AU281" s="15" t="s">
        <v>82</v>
      </c>
      <c r="AY281" s="15" t="s">
        <v>135</v>
      </c>
      <c r="BE281" s="221">
        <f>IF(O281="základní",K281,0)</f>
        <v>0</v>
      </c>
      <c r="BF281" s="221">
        <f>IF(O281="snížená",K281,0)</f>
        <v>0</v>
      </c>
      <c r="BG281" s="221">
        <f>IF(O281="zákl. přenesená",K281,0)</f>
        <v>0</v>
      </c>
      <c r="BH281" s="221">
        <f>IF(O281="sníž. přenesená",K281,0)</f>
        <v>0</v>
      </c>
      <c r="BI281" s="221">
        <f>IF(O281="nulová",K281,0)</f>
        <v>0</v>
      </c>
      <c r="BJ281" s="15" t="s">
        <v>80</v>
      </c>
      <c r="BK281" s="221">
        <f>ROUND(P281*H281,2)</f>
        <v>0</v>
      </c>
      <c r="BL281" s="15" t="s">
        <v>238</v>
      </c>
      <c r="BM281" s="15" t="s">
        <v>733</v>
      </c>
    </row>
    <row r="282" spans="2:51" s="11" customFormat="1" ht="12">
      <c r="B282" s="228"/>
      <c r="C282" s="229"/>
      <c r="D282" s="230" t="s">
        <v>204</v>
      </c>
      <c r="E282" s="231" t="s">
        <v>1</v>
      </c>
      <c r="F282" s="232" t="s">
        <v>734</v>
      </c>
      <c r="G282" s="229"/>
      <c r="H282" s="233">
        <v>14.4</v>
      </c>
      <c r="I282" s="234"/>
      <c r="J282" s="234"/>
      <c r="K282" s="229"/>
      <c r="L282" s="229"/>
      <c r="M282" s="235"/>
      <c r="N282" s="236"/>
      <c r="O282" s="237"/>
      <c r="P282" s="237"/>
      <c r="Q282" s="237"/>
      <c r="R282" s="237"/>
      <c r="S282" s="237"/>
      <c r="T282" s="237"/>
      <c r="U282" s="237"/>
      <c r="V282" s="237"/>
      <c r="W282" s="237"/>
      <c r="X282" s="238"/>
      <c r="AT282" s="239" t="s">
        <v>204</v>
      </c>
      <c r="AU282" s="239" t="s">
        <v>82</v>
      </c>
      <c r="AV282" s="11" t="s">
        <v>82</v>
      </c>
      <c r="AW282" s="11" t="s">
        <v>5</v>
      </c>
      <c r="AX282" s="11" t="s">
        <v>72</v>
      </c>
      <c r="AY282" s="239" t="s">
        <v>135</v>
      </c>
    </row>
    <row r="283" spans="2:51" s="11" customFormat="1" ht="12">
      <c r="B283" s="228"/>
      <c r="C283" s="229"/>
      <c r="D283" s="230" t="s">
        <v>204</v>
      </c>
      <c r="E283" s="231" t="s">
        <v>1</v>
      </c>
      <c r="F283" s="232" t="s">
        <v>735</v>
      </c>
      <c r="G283" s="229"/>
      <c r="H283" s="233">
        <v>31.86</v>
      </c>
      <c r="I283" s="234"/>
      <c r="J283" s="234"/>
      <c r="K283" s="229"/>
      <c r="L283" s="229"/>
      <c r="M283" s="235"/>
      <c r="N283" s="236"/>
      <c r="O283" s="237"/>
      <c r="P283" s="237"/>
      <c r="Q283" s="237"/>
      <c r="R283" s="237"/>
      <c r="S283" s="237"/>
      <c r="T283" s="237"/>
      <c r="U283" s="237"/>
      <c r="V283" s="237"/>
      <c r="W283" s="237"/>
      <c r="X283" s="238"/>
      <c r="AT283" s="239" t="s">
        <v>204</v>
      </c>
      <c r="AU283" s="239" t="s">
        <v>82</v>
      </c>
      <c r="AV283" s="11" t="s">
        <v>82</v>
      </c>
      <c r="AW283" s="11" t="s">
        <v>5</v>
      </c>
      <c r="AX283" s="11" t="s">
        <v>72</v>
      </c>
      <c r="AY283" s="239" t="s">
        <v>135</v>
      </c>
    </row>
    <row r="284" spans="2:51" s="11" customFormat="1" ht="12">
      <c r="B284" s="228"/>
      <c r="C284" s="229"/>
      <c r="D284" s="230" t="s">
        <v>204</v>
      </c>
      <c r="E284" s="231" t="s">
        <v>1</v>
      </c>
      <c r="F284" s="232" t="s">
        <v>736</v>
      </c>
      <c r="G284" s="229"/>
      <c r="H284" s="233">
        <v>-14.16</v>
      </c>
      <c r="I284" s="234"/>
      <c r="J284" s="234"/>
      <c r="K284" s="229"/>
      <c r="L284" s="229"/>
      <c r="M284" s="235"/>
      <c r="N284" s="236"/>
      <c r="O284" s="237"/>
      <c r="P284" s="237"/>
      <c r="Q284" s="237"/>
      <c r="R284" s="237"/>
      <c r="S284" s="237"/>
      <c r="T284" s="237"/>
      <c r="U284" s="237"/>
      <c r="V284" s="237"/>
      <c r="W284" s="237"/>
      <c r="X284" s="238"/>
      <c r="AT284" s="239" t="s">
        <v>204</v>
      </c>
      <c r="AU284" s="239" t="s">
        <v>82</v>
      </c>
      <c r="AV284" s="11" t="s">
        <v>82</v>
      </c>
      <c r="AW284" s="11" t="s">
        <v>5</v>
      </c>
      <c r="AX284" s="11" t="s">
        <v>72</v>
      </c>
      <c r="AY284" s="239" t="s">
        <v>135</v>
      </c>
    </row>
    <row r="285" spans="2:51" s="11" customFormat="1" ht="12">
      <c r="B285" s="228"/>
      <c r="C285" s="229"/>
      <c r="D285" s="230" t="s">
        <v>204</v>
      </c>
      <c r="E285" s="231" t="s">
        <v>1</v>
      </c>
      <c r="F285" s="232" t="s">
        <v>737</v>
      </c>
      <c r="G285" s="229"/>
      <c r="H285" s="233">
        <v>4.3</v>
      </c>
      <c r="I285" s="234"/>
      <c r="J285" s="234"/>
      <c r="K285" s="229"/>
      <c r="L285" s="229"/>
      <c r="M285" s="235"/>
      <c r="N285" s="236"/>
      <c r="O285" s="237"/>
      <c r="P285" s="237"/>
      <c r="Q285" s="237"/>
      <c r="R285" s="237"/>
      <c r="S285" s="237"/>
      <c r="T285" s="237"/>
      <c r="U285" s="237"/>
      <c r="V285" s="237"/>
      <c r="W285" s="237"/>
      <c r="X285" s="238"/>
      <c r="AT285" s="239" t="s">
        <v>204</v>
      </c>
      <c r="AU285" s="239" t="s">
        <v>82</v>
      </c>
      <c r="AV285" s="11" t="s">
        <v>82</v>
      </c>
      <c r="AW285" s="11" t="s">
        <v>5</v>
      </c>
      <c r="AX285" s="11" t="s">
        <v>72</v>
      </c>
      <c r="AY285" s="239" t="s">
        <v>135</v>
      </c>
    </row>
    <row r="286" spans="2:51" s="11" customFormat="1" ht="12">
      <c r="B286" s="228"/>
      <c r="C286" s="229"/>
      <c r="D286" s="230" t="s">
        <v>204</v>
      </c>
      <c r="E286" s="231" t="s">
        <v>1</v>
      </c>
      <c r="F286" s="232" t="s">
        <v>738</v>
      </c>
      <c r="G286" s="229"/>
      <c r="H286" s="233">
        <v>17.28</v>
      </c>
      <c r="I286" s="234"/>
      <c r="J286" s="234"/>
      <c r="K286" s="229"/>
      <c r="L286" s="229"/>
      <c r="M286" s="235"/>
      <c r="N286" s="236"/>
      <c r="O286" s="237"/>
      <c r="P286" s="237"/>
      <c r="Q286" s="237"/>
      <c r="R286" s="237"/>
      <c r="S286" s="237"/>
      <c r="T286" s="237"/>
      <c r="U286" s="237"/>
      <c r="V286" s="237"/>
      <c r="W286" s="237"/>
      <c r="X286" s="238"/>
      <c r="AT286" s="239" t="s">
        <v>204</v>
      </c>
      <c r="AU286" s="239" t="s">
        <v>82</v>
      </c>
      <c r="AV286" s="11" t="s">
        <v>82</v>
      </c>
      <c r="AW286" s="11" t="s">
        <v>5</v>
      </c>
      <c r="AX286" s="11" t="s">
        <v>72</v>
      </c>
      <c r="AY286" s="239" t="s">
        <v>135</v>
      </c>
    </row>
    <row r="287" spans="2:51" s="11" customFormat="1" ht="12">
      <c r="B287" s="228"/>
      <c r="C287" s="229"/>
      <c r="D287" s="230" t="s">
        <v>204</v>
      </c>
      <c r="E287" s="231" t="s">
        <v>1</v>
      </c>
      <c r="F287" s="232" t="s">
        <v>739</v>
      </c>
      <c r="G287" s="229"/>
      <c r="H287" s="233">
        <v>16.3</v>
      </c>
      <c r="I287" s="234"/>
      <c r="J287" s="234"/>
      <c r="K287" s="229"/>
      <c r="L287" s="229"/>
      <c r="M287" s="235"/>
      <c r="N287" s="236"/>
      <c r="O287" s="237"/>
      <c r="P287" s="237"/>
      <c r="Q287" s="237"/>
      <c r="R287" s="237"/>
      <c r="S287" s="237"/>
      <c r="T287" s="237"/>
      <c r="U287" s="237"/>
      <c r="V287" s="237"/>
      <c r="W287" s="237"/>
      <c r="X287" s="238"/>
      <c r="AT287" s="239" t="s">
        <v>204</v>
      </c>
      <c r="AU287" s="239" t="s">
        <v>82</v>
      </c>
      <c r="AV287" s="11" t="s">
        <v>82</v>
      </c>
      <c r="AW287" s="11" t="s">
        <v>5</v>
      </c>
      <c r="AX287" s="11" t="s">
        <v>72</v>
      </c>
      <c r="AY287" s="239" t="s">
        <v>135</v>
      </c>
    </row>
    <row r="288" spans="2:51" s="11" customFormat="1" ht="12">
      <c r="B288" s="228"/>
      <c r="C288" s="229"/>
      <c r="D288" s="230" t="s">
        <v>204</v>
      </c>
      <c r="E288" s="231" t="s">
        <v>1</v>
      </c>
      <c r="F288" s="232" t="s">
        <v>740</v>
      </c>
      <c r="G288" s="229"/>
      <c r="H288" s="233">
        <v>54</v>
      </c>
      <c r="I288" s="234"/>
      <c r="J288" s="234"/>
      <c r="K288" s="229"/>
      <c r="L288" s="229"/>
      <c r="M288" s="235"/>
      <c r="N288" s="236"/>
      <c r="O288" s="237"/>
      <c r="P288" s="237"/>
      <c r="Q288" s="237"/>
      <c r="R288" s="237"/>
      <c r="S288" s="237"/>
      <c r="T288" s="237"/>
      <c r="U288" s="237"/>
      <c r="V288" s="237"/>
      <c r="W288" s="237"/>
      <c r="X288" s="238"/>
      <c r="AT288" s="239" t="s">
        <v>204</v>
      </c>
      <c r="AU288" s="239" t="s">
        <v>82</v>
      </c>
      <c r="AV288" s="11" t="s">
        <v>82</v>
      </c>
      <c r="AW288" s="11" t="s">
        <v>5</v>
      </c>
      <c r="AX288" s="11" t="s">
        <v>72</v>
      </c>
      <c r="AY288" s="239" t="s">
        <v>135</v>
      </c>
    </row>
    <row r="289" spans="2:51" s="11" customFormat="1" ht="12">
      <c r="B289" s="228"/>
      <c r="C289" s="229"/>
      <c r="D289" s="230" t="s">
        <v>204</v>
      </c>
      <c r="E289" s="231" t="s">
        <v>1</v>
      </c>
      <c r="F289" s="232" t="s">
        <v>741</v>
      </c>
      <c r="G289" s="229"/>
      <c r="H289" s="233">
        <v>-18</v>
      </c>
      <c r="I289" s="234"/>
      <c r="J289" s="234"/>
      <c r="K289" s="229"/>
      <c r="L289" s="229"/>
      <c r="M289" s="235"/>
      <c r="N289" s="236"/>
      <c r="O289" s="237"/>
      <c r="P289" s="237"/>
      <c r="Q289" s="237"/>
      <c r="R289" s="237"/>
      <c r="S289" s="237"/>
      <c r="T289" s="237"/>
      <c r="U289" s="237"/>
      <c r="V289" s="237"/>
      <c r="W289" s="237"/>
      <c r="X289" s="238"/>
      <c r="AT289" s="239" t="s">
        <v>204</v>
      </c>
      <c r="AU289" s="239" t="s">
        <v>82</v>
      </c>
      <c r="AV289" s="11" t="s">
        <v>82</v>
      </c>
      <c r="AW289" s="11" t="s">
        <v>5</v>
      </c>
      <c r="AX289" s="11" t="s">
        <v>72</v>
      </c>
      <c r="AY289" s="239" t="s">
        <v>135</v>
      </c>
    </row>
    <row r="290" spans="2:51" s="11" customFormat="1" ht="12">
      <c r="B290" s="228"/>
      <c r="C290" s="229"/>
      <c r="D290" s="230" t="s">
        <v>204</v>
      </c>
      <c r="E290" s="231" t="s">
        <v>1</v>
      </c>
      <c r="F290" s="232" t="s">
        <v>742</v>
      </c>
      <c r="G290" s="229"/>
      <c r="H290" s="233">
        <v>10.1</v>
      </c>
      <c r="I290" s="234"/>
      <c r="J290" s="234"/>
      <c r="K290" s="229"/>
      <c r="L290" s="229"/>
      <c r="M290" s="235"/>
      <c r="N290" s="236"/>
      <c r="O290" s="237"/>
      <c r="P290" s="237"/>
      <c r="Q290" s="237"/>
      <c r="R290" s="237"/>
      <c r="S290" s="237"/>
      <c r="T290" s="237"/>
      <c r="U290" s="237"/>
      <c r="V290" s="237"/>
      <c r="W290" s="237"/>
      <c r="X290" s="238"/>
      <c r="AT290" s="239" t="s">
        <v>204</v>
      </c>
      <c r="AU290" s="239" t="s">
        <v>82</v>
      </c>
      <c r="AV290" s="11" t="s">
        <v>82</v>
      </c>
      <c r="AW290" s="11" t="s">
        <v>5</v>
      </c>
      <c r="AX290" s="11" t="s">
        <v>72</v>
      </c>
      <c r="AY290" s="239" t="s">
        <v>135</v>
      </c>
    </row>
    <row r="291" spans="2:51" s="11" customFormat="1" ht="12">
      <c r="B291" s="228"/>
      <c r="C291" s="229"/>
      <c r="D291" s="230" t="s">
        <v>204</v>
      </c>
      <c r="E291" s="231" t="s">
        <v>1</v>
      </c>
      <c r="F291" s="232" t="s">
        <v>743</v>
      </c>
      <c r="G291" s="229"/>
      <c r="H291" s="233">
        <v>43.8</v>
      </c>
      <c r="I291" s="234"/>
      <c r="J291" s="234"/>
      <c r="K291" s="229"/>
      <c r="L291" s="229"/>
      <c r="M291" s="235"/>
      <c r="N291" s="236"/>
      <c r="O291" s="237"/>
      <c r="P291" s="237"/>
      <c r="Q291" s="237"/>
      <c r="R291" s="237"/>
      <c r="S291" s="237"/>
      <c r="T291" s="237"/>
      <c r="U291" s="237"/>
      <c r="V291" s="237"/>
      <c r="W291" s="237"/>
      <c r="X291" s="238"/>
      <c r="AT291" s="239" t="s">
        <v>204</v>
      </c>
      <c r="AU291" s="239" t="s">
        <v>82</v>
      </c>
      <c r="AV291" s="11" t="s">
        <v>82</v>
      </c>
      <c r="AW291" s="11" t="s">
        <v>5</v>
      </c>
      <c r="AX291" s="11" t="s">
        <v>72</v>
      </c>
      <c r="AY291" s="239" t="s">
        <v>135</v>
      </c>
    </row>
    <row r="292" spans="2:51" s="11" customFormat="1" ht="12">
      <c r="B292" s="228"/>
      <c r="C292" s="229"/>
      <c r="D292" s="230" t="s">
        <v>204</v>
      </c>
      <c r="E292" s="231" t="s">
        <v>1</v>
      </c>
      <c r="F292" s="232" t="s">
        <v>744</v>
      </c>
      <c r="G292" s="229"/>
      <c r="H292" s="233">
        <v>-17.52</v>
      </c>
      <c r="I292" s="234"/>
      <c r="J292" s="234"/>
      <c r="K292" s="229"/>
      <c r="L292" s="229"/>
      <c r="M292" s="235"/>
      <c r="N292" s="236"/>
      <c r="O292" s="237"/>
      <c r="P292" s="237"/>
      <c r="Q292" s="237"/>
      <c r="R292" s="237"/>
      <c r="S292" s="237"/>
      <c r="T292" s="237"/>
      <c r="U292" s="237"/>
      <c r="V292" s="237"/>
      <c r="W292" s="237"/>
      <c r="X292" s="238"/>
      <c r="AT292" s="239" t="s">
        <v>204</v>
      </c>
      <c r="AU292" s="239" t="s">
        <v>82</v>
      </c>
      <c r="AV292" s="11" t="s">
        <v>82</v>
      </c>
      <c r="AW292" s="11" t="s">
        <v>5</v>
      </c>
      <c r="AX292" s="11" t="s">
        <v>72</v>
      </c>
      <c r="AY292" s="239" t="s">
        <v>135</v>
      </c>
    </row>
    <row r="293" spans="2:51" s="11" customFormat="1" ht="12">
      <c r="B293" s="228"/>
      <c r="C293" s="229"/>
      <c r="D293" s="230" t="s">
        <v>204</v>
      </c>
      <c r="E293" s="231" t="s">
        <v>1</v>
      </c>
      <c r="F293" s="232" t="s">
        <v>745</v>
      </c>
      <c r="G293" s="229"/>
      <c r="H293" s="233">
        <v>6.8</v>
      </c>
      <c r="I293" s="234"/>
      <c r="J293" s="234"/>
      <c r="K293" s="229"/>
      <c r="L293" s="229"/>
      <c r="M293" s="235"/>
      <c r="N293" s="236"/>
      <c r="O293" s="237"/>
      <c r="P293" s="237"/>
      <c r="Q293" s="237"/>
      <c r="R293" s="237"/>
      <c r="S293" s="237"/>
      <c r="T293" s="237"/>
      <c r="U293" s="237"/>
      <c r="V293" s="237"/>
      <c r="W293" s="237"/>
      <c r="X293" s="238"/>
      <c r="AT293" s="239" t="s">
        <v>204</v>
      </c>
      <c r="AU293" s="239" t="s">
        <v>82</v>
      </c>
      <c r="AV293" s="11" t="s">
        <v>82</v>
      </c>
      <c r="AW293" s="11" t="s">
        <v>5</v>
      </c>
      <c r="AX293" s="11" t="s">
        <v>72</v>
      </c>
      <c r="AY293" s="239" t="s">
        <v>135</v>
      </c>
    </row>
    <row r="294" spans="2:51" s="11" customFormat="1" ht="12">
      <c r="B294" s="228"/>
      <c r="C294" s="229"/>
      <c r="D294" s="230" t="s">
        <v>204</v>
      </c>
      <c r="E294" s="231" t="s">
        <v>1</v>
      </c>
      <c r="F294" s="232" t="s">
        <v>746</v>
      </c>
      <c r="G294" s="229"/>
      <c r="H294" s="233">
        <v>33.6</v>
      </c>
      <c r="I294" s="234"/>
      <c r="J294" s="234"/>
      <c r="K294" s="229"/>
      <c r="L294" s="229"/>
      <c r="M294" s="235"/>
      <c r="N294" s="236"/>
      <c r="O294" s="237"/>
      <c r="P294" s="237"/>
      <c r="Q294" s="237"/>
      <c r="R294" s="237"/>
      <c r="S294" s="237"/>
      <c r="T294" s="237"/>
      <c r="U294" s="237"/>
      <c r="V294" s="237"/>
      <c r="W294" s="237"/>
      <c r="X294" s="238"/>
      <c r="AT294" s="239" t="s">
        <v>204</v>
      </c>
      <c r="AU294" s="239" t="s">
        <v>82</v>
      </c>
      <c r="AV294" s="11" t="s">
        <v>82</v>
      </c>
      <c r="AW294" s="11" t="s">
        <v>5</v>
      </c>
      <c r="AX294" s="11" t="s">
        <v>72</v>
      </c>
      <c r="AY294" s="239" t="s">
        <v>135</v>
      </c>
    </row>
    <row r="295" spans="2:51" s="11" customFormat="1" ht="12">
      <c r="B295" s="228"/>
      <c r="C295" s="229"/>
      <c r="D295" s="230" t="s">
        <v>204</v>
      </c>
      <c r="E295" s="231" t="s">
        <v>1</v>
      </c>
      <c r="F295" s="232" t="s">
        <v>747</v>
      </c>
      <c r="G295" s="229"/>
      <c r="H295" s="233">
        <v>-7.6</v>
      </c>
      <c r="I295" s="234"/>
      <c r="J295" s="234"/>
      <c r="K295" s="229"/>
      <c r="L295" s="229"/>
      <c r="M295" s="235"/>
      <c r="N295" s="236"/>
      <c r="O295" s="237"/>
      <c r="P295" s="237"/>
      <c r="Q295" s="237"/>
      <c r="R295" s="237"/>
      <c r="S295" s="237"/>
      <c r="T295" s="237"/>
      <c r="U295" s="237"/>
      <c r="V295" s="237"/>
      <c r="W295" s="237"/>
      <c r="X295" s="238"/>
      <c r="AT295" s="239" t="s">
        <v>204</v>
      </c>
      <c r="AU295" s="239" t="s">
        <v>82</v>
      </c>
      <c r="AV295" s="11" t="s">
        <v>82</v>
      </c>
      <c r="AW295" s="11" t="s">
        <v>5</v>
      </c>
      <c r="AX295" s="11" t="s">
        <v>72</v>
      </c>
      <c r="AY295" s="239" t="s">
        <v>135</v>
      </c>
    </row>
    <row r="296" spans="2:51" s="11" customFormat="1" ht="12">
      <c r="B296" s="228"/>
      <c r="C296" s="229"/>
      <c r="D296" s="230" t="s">
        <v>204</v>
      </c>
      <c r="E296" s="231" t="s">
        <v>1</v>
      </c>
      <c r="F296" s="232" t="s">
        <v>748</v>
      </c>
      <c r="G296" s="229"/>
      <c r="H296" s="233">
        <v>4.2</v>
      </c>
      <c r="I296" s="234"/>
      <c r="J296" s="234"/>
      <c r="K296" s="229"/>
      <c r="L296" s="229"/>
      <c r="M296" s="235"/>
      <c r="N296" s="236"/>
      <c r="O296" s="237"/>
      <c r="P296" s="237"/>
      <c r="Q296" s="237"/>
      <c r="R296" s="237"/>
      <c r="S296" s="237"/>
      <c r="T296" s="237"/>
      <c r="U296" s="237"/>
      <c r="V296" s="237"/>
      <c r="W296" s="237"/>
      <c r="X296" s="238"/>
      <c r="AT296" s="239" t="s">
        <v>204</v>
      </c>
      <c r="AU296" s="239" t="s">
        <v>82</v>
      </c>
      <c r="AV296" s="11" t="s">
        <v>82</v>
      </c>
      <c r="AW296" s="11" t="s">
        <v>5</v>
      </c>
      <c r="AX296" s="11" t="s">
        <v>72</v>
      </c>
      <c r="AY296" s="239" t="s">
        <v>135</v>
      </c>
    </row>
    <row r="297" spans="2:51" s="11" customFormat="1" ht="12">
      <c r="B297" s="228"/>
      <c r="C297" s="229"/>
      <c r="D297" s="230" t="s">
        <v>204</v>
      </c>
      <c r="E297" s="231" t="s">
        <v>1</v>
      </c>
      <c r="F297" s="232" t="s">
        <v>749</v>
      </c>
      <c r="G297" s="229"/>
      <c r="H297" s="233">
        <v>22.08</v>
      </c>
      <c r="I297" s="234"/>
      <c r="J297" s="234"/>
      <c r="K297" s="229"/>
      <c r="L297" s="229"/>
      <c r="M297" s="235"/>
      <c r="N297" s="236"/>
      <c r="O297" s="237"/>
      <c r="P297" s="237"/>
      <c r="Q297" s="237"/>
      <c r="R297" s="237"/>
      <c r="S297" s="237"/>
      <c r="T297" s="237"/>
      <c r="U297" s="237"/>
      <c r="V297" s="237"/>
      <c r="W297" s="237"/>
      <c r="X297" s="238"/>
      <c r="AT297" s="239" t="s">
        <v>204</v>
      </c>
      <c r="AU297" s="239" t="s">
        <v>82</v>
      </c>
      <c r="AV297" s="11" t="s">
        <v>82</v>
      </c>
      <c r="AW297" s="11" t="s">
        <v>5</v>
      </c>
      <c r="AX297" s="11" t="s">
        <v>72</v>
      </c>
      <c r="AY297" s="239" t="s">
        <v>135</v>
      </c>
    </row>
    <row r="298" spans="2:51" s="11" customFormat="1" ht="12">
      <c r="B298" s="228"/>
      <c r="C298" s="229"/>
      <c r="D298" s="230" t="s">
        <v>204</v>
      </c>
      <c r="E298" s="231" t="s">
        <v>1</v>
      </c>
      <c r="F298" s="232" t="s">
        <v>750</v>
      </c>
      <c r="G298" s="229"/>
      <c r="H298" s="233">
        <v>-11.04</v>
      </c>
      <c r="I298" s="234"/>
      <c r="J298" s="234"/>
      <c r="K298" s="229"/>
      <c r="L298" s="229"/>
      <c r="M298" s="235"/>
      <c r="N298" s="236"/>
      <c r="O298" s="237"/>
      <c r="P298" s="237"/>
      <c r="Q298" s="237"/>
      <c r="R298" s="237"/>
      <c r="S298" s="237"/>
      <c r="T298" s="237"/>
      <c r="U298" s="237"/>
      <c r="V298" s="237"/>
      <c r="W298" s="237"/>
      <c r="X298" s="238"/>
      <c r="AT298" s="239" t="s">
        <v>204</v>
      </c>
      <c r="AU298" s="239" t="s">
        <v>82</v>
      </c>
      <c r="AV298" s="11" t="s">
        <v>82</v>
      </c>
      <c r="AW298" s="11" t="s">
        <v>5</v>
      </c>
      <c r="AX298" s="11" t="s">
        <v>72</v>
      </c>
      <c r="AY298" s="239" t="s">
        <v>135</v>
      </c>
    </row>
    <row r="299" spans="2:51" s="11" customFormat="1" ht="12">
      <c r="B299" s="228"/>
      <c r="C299" s="229"/>
      <c r="D299" s="230" t="s">
        <v>204</v>
      </c>
      <c r="E299" s="231" t="s">
        <v>1</v>
      </c>
      <c r="F299" s="232" t="s">
        <v>751</v>
      </c>
      <c r="G299" s="229"/>
      <c r="H299" s="233">
        <v>3.3</v>
      </c>
      <c r="I299" s="234"/>
      <c r="J299" s="234"/>
      <c r="K299" s="229"/>
      <c r="L299" s="229"/>
      <c r="M299" s="235"/>
      <c r="N299" s="236"/>
      <c r="O299" s="237"/>
      <c r="P299" s="237"/>
      <c r="Q299" s="237"/>
      <c r="R299" s="237"/>
      <c r="S299" s="237"/>
      <c r="T299" s="237"/>
      <c r="U299" s="237"/>
      <c r="V299" s="237"/>
      <c r="W299" s="237"/>
      <c r="X299" s="238"/>
      <c r="AT299" s="239" t="s">
        <v>204</v>
      </c>
      <c r="AU299" s="239" t="s">
        <v>82</v>
      </c>
      <c r="AV299" s="11" t="s">
        <v>82</v>
      </c>
      <c r="AW299" s="11" t="s">
        <v>5</v>
      </c>
      <c r="AX299" s="11" t="s">
        <v>72</v>
      </c>
      <c r="AY299" s="239" t="s">
        <v>135</v>
      </c>
    </row>
    <row r="300" spans="2:51" s="11" customFormat="1" ht="12">
      <c r="B300" s="228"/>
      <c r="C300" s="229"/>
      <c r="D300" s="230" t="s">
        <v>204</v>
      </c>
      <c r="E300" s="231" t="s">
        <v>1</v>
      </c>
      <c r="F300" s="232" t="s">
        <v>752</v>
      </c>
      <c r="G300" s="229"/>
      <c r="H300" s="233">
        <v>9.9</v>
      </c>
      <c r="I300" s="234"/>
      <c r="J300" s="234"/>
      <c r="K300" s="229"/>
      <c r="L300" s="229"/>
      <c r="M300" s="235"/>
      <c r="N300" s="236"/>
      <c r="O300" s="237"/>
      <c r="P300" s="237"/>
      <c r="Q300" s="237"/>
      <c r="R300" s="237"/>
      <c r="S300" s="237"/>
      <c r="T300" s="237"/>
      <c r="U300" s="237"/>
      <c r="V300" s="237"/>
      <c r="W300" s="237"/>
      <c r="X300" s="238"/>
      <c r="AT300" s="239" t="s">
        <v>204</v>
      </c>
      <c r="AU300" s="239" t="s">
        <v>82</v>
      </c>
      <c r="AV300" s="11" t="s">
        <v>82</v>
      </c>
      <c r="AW300" s="11" t="s">
        <v>5</v>
      </c>
      <c r="AX300" s="11" t="s">
        <v>72</v>
      </c>
      <c r="AY300" s="239" t="s">
        <v>135</v>
      </c>
    </row>
    <row r="301" spans="2:51" s="11" customFormat="1" ht="12">
      <c r="B301" s="228"/>
      <c r="C301" s="229"/>
      <c r="D301" s="230" t="s">
        <v>204</v>
      </c>
      <c r="E301" s="231" t="s">
        <v>1</v>
      </c>
      <c r="F301" s="232" t="s">
        <v>753</v>
      </c>
      <c r="G301" s="229"/>
      <c r="H301" s="233">
        <v>101.5</v>
      </c>
      <c r="I301" s="234"/>
      <c r="J301" s="234"/>
      <c r="K301" s="229"/>
      <c r="L301" s="229"/>
      <c r="M301" s="235"/>
      <c r="N301" s="236"/>
      <c r="O301" s="237"/>
      <c r="P301" s="237"/>
      <c r="Q301" s="237"/>
      <c r="R301" s="237"/>
      <c r="S301" s="237"/>
      <c r="T301" s="237"/>
      <c r="U301" s="237"/>
      <c r="V301" s="237"/>
      <c r="W301" s="237"/>
      <c r="X301" s="238"/>
      <c r="AT301" s="239" t="s">
        <v>204</v>
      </c>
      <c r="AU301" s="239" t="s">
        <v>82</v>
      </c>
      <c r="AV301" s="11" t="s">
        <v>82</v>
      </c>
      <c r="AW301" s="11" t="s">
        <v>5</v>
      </c>
      <c r="AX301" s="11" t="s">
        <v>72</v>
      </c>
      <c r="AY301" s="239" t="s">
        <v>135</v>
      </c>
    </row>
    <row r="302" spans="2:51" s="11" customFormat="1" ht="12">
      <c r="B302" s="228"/>
      <c r="C302" s="229"/>
      <c r="D302" s="230" t="s">
        <v>204</v>
      </c>
      <c r="E302" s="231" t="s">
        <v>1</v>
      </c>
      <c r="F302" s="232" t="s">
        <v>754</v>
      </c>
      <c r="G302" s="229"/>
      <c r="H302" s="233">
        <v>150.9</v>
      </c>
      <c r="I302" s="234"/>
      <c r="J302" s="234"/>
      <c r="K302" s="229"/>
      <c r="L302" s="229"/>
      <c r="M302" s="235"/>
      <c r="N302" s="236"/>
      <c r="O302" s="237"/>
      <c r="P302" s="237"/>
      <c r="Q302" s="237"/>
      <c r="R302" s="237"/>
      <c r="S302" s="237"/>
      <c r="T302" s="237"/>
      <c r="U302" s="237"/>
      <c r="V302" s="237"/>
      <c r="W302" s="237"/>
      <c r="X302" s="238"/>
      <c r="AT302" s="239" t="s">
        <v>204</v>
      </c>
      <c r="AU302" s="239" t="s">
        <v>82</v>
      </c>
      <c r="AV302" s="11" t="s">
        <v>82</v>
      </c>
      <c r="AW302" s="11" t="s">
        <v>5</v>
      </c>
      <c r="AX302" s="11" t="s">
        <v>72</v>
      </c>
      <c r="AY302" s="239" t="s">
        <v>135</v>
      </c>
    </row>
    <row r="303" spans="2:51" s="11" customFormat="1" ht="12">
      <c r="B303" s="228"/>
      <c r="C303" s="229"/>
      <c r="D303" s="230" t="s">
        <v>204</v>
      </c>
      <c r="E303" s="231" t="s">
        <v>1</v>
      </c>
      <c r="F303" s="232" t="s">
        <v>755</v>
      </c>
      <c r="G303" s="229"/>
      <c r="H303" s="233">
        <v>-50.3</v>
      </c>
      <c r="I303" s="234"/>
      <c r="J303" s="234"/>
      <c r="K303" s="229"/>
      <c r="L303" s="229"/>
      <c r="M303" s="235"/>
      <c r="N303" s="236"/>
      <c r="O303" s="237"/>
      <c r="P303" s="237"/>
      <c r="Q303" s="237"/>
      <c r="R303" s="237"/>
      <c r="S303" s="237"/>
      <c r="T303" s="237"/>
      <c r="U303" s="237"/>
      <c r="V303" s="237"/>
      <c r="W303" s="237"/>
      <c r="X303" s="238"/>
      <c r="AT303" s="239" t="s">
        <v>204</v>
      </c>
      <c r="AU303" s="239" t="s">
        <v>82</v>
      </c>
      <c r="AV303" s="11" t="s">
        <v>82</v>
      </c>
      <c r="AW303" s="11" t="s">
        <v>5</v>
      </c>
      <c r="AX303" s="11" t="s">
        <v>72</v>
      </c>
      <c r="AY303" s="239" t="s">
        <v>135</v>
      </c>
    </row>
    <row r="304" spans="2:51" s="11" customFormat="1" ht="12">
      <c r="B304" s="228"/>
      <c r="C304" s="229"/>
      <c r="D304" s="230" t="s">
        <v>204</v>
      </c>
      <c r="E304" s="231" t="s">
        <v>1</v>
      </c>
      <c r="F304" s="232" t="s">
        <v>756</v>
      </c>
      <c r="G304" s="229"/>
      <c r="H304" s="233">
        <v>-22.05</v>
      </c>
      <c r="I304" s="234"/>
      <c r="J304" s="234"/>
      <c r="K304" s="229"/>
      <c r="L304" s="229"/>
      <c r="M304" s="235"/>
      <c r="N304" s="236"/>
      <c r="O304" s="237"/>
      <c r="P304" s="237"/>
      <c r="Q304" s="237"/>
      <c r="R304" s="237"/>
      <c r="S304" s="237"/>
      <c r="T304" s="237"/>
      <c r="U304" s="237"/>
      <c r="V304" s="237"/>
      <c r="W304" s="237"/>
      <c r="X304" s="238"/>
      <c r="AT304" s="239" t="s">
        <v>204</v>
      </c>
      <c r="AU304" s="239" t="s">
        <v>82</v>
      </c>
      <c r="AV304" s="11" t="s">
        <v>82</v>
      </c>
      <c r="AW304" s="11" t="s">
        <v>5</v>
      </c>
      <c r="AX304" s="11" t="s">
        <v>72</v>
      </c>
      <c r="AY304" s="239" t="s">
        <v>135</v>
      </c>
    </row>
    <row r="305" spans="2:51" s="11" customFormat="1" ht="12">
      <c r="B305" s="228"/>
      <c r="C305" s="229"/>
      <c r="D305" s="230" t="s">
        <v>204</v>
      </c>
      <c r="E305" s="231" t="s">
        <v>1</v>
      </c>
      <c r="F305" s="232" t="s">
        <v>757</v>
      </c>
      <c r="G305" s="229"/>
      <c r="H305" s="233">
        <v>8.625</v>
      </c>
      <c r="I305" s="234"/>
      <c r="J305" s="234"/>
      <c r="K305" s="229"/>
      <c r="L305" s="229"/>
      <c r="M305" s="235"/>
      <c r="N305" s="236"/>
      <c r="O305" s="237"/>
      <c r="P305" s="237"/>
      <c r="Q305" s="237"/>
      <c r="R305" s="237"/>
      <c r="S305" s="237"/>
      <c r="T305" s="237"/>
      <c r="U305" s="237"/>
      <c r="V305" s="237"/>
      <c r="W305" s="237"/>
      <c r="X305" s="238"/>
      <c r="AT305" s="239" t="s">
        <v>204</v>
      </c>
      <c r="AU305" s="239" t="s">
        <v>82</v>
      </c>
      <c r="AV305" s="11" t="s">
        <v>82</v>
      </c>
      <c r="AW305" s="11" t="s">
        <v>5</v>
      </c>
      <c r="AX305" s="11" t="s">
        <v>72</v>
      </c>
      <c r="AY305" s="239" t="s">
        <v>135</v>
      </c>
    </row>
    <row r="306" spans="2:65" s="1" customFormat="1" ht="16.5" customHeight="1">
      <c r="B306" s="36"/>
      <c r="C306" s="209" t="s">
        <v>758</v>
      </c>
      <c r="D306" s="209" t="s">
        <v>138</v>
      </c>
      <c r="E306" s="210" t="s">
        <v>759</v>
      </c>
      <c r="F306" s="211" t="s">
        <v>760</v>
      </c>
      <c r="G306" s="212" t="s">
        <v>202</v>
      </c>
      <c r="H306" s="213">
        <v>392.275</v>
      </c>
      <c r="I306" s="214"/>
      <c r="J306" s="214"/>
      <c r="K306" s="215">
        <f>ROUND(P306*H306,2)</f>
        <v>0</v>
      </c>
      <c r="L306" s="211" t="s">
        <v>142</v>
      </c>
      <c r="M306" s="41"/>
      <c r="N306" s="216" t="s">
        <v>1</v>
      </c>
      <c r="O306" s="217" t="s">
        <v>41</v>
      </c>
      <c r="P306" s="218">
        <f>I306+J306</f>
        <v>0</v>
      </c>
      <c r="Q306" s="218">
        <f>ROUND(I306*H306,2)</f>
        <v>0</v>
      </c>
      <c r="R306" s="218">
        <f>ROUND(J306*H306,2)</f>
        <v>0</v>
      </c>
      <c r="S306" s="77"/>
      <c r="T306" s="219">
        <f>S306*H306</f>
        <v>0</v>
      </c>
      <c r="U306" s="219">
        <v>0.0002</v>
      </c>
      <c r="V306" s="219">
        <f>U306*H306</f>
        <v>0.078455</v>
      </c>
      <c r="W306" s="219">
        <v>0</v>
      </c>
      <c r="X306" s="220">
        <f>W306*H306</f>
        <v>0</v>
      </c>
      <c r="AR306" s="15" t="s">
        <v>238</v>
      </c>
      <c r="AT306" s="15" t="s">
        <v>138</v>
      </c>
      <c r="AU306" s="15" t="s">
        <v>82</v>
      </c>
      <c r="AY306" s="15" t="s">
        <v>135</v>
      </c>
      <c r="BE306" s="221">
        <f>IF(O306="základní",K306,0)</f>
        <v>0</v>
      </c>
      <c r="BF306" s="221">
        <f>IF(O306="snížená",K306,0)</f>
        <v>0</v>
      </c>
      <c r="BG306" s="221">
        <f>IF(O306="zákl. přenesená",K306,0)</f>
        <v>0</v>
      </c>
      <c r="BH306" s="221">
        <f>IF(O306="sníž. přenesená",K306,0)</f>
        <v>0</v>
      </c>
      <c r="BI306" s="221">
        <f>IF(O306="nulová",K306,0)</f>
        <v>0</v>
      </c>
      <c r="BJ306" s="15" t="s">
        <v>80</v>
      </c>
      <c r="BK306" s="221">
        <f>ROUND(P306*H306,2)</f>
        <v>0</v>
      </c>
      <c r="BL306" s="15" t="s">
        <v>238</v>
      </c>
      <c r="BM306" s="15" t="s">
        <v>761</v>
      </c>
    </row>
    <row r="307" spans="2:65" s="1" customFormat="1" ht="16.5" customHeight="1">
      <c r="B307" s="36"/>
      <c r="C307" s="209" t="s">
        <v>762</v>
      </c>
      <c r="D307" s="209" t="s">
        <v>138</v>
      </c>
      <c r="E307" s="210" t="s">
        <v>763</v>
      </c>
      <c r="F307" s="211" t="s">
        <v>764</v>
      </c>
      <c r="G307" s="212" t="s">
        <v>202</v>
      </c>
      <c r="H307" s="213">
        <v>392.275</v>
      </c>
      <c r="I307" s="214"/>
      <c r="J307" s="214"/>
      <c r="K307" s="215">
        <f>ROUND(P307*H307,2)</f>
        <v>0</v>
      </c>
      <c r="L307" s="211" t="s">
        <v>142</v>
      </c>
      <c r="M307" s="41"/>
      <c r="N307" s="216" t="s">
        <v>1</v>
      </c>
      <c r="O307" s="217" t="s">
        <v>41</v>
      </c>
      <c r="P307" s="218">
        <f>I307+J307</f>
        <v>0</v>
      </c>
      <c r="Q307" s="218">
        <f>ROUND(I307*H307,2)</f>
        <v>0</v>
      </c>
      <c r="R307" s="218">
        <f>ROUND(J307*H307,2)</f>
        <v>0</v>
      </c>
      <c r="S307" s="77"/>
      <c r="T307" s="219">
        <f>S307*H307</f>
        <v>0</v>
      </c>
      <c r="U307" s="219">
        <v>0.00029</v>
      </c>
      <c r="V307" s="219">
        <f>U307*H307</f>
        <v>0.11375974999999999</v>
      </c>
      <c r="W307" s="219">
        <v>0</v>
      </c>
      <c r="X307" s="220">
        <f>W307*H307</f>
        <v>0</v>
      </c>
      <c r="AR307" s="15" t="s">
        <v>238</v>
      </c>
      <c r="AT307" s="15" t="s">
        <v>138</v>
      </c>
      <c r="AU307" s="15" t="s">
        <v>82</v>
      </c>
      <c r="AY307" s="15" t="s">
        <v>135</v>
      </c>
      <c r="BE307" s="221">
        <f>IF(O307="základní",K307,0)</f>
        <v>0</v>
      </c>
      <c r="BF307" s="221">
        <f>IF(O307="snížená",K307,0)</f>
        <v>0</v>
      </c>
      <c r="BG307" s="221">
        <f>IF(O307="zákl. přenesená",K307,0)</f>
        <v>0</v>
      </c>
      <c r="BH307" s="221">
        <f>IF(O307="sníž. přenesená",K307,0)</f>
        <v>0</v>
      </c>
      <c r="BI307" s="221">
        <f>IF(O307="nulová",K307,0)</f>
        <v>0</v>
      </c>
      <c r="BJ307" s="15" t="s">
        <v>80</v>
      </c>
      <c r="BK307" s="221">
        <f>ROUND(P307*H307,2)</f>
        <v>0</v>
      </c>
      <c r="BL307" s="15" t="s">
        <v>238</v>
      </c>
      <c r="BM307" s="15" t="s">
        <v>765</v>
      </c>
    </row>
    <row r="308" spans="2:65" s="1" customFormat="1" ht="16.5" customHeight="1">
      <c r="B308" s="36"/>
      <c r="C308" s="209" t="s">
        <v>766</v>
      </c>
      <c r="D308" s="209" t="s">
        <v>138</v>
      </c>
      <c r="E308" s="210" t="s">
        <v>767</v>
      </c>
      <c r="F308" s="211" t="s">
        <v>768</v>
      </c>
      <c r="G308" s="212" t="s">
        <v>218</v>
      </c>
      <c r="H308" s="213">
        <v>128</v>
      </c>
      <c r="I308" s="214"/>
      <c r="J308" s="214"/>
      <c r="K308" s="215">
        <f>ROUND(P308*H308,2)</f>
        <v>0</v>
      </c>
      <c r="L308" s="211" t="s">
        <v>142</v>
      </c>
      <c r="M308" s="41"/>
      <c r="N308" s="216" t="s">
        <v>1</v>
      </c>
      <c r="O308" s="217" t="s">
        <v>41</v>
      </c>
      <c r="P308" s="218">
        <f>I308+J308</f>
        <v>0</v>
      </c>
      <c r="Q308" s="218">
        <f>ROUND(I308*H308,2)</f>
        <v>0</v>
      </c>
      <c r="R308" s="218">
        <f>ROUND(J308*H308,2)</f>
        <v>0</v>
      </c>
      <c r="S308" s="77"/>
      <c r="T308" s="219">
        <f>S308*H308</f>
        <v>0</v>
      </c>
      <c r="U308" s="219">
        <v>0</v>
      </c>
      <c r="V308" s="219">
        <f>U308*H308</f>
        <v>0</v>
      </c>
      <c r="W308" s="219">
        <v>0</v>
      </c>
      <c r="X308" s="220">
        <f>W308*H308</f>
        <v>0</v>
      </c>
      <c r="AR308" s="15" t="s">
        <v>238</v>
      </c>
      <c r="AT308" s="15" t="s">
        <v>138</v>
      </c>
      <c r="AU308" s="15" t="s">
        <v>82</v>
      </c>
      <c r="AY308" s="15" t="s">
        <v>135</v>
      </c>
      <c r="BE308" s="221">
        <f>IF(O308="základní",K308,0)</f>
        <v>0</v>
      </c>
      <c r="BF308" s="221">
        <f>IF(O308="snížená",K308,0)</f>
        <v>0</v>
      </c>
      <c r="BG308" s="221">
        <f>IF(O308="zákl. přenesená",K308,0)</f>
        <v>0</v>
      </c>
      <c r="BH308" s="221">
        <f>IF(O308="sníž. přenesená",K308,0)</f>
        <v>0</v>
      </c>
      <c r="BI308" s="221">
        <f>IF(O308="nulová",K308,0)</f>
        <v>0</v>
      </c>
      <c r="BJ308" s="15" t="s">
        <v>80</v>
      </c>
      <c r="BK308" s="221">
        <f>ROUND(P308*H308,2)</f>
        <v>0</v>
      </c>
      <c r="BL308" s="15" t="s">
        <v>238</v>
      </c>
      <c r="BM308" s="15" t="s">
        <v>769</v>
      </c>
    </row>
    <row r="309" spans="2:51" s="11" customFormat="1" ht="12">
      <c r="B309" s="228"/>
      <c r="C309" s="229"/>
      <c r="D309" s="230" t="s">
        <v>204</v>
      </c>
      <c r="E309" s="231" t="s">
        <v>1</v>
      </c>
      <c r="F309" s="232" t="s">
        <v>770</v>
      </c>
      <c r="G309" s="229"/>
      <c r="H309" s="233">
        <v>11.8</v>
      </c>
      <c r="I309" s="234"/>
      <c r="J309" s="234"/>
      <c r="K309" s="229"/>
      <c r="L309" s="229"/>
      <c r="M309" s="235"/>
      <c r="N309" s="236"/>
      <c r="O309" s="237"/>
      <c r="P309" s="237"/>
      <c r="Q309" s="237"/>
      <c r="R309" s="237"/>
      <c r="S309" s="237"/>
      <c r="T309" s="237"/>
      <c r="U309" s="237"/>
      <c r="V309" s="237"/>
      <c r="W309" s="237"/>
      <c r="X309" s="238"/>
      <c r="AT309" s="239" t="s">
        <v>204</v>
      </c>
      <c r="AU309" s="239" t="s">
        <v>82</v>
      </c>
      <c r="AV309" s="11" t="s">
        <v>82</v>
      </c>
      <c r="AW309" s="11" t="s">
        <v>5</v>
      </c>
      <c r="AX309" s="11" t="s">
        <v>72</v>
      </c>
      <c r="AY309" s="239" t="s">
        <v>135</v>
      </c>
    </row>
    <row r="310" spans="2:51" s="11" customFormat="1" ht="12">
      <c r="B310" s="228"/>
      <c r="C310" s="229"/>
      <c r="D310" s="230" t="s">
        <v>204</v>
      </c>
      <c r="E310" s="231" t="s">
        <v>1</v>
      </c>
      <c r="F310" s="232" t="s">
        <v>771</v>
      </c>
      <c r="G310" s="229"/>
      <c r="H310" s="233">
        <v>9.6</v>
      </c>
      <c r="I310" s="234"/>
      <c r="J310" s="234"/>
      <c r="K310" s="229"/>
      <c r="L310" s="229"/>
      <c r="M310" s="235"/>
      <c r="N310" s="236"/>
      <c r="O310" s="237"/>
      <c r="P310" s="237"/>
      <c r="Q310" s="237"/>
      <c r="R310" s="237"/>
      <c r="S310" s="237"/>
      <c r="T310" s="237"/>
      <c r="U310" s="237"/>
      <c r="V310" s="237"/>
      <c r="W310" s="237"/>
      <c r="X310" s="238"/>
      <c r="AT310" s="239" t="s">
        <v>204</v>
      </c>
      <c r="AU310" s="239" t="s">
        <v>82</v>
      </c>
      <c r="AV310" s="11" t="s">
        <v>82</v>
      </c>
      <c r="AW310" s="11" t="s">
        <v>5</v>
      </c>
      <c r="AX310" s="11" t="s">
        <v>72</v>
      </c>
      <c r="AY310" s="239" t="s">
        <v>135</v>
      </c>
    </row>
    <row r="311" spans="2:51" s="11" customFormat="1" ht="12">
      <c r="B311" s="228"/>
      <c r="C311" s="229"/>
      <c r="D311" s="230" t="s">
        <v>204</v>
      </c>
      <c r="E311" s="231" t="s">
        <v>1</v>
      </c>
      <c r="F311" s="232" t="s">
        <v>772</v>
      </c>
      <c r="G311" s="229"/>
      <c r="H311" s="233">
        <v>18</v>
      </c>
      <c r="I311" s="234"/>
      <c r="J311" s="234"/>
      <c r="K311" s="229"/>
      <c r="L311" s="229"/>
      <c r="M311" s="235"/>
      <c r="N311" s="236"/>
      <c r="O311" s="237"/>
      <c r="P311" s="237"/>
      <c r="Q311" s="237"/>
      <c r="R311" s="237"/>
      <c r="S311" s="237"/>
      <c r="T311" s="237"/>
      <c r="U311" s="237"/>
      <c r="V311" s="237"/>
      <c r="W311" s="237"/>
      <c r="X311" s="238"/>
      <c r="AT311" s="239" t="s">
        <v>204</v>
      </c>
      <c r="AU311" s="239" t="s">
        <v>82</v>
      </c>
      <c r="AV311" s="11" t="s">
        <v>82</v>
      </c>
      <c r="AW311" s="11" t="s">
        <v>5</v>
      </c>
      <c r="AX311" s="11" t="s">
        <v>72</v>
      </c>
      <c r="AY311" s="239" t="s">
        <v>135</v>
      </c>
    </row>
    <row r="312" spans="2:51" s="11" customFormat="1" ht="12">
      <c r="B312" s="228"/>
      <c r="C312" s="229"/>
      <c r="D312" s="230" t="s">
        <v>204</v>
      </c>
      <c r="E312" s="231" t="s">
        <v>1</v>
      </c>
      <c r="F312" s="232" t="s">
        <v>773</v>
      </c>
      <c r="G312" s="229"/>
      <c r="H312" s="233">
        <v>14.6</v>
      </c>
      <c r="I312" s="234"/>
      <c r="J312" s="234"/>
      <c r="K312" s="229"/>
      <c r="L312" s="229"/>
      <c r="M312" s="235"/>
      <c r="N312" s="236"/>
      <c r="O312" s="237"/>
      <c r="P312" s="237"/>
      <c r="Q312" s="237"/>
      <c r="R312" s="237"/>
      <c r="S312" s="237"/>
      <c r="T312" s="237"/>
      <c r="U312" s="237"/>
      <c r="V312" s="237"/>
      <c r="W312" s="237"/>
      <c r="X312" s="238"/>
      <c r="AT312" s="239" t="s">
        <v>204</v>
      </c>
      <c r="AU312" s="239" t="s">
        <v>82</v>
      </c>
      <c r="AV312" s="11" t="s">
        <v>82</v>
      </c>
      <c r="AW312" s="11" t="s">
        <v>5</v>
      </c>
      <c r="AX312" s="11" t="s">
        <v>72</v>
      </c>
      <c r="AY312" s="239" t="s">
        <v>135</v>
      </c>
    </row>
    <row r="313" spans="2:51" s="11" customFormat="1" ht="12">
      <c r="B313" s="228"/>
      <c r="C313" s="229"/>
      <c r="D313" s="230" t="s">
        <v>204</v>
      </c>
      <c r="E313" s="231" t="s">
        <v>1</v>
      </c>
      <c r="F313" s="232" t="s">
        <v>774</v>
      </c>
      <c r="G313" s="229"/>
      <c r="H313" s="233">
        <v>11.2</v>
      </c>
      <c r="I313" s="234"/>
      <c r="J313" s="234"/>
      <c r="K313" s="229"/>
      <c r="L313" s="229"/>
      <c r="M313" s="235"/>
      <c r="N313" s="236"/>
      <c r="O313" s="237"/>
      <c r="P313" s="237"/>
      <c r="Q313" s="237"/>
      <c r="R313" s="237"/>
      <c r="S313" s="237"/>
      <c r="T313" s="237"/>
      <c r="U313" s="237"/>
      <c r="V313" s="237"/>
      <c r="W313" s="237"/>
      <c r="X313" s="238"/>
      <c r="AT313" s="239" t="s">
        <v>204</v>
      </c>
      <c r="AU313" s="239" t="s">
        <v>82</v>
      </c>
      <c r="AV313" s="11" t="s">
        <v>82</v>
      </c>
      <c r="AW313" s="11" t="s">
        <v>5</v>
      </c>
      <c r="AX313" s="11" t="s">
        <v>72</v>
      </c>
      <c r="AY313" s="239" t="s">
        <v>135</v>
      </c>
    </row>
    <row r="314" spans="2:51" s="11" customFormat="1" ht="12">
      <c r="B314" s="228"/>
      <c r="C314" s="229"/>
      <c r="D314" s="230" t="s">
        <v>204</v>
      </c>
      <c r="E314" s="231" t="s">
        <v>1</v>
      </c>
      <c r="F314" s="232" t="s">
        <v>775</v>
      </c>
      <c r="G314" s="229"/>
      <c r="H314" s="233">
        <v>9.2</v>
      </c>
      <c r="I314" s="234"/>
      <c r="J314" s="234"/>
      <c r="K314" s="229"/>
      <c r="L314" s="229"/>
      <c r="M314" s="235"/>
      <c r="N314" s="236"/>
      <c r="O314" s="237"/>
      <c r="P314" s="237"/>
      <c r="Q314" s="237"/>
      <c r="R314" s="237"/>
      <c r="S314" s="237"/>
      <c r="T314" s="237"/>
      <c r="U314" s="237"/>
      <c r="V314" s="237"/>
      <c r="W314" s="237"/>
      <c r="X314" s="238"/>
      <c r="AT314" s="239" t="s">
        <v>204</v>
      </c>
      <c r="AU314" s="239" t="s">
        <v>82</v>
      </c>
      <c r="AV314" s="11" t="s">
        <v>82</v>
      </c>
      <c r="AW314" s="11" t="s">
        <v>5</v>
      </c>
      <c r="AX314" s="11" t="s">
        <v>72</v>
      </c>
      <c r="AY314" s="239" t="s">
        <v>135</v>
      </c>
    </row>
    <row r="315" spans="2:51" s="11" customFormat="1" ht="12">
      <c r="B315" s="228"/>
      <c r="C315" s="229"/>
      <c r="D315" s="230" t="s">
        <v>204</v>
      </c>
      <c r="E315" s="231" t="s">
        <v>1</v>
      </c>
      <c r="F315" s="232" t="s">
        <v>751</v>
      </c>
      <c r="G315" s="229"/>
      <c r="H315" s="233">
        <v>3.3</v>
      </c>
      <c r="I315" s="234"/>
      <c r="J315" s="234"/>
      <c r="K315" s="229"/>
      <c r="L315" s="229"/>
      <c r="M315" s="235"/>
      <c r="N315" s="236"/>
      <c r="O315" s="237"/>
      <c r="P315" s="237"/>
      <c r="Q315" s="237"/>
      <c r="R315" s="237"/>
      <c r="S315" s="237"/>
      <c r="T315" s="237"/>
      <c r="U315" s="237"/>
      <c r="V315" s="237"/>
      <c r="W315" s="237"/>
      <c r="X315" s="238"/>
      <c r="AT315" s="239" t="s">
        <v>204</v>
      </c>
      <c r="AU315" s="239" t="s">
        <v>82</v>
      </c>
      <c r="AV315" s="11" t="s">
        <v>82</v>
      </c>
      <c r="AW315" s="11" t="s">
        <v>5</v>
      </c>
      <c r="AX315" s="11" t="s">
        <v>72</v>
      </c>
      <c r="AY315" s="239" t="s">
        <v>135</v>
      </c>
    </row>
    <row r="316" spans="2:51" s="11" customFormat="1" ht="12">
      <c r="B316" s="228"/>
      <c r="C316" s="229"/>
      <c r="D316" s="230" t="s">
        <v>204</v>
      </c>
      <c r="E316" s="231" t="s">
        <v>1</v>
      </c>
      <c r="F316" s="232" t="s">
        <v>776</v>
      </c>
      <c r="G316" s="229"/>
      <c r="H316" s="233">
        <v>50.3</v>
      </c>
      <c r="I316" s="234"/>
      <c r="J316" s="234"/>
      <c r="K316" s="229"/>
      <c r="L316" s="229"/>
      <c r="M316" s="235"/>
      <c r="N316" s="236"/>
      <c r="O316" s="237"/>
      <c r="P316" s="237"/>
      <c r="Q316" s="237"/>
      <c r="R316" s="237"/>
      <c r="S316" s="237"/>
      <c r="T316" s="237"/>
      <c r="U316" s="237"/>
      <c r="V316" s="237"/>
      <c r="W316" s="237"/>
      <c r="X316" s="238"/>
      <c r="AT316" s="239" t="s">
        <v>204</v>
      </c>
      <c r="AU316" s="239" t="s">
        <v>82</v>
      </c>
      <c r="AV316" s="11" t="s">
        <v>82</v>
      </c>
      <c r="AW316" s="11" t="s">
        <v>5</v>
      </c>
      <c r="AX316" s="11" t="s">
        <v>72</v>
      </c>
      <c r="AY316" s="239" t="s">
        <v>135</v>
      </c>
    </row>
    <row r="317" spans="2:65" s="1" customFormat="1" ht="16.5" customHeight="1">
      <c r="B317" s="36"/>
      <c r="C317" s="209" t="s">
        <v>777</v>
      </c>
      <c r="D317" s="209" t="s">
        <v>138</v>
      </c>
      <c r="E317" s="210" t="s">
        <v>778</v>
      </c>
      <c r="F317" s="211" t="s">
        <v>779</v>
      </c>
      <c r="G317" s="212" t="s">
        <v>202</v>
      </c>
      <c r="H317" s="213">
        <v>258.902</v>
      </c>
      <c r="I317" s="214"/>
      <c r="J317" s="214"/>
      <c r="K317" s="215">
        <f>ROUND(P317*H317,2)</f>
        <v>0</v>
      </c>
      <c r="L317" s="211" t="s">
        <v>142</v>
      </c>
      <c r="M317" s="41"/>
      <c r="N317" s="216" t="s">
        <v>1</v>
      </c>
      <c r="O317" s="217" t="s">
        <v>41</v>
      </c>
      <c r="P317" s="218">
        <f>I317+J317</f>
        <v>0</v>
      </c>
      <c r="Q317" s="218">
        <f>ROUND(I317*H317,2)</f>
        <v>0</v>
      </c>
      <c r="R317" s="218">
        <f>ROUND(J317*H317,2)</f>
        <v>0</v>
      </c>
      <c r="S317" s="77"/>
      <c r="T317" s="219">
        <f>S317*H317</f>
        <v>0</v>
      </c>
      <c r="U317" s="219">
        <v>1E-05</v>
      </c>
      <c r="V317" s="219">
        <f>U317*H317</f>
        <v>0.00258902</v>
      </c>
      <c r="W317" s="219">
        <v>0</v>
      </c>
      <c r="X317" s="220">
        <f>W317*H317</f>
        <v>0</v>
      </c>
      <c r="AR317" s="15" t="s">
        <v>238</v>
      </c>
      <c r="AT317" s="15" t="s">
        <v>138</v>
      </c>
      <c r="AU317" s="15" t="s">
        <v>82</v>
      </c>
      <c r="AY317" s="15" t="s">
        <v>135</v>
      </c>
      <c r="BE317" s="221">
        <f>IF(O317="základní",K317,0)</f>
        <v>0</v>
      </c>
      <c r="BF317" s="221">
        <f>IF(O317="snížená",K317,0)</f>
        <v>0</v>
      </c>
      <c r="BG317" s="221">
        <f>IF(O317="zákl. přenesená",K317,0)</f>
        <v>0</v>
      </c>
      <c r="BH317" s="221">
        <f>IF(O317="sníž. přenesená",K317,0)</f>
        <v>0</v>
      </c>
      <c r="BI317" s="221">
        <f>IF(O317="nulová",K317,0)</f>
        <v>0</v>
      </c>
      <c r="BJ317" s="15" t="s">
        <v>80</v>
      </c>
      <c r="BK317" s="221">
        <f>ROUND(P317*H317,2)</f>
        <v>0</v>
      </c>
      <c r="BL317" s="15" t="s">
        <v>238</v>
      </c>
      <c r="BM317" s="15" t="s">
        <v>780</v>
      </c>
    </row>
    <row r="318" spans="2:51" s="11" customFormat="1" ht="12">
      <c r="B318" s="228"/>
      <c r="C318" s="229"/>
      <c r="D318" s="230" t="s">
        <v>204</v>
      </c>
      <c r="E318" s="231" t="s">
        <v>1</v>
      </c>
      <c r="F318" s="232" t="s">
        <v>781</v>
      </c>
      <c r="G318" s="229"/>
      <c r="H318" s="233">
        <v>258.902</v>
      </c>
      <c r="I318" s="234"/>
      <c r="J318" s="234"/>
      <c r="K318" s="229"/>
      <c r="L318" s="229"/>
      <c r="M318" s="235"/>
      <c r="N318" s="240"/>
      <c r="O318" s="241"/>
      <c r="P318" s="241"/>
      <c r="Q318" s="241"/>
      <c r="R318" s="241"/>
      <c r="S318" s="241"/>
      <c r="T318" s="241"/>
      <c r="U318" s="241"/>
      <c r="V318" s="241"/>
      <c r="W318" s="241"/>
      <c r="X318" s="242"/>
      <c r="AT318" s="239" t="s">
        <v>204</v>
      </c>
      <c r="AU318" s="239" t="s">
        <v>82</v>
      </c>
      <c r="AV318" s="11" t="s">
        <v>82</v>
      </c>
      <c r="AW318" s="11" t="s">
        <v>5</v>
      </c>
      <c r="AX318" s="11" t="s">
        <v>80</v>
      </c>
      <c r="AY318" s="239" t="s">
        <v>135</v>
      </c>
    </row>
    <row r="319" spans="2:13" s="1" customFormat="1" ht="6.95" customHeight="1">
      <c r="B319" s="55"/>
      <c r="C319" s="56"/>
      <c r="D319" s="56"/>
      <c r="E319" s="56"/>
      <c r="F319" s="56"/>
      <c r="G319" s="56"/>
      <c r="H319" s="56"/>
      <c r="I319" s="155"/>
      <c r="J319" s="155"/>
      <c r="K319" s="56"/>
      <c r="L319" s="56"/>
      <c r="M319" s="41"/>
    </row>
  </sheetData>
  <sheetProtection password="CC35" sheet="1" objects="1" scenarios="1" formatColumns="0" formatRows="0" autoFilter="0"/>
  <autoFilter ref="C95:L318"/>
  <mergeCells count="9">
    <mergeCell ref="E7:H7"/>
    <mergeCell ref="E9:H9"/>
    <mergeCell ref="E18:H18"/>
    <mergeCell ref="E27:H27"/>
    <mergeCell ref="E50:H50"/>
    <mergeCell ref="E52:H52"/>
    <mergeCell ref="E86:H86"/>
    <mergeCell ref="E88:H8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3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5" t="s">
        <v>91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6"/>
      <c r="K3" s="125"/>
      <c r="L3" s="125"/>
      <c r="M3" s="18"/>
      <c r="AT3" s="15" t="s">
        <v>82</v>
      </c>
    </row>
    <row r="4" spans="2:46" ht="24.95" customHeight="1">
      <c r="B4" s="18"/>
      <c r="D4" s="127" t="s">
        <v>99</v>
      </c>
      <c r="M4" s="18"/>
      <c r="N4" s="22" t="s">
        <v>11</v>
      </c>
      <c r="AT4" s="15" t="s">
        <v>4</v>
      </c>
    </row>
    <row r="5" spans="2:13" ht="6.95" customHeight="1">
      <c r="B5" s="18"/>
      <c r="M5" s="18"/>
    </row>
    <row r="6" spans="2:13" ht="12" customHeight="1">
      <c r="B6" s="18"/>
      <c r="D6" s="128" t="s">
        <v>17</v>
      </c>
      <c r="M6" s="18"/>
    </row>
    <row r="7" spans="2:13" ht="16.5" customHeight="1">
      <c r="B7" s="18"/>
      <c r="E7" s="129" t="str">
        <f>'Rekapitulace stavby'!K6</f>
        <v>MŠ Majerové 1650 - Sokolov - stav.úpravy pavilonu II</v>
      </c>
      <c r="F7" s="128"/>
      <c r="G7" s="128"/>
      <c r="H7" s="128"/>
      <c r="M7" s="18"/>
    </row>
    <row r="8" spans="2:13" s="1" customFormat="1" ht="12" customHeight="1">
      <c r="B8" s="41"/>
      <c r="D8" s="128" t="s">
        <v>100</v>
      </c>
      <c r="I8" s="130"/>
      <c r="J8" s="130"/>
      <c r="M8" s="41"/>
    </row>
    <row r="9" spans="2:13" s="1" customFormat="1" ht="36.95" customHeight="1">
      <c r="B9" s="41"/>
      <c r="E9" s="131" t="s">
        <v>782</v>
      </c>
      <c r="F9" s="1"/>
      <c r="G9" s="1"/>
      <c r="H9" s="1"/>
      <c r="I9" s="130"/>
      <c r="J9" s="130"/>
      <c r="M9" s="41"/>
    </row>
    <row r="10" spans="2:13" s="1" customFormat="1" ht="12">
      <c r="B10" s="41"/>
      <c r="I10" s="130"/>
      <c r="J10" s="130"/>
      <c r="M10" s="41"/>
    </row>
    <row r="11" spans="2:13" s="1" customFormat="1" ht="12" customHeight="1">
      <c r="B11" s="41"/>
      <c r="D11" s="128" t="s">
        <v>19</v>
      </c>
      <c r="F11" s="15" t="s">
        <v>1</v>
      </c>
      <c r="I11" s="132" t="s">
        <v>20</v>
      </c>
      <c r="J11" s="133" t="s">
        <v>1</v>
      </c>
      <c r="M11" s="41"/>
    </row>
    <row r="12" spans="2:13" s="1" customFormat="1" ht="12" customHeight="1">
      <c r="B12" s="41"/>
      <c r="D12" s="128" t="s">
        <v>21</v>
      </c>
      <c r="F12" s="15" t="s">
        <v>22</v>
      </c>
      <c r="I12" s="132" t="s">
        <v>23</v>
      </c>
      <c r="J12" s="134" t="str">
        <f>'Rekapitulace stavby'!AN8</f>
        <v>14. 12. 2019</v>
      </c>
      <c r="M12" s="41"/>
    </row>
    <row r="13" spans="2:13" s="1" customFormat="1" ht="10.8" customHeight="1">
      <c r="B13" s="41"/>
      <c r="I13" s="130"/>
      <c r="J13" s="130"/>
      <c r="M13" s="41"/>
    </row>
    <row r="14" spans="2:13" s="1" customFormat="1" ht="12" customHeight="1">
      <c r="B14" s="41"/>
      <c r="D14" s="128" t="s">
        <v>25</v>
      </c>
      <c r="I14" s="132" t="s">
        <v>26</v>
      </c>
      <c r="J14" s="133" t="s">
        <v>1</v>
      </c>
      <c r="M14" s="41"/>
    </row>
    <row r="15" spans="2:13" s="1" customFormat="1" ht="18" customHeight="1">
      <c r="B15" s="41"/>
      <c r="E15" s="15" t="s">
        <v>27</v>
      </c>
      <c r="I15" s="132" t="s">
        <v>28</v>
      </c>
      <c r="J15" s="133" t="s">
        <v>1</v>
      </c>
      <c r="M15" s="41"/>
    </row>
    <row r="16" spans="2:13" s="1" customFormat="1" ht="6.95" customHeight="1">
      <c r="B16" s="41"/>
      <c r="I16" s="130"/>
      <c r="J16" s="130"/>
      <c r="M16" s="41"/>
    </row>
    <row r="17" spans="2:13" s="1" customFormat="1" ht="12" customHeight="1">
      <c r="B17" s="41"/>
      <c r="D17" s="128" t="s">
        <v>29</v>
      </c>
      <c r="I17" s="132" t="s">
        <v>26</v>
      </c>
      <c r="J17" s="31" t="str">
        <f>'Rekapitulace stavby'!AN13</f>
        <v>Vyplň údaj</v>
      </c>
      <c r="M17" s="41"/>
    </row>
    <row r="18" spans="2:13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28</v>
      </c>
      <c r="J18" s="31" t="str">
        <f>'Rekapitulace stavby'!AN14</f>
        <v>Vyplň údaj</v>
      </c>
      <c r="M18" s="41"/>
    </row>
    <row r="19" spans="2:13" s="1" customFormat="1" ht="6.95" customHeight="1">
      <c r="B19" s="41"/>
      <c r="I19" s="130"/>
      <c r="J19" s="130"/>
      <c r="M19" s="41"/>
    </row>
    <row r="20" spans="2:13" s="1" customFormat="1" ht="12" customHeight="1">
      <c r="B20" s="41"/>
      <c r="D20" s="128" t="s">
        <v>31</v>
      </c>
      <c r="I20" s="132" t="s">
        <v>26</v>
      </c>
      <c r="J20" s="133" t="s">
        <v>1</v>
      </c>
      <c r="M20" s="41"/>
    </row>
    <row r="21" spans="2:13" s="1" customFormat="1" ht="18" customHeight="1">
      <c r="B21" s="41"/>
      <c r="E21" s="15" t="s">
        <v>32</v>
      </c>
      <c r="I21" s="132" t="s">
        <v>28</v>
      </c>
      <c r="J21" s="133" t="s">
        <v>1</v>
      </c>
      <c r="M21" s="41"/>
    </row>
    <row r="22" spans="2:13" s="1" customFormat="1" ht="6.95" customHeight="1">
      <c r="B22" s="41"/>
      <c r="I22" s="130"/>
      <c r="J22" s="130"/>
      <c r="M22" s="41"/>
    </row>
    <row r="23" spans="2:13" s="1" customFormat="1" ht="12" customHeight="1">
      <c r="B23" s="41"/>
      <c r="D23" s="128" t="s">
        <v>33</v>
      </c>
      <c r="I23" s="132" t="s">
        <v>26</v>
      </c>
      <c r="J23" s="133" t="s">
        <v>1</v>
      </c>
      <c r="M23" s="41"/>
    </row>
    <row r="24" spans="2:13" s="1" customFormat="1" ht="18" customHeight="1">
      <c r="B24" s="41"/>
      <c r="E24" s="15" t="s">
        <v>34</v>
      </c>
      <c r="I24" s="132" t="s">
        <v>28</v>
      </c>
      <c r="J24" s="133" t="s">
        <v>1</v>
      </c>
      <c r="M24" s="41"/>
    </row>
    <row r="25" spans="2:13" s="1" customFormat="1" ht="6.95" customHeight="1">
      <c r="B25" s="41"/>
      <c r="I25" s="130"/>
      <c r="J25" s="130"/>
      <c r="M25" s="41"/>
    </row>
    <row r="26" spans="2:13" s="1" customFormat="1" ht="12" customHeight="1">
      <c r="B26" s="41"/>
      <c r="D26" s="128" t="s">
        <v>35</v>
      </c>
      <c r="I26" s="130"/>
      <c r="J26" s="130"/>
      <c r="M26" s="41"/>
    </row>
    <row r="27" spans="2:13" s="6" customFormat="1" ht="16.5" customHeight="1">
      <c r="B27" s="135"/>
      <c r="E27" s="136" t="s">
        <v>1</v>
      </c>
      <c r="F27" s="136"/>
      <c r="G27" s="136"/>
      <c r="H27" s="136"/>
      <c r="I27" s="137"/>
      <c r="J27" s="137"/>
      <c r="M27" s="135"/>
    </row>
    <row r="28" spans="2:13" s="1" customFormat="1" ht="6.95" customHeight="1">
      <c r="B28" s="41"/>
      <c r="I28" s="130"/>
      <c r="J28" s="130"/>
      <c r="M28" s="41"/>
    </row>
    <row r="29" spans="2:13" s="1" customFormat="1" ht="6.95" customHeight="1">
      <c r="B29" s="41"/>
      <c r="D29" s="69"/>
      <c r="E29" s="69"/>
      <c r="F29" s="69"/>
      <c r="G29" s="69"/>
      <c r="H29" s="69"/>
      <c r="I29" s="138"/>
      <c r="J29" s="138"/>
      <c r="K29" s="69"/>
      <c r="L29" s="69"/>
      <c r="M29" s="41"/>
    </row>
    <row r="30" spans="2:13" s="1" customFormat="1" ht="12">
      <c r="B30" s="41"/>
      <c r="E30" s="128" t="s">
        <v>102</v>
      </c>
      <c r="I30" s="130"/>
      <c r="J30" s="130"/>
      <c r="K30" s="139">
        <f>I61</f>
        <v>0</v>
      </c>
      <c r="M30" s="41"/>
    </row>
    <row r="31" spans="2:13" s="1" customFormat="1" ht="12">
      <c r="B31" s="41"/>
      <c r="E31" s="128" t="s">
        <v>103</v>
      </c>
      <c r="I31" s="130"/>
      <c r="J31" s="130"/>
      <c r="K31" s="139">
        <f>J61</f>
        <v>0</v>
      </c>
      <c r="M31" s="41"/>
    </row>
    <row r="32" spans="2:13" s="1" customFormat="1" ht="25.4" customHeight="1">
      <c r="B32" s="41"/>
      <c r="D32" s="140" t="s">
        <v>36</v>
      </c>
      <c r="I32" s="130"/>
      <c r="J32" s="130"/>
      <c r="K32" s="141">
        <f>ROUND(K93,2)</f>
        <v>0</v>
      </c>
      <c r="M32" s="41"/>
    </row>
    <row r="33" spans="2:13" s="1" customFormat="1" ht="6.95" customHeight="1">
      <c r="B33" s="41"/>
      <c r="D33" s="69"/>
      <c r="E33" s="69"/>
      <c r="F33" s="69"/>
      <c r="G33" s="69"/>
      <c r="H33" s="69"/>
      <c r="I33" s="138"/>
      <c r="J33" s="138"/>
      <c r="K33" s="69"/>
      <c r="L33" s="69"/>
      <c r="M33" s="41"/>
    </row>
    <row r="34" spans="2:13" s="1" customFormat="1" ht="14.4" customHeight="1">
      <c r="B34" s="41"/>
      <c r="F34" s="142" t="s">
        <v>38</v>
      </c>
      <c r="I34" s="143" t="s">
        <v>37</v>
      </c>
      <c r="J34" s="130"/>
      <c r="K34" s="142" t="s">
        <v>39</v>
      </c>
      <c r="M34" s="41"/>
    </row>
    <row r="35" spans="2:13" s="1" customFormat="1" ht="14.4" customHeight="1">
      <c r="B35" s="41"/>
      <c r="D35" s="128" t="s">
        <v>40</v>
      </c>
      <c r="E35" s="128" t="s">
        <v>41</v>
      </c>
      <c r="F35" s="139">
        <f>ROUND((SUM(BE93:BE168)),2)</f>
        <v>0</v>
      </c>
      <c r="I35" s="144">
        <v>0.21</v>
      </c>
      <c r="J35" s="130"/>
      <c r="K35" s="139">
        <f>ROUND(((SUM(BE93:BE168))*I35),2)</f>
        <v>0</v>
      </c>
      <c r="M35" s="41"/>
    </row>
    <row r="36" spans="2:13" s="1" customFormat="1" ht="14.4" customHeight="1">
      <c r="B36" s="41"/>
      <c r="E36" s="128" t="s">
        <v>42</v>
      </c>
      <c r="F36" s="139">
        <f>ROUND((SUM(BF93:BF168)),2)</f>
        <v>0</v>
      </c>
      <c r="I36" s="144">
        <v>0.15</v>
      </c>
      <c r="J36" s="130"/>
      <c r="K36" s="139">
        <f>ROUND(((SUM(BF93:BF168))*I36),2)</f>
        <v>0</v>
      </c>
      <c r="M36" s="41"/>
    </row>
    <row r="37" spans="2:13" s="1" customFormat="1" ht="14.4" customHeight="1" hidden="1">
      <c r="B37" s="41"/>
      <c r="E37" s="128" t="s">
        <v>43</v>
      </c>
      <c r="F37" s="139">
        <f>ROUND((SUM(BG93:BG168)),2)</f>
        <v>0</v>
      </c>
      <c r="I37" s="144">
        <v>0.21</v>
      </c>
      <c r="J37" s="130"/>
      <c r="K37" s="139">
        <f>0</f>
        <v>0</v>
      </c>
      <c r="M37" s="41"/>
    </row>
    <row r="38" spans="2:13" s="1" customFormat="1" ht="14.4" customHeight="1" hidden="1">
      <c r="B38" s="41"/>
      <c r="E38" s="128" t="s">
        <v>44</v>
      </c>
      <c r="F38" s="139">
        <f>ROUND((SUM(BH93:BH168)),2)</f>
        <v>0</v>
      </c>
      <c r="I38" s="144">
        <v>0.15</v>
      </c>
      <c r="J38" s="130"/>
      <c r="K38" s="139">
        <f>0</f>
        <v>0</v>
      </c>
      <c r="M38" s="41"/>
    </row>
    <row r="39" spans="2:13" s="1" customFormat="1" ht="14.4" customHeight="1" hidden="1">
      <c r="B39" s="41"/>
      <c r="E39" s="128" t="s">
        <v>45</v>
      </c>
      <c r="F39" s="139">
        <f>ROUND((SUM(BI93:BI168)),2)</f>
        <v>0</v>
      </c>
      <c r="I39" s="144">
        <v>0</v>
      </c>
      <c r="J39" s="130"/>
      <c r="K39" s="139">
        <f>0</f>
        <v>0</v>
      </c>
      <c r="M39" s="41"/>
    </row>
    <row r="40" spans="2:13" s="1" customFormat="1" ht="6.95" customHeight="1">
      <c r="B40" s="41"/>
      <c r="I40" s="130"/>
      <c r="J40" s="130"/>
      <c r="M40" s="41"/>
    </row>
    <row r="41" spans="2:13" s="1" customFormat="1" ht="25.4" customHeight="1">
      <c r="B41" s="41"/>
      <c r="C41" s="145"/>
      <c r="D41" s="146" t="s">
        <v>46</v>
      </c>
      <c r="E41" s="147"/>
      <c r="F41" s="147"/>
      <c r="G41" s="148" t="s">
        <v>47</v>
      </c>
      <c r="H41" s="149" t="s">
        <v>48</v>
      </c>
      <c r="I41" s="150"/>
      <c r="J41" s="150"/>
      <c r="K41" s="151">
        <f>SUM(K32:K39)</f>
        <v>0</v>
      </c>
      <c r="L41" s="152"/>
      <c r="M41" s="41"/>
    </row>
    <row r="42" spans="2:13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5"/>
      <c r="K42" s="154"/>
      <c r="L42" s="154"/>
      <c r="M42" s="41"/>
    </row>
    <row r="46" spans="2:13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8"/>
      <c r="K46" s="157"/>
      <c r="L46" s="157"/>
      <c r="M46" s="41"/>
    </row>
    <row r="47" spans="2:13" s="1" customFormat="1" ht="24.95" customHeight="1">
      <c r="B47" s="36"/>
      <c r="C47" s="21" t="s">
        <v>104</v>
      </c>
      <c r="D47" s="37"/>
      <c r="E47" s="37"/>
      <c r="F47" s="37"/>
      <c r="G47" s="37"/>
      <c r="H47" s="37"/>
      <c r="I47" s="130"/>
      <c r="J47" s="130"/>
      <c r="K47" s="37"/>
      <c r="L47" s="37"/>
      <c r="M47" s="41"/>
    </row>
    <row r="48" spans="2:13" s="1" customFormat="1" ht="6.95" customHeight="1">
      <c r="B48" s="36"/>
      <c r="C48" s="37"/>
      <c r="D48" s="37"/>
      <c r="E48" s="37"/>
      <c r="F48" s="37"/>
      <c r="G48" s="37"/>
      <c r="H48" s="37"/>
      <c r="I48" s="130"/>
      <c r="J48" s="130"/>
      <c r="K48" s="37"/>
      <c r="L48" s="37"/>
      <c r="M48" s="41"/>
    </row>
    <row r="49" spans="2:13" s="1" customFormat="1" ht="12" customHeight="1">
      <c r="B49" s="36"/>
      <c r="C49" s="30" t="s">
        <v>17</v>
      </c>
      <c r="D49" s="37"/>
      <c r="E49" s="37"/>
      <c r="F49" s="37"/>
      <c r="G49" s="37"/>
      <c r="H49" s="37"/>
      <c r="I49" s="130"/>
      <c r="J49" s="130"/>
      <c r="K49" s="37"/>
      <c r="L49" s="37"/>
      <c r="M49" s="41"/>
    </row>
    <row r="50" spans="2:13" s="1" customFormat="1" ht="16.5" customHeight="1">
      <c r="B50" s="36"/>
      <c r="C50" s="37"/>
      <c r="D50" s="37"/>
      <c r="E50" s="159" t="str">
        <f>E7</f>
        <v>MŠ Majerové 1650 - Sokolov - stav.úpravy pavilonu II</v>
      </c>
      <c r="F50" s="30"/>
      <c r="G50" s="30"/>
      <c r="H50" s="30"/>
      <c r="I50" s="130"/>
      <c r="J50" s="130"/>
      <c r="K50" s="37"/>
      <c r="L50" s="37"/>
      <c r="M50" s="41"/>
    </row>
    <row r="51" spans="2:13" s="1" customFormat="1" ht="12" customHeight="1">
      <c r="B51" s="36"/>
      <c r="C51" s="30" t="s">
        <v>100</v>
      </c>
      <c r="D51" s="37"/>
      <c r="E51" s="37"/>
      <c r="F51" s="37"/>
      <c r="G51" s="37"/>
      <c r="H51" s="37"/>
      <c r="I51" s="130"/>
      <c r="J51" s="130"/>
      <c r="K51" s="37"/>
      <c r="L51" s="37"/>
      <c r="M51" s="41"/>
    </row>
    <row r="52" spans="2:13" s="1" customFormat="1" ht="16.5" customHeight="1">
      <c r="B52" s="36"/>
      <c r="C52" s="37"/>
      <c r="D52" s="37"/>
      <c r="E52" s="62" t="str">
        <f>E9</f>
        <v>20-1 - Bourané konstrukce, demontáž, likvidace - 2NP</v>
      </c>
      <c r="F52" s="37"/>
      <c r="G52" s="37"/>
      <c r="H52" s="37"/>
      <c r="I52" s="130"/>
      <c r="J52" s="130"/>
      <c r="K52" s="37"/>
      <c r="L52" s="37"/>
      <c r="M52" s="41"/>
    </row>
    <row r="53" spans="2:13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130"/>
      <c r="K53" s="37"/>
      <c r="L53" s="37"/>
      <c r="M53" s="41"/>
    </row>
    <row r="54" spans="2:13" s="1" customFormat="1" ht="12" customHeight="1">
      <c r="B54" s="36"/>
      <c r="C54" s="30" t="s">
        <v>21</v>
      </c>
      <c r="D54" s="37"/>
      <c r="E54" s="37"/>
      <c r="F54" s="25" t="str">
        <f>F12</f>
        <v>Sokolov</v>
      </c>
      <c r="G54" s="37"/>
      <c r="H54" s="37"/>
      <c r="I54" s="132" t="s">
        <v>23</v>
      </c>
      <c r="J54" s="134" t="str">
        <f>IF(J12="","",J12)</f>
        <v>14. 12. 2019</v>
      </c>
      <c r="K54" s="37"/>
      <c r="L54" s="37"/>
      <c r="M54" s="41"/>
    </row>
    <row r="55" spans="2:13" s="1" customFormat="1" ht="6.95" customHeight="1">
      <c r="B55" s="36"/>
      <c r="C55" s="37"/>
      <c r="D55" s="37"/>
      <c r="E55" s="37"/>
      <c r="F55" s="37"/>
      <c r="G55" s="37"/>
      <c r="H55" s="37"/>
      <c r="I55" s="130"/>
      <c r="J55" s="130"/>
      <c r="K55" s="37"/>
      <c r="L55" s="37"/>
      <c r="M55" s="41"/>
    </row>
    <row r="56" spans="2:13" s="1" customFormat="1" ht="13.65" customHeight="1">
      <c r="B56" s="36"/>
      <c r="C56" s="30" t="s">
        <v>25</v>
      </c>
      <c r="D56" s="37"/>
      <c r="E56" s="37"/>
      <c r="F56" s="25" t="str">
        <f>E15</f>
        <v>Město Sokolov</v>
      </c>
      <c r="G56" s="37"/>
      <c r="H56" s="37"/>
      <c r="I56" s="132" t="s">
        <v>31</v>
      </c>
      <c r="J56" s="160" t="str">
        <f>E21</f>
        <v>Babic Milan</v>
      </c>
      <c r="K56" s="37"/>
      <c r="L56" s="37"/>
      <c r="M56" s="41"/>
    </row>
    <row r="57" spans="2:13" s="1" customFormat="1" ht="13.65" customHeight="1">
      <c r="B57" s="36"/>
      <c r="C57" s="30" t="s">
        <v>29</v>
      </c>
      <c r="D57" s="37"/>
      <c r="E57" s="37"/>
      <c r="F57" s="25" t="str">
        <f>IF(E18="","",E18)</f>
        <v>Vyplň údaj</v>
      </c>
      <c r="G57" s="37"/>
      <c r="H57" s="37"/>
      <c r="I57" s="132" t="s">
        <v>33</v>
      </c>
      <c r="J57" s="160" t="str">
        <f>E24</f>
        <v>Milan Hájek</v>
      </c>
      <c r="K57" s="37"/>
      <c r="L57" s="37"/>
      <c r="M57" s="41"/>
    </row>
    <row r="58" spans="2:13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130"/>
      <c r="K58" s="37"/>
      <c r="L58" s="37"/>
      <c r="M58" s="41"/>
    </row>
    <row r="59" spans="2:13" s="1" customFormat="1" ht="29.25" customHeight="1">
      <c r="B59" s="36"/>
      <c r="C59" s="161" t="s">
        <v>105</v>
      </c>
      <c r="D59" s="162"/>
      <c r="E59" s="162"/>
      <c r="F59" s="162"/>
      <c r="G59" s="162"/>
      <c r="H59" s="162"/>
      <c r="I59" s="163" t="s">
        <v>106</v>
      </c>
      <c r="J59" s="163" t="s">
        <v>107</v>
      </c>
      <c r="K59" s="164" t="s">
        <v>108</v>
      </c>
      <c r="L59" s="162"/>
      <c r="M59" s="41"/>
    </row>
    <row r="60" spans="2:13" s="1" customFormat="1" ht="10.3" customHeight="1">
      <c r="B60" s="36"/>
      <c r="C60" s="37"/>
      <c r="D60" s="37"/>
      <c r="E60" s="37"/>
      <c r="F60" s="37"/>
      <c r="G60" s="37"/>
      <c r="H60" s="37"/>
      <c r="I60" s="130"/>
      <c r="J60" s="130"/>
      <c r="K60" s="37"/>
      <c r="L60" s="37"/>
      <c r="M60" s="41"/>
    </row>
    <row r="61" spans="2:47" s="1" customFormat="1" ht="22.8" customHeight="1">
      <c r="B61" s="36"/>
      <c r="C61" s="165" t="s">
        <v>109</v>
      </c>
      <c r="D61" s="37"/>
      <c r="E61" s="37"/>
      <c r="F61" s="37"/>
      <c r="G61" s="37"/>
      <c r="H61" s="37"/>
      <c r="I61" s="166">
        <f>Q93</f>
        <v>0</v>
      </c>
      <c r="J61" s="166">
        <f>R93</f>
        <v>0</v>
      </c>
      <c r="K61" s="96">
        <f>K93</f>
        <v>0</v>
      </c>
      <c r="L61" s="37"/>
      <c r="M61" s="41"/>
      <c r="AU61" s="15" t="s">
        <v>110</v>
      </c>
    </row>
    <row r="62" spans="2:13" s="7" customFormat="1" ht="24.95" customHeight="1">
      <c r="B62" s="167"/>
      <c r="C62" s="168"/>
      <c r="D62" s="169" t="s">
        <v>183</v>
      </c>
      <c r="E62" s="170"/>
      <c r="F62" s="170"/>
      <c r="G62" s="170"/>
      <c r="H62" s="170"/>
      <c r="I62" s="171">
        <f>Q94</f>
        <v>0</v>
      </c>
      <c r="J62" s="171">
        <f>R94</f>
        <v>0</v>
      </c>
      <c r="K62" s="172">
        <f>K94</f>
        <v>0</v>
      </c>
      <c r="L62" s="168"/>
      <c r="M62" s="173"/>
    </row>
    <row r="63" spans="2:13" s="8" customFormat="1" ht="19.9" customHeight="1">
      <c r="B63" s="174"/>
      <c r="C63" s="175"/>
      <c r="D63" s="176" t="s">
        <v>184</v>
      </c>
      <c r="E63" s="177"/>
      <c r="F63" s="177"/>
      <c r="G63" s="177"/>
      <c r="H63" s="177"/>
      <c r="I63" s="178">
        <f>Q95</f>
        <v>0</v>
      </c>
      <c r="J63" s="178">
        <f>R95</f>
        <v>0</v>
      </c>
      <c r="K63" s="179">
        <f>K95</f>
        <v>0</v>
      </c>
      <c r="L63" s="175"/>
      <c r="M63" s="180"/>
    </row>
    <row r="64" spans="2:13" s="8" customFormat="1" ht="19.9" customHeight="1">
      <c r="B64" s="174"/>
      <c r="C64" s="175"/>
      <c r="D64" s="176" t="s">
        <v>185</v>
      </c>
      <c r="E64" s="177"/>
      <c r="F64" s="177"/>
      <c r="G64" s="177"/>
      <c r="H64" s="177"/>
      <c r="I64" s="178">
        <f>Q108</f>
        <v>0</v>
      </c>
      <c r="J64" s="178">
        <f>R108</f>
        <v>0</v>
      </c>
      <c r="K64" s="179">
        <f>K108</f>
        <v>0</v>
      </c>
      <c r="L64" s="175"/>
      <c r="M64" s="180"/>
    </row>
    <row r="65" spans="2:13" s="8" customFormat="1" ht="19.9" customHeight="1">
      <c r="B65" s="174"/>
      <c r="C65" s="175"/>
      <c r="D65" s="176" t="s">
        <v>186</v>
      </c>
      <c r="E65" s="177"/>
      <c r="F65" s="177"/>
      <c r="G65" s="177"/>
      <c r="H65" s="177"/>
      <c r="I65" s="178">
        <f>Q129</f>
        <v>0</v>
      </c>
      <c r="J65" s="178">
        <f>R129</f>
        <v>0</v>
      </c>
      <c r="K65" s="179">
        <f>K129</f>
        <v>0</v>
      </c>
      <c r="L65" s="175"/>
      <c r="M65" s="180"/>
    </row>
    <row r="66" spans="2:13" s="8" customFormat="1" ht="19.9" customHeight="1">
      <c r="B66" s="174"/>
      <c r="C66" s="175"/>
      <c r="D66" s="176" t="s">
        <v>187</v>
      </c>
      <c r="E66" s="177"/>
      <c r="F66" s="177"/>
      <c r="G66" s="177"/>
      <c r="H66" s="177"/>
      <c r="I66" s="178">
        <f>Q138</f>
        <v>0</v>
      </c>
      <c r="J66" s="178">
        <f>R138</f>
        <v>0</v>
      </c>
      <c r="K66" s="179">
        <f>K138</f>
        <v>0</v>
      </c>
      <c r="L66" s="175"/>
      <c r="M66" s="180"/>
    </row>
    <row r="67" spans="2:13" s="7" customFormat="1" ht="24.95" customHeight="1">
      <c r="B67" s="167"/>
      <c r="C67" s="168"/>
      <c r="D67" s="169" t="s">
        <v>188</v>
      </c>
      <c r="E67" s="170"/>
      <c r="F67" s="170"/>
      <c r="G67" s="170"/>
      <c r="H67" s="170"/>
      <c r="I67" s="171">
        <f>Q140</f>
        <v>0</v>
      </c>
      <c r="J67" s="171">
        <f>R140</f>
        <v>0</v>
      </c>
      <c r="K67" s="172">
        <f>K140</f>
        <v>0</v>
      </c>
      <c r="L67" s="168"/>
      <c r="M67" s="173"/>
    </row>
    <row r="68" spans="2:13" s="8" customFormat="1" ht="19.9" customHeight="1">
      <c r="B68" s="174"/>
      <c r="C68" s="175"/>
      <c r="D68" s="176" t="s">
        <v>189</v>
      </c>
      <c r="E68" s="177"/>
      <c r="F68" s="177"/>
      <c r="G68" s="177"/>
      <c r="H68" s="177"/>
      <c r="I68" s="178">
        <f>Q141</f>
        <v>0</v>
      </c>
      <c r="J68" s="178">
        <f>R141</f>
        <v>0</v>
      </c>
      <c r="K68" s="179">
        <f>K141</f>
        <v>0</v>
      </c>
      <c r="L68" s="175"/>
      <c r="M68" s="180"/>
    </row>
    <row r="69" spans="2:13" s="8" customFormat="1" ht="19.9" customHeight="1">
      <c r="B69" s="174"/>
      <c r="C69" s="175"/>
      <c r="D69" s="176" t="s">
        <v>190</v>
      </c>
      <c r="E69" s="177"/>
      <c r="F69" s="177"/>
      <c r="G69" s="177"/>
      <c r="H69" s="177"/>
      <c r="I69" s="178">
        <f>Q144</f>
        <v>0</v>
      </c>
      <c r="J69" s="178">
        <f>R144</f>
        <v>0</v>
      </c>
      <c r="K69" s="179">
        <f>K144</f>
        <v>0</v>
      </c>
      <c r="L69" s="175"/>
      <c r="M69" s="180"/>
    </row>
    <row r="70" spans="2:13" s="8" customFormat="1" ht="19.9" customHeight="1">
      <c r="B70" s="174"/>
      <c r="C70" s="175"/>
      <c r="D70" s="176" t="s">
        <v>191</v>
      </c>
      <c r="E70" s="177"/>
      <c r="F70" s="177"/>
      <c r="G70" s="177"/>
      <c r="H70" s="177"/>
      <c r="I70" s="178">
        <f>Q154</f>
        <v>0</v>
      </c>
      <c r="J70" s="178">
        <f>R154</f>
        <v>0</v>
      </c>
      <c r="K70" s="179">
        <f>K154</f>
        <v>0</v>
      </c>
      <c r="L70" s="175"/>
      <c r="M70" s="180"/>
    </row>
    <row r="71" spans="2:13" s="8" customFormat="1" ht="19.9" customHeight="1">
      <c r="B71" s="174"/>
      <c r="C71" s="175"/>
      <c r="D71" s="176" t="s">
        <v>192</v>
      </c>
      <c r="E71" s="177"/>
      <c r="F71" s="177"/>
      <c r="G71" s="177"/>
      <c r="H71" s="177"/>
      <c r="I71" s="178">
        <f>Q160</f>
        <v>0</v>
      </c>
      <c r="J71" s="178">
        <f>R160</f>
        <v>0</v>
      </c>
      <c r="K71" s="179">
        <f>K160</f>
        <v>0</v>
      </c>
      <c r="L71" s="175"/>
      <c r="M71" s="180"/>
    </row>
    <row r="72" spans="2:13" s="8" customFormat="1" ht="19.9" customHeight="1">
      <c r="B72" s="174"/>
      <c r="C72" s="175"/>
      <c r="D72" s="176" t="s">
        <v>194</v>
      </c>
      <c r="E72" s="177"/>
      <c r="F72" s="177"/>
      <c r="G72" s="177"/>
      <c r="H72" s="177"/>
      <c r="I72" s="178">
        <f>Q163</f>
        <v>0</v>
      </c>
      <c r="J72" s="178">
        <f>R163</f>
        <v>0</v>
      </c>
      <c r="K72" s="179">
        <f>K163</f>
        <v>0</v>
      </c>
      <c r="L72" s="175"/>
      <c r="M72" s="180"/>
    </row>
    <row r="73" spans="2:13" s="8" customFormat="1" ht="19.9" customHeight="1">
      <c r="B73" s="174"/>
      <c r="C73" s="175"/>
      <c r="D73" s="176" t="s">
        <v>196</v>
      </c>
      <c r="E73" s="177"/>
      <c r="F73" s="177"/>
      <c r="G73" s="177"/>
      <c r="H73" s="177"/>
      <c r="I73" s="178">
        <f>Q166</f>
        <v>0</v>
      </c>
      <c r="J73" s="178">
        <f>R166</f>
        <v>0</v>
      </c>
      <c r="K73" s="179">
        <f>K166</f>
        <v>0</v>
      </c>
      <c r="L73" s="175"/>
      <c r="M73" s="180"/>
    </row>
    <row r="74" spans="2:13" s="1" customFormat="1" ht="21.8" customHeight="1">
      <c r="B74" s="36"/>
      <c r="C74" s="37"/>
      <c r="D74" s="37"/>
      <c r="E74" s="37"/>
      <c r="F74" s="37"/>
      <c r="G74" s="37"/>
      <c r="H74" s="37"/>
      <c r="I74" s="130"/>
      <c r="J74" s="130"/>
      <c r="K74" s="37"/>
      <c r="L74" s="37"/>
      <c r="M74" s="41"/>
    </row>
    <row r="75" spans="2:13" s="1" customFormat="1" ht="6.95" customHeight="1">
      <c r="B75" s="55"/>
      <c r="C75" s="56"/>
      <c r="D75" s="56"/>
      <c r="E75" s="56"/>
      <c r="F75" s="56"/>
      <c r="G75" s="56"/>
      <c r="H75" s="56"/>
      <c r="I75" s="155"/>
      <c r="J75" s="155"/>
      <c r="K75" s="56"/>
      <c r="L75" s="56"/>
      <c r="M75" s="41"/>
    </row>
    <row r="79" spans="2:13" s="1" customFormat="1" ht="6.95" customHeight="1">
      <c r="B79" s="57"/>
      <c r="C79" s="58"/>
      <c r="D79" s="58"/>
      <c r="E79" s="58"/>
      <c r="F79" s="58"/>
      <c r="G79" s="58"/>
      <c r="H79" s="58"/>
      <c r="I79" s="158"/>
      <c r="J79" s="158"/>
      <c r="K79" s="58"/>
      <c r="L79" s="58"/>
      <c r="M79" s="41"/>
    </row>
    <row r="80" spans="2:13" s="1" customFormat="1" ht="24.95" customHeight="1">
      <c r="B80" s="36"/>
      <c r="C80" s="21" t="s">
        <v>115</v>
      </c>
      <c r="D80" s="37"/>
      <c r="E80" s="37"/>
      <c r="F80" s="37"/>
      <c r="G80" s="37"/>
      <c r="H80" s="37"/>
      <c r="I80" s="130"/>
      <c r="J80" s="130"/>
      <c r="K80" s="37"/>
      <c r="L80" s="37"/>
      <c r="M80" s="41"/>
    </row>
    <row r="81" spans="2:13" s="1" customFormat="1" ht="6.95" customHeight="1">
      <c r="B81" s="36"/>
      <c r="C81" s="37"/>
      <c r="D81" s="37"/>
      <c r="E81" s="37"/>
      <c r="F81" s="37"/>
      <c r="G81" s="37"/>
      <c r="H81" s="37"/>
      <c r="I81" s="130"/>
      <c r="J81" s="130"/>
      <c r="K81" s="37"/>
      <c r="L81" s="37"/>
      <c r="M81" s="41"/>
    </row>
    <row r="82" spans="2:13" s="1" customFormat="1" ht="12" customHeight="1">
      <c r="B82" s="36"/>
      <c r="C82" s="30" t="s">
        <v>17</v>
      </c>
      <c r="D82" s="37"/>
      <c r="E82" s="37"/>
      <c r="F82" s="37"/>
      <c r="G82" s="37"/>
      <c r="H82" s="37"/>
      <c r="I82" s="130"/>
      <c r="J82" s="130"/>
      <c r="K82" s="37"/>
      <c r="L82" s="37"/>
      <c r="M82" s="41"/>
    </row>
    <row r="83" spans="2:13" s="1" customFormat="1" ht="16.5" customHeight="1">
      <c r="B83" s="36"/>
      <c r="C83" s="37"/>
      <c r="D83" s="37"/>
      <c r="E83" s="159" t="str">
        <f>E7</f>
        <v>MŠ Majerové 1650 - Sokolov - stav.úpravy pavilonu II</v>
      </c>
      <c r="F83" s="30"/>
      <c r="G83" s="30"/>
      <c r="H83" s="30"/>
      <c r="I83" s="130"/>
      <c r="J83" s="130"/>
      <c r="K83" s="37"/>
      <c r="L83" s="37"/>
      <c r="M83" s="41"/>
    </row>
    <row r="84" spans="2:13" s="1" customFormat="1" ht="12" customHeight="1">
      <c r="B84" s="36"/>
      <c r="C84" s="30" t="s">
        <v>100</v>
      </c>
      <c r="D84" s="37"/>
      <c r="E84" s="37"/>
      <c r="F84" s="37"/>
      <c r="G84" s="37"/>
      <c r="H84" s="37"/>
      <c r="I84" s="130"/>
      <c r="J84" s="130"/>
      <c r="K84" s="37"/>
      <c r="L84" s="37"/>
      <c r="M84" s="41"/>
    </row>
    <row r="85" spans="2:13" s="1" customFormat="1" ht="16.5" customHeight="1">
      <c r="B85" s="36"/>
      <c r="C85" s="37"/>
      <c r="D85" s="37"/>
      <c r="E85" s="62" t="str">
        <f>E9</f>
        <v>20-1 - Bourané konstrukce, demontáž, likvidace - 2NP</v>
      </c>
      <c r="F85" s="37"/>
      <c r="G85" s="37"/>
      <c r="H85" s="37"/>
      <c r="I85" s="130"/>
      <c r="J85" s="130"/>
      <c r="K85" s="37"/>
      <c r="L85" s="37"/>
      <c r="M85" s="41"/>
    </row>
    <row r="86" spans="2:13" s="1" customFormat="1" ht="6.95" customHeight="1">
      <c r="B86" s="36"/>
      <c r="C86" s="37"/>
      <c r="D86" s="37"/>
      <c r="E86" s="37"/>
      <c r="F86" s="37"/>
      <c r="G86" s="37"/>
      <c r="H86" s="37"/>
      <c r="I86" s="130"/>
      <c r="J86" s="130"/>
      <c r="K86" s="37"/>
      <c r="L86" s="37"/>
      <c r="M86" s="41"/>
    </row>
    <row r="87" spans="2:13" s="1" customFormat="1" ht="12" customHeight="1">
      <c r="B87" s="36"/>
      <c r="C87" s="30" t="s">
        <v>21</v>
      </c>
      <c r="D87" s="37"/>
      <c r="E87" s="37"/>
      <c r="F87" s="25" t="str">
        <f>F12</f>
        <v>Sokolov</v>
      </c>
      <c r="G87" s="37"/>
      <c r="H87" s="37"/>
      <c r="I87" s="132" t="s">
        <v>23</v>
      </c>
      <c r="J87" s="134" t="str">
        <f>IF(J12="","",J12)</f>
        <v>14. 12. 2019</v>
      </c>
      <c r="K87" s="37"/>
      <c r="L87" s="37"/>
      <c r="M87" s="41"/>
    </row>
    <row r="88" spans="2:13" s="1" customFormat="1" ht="6.95" customHeight="1">
      <c r="B88" s="36"/>
      <c r="C88" s="37"/>
      <c r="D88" s="37"/>
      <c r="E88" s="37"/>
      <c r="F88" s="37"/>
      <c r="G88" s="37"/>
      <c r="H88" s="37"/>
      <c r="I88" s="130"/>
      <c r="J88" s="130"/>
      <c r="K88" s="37"/>
      <c r="L88" s="37"/>
      <c r="M88" s="41"/>
    </row>
    <row r="89" spans="2:13" s="1" customFormat="1" ht="13.65" customHeight="1">
      <c r="B89" s="36"/>
      <c r="C89" s="30" t="s">
        <v>25</v>
      </c>
      <c r="D89" s="37"/>
      <c r="E89" s="37"/>
      <c r="F89" s="25" t="str">
        <f>E15</f>
        <v>Město Sokolov</v>
      </c>
      <c r="G89" s="37"/>
      <c r="H89" s="37"/>
      <c r="I89" s="132" t="s">
        <v>31</v>
      </c>
      <c r="J89" s="160" t="str">
        <f>E21</f>
        <v>Babic Milan</v>
      </c>
      <c r="K89" s="37"/>
      <c r="L89" s="37"/>
      <c r="M89" s="41"/>
    </row>
    <row r="90" spans="2:13" s="1" customFormat="1" ht="13.65" customHeight="1">
      <c r="B90" s="36"/>
      <c r="C90" s="30" t="s">
        <v>29</v>
      </c>
      <c r="D90" s="37"/>
      <c r="E90" s="37"/>
      <c r="F90" s="25" t="str">
        <f>IF(E18="","",E18)</f>
        <v>Vyplň údaj</v>
      </c>
      <c r="G90" s="37"/>
      <c r="H90" s="37"/>
      <c r="I90" s="132" t="s">
        <v>33</v>
      </c>
      <c r="J90" s="160" t="str">
        <f>E24</f>
        <v>Milan Hájek</v>
      </c>
      <c r="K90" s="37"/>
      <c r="L90" s="37"/>
      <c r="M90" s="41"/>
    </row>
    <row r="91" spans="2:13" s="1" customFormat="1" ht="10.3" customHeight="1">
      <c r="B91" s="36"/>
      <c r="C91" s="37"/>
      <c r="D91" s="37"/>
      <c r="E91" s="37"/>
      <c r="F91" s="37"/>
      <c r="G91" s="37"/>
      <c r="H91" s="37"/>
      <c r="I91" s="130"/>
      <c r="J91" s="130"/>
      <c r="K91" s="37"/>
      <c r="L91" s="37"/>
      <c r="M91" s="41"/>
    </row>
    <row r="92" spans="2:24" s="9" customFormat="1" ht="29.25" customHeight="1">
      <c r="B92" s="181"/>
      <c r="C92" s="182" t="s">
        <v>116</v>
      </c>
      <c r="D92" s="183" t="s">
        <v>55</v>
      </c>
      <c r="E92" s="183" t="s">
        <v>51</v>
      </c>
      <c r="F92" s="183" t="s">
        <v>52</v>
      </c>
      <c r="G92" s="183" t="s">
        <v>117</v>
      </c>
      <c r="H92" s="183" t="s">
        <v>118</v>
      </c>
      <c r="I92" s="184" t="s">
        <v>119</v>
      </c>
      <c r="J92" s="184" t="s">
        <v>120</v>
      </c>
      <c r="K92" s="183" t="s">
        <v>108</v>
      </c>
      <c r="L92" s="185" t="s">
        <v>121</v>
      </c>
      <c r="M92" s="186"/>
      <c r="N92" s="86" t="s">
        <v>1</v>
      </c>
      <c r="O92" s="87" t="s">
        <v>40</v>
      </c>
      <c r="P92" s="87" t="s">
        <v>122</v>
      </c>
      <c r="Q92" s="87" t="s">
        <v>123</v>
      </c>
      <c r="R92" s="87" t="s">
        <v>124</v>
      </c>
      <c r="S92" s="87" t="s">
        <v>125</v>
      </c>
      <c r="T92" s="87" t="s">
        <v>126</v>
      </c>
      <c r="U92" s="87" t="s">
        <v>127</v>
      </c>
      <c r="V92" s="87" t="s">
        <v>128</v>
      </c>
      <c r="W92" s="87" t="s">
        <v>129</v>
      </c>
      <c r="X92" s="88" t="s">
        <v>130</v>
      </c>
    </row>
    <row r="93" spans="2:63" s="1" customFormat="1" ht="22.8" customHeight="1">
      <c r="B93" s="36"/>
      <c r="C93" s="93" t="s">
        <v>131</v>
      </c>
      <c r="D93" s="37"/>
      <c r="E93" s="37"/>
      <c r="F93" s="37"/>
      <c r="G93" s="37"/>
      <c r="H93" s="37"/>
      <c r="I93" s="130"/>
      <c r="J93" s="130"/>
      <c r="K93" s="187">
        <f>BK93</f>
        <v>0</v>
      </c>
      <c r="L93" s="37"/>
      <c r="M93" s="41"/>
      <c r="N93" s="89"/>
      <c r="O93" s="90"/>
      <c r="P93" s="90"/>
      <c r="Q93" s="188">
        <f>Q94+Q140</f>
        <v>0</v>
      </c>
      <c r="R93" s="188">
        <f>R94+R140</f>
        <v>0</v>
      </c>
      <c r="S93" s="90"/>
      <c r="T93" s="189">
        <f>T94+T140</f>
        <v>0</v>
      </c>
      <c r="U93" s="90"/>
      <c r="V93" s="189">
        <f>V94+V140</f>
        <v>0.9795035</v>
      </c>
      <c r="W93" s="90"/>
      <c r="X93" s="190">
        <f>X94+X140</f>
        <v>1.7538400000000003</v>
      </c>
      <c r="AT93" s="15" t="s">
        <v>71</v>
      </c>
      <c r="AU93" s="15" t="s">
        <v>110</v>
      </c>
      <c r="BK93" s="191">
        <f>BK94+BK140</f>
        <v>0</v>
      </c>
    </row>
    <row r="94" spans="2:63" s="10" customFormat="1" ht="25.9" customHeight="1">
      <c r="B94" s="192"/>
      <c r="C94" s="193"/>
      <c r="D94" s="194" t="s">
        <v>71</v>
      </c>
      <c r="E94" s="195" t="s">
        <v>197</v>
      </c>
      <c r="F94" s="195" t="s">
        <v>198</v>
      </c>
      <c r="G94" s="193"/>
      <c r="H94" s="193"/>
      <c r="I94" s="196"/>
      <c r="J94" s="196"/>
      <c r="K94" s="197">
        <f>BK94</f>
        <v>0</v>
      </c>
      <c r="L94" s="193"/>
      <c r="M94" s="198"/>
      <c r="N94" s="199"/>
      <c r="O94" s="200"/>
      <c r="P94" s="200"/>
      <c r="Q94" s="201">
        <f>Q95+Q108+Q129+Q138</f>
        <v>0</v>
      </c>
      <c r="R94" s="201">
        <f>R95+R108+R129+R138</f>
        <v>0</v>
      </c>
      <c r="S94" s="200"/>
      <c r="T94" s="202">
        <f>T95+T108+T129+T138</f>
        <v>0</v>
      </c>
      <c r="U94" s="200"/>
      <c r="V94" s="202">
        <f>V95+V108+V129+V138</f>
        <v>0.8902645</v>
      </c>
      <c r="W94" s="200"/>
      <c r="X94" s="203">
        <f>X95+X108+X129+X138</f>
        <v>1.7070900000000002</v>
      </c>
      <c r="AR94" s="204" t="s">
        <v>80</v>
      </c>
      <c r="AT94" s="205" t="s">
        <v>71</v>
      </c>
      <c r="AU94" s="205" t="s">
        <v>72</v>
      </c>
      <c r="AY94" s="204" t="s">
        <v>135</v>
      </c>
      <c r="BK94" s="206">
        <f>BK95+BK108+BK129+BK138</f>
        <v>0</v>
      </c>
    </row>
    <row r="95" spans="2:63" s="10" customFormat="1" ht="22.8" customHeight="1">
      <c r="B95" s="192"/>
      <c r="C95" s="193"/>
      <c r="D95" s="194" t="s">
        <v>71</v>
      </c>
      <c r="E95" s="207" t="s">
        <v>160</v>
      </c>
      <c r="F95" s="207" t="s">
        <v>199</v>
      </c>
      <c r="G95" s="193"/>
      <c r="H95" s="193"/>
      <c r="I95" s="196"/>
      <c r="J95" s="196"/>
      <c r="K95" s="208">
        <f>BK95</f>
        <v>0</v>
      </c>
      <c r="L95" s="193"/>
      <c r="M95" s="198"/>
      <c r="N95" s="199"/>
      <c r="O95" s="200"/>
      <c r="P95" s="200"/>
      <c r="Q95" s="201">
        <f>SUM(Q96:Q107)</f>
        <v>0</v>
      </c>
      <c r="R95" s="201">
        <f>SUM(R96:R107)</f>
        <v>0</v>
      </c>
      <c r="S95" s="200"/>
      <c r="T95" s="202">
        <f>SUM(T96:T107)</f>
        <v>0</v>
      </c>
      <c r="U95" s="200"/>
      <c r="V95" s="202">
        <f>SUM(V96:V107)</f>
        <v>0.8902645</v>
      </c>
      <c r="W95" s="200"/>
      <c r="X95" s="203">
        <f>SUM(X96:X107)</f>
        <v>0</v>
      </c>
      <c r="AR95" s="204" t="s">
        <v>80</v>
      </c>
      <c r="AT95" s="205" t="s">
        <v>71</v>
      </c>
      <c r="AU95" s="205" t="s">
        <v>80</v>
      </c>
      <c r="AY95" s="204" t="s">
        <v>135</v>
      </c>
      <c r="BK95" s="206">
        <f>SUM(BK96:BK107)</f>
        <v>0</v>
      </c>
    </row>
    <row r="96" spans="2:65" s="1" customFormat="1" ht="16.5" customHeight="1">
      <c r="B96" s="36"/>
      <c r="C96" s="209" t="s">
        <v>80</v>
      </c>
      <c r="D96" s="209" t="s">
        <v>138</v>
      </c>
      <c r="E96" s="210" t="s">
        <v>783</v>
      </c>
      <c r="F96" s="211" t="s">
        <v>784</v>
      </c>
      <c r="G96" s="212" t="s">
        <v>202</v>
      </c>
      <c r="H96" s="213">
        <v>4.68</v>
      </c>
      <c r="I96" s="214"/>
      <c r="J96" s="214"/>
      <c r="K96" s="215">
        <f>ROUND(P96*H96,2)</f>
        <v>0</v>
      </c>
      <c r="L96" s="211" t="s">
        <v>142</v>
      </c>
      <c r="M96" s="41"/>
      <c r="N96" s="216" t="s">
        <v>1</v>
      </c>
      <c r="O96" s="217" t="s">
        <v>41</v>
      </c>
      <c r="P96" s="218">
        <f>I96+J96</f>
        <v>0</v>
      </c>
      <c r="Q96" s="218">
        <f>ROUND(I96*H96,2)</f>
        <v>0</v>
      </c>
      <c r="R96" s="218">
        <f>ROUND(J96*H96,2)</f>
        <v>0</v>
      </c>
      <c r="S96" s="77"/>
      <c r="T96" s="219">
        <f>S96*H96</f>
        <v>0</v>
      </c>
      <c r="U96" s="219">
        <v>0.0147</v>
      </c>
      <c r="V96" s="219">
        <f>U96*H96</f>
        <v>0.068796</v>
      </c>
      <c r="W96" s="219">
        <v>0</v>
      </c>
      <c r="X96" s="220">
        <f>W96*H96</f>
        <v>0</v>
      </c>
      <c r="AR96" s="15" t="s">
        <v>153</v>
      </c>
      <c r="AT96" s="15" t="s">
        <v>138</v>
      </c>
      <c r="AU96" s="15" t="s">
        <v>82</v>
      </c>
      <c r="AY96" s="15" t="s">
        <v>135</v>
      </c>
      <c r="BE96" s="221">
        <f>IF(O96="základní",K96,0)</f>
        <v>0</v>
      </c>
      <c r="BF96" s="221">
        <f>IF(O96="snížená",K96,0)</f>
        <v>0</v>
      </c>
      <c r="BG96" s="221">
        <f>IF(O96="zákl. přenesená",K96,0)</f>
        <v>0</v>
      </c>
      <c r="BH96" s="221">
        <f>IF(O96="sníž. přenesená",K96,0)</f>
        <v>0</v>
      </c>
      <c r="BI96" s="221">
        <f>IF(O96="nulová",K96,0)</f>
        <v>0</v>
      </c>
      <c r="BJ96" s="15" t="s">
        <v>80</v>
      </c>
      <c r="BK96" s="221">
        <f>ROUND(P96*H96,2)</f>
        <v>0</v>
      </c>
      <c r="BL96" s="15" t="s">
        <v>153</v>
      </c>
      <c r="BM96" s="15" t="s">
        <v>785</v>
      </c>
    </row>
    <row r="97" spans="2:51" s="11" customFormat="1" ht="12">
      <c r="B97" s="228"/>
      <c r="C97" s="229"/>
      <c r="D97" s="230" t="s">
        <v>204</v>
      </c>
      <c r="E97" s="231" t="s">
        <v>1</v>
      </c>
      <c r="F97" s="232" t="s">
        <v>786</v>
      </c>
      <c r="G97" s="229"/>
      <c r="H97" s="233">
        <v>4.68</v>
      </c>
      <c r="I97" s="234"/>
      <c r="J97" s="234"/>
      <c r="K97" s="229"/>
      <c r="L97" s="229"/>
      <c r="M97" s="235"/>
      <c r="N97" s="236"/>
      <c r="O97" s="237"/>
      <c r="P97" s="237"/>
      <c r="Q97" s="237"/>
      <c r="R97" s="237"/>
      <c r="S97" s="237"/>
      <c r="T97" s="237"/>
      <c r="U97" s="237"/>
      <c r="V97" s="237"/>
      <c r="W97" s="237"/>
      <c r="X97" s="238"/>
      <c r="AT97" s="239" t="s">
        <v>204</v>
      </c>
      <c r="AU97" s="239" t="s">
        <v>82</v>
      </c>
      <c r="AV97" s="11" t="s">
        <v>82</v>
      </c>
      <c r="AW97" s="11" t="s">
        <v>5</v>
      </c>
      <c r="AX97" s="11" t="s">
        <v>80</v>
      </c>
      <c r="AY97" s="239" t="s">
        <v>135</v>
      </c>
    </row>
    <row r="98" spans="2:65" s="1" customFormat="1" ht="16.5" customHeight="1">
      <c r="B98" s="36"/>
      <c r="C98" s="209" t="s">
        <v>82</v>
      </c>
      <c r="D98" s="209" t="s">
        <v>138</v>
      </c>
      <c r="E98" s="210" t="s">
        <v>200</v>
      </c>
      <c r="F98" s="211" t="s">
        <v>201</v>
      </c>
      <c r="G98" s="212" t="s">
        <v>202</v>
      </c>
      <c r="H98" s="213">
        <v>119.205</v>
      </c>
      <c r="I98" s="214"/>
      <c r="J98" s="214"/>
      <c r="K98" s="215">
        <f>ROUND(P98*H98,2)</f>
        <v>0</v>
      </c>
      <c r="L98" s="211" t="s">
        <v>142</v>
      </c>
      <c r="M98" s="41"/>
      <c r="N98" s="216" t="s">
        <v>1</v>
      </c>
      <c r="O98" s="217" t="s">
        <v>41</v>
      </c>
      <c r="P98" s="218">
        <f>I98+J98</f>
        <v>0</v>
      </c>
      <c r="Q98" s="218">
        <f>ROUND(I98*H98,2)</f>
        <v>0</v>
      </c>
      <c r="R98" s="218">
        <f>ROUND(J98*H98,2)</f>
        <v>0</v>
      </c>
      <c r="S98" s="77"/>
      <c r="T98" s="219">
        <f>S98*H98</f>
        <v>0</v>
      </c>
      <c r="U98" s="219">
        <v>0.0057</v>
      </c>
      <c r="V98" s="219">
        <f>U98*H98</f>
        <v>0.6794685</v>
      </c>
      <c r="W98" s="219">
        <v>0</v>
      </c>
      <c r="X98" s="220">
        <f>W98*H98</f>
        <v>0</v>
      </c>
      <c r="AR98" s="15" t="s">
        <v>153</v>
      </c>
      <c r="AT98" s="15" t="s">
        <v>138</v>
      </c>
      <c r="AU98" s="15" t="s">
        <v>82</v>
      </c>
      <c r="AY98" s="15" t="s">
        <v>135</v>
      </c>
      <c r="BE98" s="221">
        <f>IF(O98="základní",K98,0)</f>
        <v>0</v>
      </c>
      <c r="BF98" s="221">
        <f>IF(O98="snížená",K98,0)</f>
        <v>0</v>
      </c>
      <c r="BG98" s="221">
        <f>IF(O98="zákl. přenesená",K98,0)</f>
        <v>0</v>
      </c>
      <c r="BH98" s="221">
        <f>IF(O98="sníž. přenesená",K98,0)</f>
        <v>0</v>
      </c>
      <c r="BI98" s="221">
        <f>IF(O98="nulová",K98,0)</f>
        <v>0</v>
      </c>
      <c r="BJ98" s="15" t="s">
        <v>80</v>
      </c>
      <c r="BK98" s="221">
        <f>ROUND(P98*H98,2)</f>
        <v>0</v>
      </c>
      <c r="BL98" s="15" t="s">
        <v>153</v>
      </c>
      <c r="BM98" s="15" t="s">
        <v>203</v>
      </c>
    </row>
    <row r="99" spans="2:51" s="11" customFormat="1" ht="12">
      <c r="B99" s="228"/>
      <c r="C99" s="229"/>
      <c r="D99" s="230" t="s">
        <v>204</v>
      </c>
      <c r="E99" s="231" t="s">
        <v>1</v>
      </c>
      <c r="F99" s="232" t="s">
        <v>787</v>
      </c>
      <c r="G99" s="229"/>
      <c r="H99" s="233">
        <v>24.173</v>
      </c>
      <c r="I99" s="234"/>
      <c r="J99" s="234"/>
      <c r="K99" s="229"/>
      <c r="L99" s="229"/>
      <c r="M99" s="235"/>
      <c r="N99" s="236"/>
      <c r="O99" s="237"/>
      <c r="P99" s="237"/>
      <c r="Q99" s="237"/>
      <c r="R99" s="237"/>
      <c r="S99" s="237"/>
      <c r="T99" s="237"/>
      <c r="U99" s="237"/>
      <c r="V99" s="237"/>
      <c r="W99" s="237"/>
      <c r="X99" s="238"/>
      <c r="AT99" s="239" t="s">
        <v>204</v>
      </c>
      <c r="AU99" s="239" t="s">
        <v>82</v>
      </c>
      <c r="AV99" s="11" t="s">
        <v>82</v>
      </c>
      <c r="AW99" s="11" t="s">
        <v>5</v>
      </c>
      <c r="AX99" s="11" t="s">
        <v>72</v>
      </c>
      <c r="AY99" s="239" t="s">
        <v>135</v>
      </c>
    </row>
    <row r="100" spans="2:51" s="11" customFormat="1" ht="12">
      <c r="B100" s="228"/>
      <c r="C100" s="229"/>
      <c r="D100" s="230" t="s">
        <v>204</v>
      </c>
      <c r="E100" s="231" t="s">
        <v>1</v>
      </c>
      <c r="F100" s="232" t="s">
        <v>788</v>
      </c>
      <c r="G100" s="229"/>
      <c r="H100" s="233">
        <v>6.54</v>
      </c>
      <c r="I100" s="234"/>
      <c r="J100" s="234"/>
      <c r="K100" s="229"/>
      <c r="L100" s="229"/>
      <c r="M100" s="235"/>
      <c r="N100" s="236"/>
      <c r="O100" s="237"/>
      <c r="P100" s="237"/>
      <c r="Q100" s="237"/>
      <c r="R100" s="237"/>
      <c r="S100" s="237"/>
      <c r="T100" s="237"/>
      <c r="U100" s="237"/>
      <c r="V100" s="237"/>
      <c r="W100" s="237"/>
      <c r="X100" s="238"/>
      <c r="AT100" s="239" t="s">
        <v>204</v>
      </c>
      <c r="AU100" s="239" t="s">
        <v>82</v>
      </c>
      <c r="AV100" s="11" t="s">
        <v>82</v>
      </c>
      <c r="AW100" s="11" t="s">
        <v>5</v>
      </c>
      <c r="AX100" s="11" t="s">
        <v>72</v>
      </c>
      <c r="AY100" s="239" t="s">
        <v>135</v>
      </c>
    </row>
    <row r="101" spans="2:51" s="11" customFormat="1" ht="12">
      <c r="B101" s="228"/>
      <c r="C101" s="229"/>
      <c r="D101" s="230" t="s">
        <v>204</v>
      </c>
      <c r="E101" s="231" t="s">
        <v>1</v>
      </c>
      <c r="F101" s="232" t="s">
        <v>789</v>
      </c>
      <c r="G101" s="229"/>
      <c r="H101" s="233">
        <v>15.95</v>
      </c>
      <c r="I101" s="234"/>
      <c r="J101" s="234"/>
      <c r="K101" s="229"/>
      <c r="L101" s="229"/>
      <c r="M101" s="235"/>
      <c r="N101" s="236"/>
      <c r="O101" s="237"/>
      <c r="P101" s="237"/>
      <c r="Q101" s="237"/>
      <c r="R101" s="237"/>
      <c r="S101" s="237"/>
      <c r="T101" s="237"/>
      <c r="U101" s="237"/>
      <c r="V101" s="237"/>
      <c r="W101" s="237"/>
      <c r="X101" s="238"/>
      <c r="AT101" s="239" t="s">
        <v>204</v>
      </c>
      <c r="AU101" s="239" t="s">
        <v>82</v>
      </c>
      <c r="AV101" s="11" t="s">
        <v>82</v>
      </c>
      <c r="AW101" s="11" t="s">
        <v>5</v>
      </c>
      <c r="AX101" s="11" t="s">
        <v>72</v>
      </c>
      <c r="AY101" s="239" t="s">
        <v>135</v>
      </c>
    </row>
    <row r="102" spans="2:51" s="11" customFormat="1" ht="12">
      <c r="B102" s="228"/>
      <c r="C102" s="229"/>
      <c r="D102" s="230" t="s">
        <v>204</v>
      </c>
      <c r="E102" s="231" t="s">
        <v>1</v>
      </c>
      <c r="F102" s="232" t="s">
        <v>790</v>
      </c>
      <c r="G102" s="229"/>
      <c r="H102" s="233">
        <v>13.3</v>
      </c>
      <c r="I102" s="234"/>
      <c r="J102" s="234"/>
      <c r="K102" s="229"/>
      <c r="L102" s="229"/>
      <c r="M102" s="235"/>
      <c r="N102" s="236"/>
      <c r="O102" s="237"/>
      <c r="P102" s="237"/>
      <c r="Q102" s="237"/>
      <c r="R102" s="237"/>
      <c r="S102" s="237"/>
      <c r="T102" s="237"/>
      <c r="U102" s="237"/>
      <c r="V102" s="237"/>
      <c r="W102" s="237"/>
      <c r="X102" s="238"/>
      <c r="AT102" s="239" t="s">
        <v>204</v>
      </c>
      <c r="AU102" s="239" t="s">
        <v>82</v>
      </c>
      <c r="AV102" s="11" t="s">
        <v>82</v>
      </c>
      <c r="AW102" s="11" t="s">
        <v>5</v>
      </c>
      <c r="AX102" s="11" t="s">
        <v>72</v>
      </c>
      <c r="AY102" s="239" t="s">
        <v>135</v>
      </c>
    </row>
    <row r="103" spans="2:51" s="11" customFormat="1" ht="12">
      <c r="B103" s="228"/>
      <c r="C103" s="229"/>
      <c r="D103" s="230" t="s">
        <v>204</v>
      </c>
      <c r="E103" s="231" t="s">
        <v>1</v>
      </c>
      <c r="F103" s="232" t="s">
        <v>791</v>
      </c>
      <c r="G103" s="229"/>
      <c r="H103" s="233">
        <v>9.542</v>
      </c>
      <c r="I103" s="234"/>
      <c r="J103" s="234"/>
      <c r="K103" s="229"/>
      <c r="L103" s="229"/>
      <c r="M103" s="235"/>
      <c r="N103" s="236"/>
      <c r="O103" s="237"/>
      <c r="P103" s="237"/>
      <c r="Q103" s="237"/>
      <c r="R103" s="237"/>
      <c r="S103" s="237"/>
      <c r="T103" s="237"/>
      <c r="U103" s="237"/>
      <c r="V103" s="237"/>
      <c r="W103" s="237"/>
      <c r="X103" s="238"/>
      <c r="AT103" s="239" t="s">
        <v>204</v>
      </c>
      <c r="AU103" s="239" t="s">
        <v>82</v>
      </c>
      <c r="AV103" s="11" t="s">
        <v>82</v>
      </c>
      <c r="AW103" s="11" t="s">
        <v>5</v>
      </c>
      <c r="AX103" s="11" t="s">
        <v>72</v>
      </c>
      <c r="AY103" s="239" t="s">
        <v>135</v>
      </c>
    </row>
    <row r="104" spans="2:51" s="11" customFormat="1" ht="12">
      <c r="B104" s="228"/>
      <c r="C104" s="229"/>
      <c r="D104" s="230" t="s">
        <v>204</v>
      </c>
      <c r="E104" s="231" t="s">
        <v>1</v>
      </c>
      <c r="F104" s="232" t="s">
        <v>792</v>
      </c>
      <c r="G104" s="229"/>
      <c r="H104" s="233">
        <v>49.7</v>
      </c>
      <c r="I104" s="234"/>
      <c r="J104" s="234"/>
      <c r="K104" s="229"/>
      <c r="L104" s="229"/>
      <c r="M104" s="235"/>
      <c r="N104" s="236"/>
      <c r="O104" s="237"/>
      <c r="P104" s="237"/>
      <c r="Q104" s="237"/>
      <c r="R104" s="237"/>
      <c r="S104" s="237"/>
      <c r="T104" s="237"/>
      <c r="U104" s="237"/>
      <c r="V104" s="237"/>
      <c r="W104" s="237"/>
      <c r="X104" s="238"/>
      <c r="AT104" s="239" t="s">
        <v>204</v>
      </c>
      <c r="AU104" s="239" t="s">
        <v>82</v>
      </c>
      <c r="AV104" s="11" t="s">
        <v>82</v>
      </c>
      <c r="AW104" s="11" t="s">
        <v>5</v>
      </c>
      <c r="AX104" s="11" t="s">
        <v>72</v>
      </c>
      <c r="AY104" s="239" t="s">
        <v>135</v>
      </c>
    </row>
    <row r="105" spans="2:65" s="1" customFormat="1" ht="16.5" customHeight="1">
      <c r="B105" s="36"/>
      <c r="C105" s="209" t="s">
        <v>149</v>
      </c>
      <c r="D105" s="209" t="s">
        <v>138</v>
      </c>
      <c r="E105" s="210" t="s">
        <v>212</v>
      </c>
      <c r="F105" s="211" t="s">
        <v>213</v>
      </c>
      <c r="G105" s="212" t="s">
        <v>202</v>
      </c>
      <c r="H105" s="213">
        <v>5</v>
      </c>
      <c r="I105" s="214"/>
      <c r="J105" s="214"/>
      <c r="K105" s="215">
        <f>ROUND(P105*H105,2)</f>
        <v>0</v>
      </c>
      <c r="L105" s="211" t="s">
        <v>142</v>
      </c>
      <c r="M105" s="41"/>
      <c r="N105" s="216" t="s">
        <v>1</v>
      </c>
      <c r="O105" s="217" t="s">
        <v>41</v>
      </c>
      <c r="P105" s="218">
        <f>I105+J105</f>
        <v>0</v>
      </c>
      <c r="Q105" s="218">
        <f>ROUND(I105*H105,2)</f>
        <v>0</v>
      </c>
      <c r="R105" s="218">
        <f>ROUND(J105*H105,2)</f>
        <v>0</v>
      </c>
      <c r="S105" s="77"/>
      <c r="T105" s="219">
        <f>S105*H105</f>
        <v>0</v>
      </c>
      <c r="U105" s="219">
        <v>0.0284</v>
      </c>
      <c r="V105" s="219">
        <f>U105*H105</f>
        <v>0.14200000000000002</v>
      </c>
      <c r="W105" s="219">
        <v>0</v>
      </c>
      <c r="X105" s="220">
        <f>W105*H105</f>
        <v>0</v>
      </c>
      <c r="AR105" s="15" t="s">
        <v>153</v>
      </c>
      <c r="AT105" s="15" t="s">
        <v>138</v>
      </c>
      <c r="AU105" s="15" t="s">
        <v>82</v>
      </c>
      <c r="AY105" s="15" t="s">
        <v>135</v>
      </c>
      <c r="BE105" s="221">
        <f>IF(O105="základní",K105,0)</f>
        <v>0</v>
      </c>
      <c r="BF105" s="221">
        <f>IF(O105="snížená",K105,0)</f>
        <v>0</v>
      </c>
      <c r="BG105" s="221">
        <f>IF(O105="zákl. přenesená",K105,0)</f>
        <v>0</v>
      </c>
      <c r="BH105" s="221">
        <f>IF(O105="sníž. přenesená",K105,0)</f>
        <v>0</v>
      </c>
      <c r="BI105" s="221">
        <f>IF(O105="nulová",K105,0)</f>
        <v>0</v>
      </c>
      <c r="BJ105" s="15" t="s">
        <v>80</v>
      </c>
      <c r="BK105" s="221">
        <f>ROUND(P105*H105,2)</f>
        <v>0</v>
      </c>
      <c r="BL105" s="15" t="s">
        <v>153</v>
      </c>
      <c r="BM105" s="15" t="s">
        <v>214</v>
      </c>
    </row>
    <row r="106" spans="2:51" s="11" customFormat="1" ht="12">
      <c r="B106" s="228"/>
      <c r="C106" s="229"/>
      <c r="D106" s="230" t="s">
        <v>204</v>
      </c>
      <c r="E106" s="231" t="s">
        <v>1</v>
      </c>
      <c r="F106" s="232" t="s">
        <v>793</v>
      </c>
      <c r="G106" s="229"/>
      <c r="H106" s="233">
        <v>5</v>
      </c>
      <c r="I106" s="234"/>
      <c r="J106" s="234"/>
      <c r="K106" s="229"/>
      <c r="L106" s="229"/>
      <c r="M106" s="235"/>
      <c r="N106" s="236"/>
      <c r="O106" s="237"/>
      <c r="P106" s="237"/>
      <c r="Q106" s="237"/>
      <c r="R106" s="237"/>
      <c r="S106" s="237"/>
      <c r="T106" s="237"/>
      <c r="U106" s="237"/>
      <c r="V106" s="237"/>
      <c r="W106" s="237"/>
      <c r="X106" s="238"/>
      <c r="AT106" s="239" t="s">
        <v>204</v>
      </c>
      <c r="AU106" s="239" t="s">
        <v>82</v>
      </c>
      <c r="AV106" s="11" t="s">
        <v>82</v>
      </c>
      <c r="AW106" s="11" t="s">
        <v>5</v>
      </c>
      <c r="AX106" s="11" t="s">
        <v>80</v>
      </c>
      <c r="AY106" s="239" t="s">
        <v>135</v>
      </c>
    </row>
    <row r="107" spans="2:65" s="1" customFormat="1" ht="16.5" customHeight="1">
      <c r="B107" s="36"/>
      <c r="C107" s="209" t="s">
        <v>153</v>
      </c>
      <c r="D107" s="209" t="s">
        <v>138</v>
      </c>
      <c r="E107" s="210" t="s">
        <v>794</v>
      </c>
      <c r="F107" s="211" t="s">
        <v>795</v>
      </c>
      <c r="G107" s="212" t="s">
        <v>218</v>
      </c>
      <c r="H107" s="213">
        <v>15</v>
      </c>
      <c r="I107" s="214"/>
      <c r="J107" s="214"/>
      <c r="K107" s="215">
        <f>ROUND(P107*H107,2)</f>
        <v>0</v>
      </c>
      <c r="L107" s="211" t="s">
        <v>1</v>
      </c>
      <c r="M107" s="41"/>
      <c r="N107" s="216" t="s">
        <v>1</v>
      </c>
      <c r="O107" s="217" t="s">
        <v>41</v>
      </c>
      <c r="P107" s="218">
        <f>I107+J107</f>
        <v>0</v>
      </c>
      <c r="Q107" s="218">
        <f>ROUND(I107*H107,2)</f>
        <v>0</v>
      </c>
      <c r="R107" s="218">
        <f>ROUND(J107*H107,2)</f>
        <v>0</v>
      </c>
      <c r="S107" s="77"/>
      <c r="T107" s="219">
        <f>S107*H107</f>
        <v>0</v>
      </c>
      <c r="U107" s="219">
        <v>0</v>
      </c>
      <c r="V107" s="219">
        <f>U107*H107</f>
        <v>0</v>
      </c>
      <c r="W107" s="219">
        <v>0</v>
      </c>
      <c r="X107" s="220">
        <f>W107*H107</f>
        <v>0</v>
      </c>
      <c r="AR107" s="15" t="s">
        <v>153</v>
      </c>
      <c r="AT107" s="15" t="s">
        <v>138</v>
      </c>
      <c r="AU107" s="15" t="s">
        <v>82</v>
      </c>
      <c r="AY107" s="15" t="s">
        <v>135</v>
      </c>
      <c r="BE107" s="221">
        <f>IF(O107="základní",K107,0)</f>
        <v>0</v>
      </c>
      <c r="BF107" s="221">
        <f>IF(O107="snížená",K107,0)</f>
        <v>0</v>
      </c>
      <c r="BG107" s="221">
        <f>IF(O107="zákl. přenesená",K107,0)</f>
        <v>0</v>
      </c>
      <c r="BH107" s="221">
        <f>IF(O107="sníž. přenesená",K107,0)</f>
        <v>0</v>
      </c>
      <c r="BI107" s="221">
        <f>IF(O107="nulová",K107,0)</f>
        <v>0</v>
      </c>
      <c r="BJ107" s="15" t="s">
        <v>80</v>
      </c>
      <c r="BK107" s="221">
        <f>ROUND(P107*H107,2)</f>
        <v>0</v>
      </c>
      <c r="BL107" s="15" t="s">
        <v>153</v>
      </c>
      <c r="BM107" s="15" t="s">
        <v>219</v>
      </c>
    </row>
    <row r="108" spans="2:63" s="10" customFormat="1" ht="22.8" customHeight="1">
      <c r="B108" s="192"/>
      <c r="C108" s="193"/>
      <c r="D108" s="194" t="s">
        <v>71</v>
      </c>
      <c r="E108" s="207" t="s">
        <v>174</v>
      </c>
      <c r="F108" s="207" t="s">
        <v>220</v>
      </c>
      <c r="G108" s="193"/>
      <c r="H108" s="193"/>
      <c r="I108" s="196"/>
      <c r="J108" s="196"/>
      <c r="K108" s="208">
        <f>BK108</f>
        <v>0</v>
      </c>
      <c r="L108" s="193"/>
      <c r="M108" s="198"/>
      <c r="N108" s="199"/>
      <c r="O108" s="200"/>
      <c r="P108" s="200"/>
      <c r="Q108" s="201">
        <f>SUM(Q109:Q128)</f>
        <v>0</v>
      </c>
      <c r="R108" s="201">
        <f>SUM(R109:R128)</f>
        <v>0</v>
      </c>
      <c r="S108" s="200"/>
      <c r="T108" s="202">
        <f>SUM(T109:T128)</f>
        <v>0</v>
      </c>
      <c r="U108" s="200"/>
      <c r="V108" s="202">
        <f>SUM(V109:V128)</f>
        <v>0</v>
      </c>
      <c r="W108" s="200"/>
      <c r="X108" s="203">
        <f>SUM(X109:X128)</f>
        <v>1.7070900000000002</v>
      </c>
      <c r="AR108" s="204" t="s">
        <v>80</v>
      </c>
      <c r="AT108" s="205" t="s">
        <v>71</v>
      </c>
      <c r="AU108" s="205" t="s">
        <v>80</v>
      </c>
      <c r="AY108" s="204" t="s">
        <v>135</v>
      </c>
      <c r="BK108" s="206">
        <f>SUM(BK109:BK128)</f>
        <v>0</v>
      </c>
    </row>
    <row r="109" spans="2:65" s="1" customFormat="1" ht="16.5" customHeight="1">
      <c r="B109" s="36"/>
      <c r="C109" s="209" t="s">
        <v>134</v>
      </c>
      <c r="D109" s="209" t="s">
        <v>138</v>
      </c>
      <c r="E109" s="210" t="s">
        <v>221</v>
      </c>
      <c r="F109" s="211" t="s">
        <v>222</v>
      </c>
      <c r="G109" s="212" t="s">
        <v>223</v>
      </c>
      <c r="H109" s="213">
        <v>0.175</v>
      </c>
      <c r="I109" s="214"/>
      <c r="J109" s="214"/>
      <c r="K109" s="215">
        <f>ROUND(P109*H109,2)</f>
        <v>0</v>
      </c>
      <c r="L109" s="211" t="s">
        <v>142</v>
      </c>
      <c r="M109" s="41"/>
      <c r="N109" s="216" t="s">
        <v>1</v>
      </c>
      <c r="O109" s="217" t="s">
        <v>41</v>
      </c>
      <c r="P109" s="218">
        <f>I109+J109</f>
        <v>0</v>
      </c>
      <c r="Q109" s="218">
        <f>ROUND(I109*H109,2)</f>
        <v>0</v>
      </c>
      <c r="R109" s="218">
        <f>ROUND(J109*H109,2)</f>
        <v>0</v>
      </c>
      <c r="S109" s="77"/>
      <c r="T109" s="219">
        <f>S109*H109</f>
        <v>0</v>
      </c>
      <c r="U109" s="219">
        <v>0</v>
      </c>
      <c r="V109" s="219">
        <f>U109*H109</f>
        <v>0</v>
      </c>
      <c r="W109" s="219">
        <v>1.8</v>
      </c>
      <c r="X109" s="220">
        <f>W109*H109</f>
        <v>0.315</v>
      </c>
      <c r="AR109" s="15" t="s">
        <v>153</v>
      </c>
      <c r="AT109" s="15" t="s">
        <v>138</v>
      </c>
      <c r="AU109" s="15" t="s">
        <v>82</v>
      </c>
      <c r="AY109" s="15" t="s">
        <v>135</v>
      </c>
      <c r="BE109" s="221">
        <f>IF(O109="základní",K109,0)</f>
        <v>0</v>
      </c>
      <c r="BF109" s="221">
        <f>IF(O109="snížená",K109,0)</f>
        <v>0</v>
      </c>
      <c r="BG109" s="221">
        <f>IF(O109="zákl. přenesená",K109,0)</f>
        <v>0</v>
      </c>
      <c r="BH109" s="221">
        <f>IF(O109="sníž. přenesená",K109,0)</f>
        <v>0</v>
      </c>
      <c r="BI109" s="221">
        <f>IF(O109="nulová",K109,0)</f>
        <v>0</v>
      </c>
      <c r="BJ109" s="15" t="s">
        <v>80</v>
      </c>
      <c r="BK109" s="221">
        <f>ROUND(P109*H109,2)</f>
        <v>0</v>
      </c>
      <c r="BL109" s="15" t="s">
        <v>153</v>
      </c>
      <c r="BM109" s="15" t="s">
        <v>224</v>
      </c>
    </row>
    <row r="110" spans="2:51" s="11" customFormat="1" ht="12">
      <c r="B110" s="228"/>
      <c r="C110" s="229"/>
      <c r="D110" s="230" t="s">
        <v>204</v>
      </c>
      <c r="E110" s="231" t="s">
        <v>1</v>
      </c>
      <c r="F110" s="232" t="s">
        <v>796</v>
      </c>
      <c r="G110" s="229"/>
      <c r="H110" s="233">
        <v>0.175</v>
      </c>
      <c r="I110" s="234"/>
      <c r="J110" s="234"/>
      <c r="K110" s="229"/>
      <c r="L110" s="229"/>
      <c r="M110" s="235"/>
      <c r="N110" s="236"/>
      <c r="O110" s="237"/>
      <c r="P110" s="237"/>
      <c r="Q110" s="237"/>
      <c r="R110" s="237"/>
      <c r="S110" s="237"/>
      <c r="T110" s="237"/>
      <c r="U110" s="237"/>
      <c r="V110" s="237"/>
      <c r="W110" s="237"/>
      <c r="X110" s="238"/>
      <c r="AT110" s="239" t="s">
        <v>204</v>
      </c>
      <c r="AU110" s="239" t="s">
        <v>82</v>
      </c>
      <c r="AV110" s="11" t="s">
        <v>82</v>
      </c>
      <c r="AW110" s="11" t="s">
        <v>5</v>
      </c>
      <c r="AX110" s="11" t="s">
        <v>80</v>
      </c>
      <c r="AY110" s="239" t="s">
        <v>135</v>
      </c>
    </row>
    <row r="111" spans="2:65" s="1" customFormat="1" ht="16.5" customHeight="1">
      <c r="B111" s="36"/>
      <c r="C111" s="209" t="s">
        <v>160</v>
      </c>
      <c r="D111" s="209" t="s">
        <v>138</v>
      </c>
      <c r="E111" s="210" t="s">
        <v>236</v>
      </c>
      <c r="F111" s="211" t="s">
        <v>237</v>
      </c>
      <c r="G111" s="212" t="s">
        <v>202</v>
      </c>
      <c r="H111" s="213">
        <v>11.93</v>
      </c>
      <c r="I111" s="214"/>
      <c r="J111" s="214"/>
      <c r="K111" s="215">
        <f>ROUND(P111*H111,2)</f>
        <v>0</v>
      </c>
      <c r="L111" s="211" t="s">
        <v>142</v>
      </c>
      <c r="M111" s="41"/>
      <c r="N111" s="216" t="s">
        <v>1</v>
      </c>
      <c r="O111" s="217" t="s">
        <v>41</v>
      </c>
      <c r="P111" s="218">
        <f>I111+J111</f>
        <v>0</v>
      </c>
      <c r="Q111" s="218">
        <f>ROUND(I111*H111,2)</f>
        <v>0</v>
      </c>
      <c r="R111" s="218">
        <f>ROUND(J111*H111,2)</f>
        <v>0</v>
      </c>
      <c r="S111" s="77"/>
      <c r="T111" s="219">
        <f>S111*H111</f>
        <v>0</v>
      </c>
      <c r="U111" s="219">
        <v>0</v>
      </c>
      <c r="V111" s="219">
        <f>U111*H111</f>
        <v>0</v>
      </c>
      <c r="W111" s="219">
        <v>0.035</v>
      </c>
      <c r="X111" s="220">
        <f>W111*H111</f>
        <v>0.41755000000000003</v>
      </c>
      <c r="AR111" s="15" t="s">
        <v>238</v>
      </c>
      <c r="AT111" s="15" t="s">
        <v>138</v>
      </c>
      <c r="AU111" s="15" t="s">
        <v>82</v>
      </c>
      <c r="AY111" s="15" t="s">
        <v>135</v>
      </c>
      <c r="BE111" s="221">
        <f>IF(O111="základní",K111,0)</f>
        <v>0</v>
      </c>
      <c r="BF111" s="221">
        <f>IF(O111="snížená",K111,0)</f>
        <v>0</v>
      </c>
      <c r="BG111" s="221">
        <f>IF(O111="zákl. přenesená",K111,0)</f>
        <v>0</v>
      </c>
      <c r="BH111" s="221">
        <f>IF(O111="sníž. přenesená",K111,0)</f>
        <v>0</v>
      </c>
      <c r="BI111" s="221">
        <f>IF(O111="nulová",K111,0)</f>
        <v>0</v>
      </c>
      <c r="BJ111" s="15" t="s">
        <v>80</v>
      </c>
      <c r="BK111" s="221">
        <f>ROUND(P111*H111,2)</f>
        <v>0</v>
      </c>
      <c r="BL111" s="15" t="s">
        <v>238</v>
      </c>
      <c r="BM111" s="15" t="s">
        <v>239</v>
      </c>
    </row>
    <row r="112" spans="2:51" s="11" customFormat="1" ht="12">
      <c r="B112" s="228"/>
      <c r="C112" s="229"/>
      <c r="D112" s="230" t="s">
        <v>204</v>
      </c>
      <c r="E112" s="231" t="s">
        <v>1</v>
      </c>
      <c r="F112" s="232" t="s">
        <v>797</v>
      </c>
      <c r="G112" s="229"/>
      <c r="H112" s="233">
        <v>11.05</v>
      </c>
      <c r="I112" s="234"/>
      <c r="J112" s="234"/>
      <c r="K112" s="229"/>
      <c r="L112" s="229"/>
      <c r="M112" s="235"/>
      <c r="N112" s="236"/>
      <c r="O112" s="237"/>
      <c r="P112" s="237"/>
      <c r="Q112" s="237"/>
      <c r="R112" s="237"/>
      <c r="S112" s="237"/>
      <c r="T112" s="237"/>
      <c r="U112" s="237"/>
      <c r="V112" s="237"/>
      <c r="W112" s="237"/>
      <c r="X112" s="238"/>
      <c r="AT112" s="239" t="s">
        <v>204</v>
      </c>
      <c r="AU112" s="239" t="s">
        <v>82</v>
      </c>
      <c r="AV112" s="11" t="s">
        <v>82</v>
      </c>
      <c r="AW112" s="11" t="s">
        <v>5</v>
      </c>
      <c r="AX112" s="11" t="s">
        <v>72</v>
      </c>
      <c r="AY112" s="239" t="s">
        <v>135</v>
      </c>
    </row>
    <row r="113" spans="2:51" s="11" customFormat="1" ht="12">
      <c r="B113" s="228"/>
      <c r="C113" s="229"/>
      <c r="D113" s="230" t="s">
        <v>204</v>
      </c>
      <c r="E113" s="231" t="s">
        <v>1</v>
      </c>
      <c r="F113" s="232" t="s">
        <v>798</v>
      </c>
      <c r="G113" s="229"/>
      <c r="H113" s="233">
        <v>0.88</v>
      </c>
      <c r="I113" s="234"/>
      <c r="J113" s="234"/>
      <c r="K113" s="229"/>
      <c r="L113" s="229"/>
      <c r="M113" s="235"/>
      <c r="N113" s="236"/>
      <c r="O113" s="237"/>
      <c r="P113" s="237"/>
      <c r="Q113" s="237"/>
      <c r="R113" s="237"/>
      <c r="S113" s="237"/>
      <c r="T113" s="237"/>
      <c r="U113" s="237"/>
      <c r="V113" s="237"/>
      <c r="W113" s="237"/>
      <c r="X113" s="238"/>
      <c r="AT113" s="239" t="s">
        <v>204</v>
      </c>
      <c r="AU113" s="239" t="s">
        <v>82</v>
      </c>
      <c r="AV113" s="11" t="s">
        <v>82</v>
      </c>
      <c r="AW113" s="11" t="s">
        <v>5</v>
      </c>
      <c r="AX113" s="11" t="s">
        <v>72</v>
      </c>
      <c r="AY113" s="239" t="s">
        <v>135</v>
      </c>
    </row>
    <row r="114" spans="2:65" s="1" customFormat="1" ht="16.5" customHeight="1">
      <c r="B114" s="36"/>
      <c r="C114" s="209" t="s">
        <v>164</v>
      </c>
      <c r="D114" s="209" t="s">
        <v>138</v>
      </c>
      <c r="E114" s="210" t="s">
        <v>261</v>
      </c>
      <c r="F114" s="211" t="s">
        <v>262</v>
      </c>
      <c r="G114" s="212" t="s">
        <v>202</v>
      </c>
      <c r="H114" s="213">
        <v>1.08</v>
      </c>
      <c r="I114" s="214"/>
      <c r="J114" s="214"/>
      <c r="K114" s="215">
        <f>ROUND(P114*H114,2)</f>
        <v>0</v>
      </c>
      <c r="L114" s="211" t="s">
        <v>142</v>
      </c>
      <c r="M114" s="41"/>
      <c r="N114" s="216" t="s">
        <v>1</v>
      </c>
      <c r="O114" s="217" t="s">
        <v>41</v>
      </c>
      <c r="P114" s="218">
        <f>I114+J114</f>
        <v>0</v>
      </c>
      <c r="Q114" s="218">
        <f>ROUND(I114*H114,2)</f>
        <v>0</v>
      </c>
      <c r="R114" s="218">
        <f>ROUND(J114*H114,2)</f>
        <v>0</v>
      </c>
      <c r="S114" s="77"/>
      <c r="T114" s="219">
        <f>S114*H114</f>
        <v>0</v>
      </c>
      <c r="U114" s="219">
        <v>0</v>
      </c>
      <c r="V114" s="219">
        <f>U114*H114</f>
        <v>0</v>
      </c>
      <c r="W114" s="219">
        <v>0.031</v>
      </c>
      <c r="X114" s="220">
        <f>W114*H114</f>
        <v>0.03348</v>
      </c>
      <c r="AR114" s="15" t="s">
        <v>153</v>
      </c>
      <c r="AT114" s="15" t="s">
        <v>138</v>
      </c>
      <c r="AU114" s="15" t="s">
        <v>82</v>
      </c>
      <c r="AY114" s="15" t="s">
        <v>135</v>
      </c>
      <c r="BE114" s="221">
        <f>IF(O114="základní",K114,0)</f>
        <v>0</v>
      </c>
      <c r="BF114" s="221">
        <f>IF(O114="snížená",K114,0)</f>
        <v>0</v>
      </c>
      <c r="BG114" s="221">
        <f>IF(O114="zákl. přenesená",K114,0)</f>
        <v>0</v>
      </c>
      <c r="BH114" s="221">
        <f>IF(O114="sníž. přenesená",K114,0)</f>
        <v>0</v>
      </c>
      <c r="BI114" s="221">
        <f>IF(O114="nulová",K114,0)</f>
        <v>0</v>
      </c>
      <c r="BJ114" s="15" t="s">
        <v>80</v>
      </c>
      <c r="BK114" s="221">
        <f>ROUND(P114*H114,2)</f>
        <v>0</v>
      </c>
      <c r="BL114" s="15" t="s">
        <v>153</v>
      </c>
      <c r="BM114" s="15" t="s">
        <v>263</v>
      </c>
    </row>
    <row r="115" spans="2:51" s="11" customFormat="1" ht="12">
      <c r="B115" s="228"/>
      <c r="C115" s="229"/>
      <c r="D115" s="230" t="s">
        <v>204</v>
      </c>
      <c r="E115" s="231" t="s">
        <v>1</v>
      </c>
      <c r="F115" s="232" t="s">
        <v>799</v>
      </c>
      <c r="G115" s="229"/>
      <c r="H115" s="233">
        <v>1.08</v>
      </c>
      <c r="I115" s="234"/>
      <c r="J115" s="234"/>
      <c r="K115" s="229"/>
      <c r="L115" s="229"/>
      <c r="M115" s="235"/>
      <c r="N115" s="236"/>
      <c r="O115" s="237"/>
      <c r="P115" s="237"/>
      <c r="Q115" s="237"/>
      <c r="R115" s="237"/>
      <c r="S115" s="237"/>
      <c r="T115" s="237"/>
      <c r="U115" s="237"/>
      <c r="V115" s="237"/>
      <c r="W115" s="237"/>
      <c r="X115" s="238"/>
      <c r="AT115" s="239" t="s">
        <v>204</v>
      </c>
      <c r="AU115" s="239" t="s">
        <v>82</v>
      </c>
      <c r="AV115" s="11" t="s">
        <v>82</v>
      </c>
      <c r="AW115" s="11" t="s">
        <v>5</v>
      </c>
      <c r="AX115" s="11" t="s">
        <v>80</v>
      </c>
      <c r="AY115" s="239" t="s">
        <v>135</v>
      </c>
    </row>
    <row r="116" spans="2:65" s="1" customFormat="1" ht="16.5" customHeight="1">
      <c r="B116" s="36"/>
      <c r="C116" s="209" t="s">
        <v>168</v>
      </c>
      <c r="D116" s="209" t="s">
        <v>138</v>
      </c>
      <c r="E116" s="210" t="s">
        <v>277</v>
      </c>
      <c r="F116" s="211" t="s">
        <v>278</v>
      </c>
      <c r="G116" s="212" t="s">
        <v>202</v>
      </c>
      <c r="H116" s="213">
        <v>119.205</v>
      </c>
      <c r="I116" s="214"/>
      <c r="J116" s="214"/>
      <c r="K116" s="215">
        <f>ROUND(P116*H116,2)</f>
        <v>0</v>
      </c>
      <c r="L116" s="211" t="s">
        <v>142</v>
      </c>
      <c r="M116" s="41"/>
      <c r="N116" s="216" t="s">
        <v>1</v>
      </c>
      <c r="O116" s="217" t="s">
        <v>41</v>
      </c>
      <c r="P116" s="218">
        <f>I116+J116</f>
        <v>0</v>
      </c>
      <c r="Q116" s="218">
        <f>ROUND(I116*H116,2)</f>
        <v>0</v>
      </c>
      <c r="R116" s="218">
        <f>ROUND(J116*H116,2)</f>
        <v>0</v>
      </c>
      <c r="S116" s="77"/>
      <c r="T116" s="219">
        <f>S116*H116</f>
        <v>0</v>
      </c>
      <c r="U116" s="219">
        <v>0</v>
      </c>
      <c r="V116" s="219">
        <f>U116*H116</f>
        <v>0</v>
      </c>
      <c r="W116" s="219">
        <v>0.004</v>
      </c>
      <c r="X116" s="220">
        <f>W116*H116</f>
        <v>0.47682</v>
      </c>
      <c r="AR116" s="15" t="s">
        <v>153</v>
      </c>
      <c r="AT116" s="15" t="s">
        <v>138</v>
      </c>
      <c r="AU116" s="15" t="s">
        <v>82</v>
      </c>
      <c r="AY116" s="15" t="s">
        <v>135</v>
      </c>
      <c r="BE116" s="221">
        <f>IF(O116="základní",K116,0)</f>
        <v>0</v>
      </c>
      <c r="BF116" s="221">
        <f>IF(O116="snížená",K116,0)</f>
        <v>0</v>
      </c>
      <c r="BG116" s="221">
        <f>IF(O116="zákl. přenesená",K116,0)</f>
        <v>0</v>
      </c>
      <c r="BH116" s="221">
        <f>IF(O116="sníž. přenesená",K116,0)</f>
        <v>0</v>
      </c>
      <c r="BI116" s="221">
        <f>IF(O116="nulová",K116,0)</f>
        <v>0</v>
      </c>
      <c r="BJ116" s="15" t="s">
        <v>80</v>
      </c>
      <c r="BK116" s="221">
        <f>ROUND(P116*H116,2)</f>
        <v>0</v>
      </c>
      <c r="BL116" s="15" t="s">
        <v>153</v>
      </c>
      <c r="BM116" s="15" t="s">
        <v>279</v>
      </c>
    </row>
    <row r="117" spans="2:51" s="11" customFormat="1" ht="12">
      <c r="B117" s="228"/>
      <c r="C117" s="229"/>
      <c r="D117" s="230" t="s">
        <v>204</v>
      </c>
      <c r="E117" s="231" t="s">
        <v>1</v>
      </c>
      <c r="F117" s="232" t="s">
        <v>787</v>
      </c>
      <c r="G117" s="229"/>
      <c r="H117" s="233">
        <v>24.173</v>
      </c>
      <c r="I117" s="234"/>
      <c r="J117" s="234"/>
      <c r="K117" s="229"/>
      <c r="L117" s="229"/>
      <c r="M117" s="235"/>
      <c r="N117" s="236"/>
      <c r="O117" s="237"/>
      <c r="P117" s="237"/>
      <c r="Q117" s="237"/>
      <c r="R117" s="237"/>
      <c r="S117" s="237"/>
      <c r="T117" s="237"/>
      <c r="U117" s="237"/>
      <c r="V117" s="237"/>
      <c r="W117" s="237"/>
      <c r="X117" s="238"/>
      <c r="AT117" s="239" t="s">
        <v>204</v>
      </c>
      <c r="AU117" s="239" t="s">
        <v>82</v>
      </c>
      <c r="AV117" s="11" t="s">
        <v>82</v>
      </c>
      <c r="AW117" s="11" t="s">
        <v>5</v>
      </c>
      <c r="AX117" s="11" t="s">
        <v>72</v>
      </c>
      <c r="AY117" s="239" t="s">
        <v>135</v>
      </c>
    </row>
    <row r="118" spans="2:51" s="11" customFormat="1" ht="12">
      <c r="B118" s="228"/>
      <c r="C118" s="229"/>
      <c r="D118" s="230" t="s">
        <v>204</v>
      </c>
      <c r="E118" s="231" t="s">
        <v>1</v>
      </c>
      <c r="F118" s="232" t="s">
        <v>788</v>
      </c>
      <c r="G118" s="229"/>
      <c r="H118" s="233">
        <v>6.54</v>
      </c>
      <c r="I118" s="234"/>
      <c r="J118" s="234"/>
      <c r="K118" s="229"/>
      <c r="L118" s="229"/>
      <c r="M118" s="235"/>
      <c r="N118" s="236"/>
      <c r="O118" s="237"/>
      <c r="P118" s="237"/>
      <c r="Q118" s="237"/>
      <c r="R118" s="237"/>
      <c r="S118" s="237"/>
      <c r="T118" s="237"/>
      <c r="U118" s="237"/>
      <c r="V118" s="237"/>
      <c r="W118" s="237"/>
      <c r="X118" s="238"/>
      <c r="AT118" s="239" t="s">
        <v>204</v>
      </c>
      <c r="AU118" s="239" t="s">
        <v>82</v>
      </c>
      <c r="AV118" s="11" t="s">
        <v>82</v>
      </c>
      <c r="AW118" s="11" t="s">
        <v>5</v>
      </c>
      <c r="AX118" s="11" t="s">
        <v>72</v>
      </c>
      <c r="AY118" s="239" t="s">
        <v>135</v>
      </c>
    </row>
    <row r="119" spans="2:51" s="11" customFormat="1" ht="12">
      <c r="B119" s="228"/>
      <c r="C119" s="229"/>
      <c r="D119" s="230" t="s">
        <v>204</v>
      </c>
      <c r="E119" s="231" t="s">
        <v>1</v>
      </c>
      <c r="F119" s="232" t="s">
        <v>789</v>
      </c>
      <c r="G119" s="229"/>
      <c r="H119" s="233">
        <v>15.95</v>
      </c>
      <c r="I119" s="234"/>
      <c r="J119" s="234"/>
      <c r="K119" s="229"/>
      <c r="L119" s="229"/>
      <c r="M119" s="235"/>
      <c r="N119" s="236"/>
      <c r="O119" s="237"/>
      <c r="P119" s="237"/>
      <c r="Q119" s="237"/>
      <c r="R119" s="237"/>
      <c r="S119" s="237"/>
      <c r="T119" s="237"/>
      <c r="U119" s="237"/>
      <c r="V119" s="237"/>
      <c r="W119" s="237"/>
      <c r="X119" s="238"/>
      <c r="AT119" s="239" t="s">
        <v>204</v>
      </c>
      <c r="AU119" s="239" t="s">
        <v>82</v>
      </c>
      <c r="AV119" s="11" t="s">
        <v>82</v>
      </c>
      <c r="AW119" s="11" t="s">
        <v>5</v>
      </c>
      <c r="AX119" s="11" t="s">
        <v>72</v>
      </c>
      <c r="AY119" s="239" t="s">
        <v>135</v>
      </c>
    </row>
    <row r="120" spans="2:51" s="11" customFormat="1" ht="12">
      <c r="B120" s="228"/>
      <c r="C120" s="229"/>
      <c r="D120" s="230" t="s">
        <v>204</v>
      </c>
      <c r="E120" s="231" t="s">
        <v>1</v>
      </c>
      <c r="F120" s="232" t="s">
        <v>790</v>
      </c>
      <c r="G120" s="229"/>
      <c r="H120" s="233">
        <v>13.3</v>
      </c>
      <c r="I120" s="234"/>
      <c r="J120" s="234"/>
      <c r="K120" s="229"/>
      <c r="L120" s="229"/>
      <c r="M120" s="235"/>
      <c r="N120" s="236"/>
      <c r="O120" s="237"/>
      <c r="P120" s="237"/>
      <c r="Q120" s="237"/>
      <c r="R120" s="237"/>
      <c r="S120" s="237"/>
      <c r="T120" s="237"/>
      <c r="U120" s="237"/>
      <c r="V120" s="237"/>
      <c r="W120" s="237"/>
      <c r="X120" s="238"/>
      <c r="AT120" s="239" t="s">
        <v>204</v>
      </c>
      <c r="AU120" s="239" t="s">
        <v>82</v>
      </c>
      <c r="AV120" s="11" t="s">
        <v>82</v>
      </c>
      <c r="AW120" s="11" t="s">
        <v>5</v>
      </c>
      <c r="AX120" s="11" t="s">
        <v>72</v>
      </c>
      <c r="AY120" s="239" t="s">
        <v>135</v>
      </c>
    </row>
    <row r="121" spans="2:51" s="11" customFormat="1" ht="12">
      <c r="B121" s="228"/>
      <c r="C121" s="229"/>
      <c r="D121" s="230" t="s">
        <v>204</v>
      </c>
      <c r="E121" s="231" t="s">
        <v>1</v>
      </c>
      <c r="F121" s="232" t="s">
        <v>791</v>
      </c>
      <c r="G121" s="229"/>
      <c r="H121" s="233">
        <v>9.542</v>
      </c>
      <c r="I121" s="234"/>
      <c r="J121" s="234"/>
      <c r="K121" s="229"/>
      <c r="L121" s="229"/>
      <c r="M121" s="235"/>
      <c r="N121" s="236"/>
      <c r="O121" s="237"/>
      <c r="P121" s="237"/>
      <c r="Q121" s="237"/>
      <c r="R121" s="237"/>
      <c r="S121" s="237"/>
      <c r="T121" s="237"/>
      <c r="U121" s="237"/>
      <c r="V121" s="237"/>
      <c r="W121" s="237"/>
      <c r="X121" s="238"/>
      <c r="AT121" s="239" t="s">
        <v>204</v>
      </c>
      <c r="AU121" s="239" t="s">
        <v>82</v>
      </c>
      <c r="AV121" s="11" t="s">
        <v>82</v>
      </c>
      <c r="AW121" s="11" t="s">
        <v>5</v>
      </c>
      <c r="AX121" s="11" t="s">
        <v>72</v>
      </c>
      <c r="AY121" s="239" t="s">
        <v>135</v>
      </c>
    </row>
    <row r="122" spans="2:51" s="11" customFormat="1" ht="12">
      <c r="B122" s="228"/>
      <c r="C122" s="229"/>
      <c r="D122" s="230" t="s">
        <v>204</v>
      </c>
      <c r="E122" s="231" t="s">
        <v>1</v>
      </c>
      <c r="F122" s="232" t="s">
        <v>792</v>
      </c>
      <c r="G122" s="229"/>
      <c r="H122" s="233">
        <v>49.7</v>
      </c>
      <c r="I122" s="234"/>
      <c r="J122" s="234"/>
      <c r="K122" s="229"/>
      <c r="L122" s="229"/>
      <c r="M122" s="235"/>
      <c r="N122" s="236"/>
      <c r="O122" s="237"/>
      <c r="P122" s="237"/>
      <c r="Q122" s="237"/>
      <c r="R122" s="237"/>
      <c r="S122" s="237"/>
      <c r="T122" s="237"/>
      <c r="U122" s="237"/>
      <c r="V122" s="237"/>
      <c r="W122" s="237"/>
      <c r="X122" s="238"/>
      <c r="AT122" s="239" t="s">
        <v>204</v>
      </c>
      <c r="AU122" s="239" t="s">
        <v>82</v>
      </c>
      <c r="AV122" s="11" t="s">
        <v>82</v>
      </c>
      <c r="AW122" s="11" t="s">
        <v>5</v>
      </c>
      <c r="AX122" s="11" t="s">
        <v>72</v>
      </c>
      <c r="AY122" s="239" t="s">
        <v>135</v>
      </c>
    </row>
    <row r="123" spans="2:65" s="1" customFormat="1" ht="16.5" customHeight="1">
      <c r="B123" s="36"/>
      <c r="C123" s="209" t="s">
        <v>174</v>
      </c>
      <c r="D123" s="209" t="s">
        <v>138</v>
      </c>
      <c r="E123" s="210" t="s">
        <v>280</v>
      </c>
      <c r="F123" s="211" t="s">
        <v>281</v>
      </c>
      <c r="G123" s="212" t="s">
        <v>202</v>
      </c>
      <c r="H123" s="213">
        <v>5</v>
      </c>
      <c r="I123" s="214"/>
      <c r="J123" s="214"/>
      <c r="K123" s="215">
        <f>ROUND(P123*H123,2)</f>
        <v>0</v>
      </c>
      <c r="L123" s="211" t="s">
        <v>142</v>
      </c>
      <c r="M123" s="41"/>
      <c r="N123" s="216" t="s">
        <v>1</v>
      </c>
      <c r="O123" s="217" t="s">
        <v>41</v>
      </c>
      <c r="P123" s="218">
        <f>I123+J123</f>
        <v>0</v>
      </c>
      <c r="Q123" s="218">
        <f>ROUND(I123*H123,2)</f>
        <v>0</v>
      </c>
      <c r="R123" s="218">
        <f>ROUND(J123*H123,2)</f>
        <v>0</v>
      </c>
      <c r="S123" s="77"/>
      <c r="T123" s="219">
        <f>S123*H123</f>
        <v>0</v>
      </c>
      <c r="U123" s="219">
        <v>0</v>
      </c>
      <c r="V123" s="219">
        <f>U123*H123</f>
        <v>0</v>
      </c>
      <c r="W123" s="219">
        <v>0.02</v>
      </c>
      <c r="X123" s="220">
        <f>W123*H123</f>
        <v>0.1</v>
      </c>
      <c r="AR123" s="15" t="s">
        <v>153</v>
      </c>
      <c r="AT123" s="15" t="s">
        <v>138</v>
      </c>
      <c r="AU123" s="15" t="s">
        <v>82</v>
      </c>
      <c r="AY123" s="15" t="s">
        <v>135</v>
      </c>
      <c r="BE123" s="221">
        <f>IF(O123="základní",K123,0)</f>
        <v>0</v>
      </c>
      <c r="BF123" s="221">
        <f>IF(O123="snížená",K123,0)</f>
        <v>0</v>
      </c>
      <c r="BG123" s="221">
        <f>IF(O123="zákl. přenesená",K123,0)</f>
        <v>0</v>
      </c>
      <c r="BH123" s="221">
        <f>IF(O123="sníž. přenesená",K123,0)</f>
        <v>0</v>
      </c>
      <c r="BI123" s="221">
        <f>IF(O123="nulová",K123,0)</f>
        <v>0</v>
      </c>
      <c r="BJ123" s="15" t="s">
        <v>80</v>
      </c>
      <c r="BK123" s="221">
        <f>ROUND(P123*H123,2)</f>
        <v>0</v>
      </c>
      <c r="BL123" s="15" t="s">
        <v>153</v>
      </c>
      <c r="BM123" s="15" t="s">
        <v>282</v>
      </c>
    </row>
    <row r="124" spans="2:51" s="11" customFormat="1" ht="12">
      <c r="B124" s="228"/>
      <c r="C124" s="229"/>
      <c r="D124" s="230" t="s">
        <v>204</v>
      </c>
      <c r="E124" s="231" t="s">
        <v>1</v>
      </c>
      <c r="F124" s="232" t="s">
        <v>793</v>
      </c>
      <c r="G124" s="229"/>
      <c r="H124" s="233">
        <v>5</v>
      </c>
      <c r="I124" s="234"/>
      <c r="J124" s="234"/>
      <c r="K124" s="229"/>
      <c r="L124" s="229"/>
      <c r="M124" s="235"/>
      <c r="N124" s="236"/>
      <c r="O124" s="237"/>
      <c r="P124" s="237"/>
      <c r="Q124" s="237"/>
      <c r="R124" s="237"/>
      <c r="S124" s="237"/>
      <c r="T124" s="237"/>
      <c r="U124" s="237"/>
      <c r="V124" s="237"/>
      <c r="W124" s="237"/>
      <c r="X124" s="238"/>
      <c r="AT124" s="239" t="s">
        <v>204</v>
      </c>
      <c r="AU124" s="239" t="s">
        <v>82</v>
      </c>
      <c r="AV124" s="11" t="s">
        <v>82</v>
      </c>
      <c r="AW124" s="11" t="s">
        <v>5</v>
      </c>
      <c r="AX124" s="11" t="s">
        <v>80</v>
      </c>
      <c r="AY124" s="239" t="s">
        <v>135</v>
      </c>
    </row>
    <row r="125" spans="2:65" s="1" customFormat="1" ht="16.5" customHeight="1">
      <c r="B125" s="36"/>
      <c r="C125" s="209" t="s">
        <v>178</v>
      </c>
      <c r="D125" s="209" t="s">
        <v>138</v>
      </c>
      <c r="E125" s="210" t="s">
        <v>283</v>
      </c>
      <c r="F125" s="211" t="s">
        <v>284</v>
      </c>
      <c r="G125" s="212" t="s">
        <v>202</v>
      </c>
      <c r="H125" s="213">
        <v>1</v>
      </c>
      <c r="I125" s="214"/>
      <c r="J125" s="214"/>
      <c r="K125" s="215">
        <f>ROUND(P125*H125,2)</f>
        <v>0</v>
      </c>
      <c r="L125" s="211" t="s">
        <v>142</v>
      </c>
      <c r="M125" s="41"/>
      <c r="N125" s="216" t="s">
        <v>1</v>
      </c>
      <c r="O125" s="217" t="s">
        <v>41</v>
      </c>
      <c r="P125" s="218">
        <f>I125+J125</f>
        <v>0</v>
      </c>
      <c r="Q125" s="218">
        <f>ROUND(I125*H125,2)</f>
        <v>0</v>
      </c>
      <c r="R125" s="218">
        <f>ROUND(J125*H125,2)</f>
        <v>0</v>
      </c>
      <c r="S125" s="77"/>
      <c r="T125" s="219">
        <f>S125*H125</f>
        <v>0</v>
      </c>
      <c r="U125" s="219">
        <v>0</v>
      </c>
      <c r="V125" s="219">
        <f>U125*H125</f>
        <v>0</v>
      </c>
      <c r="W125" s="219">
        <v>0.046</v>
      </c>
      <c r="X125" s="220">
        <f>W125*H125</f>
        <v>0.046</v>
      </c>
      <c r="AR125" s="15" t="s">
        <v>153</v>
      </c>
      <c r="AT125" s="15" t="s">
        <v>138</v>
      </c>
      <c r="AU125" s="15" t="s">
        <v>82</v>
      </c>
      <c r="AY125" s="15" t="s">
        <v>135</v>
      </c>
      <c r="BE125" s="221">
        <f>IF(O125="základní",K125,0)</f>
        <v>0</v>
      </c>
      <c r="BF125" s="221">
        <f>IF(O125="snížená",K125,0)</f>
        <v>0</v>
      </c>
      <c r="BG125" s="221">
        <f>IF(O125="zákl. přenesená",K125,0)</f>
        <v>0</v>
      </c>
      <c r="BH125" s="221">
        <f>IF(O125="sníž. přenesená",K125,0)</f>
        <v>0</v>
      </c>
      <c r="BI125" s="221">
        <f>IF(O125="nulová",K125,0)</f>
        <v>0</v>
      </c>
      <c r="BJ125" s="15" t="s">
        <v>80</v>
      </c>
      <c r="BK125" s="221">
        <f>ROUND(P125*H125,2)</f>
        <v>0</v>
      </c>
      <c r="BL125" s="15" t="s">
        <v>153</v>
      </c>
      <c r="BM125" s="15" t="s">
        <v>285</v>
      </c>
    </row>
    <row r="126" spans="2:51" s="11" customFormat="1" ht="12">
      <c r="B126" s="228"/>
      <c r="C126" s="229"/>
      <c r="D126" s="230" t="s">
        <v>204</v>
      </c>
      <c r="E126" s="231" t="s">
        <v>1</v>
      </c>
      <c r="F126" s="232" t="s">
        <v>800</v>
      </c>
      <c r="G126" s="229"/>
      <c r="H126" s="233">
        <v>1</v>
      </c>
      <c r="I126" s="234"/>
      <c r="J126" s="234"/>
      <c r="K126" s="229"/>
      <c r="L126" s="229"/>
      <c r="M126" s="235"/>
      <c r="N126" s="236"/>
      <c r="O126" s="237"/>
      <c r="P126" s="237"/>
      <c r="Q126" s="237"/>
      <c r="R126" s="237"/>
      <c r="S126" s="237"/>
      <c r="T126" s="237"/>
      <c r="U126" s="237"/>
      <c r="V126" s="237"/>
      <c r="W126" s="237"/>
      <c r="X126" s="238"/>
      <c r="AT126" s="239" t="s">
        <v>204</v>
      </c>
      <c r="AU126" s="239" t="s">
        <v>82</v>
      </c>
      <c r="AV126" s="11" t="s">
        <v>82</v>
      </c>
      <c r="AW126" s="11" t="s">
        <v>5</v>
      </c>
      <c r="AX126" s="11" t="s">
        <v>80</v>
      </c>
      <c r="AY126" s="239" t="s">
        <v>135</v>
      </c>
    </row>
    <row r="127" spans="2:65" s="1" customFormat="1" ht="16.5" customHeight="1">
      <c r="B127" s="36"/>
      <c r="C127" s="209" t="s">
        <v>260</v>
      </c>
      <c r="D127" s="209" t="s">
        <v>138</v>
      </c>
      <c r="E127" s="210" t="s">
        <v>288</v>
      </c>
      <c r="F127" s="211" t="s">
        <v>289</v>
      </c>
      <c r="G127" s="212" t="s">
        <v>202</v>
      </c>
      <c r="H127" s="213">
        <v>4.68</v>
      </c>
      <c r="I127" s="214"/>
      <c r="J127" s="214"/>
      <c r="K127" s="215">
        <f>ROUND(P127*H127,2)</f>
        <v>0</v>
      </c>
      <c r="L127" s="211" t="s">
        <v>142</v>
      </c>
      <c r="M127" s="41"/>
      <c r="N127" s="216" t="s">
        <v>1</v>
      </c>
      <c r="O127" s="217" t="s">
        <v>41</v>
      </c>
      <c r="P127" s="218">
        <f>I127+J127</f>
        <v>0</v>
      </c>
      <c r="Q127" s="218">
        <f>ROUND(I127*H127,2)</f>
        <v>0</v>
      </c>
      <c r="R127" s="218">
        <f>ROUND(J127*H127,2)</f>
        <v>0</v>
      </c>
      <c r="S127" s="77"/>
      <c r="T127" s="219">
        <f>S127*H127</f>
        <v>0</v>
      </c>
      <c r="U127" s="219">
        <v>0</v>
      </c>
      <c r="V127" s="219">
        <f>U127*H127</f>
        <v>0</v>
      </c>
      <c r="W127" s="219">
        <v>0.068</v>
      </c>
      <c r="X127" s="220">
        <f>W127*H127</f>
        <v>0.31824</v>
      </c>
      <c r="AR127" s="15" t="s">
        <v>153</v>
      </c>
      <c r="AT127" s="15" t="s">
        <v>138</v>
      </c>
      <c r="AU127" s="15" t="s">
        <v>82</v>
      </c>
      <c r="AY127" s="15" t="s">
        <v>135</v>
      </c>
      <c r="BE127" s="221">
        <f>IF(O127="základní",K127,0)</f>
        <v>0</v>
      </c>
      <c r="BF127" s="221">
        <f>IF(O127="snížená",K127,0)</f>
        <v>0</v>
      </c>
      <c r="BG127" s="221">
        <f>IF(O127="zákl. přenesená",K127,0)</f>
        <v>0</v>
      </c>
      <c r="BH127" s="221">
        <f>IF(O127="sníž. přenesená",K127,0)</f>
        <v>0</v>
      </c>
      <c r="BI127" s="221">
        <f>IF(O127="nulová",K127,0)</f>
        <v>0</v>
      </c>
      <c r="BJ127" s="15" t="s">
        <v>80</v>
      </c>
      <c r="BK127" s="221">
        <f>ROUND(P127*H127,2)</f>
        <v>0</v>
      </c>
      <c r="BL127" s="15" t="s">
        <v>153</v>
      </c>
      <c r="BM127" s="15" t="s">
        <v>290</v>
      </c>
    </row>
    <row r="128" spans="2:51" s="11" customFormat="1" ht="12">
      <c r="B128" s="228"/>
      <c r="C128" s="229"/>
      <c r="D128" s="230" t="s">
        <v>204</v>
      </c>
      <c r="E128" s="231" t="s">
        <v>1</v>
      </c>
      <c r="F128" s="232" t="s">
        <v>786</v>
      </c>
      <c r="G128" s="229"/>
      <c r="H128" s="233">
        <v>4.68</v>
      </c>
      <c r="I128" s="234"/>
      <c r="J128" s="234"/>
      <c r="K128" s="229"/>
      <c r="L128" s="229"/>
      <c r="M128" s="235"/>
      <c r="N128" s="236"/>
      <c r="O128" s="237"/>
      <c r="P128" s="237"/>
      <c r="Q128" s="237"/>
      <c r="R128" s="237"/>
      <c r="S128" s="237"/>
      <c r="T128" s="237"/>
      <c r="U128" s="237"/>
      <c r="V128" s="237"/>
      <c r="W128" s="237"/>
      <c r="X128" s="238"/>
      <c r="AT128" s="239" t="s">
        <v>204</v>
      </c>
      <c r="AU128" s="239" t="s">
        <v>82</v>
      </c>
      <c r="AV128" s="11" t="s">
        <v>82</v>
      </c>
      <c r="AW128" s="11" t="s">
        <v>5</v>
      </c>
      <c r="AX128" s="11" t="s">
        <v>80</v>
      </c>
      <c r="AY128" s="239" t="s">
        <v>135</v>
      </c>
    </row>
    <row r="129" spans="2:63" s="10" customFormat="1" ht="22.8" customHeight="1">
      <c r="B129" s="192"/>
      <c r="C129" s="193"/>
      <c r="D129" s="194" t="s">
        <v>71</v>
      </c>
      <c r="E129" s="207" t="s">
        <v>292</v>
      </c>
      <c r="F129" s="207" t="s">
        <v>293</v>
      </c>
      <c r="G129" s="193"/>
      <c r="H129" s="193"/>
      <c r="I129" s="196"/>
      <c r="J129" s="196"/>
      <c r="K129" s="208">
        <f>BK129</f>
        <v>0</v>
      </c>
      <c r="L129" s="193"/>
      <c r="M129" s="198"/>
      <c r="N129" s="199"/>
      <c r="O129" s="200"/>
      <c r="P129" s="200"/>
      <c r="Q129" s="201">
        <f>SUM(Q130:Q137)</f>
        <v>0</v>
      </c>
      <c r="R129" s="201">
        <f>SUM(R130:R137)</f>
        <v>0</v>
      </c>
      <c r="S129" s="200"/>
      <c r="T129" s="202">
        <f>SUM(T130:T137)</f>
        <v>0</v>
      </c>
      <c r="U129" s="200"/>
      <c r="V129" s="202">
        <f>SUM(V130:V137)</f>
        <v>0</v>
      </c>
      <c r="W129" s="200"/>
      <c r="X129" s="203">
        <f>SUM(X130:X137)</f>
        <v>0</v>
      </c>
      <c r="AR129" s="204" t="s">
        <v>80</v>
      </c>
      <c r="AT129" s="205" t="s">
        <v>71</v>
      </c>
      <c r="AU129" s="205" t="s">
        <v>80</v>
      </c>
      <c r="AY129" s="204" t="s">
        <v>135</v>
      </c>
      <c r="BK129" s="206">
        <f>SUM(BK130:BK137)</f>
        <v>0</v>
      </c>
    </row>
    <row r="130" spans="2:65" s="1" customFormat="1" ht="16.5" customHeight="1">
      <c r="B130" s="36"/>
      <c r="C130" s="209" t="s">
        <v>265</v>
      </c>
      <c r="D130" s="209" t="s">
        <v>138</v>
      </c>
      <c r="E130" s="210" t="s">
        <v>295</v>
      </c>
      <c r="F130" s="211" t="s">
        <v>296</v>
      </c>
      <c r="G130" s="212" t="s">
        <v>297</v>
      </c>
      <c r="H130" s="213">
        <v>1.754</v>
      </c>
      <c r="I130" s="214"/>
      <c r="J130" s="214"/>
      <c r="K130" s="215">
        <f>ROUND(P130*H130,2)</f>
        <v>0</v>
      </c>
      <c r="L130" s="211" t="s">
        <v>142</v>
      </c>
      <c r="M130" s="41"/>
      <c r="N130" s="216" t="s">
        <v>1</v>
      </c>
      <c r="O130" s="217" t="s">
        <v>41</v>
      </c>
      <c r="P130" s="218">
        <f>I130+J130</f>
        <v>0</v>
      </c>
      <c r="Q130" s="218">
        <f>ROUND(I130*H130,2)</f>
        <v>0</v>
      </c>
      <c r="R130" s="218">
        <f>ROUND(J130*H130,2)</f>
        <v>0</v>
      </c>
      <c r="S130" s="77"/>
      <c r="T130" s="219">
        <f>S130*H130</f>
        <v>0</v>
      </c>
      <c r="U130" s="219">
        <v>0</v>
      </c>
      <c r="V130" s="219">
        <f>U130*H130</f>
        <v>0</v>
      </c>
      <c r="W130" s="219">
        <v>0</v>
      </c>
      <c r="X130" s="220">
        <f>W130*H130</f>
        <v>0</v>
      </c>
      <c r="AR130" s="15" t="s">
        <v>153</v>
      </c>
      <c r="AT130" s="15" t="s">
        <v>138</v>
      </c>
      <c r="AU130" s="15" t="s">
        <v>82</v>
      </c>
      <c r="AY130" s="15" t="s">
        <v>135</v>
      </c>
      <c r="BE130" s="221">
        <f>IF(O130="základní",K130,0)</f>
        <v>0</v>
      </c>
      <c r="BF130" s="221">
        <f>IF(O130="snížená",K130,0)</f>
        <v>0</v>
      </c>
      <c r="BG130" s="221">
        <f>IF(O130="zákl. přenesená",K130,0)</f>
        <v>0</v>
      </c>
      <c r="BH130" s="221">
        <f>IF(O130="sníž. přenesená",K130,0)</f>
        <v>0</v>
      </c>
      <c r="BI130" s="221">
        <f>IF(O130="nulová",K130,0)</f>
        <v>0</v>
      </c>
      <c r="BJ130" s="15" t="s">
        <v>80</v>
      </c>
      <c r="BK130" s="221">
        <f>ROUND(P130*H130,2)</f>
        <v>0</v>
      </c>
      <c r="BL130" s="15" t="s">
        <v>153</v>
      </c>
      <c r="BM130" s="15" t="s">
        <v>801</v>
      </c>
    </row>
    <row r="131" spans="2:65" s="1" customFormat="1" ht="16.5" customHeight="1">
      <c r="B131" s="36"/>
      <c r="C131" s="209" t="s">
        <v>271</v>
      </c>
      <c r="D131" s="209" t="s">
        <v>138</v>
      </c>
      <c r="E131" s="210" t="s">
        <v>300</v>
      </c>
      <c r="F131" s="211" t="s">
        <v>301</v>
      </c>
      <c r="G131" s="212" t="s">
        <v>297</v>
      </c>
      <c r="H131" s="213">
        <v>1.754</v>
      </c>
      <c r="I131" s="214"/>
      <c r="J131" s="214"/>
      <c r="K131" s="215">
        <f>ROUND(P131*H131,2)</f>
        <v>0</v>
      </c>
      <c r="L131" s="211" t="s">
        <v>142</v>
      </c>
      <c r="M131" s="41"/>
      <c r="N131" s="216" t="s">
        <v>1</v>
      </c>
      <c r="O131" s="217" t="s">
        <v>41</v>
      </c>
      <c r="P131" s="218">
        <f>I131+J131</f>
        <v>0</v>
      </c>
      <c r="Q131" s="218">
        <f>ROUND(I131*H131,2)</f>
        <v>0</v>
      </c>
      <c r="R131" s="218">
        <f>ROUND(J131*H131,2)</f>
        <v>0</v>
      </c>
      <c r="S131" s="77"/>
      <c r="T131" s="219">
        <f>S131*H131</f>
        <v>0</v>
      </c>
      <c r="U131" s="219">
        <v>0</v>
      </c>
      <c r="V131" s="219">
        <f>U131*H131</f>
        <v>0</v>
      </c>
      <c r="W131" s="219">
        <v>0</v>
      </c>
      <c r="X131" s="220">
        <f>W131*H131</f>
        <v>0</v>
      </c>
      <c r="AR131" s="15" t="s">
        <v>153</v>
      </c>
      <c r="AT131" s="15" t="s">
        <v>138</v>
      </c>
      <c r="AU131" s="15" t="s">
        <v>82</v>
      </c>
      <c r="AY131" s="15" t="s">
        <v>135</v>
      </c>
      <c r="BE131" s="221">
        <f>IF(O131="základní",K131,0)</f>
        <v>0</v>
      </c>
      <c r="BF131" s="221">
        <f>IF(O131="snížená",K131,0)</f>
        <v>0</v>
      </c>
      <c r="BG131" s="221">
        <f>IF(O131="zákl. přenesená",K131,0)</f>
        <v>0</v>
      </c>
      <c r="BH131" s="221">
        <f>IF(O131="sníž. přenesená",K131,0)</f>
        <v>0</v>
      </c>
      <c r="BI131" s="221">
        <f>IF(O131="nulová",K131,0)</f>
        <v>0</v>
      </c>
      <c r="BJ131" s="15" t="s">
        <v>80</v>
      </c>
      <c r="BK131" s="221">
        <f>ROUND(P131*H131,2)</f>
        <v>0</v>
      </c>
      <c r="BL131" s="15" t="s">
        <v>153</v>
      </c>
      <c r="BM131" s="15" t="s">
        <v>802</v>
      </c>
    </row>
    <row r="132" spans="2:65" s="1" customFormat="1" ht="16.5" customHeight="1">
      <c r="B132" s="36"/>
      <c r="C132" s="209" t="s">
        <v>276</v>
      </c>
      <c r="D132" s="209" t="s">
        <v>138</v>
      </c>
      <c r="E132" s="210" t="s">
        <v>304</v>
      </c>
      <c r="F132" s="211" t="s">
        <v>305</v>
      </c>
      <c r="G132" s="212" t="s">
        <v>297</v>
      </c>
      <c r="H132" s="213">
        <v>15.786</v>
      </c>
      <c r="I132" s="214"/>
      <c r="J132" s="214"/>
      <c r="K132" s="215">
        <f>ROUND(P132*H132,2)</f>
        <v>0</v>
      </c>
      <c r="L132" s="211" t="s">
        <v>142</v>
      </c>
      <c r="M132" s="41"/>
      <c r="N132" s="216" t="s">
        <v>1</v>
      </c>
      <c r="O132" s="217" t="s">
        <v>41</v>
      </c>
      <c r="P132" s="218">
        <f>I132+J132</f>
        <v>0</v>
      </c>
      <c r="Q132" s="218">
        <f>ROUND(I132*H132,2)</f>
        <v>0</v>
      </c>
      <c r="R132" s="218">
        <f>ROUND(J132*H132,2)</f>
        <v>0</v>
      </c>
      <c r="S132" s="77"/>
      <c r="T132" s="219">
        <f>S132*H132</f>
        <v>0</v>
      </c>
      <c r="U132" s="219">
        <v>0</v>
      </c>
      <c r="V132" s="219">
        <f>U132*H132</f>
        <v>0</v>
      </c>
      <c r="W132" s="219">
        <v>0</v>
      </c>
      <c r="X132" s="220">
        <f>W132*H132</f>
        <v>0</v>
      </c>
      <c r="AR132" s="15" t="s">
        <v>153</v>
      </c>
      <c r="AT132" s="15" t="s">
        <v>138</v>
      </c>
      <c r="AU132" s="15" t="s">
        <v>82</v>
      </c>
      <c r="AY132" s="15" t="s">
        <v>135</v>
      </c>
      <c r="BE132" s="221">
        <f>IF(O132="základní",K132,0)</f>
        <v>0</v>
      </c>
      <c r="BF132" s="221">
        <f>IF(O132="snížená",K132,0)</f>
        <v>0</v>
      </c>
      <c r="BG132" s="221">
        <f>IF(O132="zákl. přenesená",K132,0)</f>
        <v>0</v>
      </c>
      <c r="BH132" s="221">
        <f>IF(O132="sníž. přenesená",K132,0)</f>
        <v>0</v>
      </c>
      <c r="BI132" s="221">
        <f>IF(O132="nulová",K132,0)</f>
        <v>0</v>
      </c>
      <c r="BJ132" s="15" t="s">
        <v>80</v>
      </c>
      <c r="BK132" s="221">
        <f>ROUND(P132*H132,2)</f>
        <v>0</v>
      </c>
      <c r="BL132" s="15" t="s">
        <v>153</v>
      </c>
      <c r="BM132" s="15" t="s">
        <v>803</v>
      </c>
    </row>
    <row r="133" spans="2:51" s="11" customFormat="1" ht="12">
      <c r="B133" s="228"/>
      <c r="C133" s="229"/>
      <c r="D133" s="230" t="s">
        <v>204</v>
      </c>
      <c r="E133" s="229"/>
      <c r="F133" s="232" t="s">
        <v>804</v>
      </c>
      <c r="G133" s="229"/>
      <c r="H133" s="233">
        <v>15.786</v>
      </c>
      <c r="I133" s="234"/>
      <c r="J133" s="234"/>
      <c r="K133" s="229"/>
      <c r="L133" s="229"/>
      <c r="M133" s="235"/>
      <c r="N133" s="236"/>
      <c r="O133" s="237"/>
      <c r="P133" s="237"/>
      <c r="Q133" s="237"/>
      <c r="R133" s="237"/>
      <c r="S133" s="237"/>
      <c r="T133" s="237"/>
      <c r="U133" s="237"/>
      <c r="V133" s="237"/>
      <c r="W133" s="237"/>
      <c r="X133" s="238"/>
      <c r="AT133" s="239" t="s">
        <v>204</v>
      </c>
      <c r="AU133" s="239" t="s">
        <v>82</v>
      </c>
      <c r="AV133" s="11" t="s">
        <v>82</v>
      </c>
      <c r="AW133" s="11" t="s">
        <v>4</v>
      </c>
      <c r="AX133" s="11" t="s">
        <v>80</v>
      </c>
      <c r="AY133" s="239" t="s">
        <v>135</v>
      </c>
    </row>
    <row r="134" spans="2:65" s="1" customFormat="1" ht="16.5" customHeight="1">
      <c r="B134" s="36"/>
      <c r="C134" s="209" t="s">
        <v>9</v>
      </c>
      <c r="D134" s="209" t="s">
        <v>138</v>
      </c>
      <c r="E134" s="210" t="s">
        <v>308</v>
      </c>
      <c r="F134" s="211" t="s">
        <v>309</v>
      </c>
      <c r="G134" s="212" t="s">
        <v>297</v>
      </c>
      <c r="H134" s="213">
        <v>1.239</v>
      </c>
      <c r="I134" s="214"/>
      <c r="J134" s="214"/>
      <c r="K134" s="215">
        <f>ROUND(P134*H134,2)</f>
        <v>0</v>
      </c>
      <c r="L134" s="211" t="s">
        <v>142</v>
      </c>
      <c r="M134" s="41"/>
      <c r="N134" s="216" t="s">
        <v>1</v>
      </c>
      <c r="O134" s="217" t="s">
        <v>41</v>
      </c>
      <c r="P134" s="218">
        <f>I134+J134</f>
        <v>0</v>
      </c>
      <c r="Q134" s="218">
        <f>ROUND(I134*H134,2)</f>
        <v>0</v>
      </c>
      <c r="R134" s="218">
        <f>ROUND(J134*H134,2)</f>
        <v>0</v>
      </c>
      <c r="S134" s="77"/>
      <c r="T134" s="219">
        <f>S134*H134</f>
        <v>0</v>
      </c>
      <c r="U134" s="219">
        <v>0</v>
      </c>
      <c r="V134" s="219">
        <f>U134*H134</f>
        <v>0</v>
      </c>
      <c r="W134" s="219">
        <v>0</v>
      </c>
      <c r="X134" s="220">
        <f>W134*H134</f>
        <v>0</v>
      </c>
      <c r="AR134" s="15" t="s">
        <v>153</v>
      </c>
      <c r="AT134" s="15" t="s">
        <v>138</v>
      </c>
      <c r="AU134" s="15" t="s">
        <v>82</v>
      </c>
      <c r="AY134" s="15" t="s">
        <v>135</v>
      </c>
      <c r="BE134" s="221">
        <f>IF(O134="základní",K134,0)</f>
        <v>0</v>
      </c>
      <c r="BF134" s="221">
        <f>IF(O134="snížená",K134,0)</f>
        <v>0</v>
      </c>
      <c r="BG134" s="221">
        <f>IF(O134="zákl. přenesená",K134,0)</f>
        <v>0</v>
      </c>
      <c r="BH134" s="221">
        <f>IF(O134="sníž. přenesená",K134,0)</f>
        <v>0</v>
      </c>
      <c r="BI134" s="221">
        <f>IF(O134="nulová",K134,0)</f>
        <v>0</v>
      </c>
      <c r="BJ134" s="15" t="s">
        <v>80</v>
      </c>
      <c r="BK134" s="221">
        <f>ROUND(P134*H134,2)</f>
        <v>0</v>
      </c>
      <c r="BL134" s="15" t="s">
        <v>153</v>
      </c>
      <c r="BM134" s="15" t="s">
        <v>805</v>
      </c>
    </row>
    <row r="135" spans="2:51" s="11" customFormat="1" ht="12">
      <c r="B135" s="228"/>
      <c r="C135" s="229"/>
      <c r="D135" s="230" t="s">
        <v>204</v>
      </c>
      <c r="E135" s="229"/>
      <c r="F135" s="232" t="s">
        <v>806</v>
      </c>
      <c r="G135" s="229"/>
      <c r="H135" s="233">
        <v>1.239</v>
      </c>
      <c r="I135" s="234"/>
      <c r="J135" s="234"/>
      <c r="K135" s="229"/>
      <c r="L135" s="229"/>
      <c r="M135" s="235"/>
      <c r="N135" s="236"/>
      <c r="O135" s="237"/>
      <c r="P135" s="237"/>
      <c r="Q135" s="237"/>
      <c r="R135" s="237"/>
      <c r="S135" s="237"/>
      <c r="T135" s="237"/>
      <c r="U135" s="237"/>
      <c r="V135" s="237"/>
      <c r="W135" s="237"/>
      <c r="X135" s="238"/>
      <c r="AT135" s="239" t="s">
        <v>204</v>
      </c>
      <c r="AU135" s="239" t="s">
        <v>82</v>
      </c>
      <c r="AV135" s="11" t="s">
        <v>82</v>
      </c>
      <c r="AW135" s="11" t="s">
        <v>4</v>
      </c>
      <c r="AX135" s="11" t="s">
        <v>80</v>
      </c>
      <c r="AY135" s="239" t="s">
        <v>135</v>
      </c>
    </row>
    <row r="136" spans="2:65" s="1" customFormat="1" ht="16.5" customHeight="1">
      <c r="B136" s="36"/>
      <c r="C136" s="209" t="s">
        <v>238</v>
      </c>
      <c r="D136" s="209" t="s">
        <v>138</v>
      </c>
      <c r="E136" s="210" t="s">
        <v>313</v>
      </c>
      <c r="F136" s="211" t="s">
        <v>314</v>
      </c>
      <c r="G136" s="212" t="s">
        <v>297</v>
      </c>
      <c r="H136" s="213">
        <v>0.531</v>
      </c>
      <c r="I136" s="214"/>
      <c r="J136" s="214"/>
      <c r="K136" s="215">
        <f>ROUND(P136*H136,2)</f>
        <v>0</v>
      </c>
      <c r="L136" s="211" t="s">
        <v>142</v>
      </c>
      <c r="M136" s="41"/>
      <c r="N136" s="216" t="s">
        <v>1</v>
      </c>
      <c r="O136" s="217" t="s">
        <v>41</v>
      </c>
      <c r="P136" s="218">
        <f>I136+J136</f>
        <v>0</v>
      </c>
      <c r="Q136" s="218">
        <f>ROUND(I136*H136,2)</f>
        <v>0</v>
      </c>
      <c r="R136" s="218">
        <f>ROUND(J136*H136,2)</f>
        <v>0</v>
      </c>
      <c r="S136" s="77"/>
      <c r="T136" s="219">
        <f>S136*H136</f>
        <v>0</v>
      </c>
      <c r="U136" s="219">
        <v>0</v>
      </c>
      <c r="V136" s="219">
        <f>U136*H136</f>
        <v>0</v>
      </c>
      <c r="W136" s="219">
        <v>0</v>
      </c>
      <c r="X136" s="220">
        <f>W136*H136</f>
        <v>0</v>
      </c>
      <c r="AR136" s="15" t="s">
        <v>153</v>
      </c>
      <c r="AT136" s="15" t="s">
        <v>138</v>
      </c>
      <c r="AU136" s="15" t="s">
        <v>82</v>
      </c>
      <c r="AY136" s="15" t="s">
        <v>135</v>
      </c>
      <c r="BE136" s="221">
        <f>IF(O136="základní",K136,0)</f>
        <v>0</v>
      </c>
      <c r="BF136" s="221">
        <f>IF(O136="snížená",K136,0)</f>
        <v>0</v>
      </c>
      <c r="BG136" s="221">
        <f>IF(O136="zákl. přenesená",K136,0)</f>
        <v>0</v>
      </c>
      <c r="BH136" s="221">
        <f>IF(O136="sníž. přenesená",K136,0)</f>
        <v>0</v>
      </c>
      <c r="BI136" s="221">
        <f>IF(O136="nulová",K136,0)</f>
        <v>0</v>
      </c>
      <c r="BJ136" s="15" t="s">
        <v>80</v>
      </c>
      <c r="BK136" s="221">
        <f>ROUND(P136*H136,2)</f>
        <v>0</v>
      </c>
      <c r="BL136" s="15" t="s">
        <v>153</v>
      </c>
      <c r="BM136" s="15" t="s">
        <v>807</v>
      </c>
    </row>
    <row r="137" spans="2:51" s="11" customFormat="1" ht="12">
      <c r="B137" s="228"/>
      <c r="C137" s="229"/>
      <c r="D137" s="230" t="s">
        <v>204</v>
      </c>
      <c r="E137" s="229"/>
      <c r="F137" s="232" t="s">
        <v>808</v>
      </c>
      <c r="G137" s="229"/>
      <c r="H137" s="233">
        <v>0.531</v>
      </c>
      <c r="I137" s="234"/>
      <c r="J137" s="234"/>
      <c r="K137" s="229"/>
      <c r="L137" s="229"/>
      <c r="M137" s="235"/>
      <c r="N137" s="236"/>
      <c r="O137" s="237"/>
      <c r="P137" s="237"/>
      <c r="Q137" s="237"/>
      <c r="R137" s="237"/>
      <c r="S137" s="237"/>
      <c r="T137" s="237"/>
      <c r="U137" s="237"/>
      <c r="V137" s="237"/>
      <c r="W137" s="237"/>
      <c r="X137" s="238"/>
      <c r="AT137" s="239" t="s">
        <v>204</v>
      </c>
      <c r="AU137" s="239" t="s">
        <v>82</v>
      </c>
      <c r="AV137" s="11" t="s">
        <v>82</v>
      </c>
      <c r="AW137" s="11" t="s">
        <v>4</v>
      </c>
      <c r="AX137" s="11" t="s">
        <v>80</v>
      </c>
      <c r="AY137" s="239" t="s">
        <v>135</v>
      </c>
    </row>
    <row r="138" spans="2:63" s="10" customFormat="1" ht="22.8" customHeight="1">
      <c r="B138" s="192"/>
      <c r="C138" s="193"/>
      <c r="D138" s="194" t="s">
        <v>71</v>
      </c>
      <c r="E138" s="207" t="s">
        <v>317</v>
      </c>
      <c r="F138" s="207" t="s">
        <v>318</v>
      </c>
      <c r="G138" s="193"/>
      <c r="H138" s="193"/>
      <c r="I138" s="196"/>
      <c r="J138" s="196"/>
      <c r="K138" s="208">
        <f>BK138</f>
        <v>0</v>
      </c>
      <c r="L138" s="193"/>
      <c r="M138" s="198"/>
      <c r="N138" s="199"/>
      <c r="O138" s="200"/>
      <c r="P138" s="200"/>
      <c r="Q138" s="201">
        <f>Q139</f>
        <v>0</v>
      </c>
      <c r="R138" s="201">
        <f>R139</f>
        <v>0</v>
      </c>
      <c r="S138" s="200"/>
      <c r="T138" s="202">
        <f>T139</f>
        <v>0</v>
      </c>
      <c r="U138" s="200"/>
      <c r="V138" s="202">
        <f>V139</f>
        <v>0</v>
      </c>
      <c r="W138" s="200"/>
      <c r="X138" s="203">
        <f>X139</f>
        <v>0</v>
      </c>
      <c r="AR138" s="204" t="s">
        <v>80</v>
      </c>
      <c r="AT138" s="205" t="s">
        <v>71</v>
      </c>
      <c r="AU138" s="205" t="s">
        <v>80</v>
      </c>
      <c r="AY138" s="204" t="s">
        <v>135</v>
      </c>
      <c r="BK138" s="206">
        <f>BK139</f>
        <v>0</v>
      </c>
    </row>
    <row r="139" spans="2:65" s="1" customFormat="1" ht="16.5" customHeight="1">
      <c r="B139" s="36"/>
      <c r="C139" s="209" t="s">
        <v>287</v>
      </c>
      <c r="D139" s="209" t="s">
        <v>138</v>
      </c>
      <c r="E139" s="210" t="s">
        <v>320</v>
      </c>
      <c r="F139" s="211" t="s">
        <v>321</v>
      </c>
      <c r="G139" s="212" t="s">
        <v>297</v>
      </c>
      <c r="H139" s="213">
        <v>0.89</v>
      </c>
      <c r="I139" s="214"/>
      <c r="J139" s="214"/>
      <c r="K139" s="215">
        <f>ROUND(P139*H139,2)</f>
        <v>0</v>
      </c>
      <c r="L139" s="211" t="s">
        <v>142</v>
      </c>
      <c r="M139" s="41"/>
      <c r="N139" s="216" t="s">
        <v>1</v>
      </c>
      <c r="O139" s="217" t="s">
        <v>41</v>
      </c>
      <c r="P139" s="218">
        <f>I139+J139</f>
        <v>0</v>
      </c>
      <c r="Q139" s="218">
        <f>ROUND(I139*H139,2)</f>
        <v>0</v>
      </c>
      <c r="R139" s="218">
        <f>ROUND(J139*H139,2)</f>
        <v>0</v>
      </c>
      <c r="S139" s="77"/>
      <c r="T139" s="219">
        <f>S139*H139</f>
        <v>0</v>
      </c>
      <c r="U139" s="219">
        <v>0</v>
      </c>
      <c r="V139" s="219">
        <f>U139*H139</f>
        <v>0</v>
      </c>
      <c r="W139" s="219">
        <v>0</v>
      </c>
      <c r="X139" s="220">
        <f>W139*H139</f>
        <v>0</v>
      </c>
      <c r="AR139" s="15" t="s">
        <v>153</v>
      </c>
      <c r="AT139" s="15" t="s">
        <v>138</v>
      </c>
      <c r="AU139" s="15" t="s">
        <v>82</v>
      </c>
      <c r="AY139" s="15" t="s">
        <v>135</v>
      </c>
      <c r="BE139" s="221">
        <f>IF(O139="základní",K139,0)</f>
        <v>0</v>
      </c>
      <c r="BF139" s="221">
        <f>IF(O139="snížená",K139,0)</f>
        <v>0</v>
      </c>
      <c r="BG139" s="221">
        <f>IF(O139="zákl. přenesená",K139,0)</f>
        <v>0</v>
      </c>
      <c r="BH139" s="221">
        <f>IF(O139="sníž. přenesená",K139,0)</f>
        <v>0</v>
      </c>
      <c r="BI139" s="221">
        <f>IF(O139="nulová",K139,0)</f>
        <v>0</v>
      </c>
      <c r="BJ139" s="15" t="s">
        <v>80</v>
      </c>
      <c r="BK139" s="221">
        <f>ROUND(P139*H139,2)</f>
        <v>0</v>
      </c>
      <c r="BL139" s="15" t="s">
        <v>153</v>
      </c>
      <c r="BM139" s="15" t="s">
        <v>809</v>
      </c>
    </row>
    <row r="140" spans="2:63" s="10" customFormat="1" ht="25.9" customHeight="1">
      <c r="B140" s="192"/>
      <c r="C140" s="193"/>
      <c r="D140" s="194" t="s">
        <v>71</v>
      </c>
      <c r="E140" s="195" t="s">
        <v>323</v>
      </c>
      <c r="F140" s="195" t="s">
        <v>324</v>
      </c>
      <c r="G140" s="193"/>
      <c r="H140" s="193"/>
      <c r="I140" s="196"/>
      <c r="J140" s="196"/>
      <c r="K140" s="197">
        <f>BK140</f>
        <v>0</v>
      </c>
      <c r="L140" s="193"/>
      <c r="M140" s="198"/>
      <c r="N140" s="199"/>
      <c r="O140" s="200"/>
      <c r="P140" s="200"/>
      <c r="Q140" s="201">
        <f>Q141+Q144+Q154+Q160+Q163+Q166</f>
        <v>0</v>
      </c>
      <c r="R140" s="201">
        <f>R141+R144+R154+R160+R163+R166</f>
        <v>0</v>
      </c>
      <c r="S140" s="200"/>
      <c r="T140" s="202">
        <f>T141+T144+T154+T160+T163+T166</f>
        <v>0</v>
      </c>
      <c r="U140" s="200"/>
      <c r="V140" s="202">
        <f>V141+V144+V154+V160+V163+V166</f>
        <v>0.089239</v>
      </c>
      <c r="W140" s="200"/>
      <c r="X140" s="203">
        <f>X141+X144+X154+X160+X163+X166</f>
        <v>0.04675000000000001</v>
      </c>
      <c r="AR140" s="204" t="s">
        <v>82</v>
      </c>
      <c r="AT140" s="205" t="s">
        <v>71</v>
      </c>
      <c r="AU140" s="205" t="s">
        <v>72</v>
      </c>
      <c r="AY140" s="204" t="s">
        <v>135</v>
      </c>
      <c r="BK140" s="206">
        <f>BK141+BK144+BK154+BK160+BK163+BK166</f>
        <v>0</v>
      </c>
    </row>
    <row r="141" spans="2:63" s="10" customFormat="1" ht="22.8" customHeight="1">
      <c r="B141" s="192"/>
      <c r="C141" s="193"/>
      <c r="D141" s="194" t="s">
        <v>71</v>
      </c>
      <c r="E141" s="207" t="s">
        <v>325</v>
      </c>
      <c r="F141" s="207" t="s">
        <v>326</v>
      </c>
      <c r="G141" s="193"/>
      <c r="H141" s="193"/>
      <c r="I141" s="196"/>
      <c r="J141" s="196"/>
      <c r="K141" s="208">
        <f>BK141</f>
        <v>0</v>
      </c>
      <c r="L141" s="193"/>
      <c r="M141" s="198"/>
      <c r="N141" s="199"/>
      <c r="O141" s="200"/>
      <c r="P141" s="200"/>
      <c r="Q141" s="201">
        <f>SUM(Q142:Q143)</f>
        <v>0</v>
      </c>
      <c r="R141" s="201">
        <f>SUM(R142:R143)</f>
        <v>0</v>
      </c>
      <c r="S141" s="200"/>
      <c r="T141" s="202">
        <f>SUM(T142:T143)</f>
        <v>0</v>
      </c>
      <c r="U141" s="200"/>
      <c r="V141" s="202">
        <f>SUM(V142:V143)</f>
        <v>0</v>
      </c>
      <c r="W141" s="200"/>
      <c r="X141" s="203">
        <f>SUM(X142:X143)</f>
        <v>0.0016799999999999999</v>
      </c>
      <c r="AR141" s="204" t="s">
        <v>82</v>
      </c>
      <c r="AT141" s="205" t="s">
        <v>71</v>
      </c>
      <c r="AU141" s="205" t="s">
        <v>80</v>
      </c>
      <c r="AY141" s="204" t="s">
        <v>135</v>
      </c>
      <c r="BK141" s="206">
        <f>SUM(BK142:BK143)</f>
        <v>0</v>
      </c>
    </row>
    <row r="142" spans="2:65" s="1" customFormat="1" ht="16.5" customHeight="1">
      <c r="B142" s="36"/>
      <c r="C142" s="209" t="s">
        <v>294</v>
      </c>
      <c r="D142" s="209" t="s">
        <v>138</v>
      </c>
      <c r="E142" s="210" t="s">
        <v>328</v>
      </c>
      <c r="F142" s="211" t="s">
        <v>329</v>
      </c>
      <c r="G142" s="212" t="s">
        <v>218</v>
      </c>
      <c r="H142" s="213">
        <v>6</v>
      </c>
      <c r="I142" s="214"/>
      <c r="J142" s="214"/>
      <c r="K142" s="215">
        <f>ROUND(P142*H142,2)</f>
        <v>0</v>
      </c>
      <c r="L142" s="211" t="s">
        <v>142</v>
      </c>
      <c r="M142" s="41"/>
      <c r="N142" s="216" t="s">
        <v>1</v>
      </c>
      <c r="O142" s="217" t="s">
        <v>41</v>
      </c>
      <c r="P142" s="218">
        <f>I142+J142</f>
        <v>0</v>
      </c>
      <c r="Q142" s="218">
        <f>ROUND(I142*H142,2)</f>
        <v>0</v>
      </c>
      <c r="R142" s="218">
        <f>ROUND(J142*H142,2)</f>
        <v>0</v>
      </c>
      <c r="S142" s="77"/>
      <c r="T142" s="219">
        <f>S142*H142</f>
        <v>0</v>
      </c>
      <c r="U142" s="219">
        <v>0</v>
      </c>
      <c r="V142" s="219">
        <f>U142*H142</f>
        <v>0</v>
      </c>
      <c r="W142" s="219">
        <v>0.00028</v>
      </c>
      <c r="X142" s="220">
        <f>W142*H142</f>
        <v>0.0016799999999999999</v>
      </c>
      <c r="AR142" s="15" t="s">
        <v>238</v>
      </c>
      <c r="AT142" s="15" t="s">
        <v>138</v>
      </c>
      <c r="AU142" s="15" t="s">
        <v>82</v>
      </c>
      <c r="AY142" s="15" t="s">
        <v>135</v>
      </c>
      <c r="BE142" s="221">
        <f>IF(O142="základní",K142,0)</f>
        <v>0</v>
      </c>
      <c r="BF142" s="221">
        <f>IF(O142="snížená",K142,0)</f>
        <v>0</v>
      </c>
      <c r="BG142" s="221">
        <f>IF(O142="zákl. přenesená",K142,0)</f>
        <v>0</v>
      </c>
      <c r="BH142" s="221">
        <f>IF(O142="sníž. přenesená",K142,0)</f>
        <v>0</v>
      </c>
      <c r="BI142" s="221">
        <f>IF(O142="nulová",K142,0)</f>
        <v>0</v>
      </c>
      <c r="BJ142" s="15" t="s">
        <v>80</v>
      </c>
      <c r="BK142" s="221">
        <f>ROUND(P142*H142,2)</f>
        <v>0</v>
      </c>
      <c r="BL142" s="15" t="s">
        <v>238</v>
      </c>
      <c r="BM142" s="15" t="s">
        <v>810</v>
      </c>
    </row>
    <row r="143" spans="2:51" s="11" customFormat="1" ht="12">
      <c r="B143" s="228"/>
      <c r="C143" s="229"/>
      <c r="D143" s="230" t="s">
        <v>204</v>
      </c>
      <c r="E143" s="231" t="s">
        <v>1</v>
      </c>
      <c r="F143" s="232" t="s">
        <v>811</v>
      </c>
      <c r="G143" s="229"/>
      <c r="H143" s="233">
        <v>6</v>
      </c>
      <c r="I143" s="234"/>
      <c r="J143" s="234"/>
      <c r="K143" s="229"/>
      <c r="L143" s="229"/>
      <c r="M143" s="235"/>
      <c r="N143" s="236"/>
      <c r="O143" s="237"/>
      <c r="P143" s="237"/>
      <c r="Q143" s="237"/>
      <c r="R143" s="237"/>
      <c r="S143" s="237"/>
      <c r="T143" s="237"/>
      <c r="U143" s="237"/>
      <c r="V143" s="237"/>
      <c r="W143" s="237"/>
      <c r="X143" s="238"/>
      <c r="AT143" s="239" t="s">
        <v>204</v>
      </c>
      <c r="AU143" s="239" t="s">
        <v>82</v>
      </c>
      <c r="AV143" s="11" t="s">
        <v>82</v>
      </c>
      <c r="AW143" s="11" t="s">
        <v>5</v>
      </c>
      <c r="AX143" s="11" t="s">
        <v>80</v>
      </c>
      <c r="AY143" s="239" t="s">
        <v>135</v>
      </c>
    </row>
    <row r="144" spans="2:63" s="10" customFormat="1" ht="22.8" customHeight="1">
      <c r="B144" s="192"/>
      <c r="C144" s="193"/>
      <c r="D144" s="194" t="s">
        <v>71</v>
      </c>
      <c r="E144" s="207" t="s">
        <v>334</v>
      </c>
      <c r="F144" s="207" t="s">
        <v>335</v>
      </c>
      <c r="G144" s="193"/>
      <c r="H144" s="193"/>
      <c r="I144" s="196"/>
      <c r="J144" s="196"/>
      <c r="K144" s="208">
        <f>BK144</f>
        <v>0</v>
      </c>
      <c r="L144" s="193"/>
      <c r="M144" s="198"/>
      <c r="N144" s="199"/>
      <c r="O144" s="200"/>
      <c r="P144" s="200"/>
      <c r="Q144" s="201">
        <f>SUM(Q145:Q153)</f>
        <v>0</v>
      </c>
      <c r="R144" s="201">
        <f>SUM(R145:R153)</f>
        <v>0</v>
      </c>
      <c r="S144" s="200"/>
      <c r="T144" s="202">
        <f>SUM(T145:T153)</f>
        <v>0</v>
      </c>
      <c r="U144" s="200"/>
      <c r="V144" s="202">
        <f>SUM(V145:V153)</f>
        <v>0</v>
      </c>
      <c r="W144" s="200"/>
      <c r="X144" s="203">
        <f>SUM(X145:X153)</f>
        <v>0.03988</v>
      </c>
      <c r="AR144" s="204" t="s">
        <v>82</v>
      </c>
      <c r="AT144" s="205" t="s">
        <v>71</v>
      </c>
      <c r="AU144" s="205" t="s">
        <v>80</v>
      </c>
      <c r="AY144" s="204" t="s">
        <v>135</v>
      </c>
      <c r="BK144" s="206">
        <f>SUM(BK145:BK153)</f>
        <v>0</v>
      </c>
    </row>
    <row r="145" spans="2:65" s="1" customFormat="1" ht="16.5" customHeight="1">
      <c r="B145" s="36"/>
      <c r="C145" s="209" t="s">
        <v>299</v>
      </c>
      <c r="D145" s="209" t="s">
        <v>138</v>
      </c>
      <c r="E145" s="210" t="s">
        <v>812</v>
      </c>
      <c r="F145" s="211" t="s">
        <v>813</v>
      </c>
      <c r="G145" s="212" t="s">
        <v>141</v>
      </c>
      <c r="H145" s="213">
        <v>1</v>
      </c>
      <c r="I145" s="214"/>
      <c r="J145" s="214"/>
      <c r="K145" s="215">
        <f>ROUND(P145*H145,2)</f>
        <v>0</v>
      </c>
      <c r="L145" s="211" t="s">
        <v>142</v>
      </c>
      <c r="M145" s="41"/>
      <c r="N145" s="216" t="s">
        <v>1</v>
      </c>
      <c r="O145" s="217" t="s">
        <v>41</v>
      </c>
      <c r="P145" s="218">
        <f>I145+J145</f>
        <v>0</v>
      </c>
      <c r="Q145" s="218">
        <f>ROUND(I145*H145,2)</f>
        <v>0</v>
      </c>
      <c r="R145" s="218">
        <f>ROUND(J145*H145,2)</f>
        <v>0</v>
      </c>
      <c r="S145" s="77"/>
      <c r="T145" s="219">
        <f>S145*H145</f>
        <v>0</v>
      </c>
      <c r="U145" s="219">
        <v>0</v>
      </c>
      <c r="V145" s="219">
        <f>U145*H145</f>
        <v>0</v>
      </c>
      <c r="W145" s="219">
        <v>0.01946</v>
      </c>
      <c r="X145" s="220">
        <f>W145*H145</f>
        <v>0.01946</v>
      </c>
      <c r="AR145" s="15" t="s">
        <v>238</v>
      </c>
      <c r="AT145" s="15" t="s">
        <v>138</v>
      </c>
      <c r="AU145" s="15" t="s">
        <v>82</v>
      </c>
      <c r="AY145" s="15" t="s">
        <v>135</v>
      </c>
      <c r="BE145" s="221">
        <f>IF(O145="základní",K145,0)</f>
        <v>0</v>
      </c>
      <c r="BF145" s="221">
        <f>IF(O145="snížená",K145,0)</f>
        <v>0</v>
      </c>
      <c r="BG145" s="221">
        <f>IF(O145="zákl. přenesená",K145,0)</f>
        <v>0</v>
      </c>
      <c r="BH145" s="221">
        <f>IF(O145="sníž. přenesená",K145,0)</f>
        <v>0</v>
      </c>
      <c r="BI145" s="221">
        <f>IF(O145="nulová",K145,0)</f>
        <v>0</v>
      </c>
      <c r="BJ145" s="15" t="s">
        <v>80</v>
      </c>
      <c r="BK145" s="221">
        <f>ROUND(P145*H145,2)</f>
        <v>0</v>
      </c>
      <c r="BL145" s="15" t="s">
        <v>238</v>
      </c>
      <c r="BM145" s="15" t="s">
        <v>814</v>
      </c>
    </row>
    <row r="146" spans="2:51" s="11" customFormat="1" ht="12">
      <c r="B146" s="228"/>
      <c r="C146" s="229"/>
      <c r="D146" s="230" t="s">
        <v>204</v>
      </c>
      <c r="E146" s="231" t="s">
        <v>1</v>
      </c>
      <c r="F146" s="232" t="s">
        <v>815</v>
      </c>
      <c r="G146" s="229"/>
      <c r="H146" s="233">
        <v>1</v>
      </c>
      <c r="I146" s="234"/>
      <c r="J146" s="234"/>
      <c r="K146" s="229"/>
      <c r="L146" s="229"/>
      <c r="M146" s="235"/>
      <c r="N146" s="236"/>
      <c r="O146" s="237"/>
      <c r="P146" s="237"/>
      <c r="Q146" s="237"/>
      <c r="R146" s="237"/>
      <c r="S146" s="237"/>
      <c r="T146" s="237"/>
      <c r="U146" s="237"/>
      <c r="V146" s="237"/>
      <c r="W146" s="237"/>
      <c r="X146" s="238"/>
      <c r="AT146" s="239" t="s">
        <v>204</v>
      </c>
      <c r="AU146" s="239" t="s">
        <v>82</v>
      </c>
      <c r="AV146" s="11" t="s">
        <v>82</v>
      </c>
      <c r="AW146" s="11" t="s">
        <v>5</v>
      </c>
      <c r="AX146" s="11" t="s">
        <v>80</v>
      </c>
      <c r="AY146" s="239" t="s">
        <v>135</v>
      </c>
    </row>
    <row r="147" spans="2:65" s="1" customFormat="1" ht="16.5" customHeight="1">
      <c r="B147" s="36"/>
      <c r="C147" s="209" t="s">
        <v>303</v>
      </c>
      <c r="D147" s="209" t="s">
        <v>138</v>
      </c>
      <c r="E147" s="210" t="s">
        <v>816</v>
      </c>
      <c r="F147" s="211" t="s">
        <v>817</v>
      </c>
      <c r="G147" s="212" t="s">
        <v>141</v>
      </c>
      <c r="H147" s="213">
        <v>2</v>
      </c>
      <c r="I147" s="214"/>
      <c r="J147" s="214"/>
      <c r="K147" s="215">
        <f>ROUND(P147*H147,2)</f>
        <v>0</v>
      </c>
      <c r="L147" s="211" t="s">
        <v>142</v>
      </c>
      <c r="M147" s="41"/>
      <c r="N147" s="216" t="s">
        <v>1</v>
      </c>
      <c r="O147" s="217" t="s">
        <v>41</v>
      </c>
      <c r="P147" s="218">
        <f>I147+J147</f>
        <v>0</v>
      </c>
      <c r="Q147" s="218">
        <f>ROUND(I147*H147,2)</f>
        <v>0</v>
      </c>
      <c r="R147" s="218">
        <f>ROUND(J147*H147,2)</f>
        <v>0</v>
      </c>
      <c r="S147" s="77"/>
      <c r="T147" s="219">
        <f>S147*H147</f>
        <v>0</v>
      </c>
      <c r="U147" s="219">
        <v>0</v>
      </c>
      <c r="V147" s="219">
        <f>U147*H147</f>
        <v>0</v>
      </c>
      <c r="W147" s="219">
        <v>0.00156</v>
      </c>
      <c r="X147" s="220">
        <f>W147*H147</f>
        <v>0.00312</v>
      </c>
      <c r="AR147" s="15" t="s">
        <v>238</v>
      </c>
      <c r="AT147" s="15" t="s">
        <v>138</v>
      </c>
      <c r="AU147" s="15" t="s">
        <v>82</v>
      </c>
      <c r="AY147" s="15" t="s">
        <v>135</v>
      </c>
      <c r="BE147" s="221">
        <f>IF(O147="základní",K147,0)</f>
        <v>0</v>
      </c>
      <c r="BF147" s="221">
        <f>IF(O147="snížená",K147,0)</f>
        <v>0</v>
      </c>
      <c r="BG147" s="221">
        <f>IF(O147="zákl. přenesená",K147,0)</f>
        <v>0</v>
      </c>
      <c r="BH147" s="221">
        <f>IF(O147="sníž. přenesená",K147,0)</f>
        <v>0</v>
      </c>
      <c r="BI147" s="221">
        <f>IF(O147="nulová",K147,0)</f>
        <v>0</v>
      </c>
      <c r="BJ147" s="15" t="s">
        <v>80</v>
      </c>
      <c r="BK147" s="221">
        <f>ROUND(P147*H147,2)</f>
        <v>0</v>
      </c>
      <c r="BL147" s="15" t="s">
        <v>238</v>
      </c>
      <c r="BM147" s="15" t="s">
        <v>818</v>
      </c>
    </row>
    <row r="148" spans="2:51" s="11" customFormat="1" ht="12">
      <c r="B148" s="228"/>
      <c r="C148" s="229"/>
      <c r="D148" s="230" t="s">
        <v>204</v>
      </c>
      <c r="E148" s="231" t="s">
        <v>1</v>
      </c>
      <c r="F148" s="232" t="s">
        <v>819</v>
      </c>
      <c r="G148" s="229"/>
      <c r="H148" s="233">
        <v>1</v>
      </c>
      <c r="I148" s="234"/>
      <c r="J148" s="234"/>
      <c r="K148" s="229"/>
      <c r="L148" s="229"/>
      <c r="M148" s="235"/>
      <c r="N148" s="236"/>
      <c r="O148" s="237"/>
      <c r="P148" s="237"/>
      <c r="Q148" s="237"/>
      <c r="R148" s="237"/>
      <c r="S148" s="237"/>
      <c r="T148" s="237"/>
      <c r="U148" s="237"/>
      <c r="V148" s="237"/>
      <c r="W148" s="237"/>
      <c r="X148" s="238"/>
      <c r="AT148" s="239" t="s">
        <v>204</v>
      </c>
      <c r="AU148" s="239" t="s">
        <v>82</v>
      </c>
      <c r="AV148" s="11" t="s">
        <v>82</v>
      </c>
      <c r="AW148" s="11" t="s">
        <v>5</v>
      </c>
      <c r="AX148" s="11" t="s">
        <v>72</v>
      </c>
      <c r="AY148" s="239" t="s">
        <v>135</v>
      </c>
    </row>
    <row r="149" spans="2:51" s="11" customFormat="1" ht="12">
      <c r="B149" s="228"/>
      <c r="C149" s="229"/>
      <c r="D149" s="230" t="s">
        <v>204</v>
      </c>
      <c r="E149" s="231" t="s">
        <v>1</v>
      </c>
      <c r="F149" s="232" t="s">
        <v>815</v>
      </c>
      <c r="G149" s="229"/>
      <c r="H149" s="233">
        <v>1</v>
      </c>
      <c r="I149" s="234"/>
      <c r="J149" s="234"/>
      <c r="K149" s="229"/>
      <c r="L149" s="229"/>
      <c r="M149" s="235"/>
      <c r="N149" s="236"/>
      <c r="O149" s="237"/>
      <c r="P149" s="237"/>
      <c r="Q149" s="237"/>
      <c r="R149" s="237"/>
      <c r="S149" s="237"/>
      <c r="T149" s="237"/>
      <c r="U149" s="237"/>
      <c r="V149" s="237"/>
      <c r="W149" s="237"/>
      <c r="X149" s="238"/>
      <c r="AT149" s="239" t="s">
        <v>204</v>
      </c>
      <c r="AU149" s="239" t="s">
        <v>82</v>
      </c>
      <c r="AV149" s="11" t="s">
        <v>82</v>
      </c>
      <c r="AW149" s="11" t="s">
        <v>5</v>
      </c>
      <c r="AX149" s="11" t="s">
        <v>72</v>
      </c>
      <c r="AY149" s="239" t="s">
        <v>135</v>
      </c>
    </row>
    <row r="150" spans="2:65" s="1" customFormat="1" ht="16.5" customHeight="1">
      <c r="B150" s="36"/>
      <c r="C150" s="209" t="s">
        <v>8</v>
      </c>
      <c r="D150" s="209" t="s">
        <v>138</v>
      </c>
      <c r="E150" s="210" t="s">
        <v>820</v>
      </c>
      <c r="F150" s="211" t="s">
        <v>338</v>
      </c>
      <c r="G150" s="212" t="s">
        <v>249</v>
      </c>
      <c r="H150" s="213">
        <v>1</v>
      </c>
      <c r="I150" s="214"/>
      <c r="J150" s="214"/>
      <c r="K150" s="215">
        <f>ROUND(P150*H150,2)</f>
        <v>0</v>
      </c>
      <c r="L150" s="211" t="s">
        <v>1</v>
      </c>
      <c r="M150" s="41"/>
      <c r="N150" s="216" t="s">
        <v>1</v>
      </c>
      <c r="O150" s="217" t="s">
        <v>41</v>
      </c>
      <c r="P150" s="218">
        <f>I150+J150</f>
        <v>0</v>
      </c>
      <c r="Q150" s="218">
        <f>ROUND(I150*H150,2)</f>
        <v>0</v>
      </c>
      <c r="R150" s="218">
        <f>ROUND(J150*H150,2)</f>
        <v>0</v>
      </c>
      <c r="S150" s="77"/>
      <c r="T150" s="219">
        <f>S150*H150</f>
        <v>0</v>
      </c>
      <c r="U150" s="219">
        <v>0</v>
      </c>
      <c r="V150" s="219">
        <f>U150*H150</f>
        <v>0</v>
      </c>
      <c r="W150" s="219">
        <v>0</v>
      </c>
      <c r="X150" s="220">
        <f>W150*H150</f>
        <v>0</v>
      </c>
      <c r="AR150" s="15" t="s">
        <v>238</v>
      </c>
      <c r="AT150" s="15" t="s">
        <v>138</v>
      </c>
      <c r="AU150" s="15" t="s">
        <v>82</v>
      </c>
      <c r="AY150" s="15" t="s">
        <v>135</v>
      </c>
      <c r="BE150" s="221">
        <f>IF(O150="základní",K150,0)</f>
        <v>0</v>
      </c>
      <c r="BF150" s="221">
        <f>IF(O150="snížená",K150,0)</f>
        <v>0</v>
      </c>
      <c r="BG150" s="221">
        <f>IF(O150="zákl. přenesená",K150,0)</f>
        <v>0</v>
      </c>
      <c r="BH150" s="221">
        <f>IF(O150="sníž. přenesená",K150,0)</f>
        <v>0</v>
      </c>
      <c r="BI150" s="221">
        <f>IF(O150="nulová",K150,0)</f>
        <v>0</v>
      </c>
      <c r="BJ150" s="15" t="s">
        <v>80</v>
      </c>
      <c r="BK150" s="221">
        <f>ROUND(P150*H150,2)</f>
        <v>0</v>
      </c>
      <c r="BL150" s="15" t="s">
        <v>238</v>
      </c>
      <c r="BM150" s="15" t="s">
        <v>339</v>
      </c>
    </row>
    <row r="151" spans="2:65" s="1" customFormat="1" ht="16.5" customHeight="1">
      <c r="B151" s="36"/>
      <c r="C151" s="209" t="s">
        <v>312</v>
      </c>
      <c r="D151" s="209" t="s">
        <v>138</v>
      </c>
      <c r="E151" s="210" t="s">
        <v>821</v>
      </c>
      <c r="F151" s="211" t="s">
        <v>342</v>
      </c>
      <c r="G151" s="212" t="s">
        <v>249</v>
      </c>
      <c r="H151" s="213">
        <v>1</v>
      </c>
      <c r="I151" s="214"/>
      <c r="J151" s="214"/>
      <c r="K151" s="215">
        <f>ROUND(P151*H151,2)</f>
        <v>0</v>
      </c>
      <c r="L151" s="211" t="s">
        <v>1</v>
      </c>
      <c r="M151" s="41"/>
      <c r="N151" s="216" t="s">
        <v>1</v>
      </c>
      <c r="O151" s="217" t="s">
        <v>41</v>
      </c>
      <c r="P151" s="218">
        <f>I151+J151</f>
        <v>0</v>
      </c>
      <c r="Q151" s="218">
        <f>ROUND(I151*H151,2)</f>
        <v>0</v>
      </c>
      <c r="R151" s="218">
        <f>ROUND(J151*H151,2)</f>
        <v>0</v>
      </c>
      <c r="S151" s="77"/>
      <c r="T151" s="219">
        <f>S151*H151</f>
        <v>0</v>
      </c>
      <c r="U151" s="219">
        <v>0</v>
      </c>
      <c r="V151" s="219">
        <f>U151*H151</f>
        <v>0</v>
      </c>
      <c r="W151" s="219">
        <v>0</v>
      </c>
      <c r="X151" s="220">
        <f>W151*H151</f>
        <v>0</v>
      </c>
      <c r="AR151" s="15" t="s">
        <v>238</v>
      </c>
      <c r="AT151" s="15" t="s">
        <v>138</v>
      </c>
      <c r="AU151" s="15" t="s">
        <v>82</v>
      </c>
      <c r="AY151" s="15" t="s">
        <v>135</v>
      </c>
      <c r="BE151" s="221">
        <f>IF(O151="základní",K151,0)</f>
        <v>0</v>
      </c>
      <c r="BF151" s="221">
        <f>IF(O151="snížená",K151,0)</f>
        <v>0</v>
      </c>
      <c r="BG151" s="221">
        <f>IF(O151="zákl. přenesená",K151,0)</f>
        <v>0</v>
      </c>
      <c r="BH151" s="221">
        <f>IF(O151="sníž. přenesená",K151,0)</f>
        <v>0</v>
      </c>
      <c r="BI151" s="221">
        <f>IF(O151="nulová",K151,0)</f>
        <v>0</v>
      </c>
      <c r="BJ151" s="15" t="s">
        <v>80</v>
      </c>
      <c r="BK151" s="221">
        <f>ROUND(P151*H151,2)</f>
        <v>0</v>
      </c>
      <c r="BL151" s="15" t="s">
        <v>238</v>
      </c>
      <c r="BM151" s="15" t="s">
        <v>343</v>
      </c>
    </row>
    <row r="152" spans="2:65" s="1" customFormat="1" ht="16.5" customHeight="1">
      <c r="B152" s="36"/>
      <c r="C152" s="209" t="s">
        <v>319</v>
      </c>
      <c r="D152" s="209" t="s">
        <v>138</v>
      </c>
      <c r="E152" s="210" t="s">
        <v>345</v>
      </c>
      <c r="F152" s="211" t="s">
        <v>346</v>
      </c>
      <c r="G152" s="212" t="s">
        <v>141</v>
      </c>
      <c r="H152" s="213">
        <v>1</v>
      </c>
      <c r="I152" s="214"/>
      <c r="J152" s="214"/>
      <c r="K152" s="215">
        <f>ROUND(P152*H152,2)</f>
        <v>0</v>
      </c>
      <c r="L152" s="211" t="s">
        <v>142</v>
      </c>
      <c r="M152" s="41"/>
      <c r="N152" s="216" t="s">
        <v>1</v>
      </c>
      <c r="O152" s="217" t="s">
        <v>41</v>
      </c>
      <c r="P152" s="218">
        <f>I152+J152</f>
        <v>0</v>
      </c>
      <c r="Q152" s="218">
        <f>ROUND(I152*H152,2)</f>
        <v>0</v>
      </c>
      <c r="R152" s="218">
        <f>ROUND(J152*H152,2)</f>
        <v>0</v>
      </c>
      <c r="S152" s="77"/>
      <c r="T152" s="219">
        <f>S152*H152</f>
        <v>0</v>
      </c>
      <c r="U152" s="219">
        <v>0</v>
      </c>
      <c r="V152" s="219">
        <f>U152*H152</f>
        <v>0</v>
      </c>
      <c r="W152" s="219">
        <v>0.0173</v>
      </c>
      <c r="X152" s="220">
        <f>W152*H152</f>
        <v>0.0173</v>
      </c>
      <c r="AR152" s="15" t="s">
        <v>238</v>
      </c>
      <c r="AT152" s="15" t="s">
        <v>138</v>
      </c>
      <c r="AU152" s="15" t="s">
        <v>82</v>
      </c>
      <c r="AY152" s="15" t="s">
        <v>135</v>
      </c>
      <c r="BE152" s="221">
        <f>IF(O152="základní",K152,0)</f>
        <v>0</v>
      </c>
      <c r="BF152" s="221">
        <f>IF(O152="snížená",K152,0)</f>
        <v>0</v>
      </c>
      <c r="BG152" s="221">
        <f>IF(O152="zákl. přenesená",K152,0)</f>
        <v>0</v>
      </c>
      <c r="BH152" s="221">
        <f>IF(O152="sníž. přenesená",K152,0)</f>
        <v>0</v>
      </c>
      <c r="BI152" s="221">
        <f>IF(O152="nulová",K152,0)</f>
        <v>0</v>
      </c>
      <c r="BJ152" s="15" t="s">
        <v>80</v>
      </c>
      <c r="BK152" s="221">
        <f>ROUND(P152*H152,2)</f>
        <v>0</v>
      </c>
      <c r="BL152" s="15" t="s">
        <v>238</v>
      </c>
      <c r="BM152" s="15" t="s">
        <v>347</v>
      </c>
    </row>
    <row r="153" spans="2:51" s="11" customFormat="1" ht="12">
      <c r="B153" s="228"/>
      <c r="C153" s="229"/>
      <c r="D153" s="230" t="s">
        <v>204</v>
      </c>
      <c r="E153" s="231" t="s">
        <v>1</v>
      </c>
      <c r="F153" s="232" t="s">
        <v>822</v>
      </c>
      <c r="G153" s="229"/>
      <c r="H153" s="233">
        <v>1</v>
      </c>
      <c r="I153" s="234"/>
      <c r="J153" s="234"/>
      <c r="K153" s="229"/>
      <c r="L153" s="229"/>
      <c r="M153" s="235"/>
      <c r="N153" s="236"/>
      <c r="O153" s="237"/>
      <c r="P153" s="237"/>
      <c r="Q153" s="237"/>
      <c r="R153" s="237"/>
      <c r="S153" s="237"/>
      <c r="T153" s="237"/>
      <c r="U153" s="237"/>
      <c r="V153" s="237"/>
      <c r="W153" s="237"/>
      <c r="X153" s="238"/>
      <c r="AT153" s="239" t="s">
        <v>204</v>
      </c>
      <c r="AU153" s="239" t="s">
        <v>82</v>
      </c>
      <c r="AV153" s="11" t="s">
        <v>82</v>
      </c>
      <c r="AW153" s="11" t="s">
        <v>5</v>
      </c>
      <c r="AX153" s="11" t="s">
        <v>80</v>
      </c>
      <c r="AY153" s="239" t="s">
        <v>135</v>
      </c>
    </row>
    <row r="154" spans="2:63" s="10" customFormat="1" ht="22.8" customHeight="1">
      <c r="B154" s="192"/>
      <c r="C154" s="193"/>
      <c r="D154" s="194" t="s">
        <v>71</v>
      </c>
      <c r="E154" s="207" t="s">
        <v>349</v>
      </c>
      <c r="F154" s="207" t="s">
        <v>350</v>
      </c>
      <c r="G154" s="193"/>
      <c r="H154" s="193"/>
      <c r="I154" s="196"/>
      <c r="J154" s="196"/>
      <c r="K154" s="208">
        <f>BK154</f>
        <v>0</v>
      </c>
      <c r="L154" s="193"/>
      <c r="M154" s="198"/>
      <c r="N154" s="199"/>
      <c r="O154" s="200"/>
      <c r="P154" s="200"/>
      <c r="Q154" s="201">
        <f>SUM(Q155:Q159)</f>
        <v>0</v>
      </c>
      <c r="R154" s="201">
        <f>SUM(R155:R159)</f>
        <v>0</v>
      </c>
      <c r="S154" s="200"/>
      <c r="T154" s="202">
        <f>SUM(T155:T159)</f>
        <v>0</v>
      </c>
      <c r="U154" s="200"/>
      <c r="V154" s="202">
        <f>SUM(V155:V159)</f>
        <v>0</v>
      </c>
      <c r="W154" s="200"/>
      <c r="X154" s="203">
        <f>SUM(X155:X159)</f>
        <v>0.0018</v>
      </c>
      <c r="AR154" s="204" t="s">
        <v>82</v>
      </c>
      <c r="AT154" s="205" t="s">
        <v>71</v>
      </c>
      <c r="AU154" s="205" t="s">
        <v>80</v>
      </c>
      <c r="AY154" s="204" t="s">
        <v>135</v>
      </c>
      <c r="BK154" s="206">
        <f>SUM(BK155:BK159)</f>
        <v>0</v>
      </c>
    </row>
    <row r="155" spans="2:65" s="1" customFormat="1" ht="16.5" customHeight="1">
      <c r="B155" s="36"/>
      <c r="C155" s="209" t="s">
        <v>327</v>
      </c>
      <c r="D155" s="209" t="s">
        <v>138</v>
      </c>
      <c r="E155" s="210" t="s">
        <v>352</v>
      </c>
      <c r="F155" s="211" t="s">
        <v>353</v>
      </c>
      <c r="G155" s="212" t="s">
        <v>249</v>
      </c>
      <c r="H155" s="213">
        <v>1</v>
      </c>
      <c r="I155" s="214"/>
      <c r="J155" s="214"/>
      <c r="K155" s="215">
        <f>ROUND(P155*H155,2)</f>
        <v>0</v>
      </c>
      <c r="L155" s="211" t="s">
        <v>142</v>
      </c>
      <c r="M155" s="41"/>
      <c r="N155" s="216" t="s">
        <v>1</v>
      </c>
      <c r="O155" s="217" t="s">
        <v>41</v>
      </c>
      <c r="P155" s="218">
        <f>I155+J155</f>
        <v>0</v>
      </c>
      <c r="Q155" s="218">
        <f>ROUND(I155*H155,2)</f>
        <v>0</v>
      </c>
      <c r="R155" s="218">
        <f>ROUND(J155*H155,2)</f>
        <v>0</v>
      </c>
      <c r="S155" s="77"/>
      <c r="T155" s="219">
        <f>S155*H155</f>
        <v>0</v>
      </c>
      <c r="U155" s="219">
        <v>0</v>
      </c>
      <c r="V155" s="219">
        <f>U155*H155</f>
        <v>0</v>
      </c>
      <c r="W155" s="219">
        <v>0.0018</v>
      </c>
      <c r="X155" s="220">
        <f>W155*H155</f>
        <v>0.0018</v>
      </c>
      <c r="AR155" s="15" t="s">
        <v>238</v>
      </c>
      <c r="AT155" s="15" t="s">
        <v>138</v>
      </c>
      <c r="AU155" s="15" t="s">
        <v>82</v>
      </c>
      <c r="AY155" s="15" t="s">
        <v>135</v>
      </c>
      <c r="BE155" s="221">
        <f>IF(O155="základní",K155,0)</f>
        <v>0</v>
      </c>
      <c r="BF155" s="221">
        <f>IF(O155="snížená",K155,0)</f>
        <v>0</v>
      </c>
      <c r="BG155" s="221">
        <f>IF(O155="zákl. přenesená",K155,0)</f>
        <v>0</v>
      </c>
      <c r="BH155" s="221">
        <f>IF(O155="sníž. přenesená",K155,0)</f>
        <v>0</v>
      </c>
      <c r="BI155" s="221">
        <f>IF(O155="nulová",K155,0)</f>
        <v>0</v>
      </c>
      <c r="BJ155" s="15" t="s">
        <v>80</v>
      </c>
      <c r="BK155" s="221">
        <f>ROUND(P155*H155,2)</f>
        <v>0</v>
      </c>
      <c r="BL155" s="15" t="s">
        <v>238</v>
      </c>
      <c r="BM155" s="15" t="s">
        <v>354</v>
      </c>
    </row>
    <row r="156" spans="2:51" s="11" customFormat="1" ht="12">
      <c r="B156" s="228"/>
      <c r="C156" s="229"/>
      <c r="D156" s="230" t="s">
        <v>204</v>
      </c>
      <c r="E156" s="231" t="s">
        <v>1</v>
      </c>
      <c r="F156" s="232" t="s">
        <v>823</v>
      </c>
      <c r="G156" s="229"/>
      <c r="H156" s="233">
        <v>1</v>
      </c>
      <c r="I156" s="234"/>
      <c r="J156" s="234"/>
      <c r="K156" s="229"/>
      <c r="L156" s="229"/>
      <c r="M156" s="235"/>
      <c r="N156" s="236"/>
      <c r="O156" s="237"/>
      <c r="P156" s="237"/>
      <c r="Q156" s="237"/>
      <c r="R156" s="237"/>
      <c r="S156" s="237"/>
      <c r="T156" s="237"/>
      <c r="U156" s="237"/>
      <c r="V156" s="237"/>
      <c r="W156" s="237"/>
      <c r="X156" s="238"/>
      <c r="AT156" s="239" t="s">
        <v>204</v>
      </c>
      <c r="AU156" s="239" t="s">
        <v>82</v>
      </c>
      <c r="AV156" s="11" t="s">
        <v>82</v>
      </c>
      <c r="AW156" s="11" t="s">
        <v>5</v>
      </c>
      <c r="AX156" s="11" t="s">
        <v>80</v>
      </c>
      <c r="AY156" s="239" t="s">
        <v>135</v>
      </c>
    </row>
    <row r="157" spans="2:65" s="1" customFormat="1" ht="16.5" customHeight="1">
      <c r="B157" s="36"/>
      <c r="C157" s="209" t="s">
        <v>336</v>
      </c>
      <c r="D157" s="209" t="s">
        <v>138</v>
      </c>
      <c r="E157" s="210" t="s">
        <v>824</v>
      </c>
      <c r="F157" s="211" t="s">
        <v>825</v>
      </c>
      <c r="G157" s="212" t="s">
        <v>249</v>
      </c>
      <c r="H157" s="213">
        <v>1</v>
      </c>
      <c r="I157" s="214"/>
      <c r="J157" s="214"/>
      <c r="K157" s="215">
        <f>ROUND(P157*H157,2)</f>
        <v>0</v>
      </c>
      <c r="L157" s="211" t="s">
        <v>1</v>
      </c>
      <c r="M157" s="41"/>
      <c r="N157" s="216" t="s">
        <v>1</v>
      </c>
      <c r="O157" s="217" t="s">
        <v>41</v>
      </c>
      <c r="P157" s="218">
        <f>I157+J157</f>
        <v>0</v>
      </c>
      <c r="Q157" s="218">
        <f>ROUND(I157*H157,2)</f>
        <v>0</v>
      </c>
      <c r="R157" s="218">
        <f>ROUND(J157*H157,2)</f>
        <v>0</v>
      </c>
      <c r="S157" s="77"/>
      <c r="T157" s="219">
        <f>S157*H157</f>
        <v>0</v>
      </c>
      <c r="U157" s="219">
        <v>0</v>
      </c>
      <c r="V157" s="219">
        <f>U157*H157</f>
        <v>0</v>
      </c>
      <c r="W157" s="219">
        <v>0</v>
      </c>
      <c r="X157" s="220">
        <f>W157*H157</f>
        <v>0</v>
      </c>
      <c r="AR157" s="15" t="s">
        <v>238</v>
      </c>
      <c r="AT157" s="15" t="s">
        <v>138</v>
      </c>
      <c r="AU157" s="15" t="s">
        <v>82</v>
      </c>
      <c r="AY157" s="15" t="s">
        <v>135</v>
      </c>
      <c r="BE157" s="221">
        <f>IF(O157="základní",K157,0)</f>
        <v>0</v>
      </c>
      <c r="BF157" s="221">
        <f>IF(O157="snížená",K157,0)</f>
        <v>0</v>
      </c>
      <c r="BG157" s="221">
        <f>IF(O157="zákl. přenesená",K157,0)</f>
        <v>0</v>
      </c>
      <c r="BH157" s="221">
        <f>IF(O157="sníž. přenesená",K157,0)</f>
        <v>0</v>
      </c>
      <c r="BI157" s="221">
        <f>IF(O157="nulová",K157,0)</f>
        <v>0</v>
      </c>
      <c r="BJ157" s="15" t="s">
        <v>80</v>
      </c>
      <c r="BK157" s="221">
        <f>ROUND(P157*H157,2)</f>
        <v>0</v>
      </c>
      <c r="BL157" s="15" t="s">
        <v>238</v>
      </c>
      <c r="BM157" s="15" t="s">
        <v>359</v>
      </c>
    </row>
    <row r="158" spans="2:65" s="1" customFormat="1" ht="16.5" customHeight="1">
      <c r="B158" s="36"/>
      <c r="C158" s="209" t="s">
        <v>340</v>
      </c>
      <c r="D158" s="209" t="s">
        <v>138</v>
      </c>
      <c r="E158" s="210" t="s">
        <v>826</v>
      </c>
      <c r="F158" s="211" t="s">
        <v>827</v>
      </c>
      <c r="G158" s="212" t="s">
        <v>249</v>
      </c>
      <c r="H158" s="213">
        <v>10</v>
      </c>
      <c r="I158" s="214"/>
      <c r="J158" s="214"/>
      <c r="K158" s="215">
        <f>ROUND(P158*H158,2)</f>
        <v>0</v>
      </c>
      <c r="L158" s="211" t="s">
        <v>1</v>
      </c>
      <c r="M158" s="41"/>
      <c r="N158" s="216" t="s">
        <v>1</v>
      </c>
      <c r="O158" s="217" t="s">
        <v>41</v>
      </c>
      <c r="P158" s="218">
        <f>I158+J158</f>
        <v>0</v>
      </c>
      <c r="Q158" s="218">
        <f>ROUND(I158*H158,2)</f>
        <v>0</v>
      </c>
      <c r="R158" s="218">
        <f>ROUND(J158*H158,2)</f>
        <v>0</v>
      </c>
      <c r="S158" s="77"/>
      <c r="T158" s="219">
        <f>S158*H158</f>
        <v>0</v>
      </c>
      <c r="U158" s="219">
        <v>0</v>
      </c>
      <c r="V158" s="219">
        <f>U158*H158</f>
        <v>0</v>
      </c>
      <c r="W158" s="219">
        <v>0</v>
      </c>
      <c r="X158" s="220">
        <f>W158*H158</f>
        <v>0</v>
      </c>
      <c r="AR158" s="15" t="s">
        <v>238</v>
      </c>
      <c r="AT158" s="15" t="s">
        <v>138</v>
      </c>
      <c r="AU158" s="15" t="s">
        <v>82</v>
      </c>
      <c r="AY158" s="15" t="s">
        <v>135</v>
      </c>
      <c r="BE158" s="221">
        <f>IF(O158="základní",K158,0)</f>
        <v>0</v>
      </c>
      <c r="BF158" s="221">
        <f>IF(O158="snížená",K158,0)</f>
        <v>0</v>
      </c>
      <c r="BG158" s="221">
        <f>IF(O158="zákl. přenesená",K158,0)</f>
        <v>0</v>
      </c>
      <c r="BH158" s="221">
        <f>IF(O158="sníž. přenesená",K158,0)</f>
        <v>0</v>
      </c>
      <c r="BI158" s="221">
        <f>IF(O158="nulová",K158,0)</f>
        <v>0</v>
      </c>
      <c r="BJ158" s="15" t="s">
        <v>80</v>
      </c>
      <c r="BK158" s="221">
        <f>ROUND(P158*H158,2)</f>
        <v>0</v>
      </c>
      <c r="BL158" s="15" t="s">
        <v>238</v>
      </c>
      <c r="BM158" s="15" t="s">
        <v>362</v>
      </c>
    </row>
    <row r="159" spans="2:65" s="1" customFormat="1" ht="16.5" customHeight="1">
      <c r="B159" s="36"/>
      <c r="C159" s="209" t="s">
        <v>344</v>
      </c>
      <c r="D159" s="209" t="s">
        <v>138</v>
      </c>
      <c r="E159" s="210" t="s">
        <v>364</v>
      </c>
      <c r="F159" s="211" t="s">
        <v>828</v>
      </c>
      <c r="G159" s="212" t="s">
        <v>366</v>
      </c>
      <c r="H159" s="213">
        <v>14</v>
      </c>
      <c r="I159" s="214"/>
      <c r="J159" s="214"/>
      <c r="K159" s="215">
        <f>ROUND(P159*H159,2)</f>
        <v>0</v>
      </c>
      <c r="L159" s="211" t="s">
        <v>1</v>
      </c>
      <c r="M159" s="41"/>
      <c r="N159" s="216" t="s">
        <v>1</v>
      </c>
      <c r="O159" s="217" t="s">
        <v>41</v>
      </c>
      <c r="P159" s="218">
        <f>I159+J159</f>
        <v>0</v>
      </c>
      <c r="Q159" s="218">
        <f>ROUND(I159*H159,2)</f>
        <v>0</v>
      </c>
      <c r="R159" s="218">
        <f>ROUND(J159*H159,2)</f>
        <v>0</v>
      </c>
      <c r="S159" s="77"/>
      <c r="T159" s="219">
        <f>S159*H159</f>
        <v>0</v>
      </c>
      <c r="U159" s="219">
        <v>0</v>
      </c>
      <c r="V159" s="219">
        <f>U159*H159</f>
        <v>0</v>
      </c>
      <c r="W159" s="219">
        <v>0</v>
      </c>
      <c r="X159" s="220">
        <f>W159*H159</f>
        <v>0</v>
      </c>
      <c r="AR159" s="15" t="s">
        <v>238</v>
      </c>
      <c r="AT159" s="15" t="s">
        <v>138</v>
      </c>
      <c r="AU159" s="15" t="s">
        <v>82</v>
      </c>
      <c r="AY159" s="15" t="s">
        <v>135</v>
      </c>
      <c r="BE159" s="221">
        <f>IF(O159="základní",K159,0)</f>
        <v>0</v>
      </c>
      <c r="BF159" s="221">
        <f>IF(O159="snížená",K159,0)</f>
        <v>0</v>
      </c>
      <c r="BG159" s="221">
        <f>IF(O159="zákl. přenesená",K159,0)</f>
        <v>0</v>
      </c>
      <c r="BH159" s="221">
        <f>IF(O159="sníž. přenesená",K159,0)</f>
        <v>0</v>
      </c>
      <c r="BI159" s="221">
        <f>IF(O159="nulová",K159,0)</f>
        <v>0</v>
      </c>
      <c r="BJ159" s="15" t="s">
        <v>80</v>
      </c>
      <c r="BK159" s="221">
        <f>ROUND(P159*H159,2)</f>
        <v>0</v>
      </c>
      <c r="BL159" s="15" t="s">
        <v>238</v>
      </c>
      <c r="BM159" s="15" t="s">
        <v>367</v>
      </c>
    </row>
    <row r="160" spans="2:63" s="10" customFormat="1" ht="22.8" customHeight="1">
      <c r="B160" s="192"/>
      <c r="C160" s="193"/>
      <c r="D160" s="194" t="s">
        <v>71</v>
      </c>
      <c r="E160" s="207" t="s">
        <v>368</v>
      </c>
      <c r="F160" s="207" t="s">
        <v>369</v>
      </c>
      <c r="G160" s="193"/>
      <c r="H160" s="193"/>
      <c r="I160" s="196"/>
      <c r="J160" s="196"/>
      <c r="K160" s="208">
        <f>BK160</f>
        <v>0</v>
      </c>
      <c r="L160" s="193"/>
      <c r="M160" s="198"/>
      <c r="N160" s="199"/>
      <c r="O160" s="200"/>
      <c r="P160" s="200"/>
      <c r="Q160" s="201">
        <f>SUM(Q161:Q162)</f>
        <v>0</v>
      </c>
      <c r="R160" s="201">
        <f>SUM(R161:R162)</f>
        <v>0</v>
      </c>
      <c r="S160" s="200"/>
      <c r="T160" s="202">
        <f>SUM(T161:T162)</f>
        <v>0</v>
      </c>
      <c r="U160" s="200"/>
      <c r="V160" s="202">
        <f>SUM(V161:V162)</f>
        <v>0.083759</v>
      </c>
      <c r="W160" s="200"/>
      <c r="X160" s="203">
        <f>SUM(X161:X162)</f>
        <v>0</v>
      </c>
      <c r="AR160" s="204" t="s">
        <v>82</v>
      </c>
      <c r="AT160" s="205" t="s">
        <v>71</v>
      </c>
      <c r="AU160" s="205" t="s">
        <v>80</v>
      </c>
      <c r="AY160" s="204" t="s">
        <v>135</v>
      </c>
      <c r="BK160" s="206">
        <f>SUM(BK161:BK162)</f>
        <v>0</v>
      </c>
    </row>
    <row r="161" spans="2:65" s="1" customFormat="1" ht="16.5" customHeight="1">
      <c r="B161" s="36"/>
      <c r="C161" s="209" t="s">
        <v>351</v>
      </c>
      <c r="D161" s="209" t="s">
        <v>138</v>
      </c>
      <c r="E161" s="210" t="s">
        <v>371</v>
      </c>
      <c r="F161" s="211" t="s">
        <v>372</v>
      </c>
      <c r="G161" s="212" t="s">
        <v>202</v>
      </c>
      <c r="H161" s="213">
        <v>11.05</v>
      </c>
      <c r="I161" s="214"/>
      <c r="J161" s="214"/>
      <c r="K161" s="215">
        <f>ROUND(P161*H161,2)</f>
        <v>0</v>
      </c>
      <c r="L161" s="211" t="s">
        <v>142</v>
      </c>
      <c r="M161" s="41"/>
      <c r="N161" s="216" t="s">
        <v>1</v>
      </c>
      <c r="O161" s="217" t="s">
        <v>41</v>
      </c>
      <c r="P161" s="218">
        <f>I161+J161</f>
        <v>0</v>
      </c>
      <c r="Q161" s="218">
        <f>ROUND(I161*H161,2)</f>
        <v>0</v>
      </c>
      <c r="R161" s="218">
        <f>ROUND(J161*H161,2)</f>
        <v>0</v>
      </c>
      <c r="S161" s="77"/>
      <c r="T161" s="219">
        <f>S161*H161</f>
        <v>0</v>
      </c>
      <c r="U161" s="219">
        <v>0.00758</v>
      </c>
      <c r="V161" s="219">
        <f>U161*H161</f>
        <v>0.083759</v>
      </c>
      <c r="W161" s="219">
        <v>0</v>
      </c>
      <c r="X161" s="220">
        <f>W161*H161</f>
        <v>0</v>
      </c>
      <c r="AR161" s="15" t="s">
        <v>238</v>
      </c>
      <c r="AT161" s="15" t="s">
        <v>138</v>
      </c>
      <c r="AU161" s="15" t="s">
        <v>82</v>
      </c>
      <c r="AY161" s="15" t="s">
        <v>135</v>
      </c>
      <c r="BE161" s="221">
        <f>IF(O161="základní",K161,0)</f>
        <v>0</v>
      </c>
      <c r="BF161" s="221">
        <f>IF(O161="snížená",K161,0)</f>
        <v>0</v>
      </c>
      <c r="BG161" s="221">
        <f>IF(O161="zákl. přenesená",K161,0)</f>
        <v>0</v>
      </c>
      <c r="BH161" s="221">
        <f>IF(O161="sníž. přenesená",K161,0)</f>
        <v>0</v>
      </c>
      <c r="BI161" s="221">
        <f>IF(O161="nulová",K161,0)</f>
        <v>0</v>
      </c>
      <c r="BJ161" s="15" t="s">
        <v>80</v>
      </c>
      <c r="BK161" s="221">
        <f>ROUND(P161*H161,2)</f>
        <v>0</v>
      </c>
      <c r="BL161" s="15" t="s">
        <v>238</v>
      </c>
      <c r="BM161" s="15" t="s">
        <v>373</v>
      </c>
    </row>
    <row r="162" spans="2:51" s="11" customFormat="1" ht="12">
      <c r="B162" s="228"/>
      <c r="C162" s="229"/>
      <c r="D162" s="230" t="s">
        <v>204</v>
      </c>
      <c r="E162" s="231" t="s">
        <v>1</v>
      </c>
      <c r="F162" s="232" t="s">
        <v>797</v>
      </c>
      <c r="G162" s="229"/>
      <c r="H162" s="233">
        <v>11.05</v>
      </c>
      <c r="I162" s="234"/>
      <c r="J162" s="234"/>
      <c r="K162" s="229"/>
      <c r="L162" s="229"/>
      <c r="M162" s="235"/>
      <c r="N162" s="236"/>
      <c r="O162" s="237"/>
      <c r="P162" s="237"/>
      <c r="Q162" s="237"/>
      <c r="R162" s="237"/>
      <c r="S162" s="237"/>
      <c r="T162" s="237"/>
      <c r="U162" s="237"/>
      <c r="V162" s="237"/>
      <c r="W162" s="237"/>
      <c r="X162" s="238"/>
      <c r="AT162" s="239" t="s">
        <v>204</v>
      </c>
      <c r="AU162" s="239" t="s">
        <v>82</v>
      </c>
      <c r="AV162" s="11" t="s">
        <v>82</v>
      </c>
      <c r="AW162" s="11" t="s">
        <v>5</v>
      </c>
      <c r="AX162" s="11" t="s">
        <v>72</v>
      </c>
      <c r="AY162" s="239" t="s">
        <v>135</v>
      </c>
    </row>
    <row r="163" spans="2:63" s="10" customFormat="1" ht="22.8" customHeight="1">
      <c r="B163" s="192"/>
      <c r="C163" s="193"/>
      <c r="D163" s="194" t="s">
        <v>71</v>
      </c>
      <c r="E163" s="207" t="s">
        <v>381</v>
      </c>
      <c r="F163" s="207" t="s">
        <v>382</v>
      </c>
      <c r="G163" s="193"/>
      <c r="H163" s="193"/>
      <c r="I163" s="196"/>
      <c r="J163" s="196"/>
      <c r="K163" s="208">
        <f>BK163</f>
        <v>0</v>
      </c>
      <c r="L163" s="193"/>
      <c r="M163" s="198"/>
      <c r="N163" s="199"/>
      <c r="O163" s="200"/>
      <c r="P163" s="200"/>
      <c r="Q163" s="201">
        <f>SUM(Q164:Q165)</f>
        <v>0</v>
      </c>
      <c r="R163" s="201">
        <f>SUM(R164:R165)</f>
        <v>0</v>
      </c>
      <c r="S163" s="200"/>
      <c r="T163" s="202">
        <f>SUM(T164:T165)</f>
        <v>0</v>
      </c>
      <c r="U163" s="200"/>
      <c r="V163" s="202">
        <f>SUM(V164:V165)</f>
        <v>0.00048</v>
      </c>
      <c r="W163" s="200"/>
      <c r="X163" s="203">
        <f>SUM(X164:X165)</f>
        <v>0.00184</v>
      </c>
      <c r="AR163" s="204" t="s">
        <v>82</v>
      </c>
      <c r="AT163" s="205" t="s">
        <v>71</v>
      </c>
      <c r="AU163" s="205" t="s">
        <v>80</v>
      </c>
      <c r="AY163" s="204" t="s">
        <v>135</v>
      </c>
      <c r="BK163" s="206">
        <f>SUM(BK164:BK165)</f>
        <v>0</v>
      </c>
    </row>
    <row r="164" spans="2:65" s="1" customFormat="1" ht="16.5" customHeight="1">
      <c r="B164" s="36"/>
      <c r="C164" s="209" t="s">
        <v>356</v>
      </c>
      <c r="D164" s="209" t="s">
        <v>138</v>
      </c>
      <c r="E164" s="210" t="s">
        <v>384</v>
      </c>
      <c r="F164" s="211" t="s">
        <v>385</v>
      </c>
      <c r="G164" s="212" t="s">
        <v>249</v>
      </c>
      <c r="H164" s="213">
        <v>2</v>
      </c>
      <c r="I164" s="214"/>
      <c r="J164" s="214"/>
      <c r="K164" s="215">
        <f>ROUND(P164*H164,2)</f>
        <v>0</v>
      </c>
      <c r="L164" s="211" t="s">
        <v>142</v>
      </c>
      <c r="M164" s="41"/>
      <c r="N164" s="216" t="s">
        <v>1</v>
      </c>
      <c r="O164" s="217" t="s">
        <v>41</v>
      </c>
      <c r="P164" s="218">
        <f>I164+J164</f>
        <v>0</v>
      </c>
      <c r="Q164" s="218">
        <f>ROUND(I164*H164,2)</f>
        <v>0</v>
      </c>
      <c r="R164" s="218">
        <f>ROUND(J164*H164,2)</f>
        <v>0</v>
      </c>
      <c r="S164" s="77"/>
      <c r="T164" s="219">
        <f>S164*H164</f>
        <v>0</v>
      </c>
      <c r="U164" s="219">
        <v>0.00024</v>
      </c>
      <c r="V164" s="219">
        <f>U164*H164</f>
        <v>0.00048</v>
      </c>
      <c r="W164" s="219">
        <v>0.00092</v>
      </c>
      <c r="X164" s="220">
        <f>W164*H164</f>
        <v>0.00184</v>
      </c>
      <c r="AR164" s="15" t="s">
        <v>238</v>
      </c>
      <c r="AT164" s="15" t="s">
        <v>138</v>
      </c>
      <c r="AU164" s="15" t="s">
        <v>82</v>
      </c>
      <c r="AY164" s="15" t="s">
        <v>135</v>
      </c>
      <c r="BE164" s="221">
        <f>IF(O164="základní",K164,0)</f>
        <v>0</v>
      </c>
      <c r="BF164" s="221">
        <f>IF(O164="snížená",K164,0)</f>
        <v>0</v>
      </c>
      <c r="BG164" s="221">
        <f>IF(O164="zákl. přenesená",K164,0)</f>
        <v>0</v>
      </c>
      <c r="BH164" s="221">
        <f>IF(O164="sníž. přenesená",K164,0)</f>
        <v>0</v>
      </c>
      <c r="BI164" s="221">
        <f>IF(O164="nulová",K164,0)</f>
        <v>0</v>
      </c>
      <c r="BJ164" s="15" t="s">
        <v>80</v>
      </c>
      <c r="BK164" s="221">
        <f>ROUND(P164*H164,2)</f>
        <v>0</v>
      </c>
      <c r="BL164" s="15" t="s">
        <v>238</v>
      </c>
      <c r="BM164" s="15" t="s">
        <v>386</v>
      </c>
    </row>
    <row r="165" spans="2:51" s="11" customFormat="1" ht="12">
      <c r="B165" s="228"/>
      <c r="C165" s="229"/>
      <c r="D165" s="230" t="s">
        <v>204</v>
      </c>
      <c r="E165" s="231" t="s">
        <v>1</v>
      </c>
      <c r="F165" s="232" t="s">
        <v>829</v>
      </c>
      <c r="G165" s="229"/>
      <c r="H165" s="233">
        <v>2</v>
      </c>
      <c r="I165" s="234"/>
      <c r="J165" s="234"/>
      <c r="K165" s="229"/>
      <c r="L165" s="229"/>
      <c r="M165" s="235"/>
      <c r="N165" s="236"/>
      <c r="O165" s="237"/>
      <c r="P165" s="237"/>
      <c r="Q165" s="237"/>
      <c r="R165" s="237"/>
      <c r="S165" s="237"/>
      <c r="T165" s="237"/>
      <c r="U165" s="237"/>
      <c r="V165" s="237"/>
      <c r="W165" s="237"/>
      <c r="X165" s="238"/>
      <c r="AT165" s="239" t="s">
        <v>204</v>
      </c>
      <c r="AU165" s="239" t="s">
        <v>82</v>
      </c>
      <c r="AV165" s="11" t="s">
        <v>82</v>
      </c>
      <c r="AW165" s="11" t="s">
        <v>5</v>
      </c>
      <c r="AX165" s="11" t="s">
        <v>80</v>
      </c>
      <c r="AY165" s="239" t="s">
        <v>135</v>
      </c>
    </row>
    <row r="166" spans="2:63" s="10" customFormat="1" ht="22.8" customHeight="1">
      <c r="B166" s="192"/>
      <c r="C166" s="193"/>
      <c r="D166" s="194" t="s">
        <v>71</v>
      </c>
      <c r="E166" s="207" t="s">
        <v>396</v>
      </c>
      <c r="F166" s="207" t="s">
        <v>397</v>
      </c>
      <c r="G166" s="193"/>
      <c r="H166" s="193"/>
      <c r="I166" s="196"/>
      <c r="J166" s="196"/>
      <c r="K166" s="208">
        <f>BK166</f>
        <v>0</v>
      </c>
      <c r="L166" s="193"/>
      <c r="M166" s="198"/>
      <c r="N166" s="199"/>
      <c r="O166" s="200"/>
      <c r="P166" s="200"/>
      <c r="Q166" s="201">
        <f>SUM(Q167:Q168)</f>
        <v>0</v>
      </c>
      <c r="R166" s="201">
        <f>SUM(R167:R168)</f>
        <v>0</v>
      </c>
      <c r="S166" s="200"/>
      <c r="T166" s="202">
        <f>SUM(T167:T168)</f>
        <v>0</v>
      </c>
      <c r="U166" s="200"/>
      <c r="V166" s="202">
        <f>SUM(V167:V168)</f>
        <v>0.005</v>
      </c>
      <c r="W166" s="200"/>
      <c r="X166" s="203">
        <f>SUM(X167:X168)</f>
        <v>0.00155</v>
      </c>
      <c r="AR166" s="204" t="s">
        <v>82</v>
      </c>
      <c r="AT166" s="205" t="s">
        <v>71</v>
      </c>
      <c r="AU166" s="205" t="s">
        <v>80</v>
      </c>
      <c r="AY166" s="204" t="s">
        <v>135</v>
      </c>
      <c r="BK166" s="206">
        <f>SUM(BK167:BK168)</f>
        <v>0</v>
      </c>
    </row>
    <row r="167" spans="2:65" s="1" customFormat="1" ht="16.5" customHeight="1">
      <c r="B167" s="36"/>
      <c r="C167" s="209" t="s">
        <v>95</v>
      </c>
      <c r="D167" s="209" t="s">
        <v>138</v>
      </c>
      <c r="E167" s="210" t="s">
        <v>404</v>
      </c>
      <c r="F167" s="211" t="s">
        <v>405</v>
      </c>
      <c r="G167" s="212" t="s">
        <v>202</v>
      </c>
      <c r="H167" s="213">
        <v>5</v>
      </c>
      <c r="I167" s="214"/>
      <c r="J167" s="214"/>
      <c r="K167" s="215">
        <f>ROUND(P167*H167,2)</f>
        <v>0</v>
      </c>
      <c r="L167" s="211" t="s">
        <v>142</v>
      </c>
      <c r="M167" s="41"/>
      <c r="N167" s="216" t="s">
        <v>1</v>
      </c>
      <c r="O167" s="217" t="s">
        <v>41</v>
      </c>
      <c r="P167" s="218">
        <f>I167+J167</f>
        <v>0</v>
      </c>
      <c r="Q167" s="218">
        <f>ROUND(I167*H167,2)</f>
        <v>0</v>
      </c>
      <c r="R167" s="218">
        <f>ROUND(J167*H167,2)</f>
        <v>0</v>
      </c>
      <c r="S167" s="77"/>
      <c r="T167" s="219">
        <f>S167*H167</f>
        <v>0</v>
      </c>
      <c r="U167" s="219">
        <v>0.001</v>
      </c>
      <c r="V167" s="219">
        <f>U167*H167</f>
        <v>0.005</v>
      </c>
      <c r="W167" s="219">
        <v>0.00031</v>
      </c>
      <c r="X167" s="220">
        <f>W167*H167</f>
        <v>0.00155</v>
      </c>
      <c r="AR167" s="15" t="s">
        <v>238</v>
      </c>
      <c r="AT167" s="15" t="s">
        <v>138</v>
      </c>
      <c r="AU167" s="15" t="s">
        <v>82</v>
      </c>
      <c r="AY167" s="15" t="s">
        <v>135</v>
      </c>
      <c r="BE167" s="221">
        <f>IF(O167="základní",K167,0)</f>
        <v>0</v>
      </c>
      <c r="BF167" s="221">
        <f>IF(O167="snížená",K167,0)</f>
        <v>0</v>
      </c>
      <c r="BG167" s="221">
        <f>IF(O167="zákl. přenesená",K167,0)</f>
        <v>0</v>
      </c>
      <c r="BH167" s="221">
        <f>IF(O167="sníž. přenesená",K167,0)</f>
        <v>0</v>
      </c>
      <c r="BI167" s="221">
        <f>IF(O167="nulová",K167,0)</f>
        <v>0</v>
      </c>
      <c r="BJ167" s="15" t="s">
        <v>80</v>
      </c>
      <c r="BK167" s="221">
        <f>ROUND(P167*H167,2)</f>
        <v>0</v>
      </c>
      <c r="BL167" s="15" t="s">
        <v>238</v>
      </c>
      <c r="BM167" s="15" t="s">
        <v>406</v>
      </c>
    </row>
    <row r="168" spans="2:51" s="11" customFormat="1" ht="12">
      <c r="B168" s="228"/>
      <c r="C168" s="229"/>
      <c r="D168" s="230" t="s">
        <v>204</v>
      </c>
      <c r="E168" s="231" t="s">
        <v>1</v>
      </c>
      <c r="F168" s="232" t="s">
        <v>793</v>
      </c>
      <c r="G168" s="229"/>
      <c r="H168" s="233">
        <v>5</v>
      </c>
      <c r="I168" s="234"/>
      <c r="J168" s="234"/>
      <c r="K168" s="229"/>
      <c r="L168" s="229"/>
      <c r="M168" s="235"/>
      <c r="N168" s="240"/>
      <c r="O168" s="241"/>
      <c r="P168" s="241"/>
      <c r="Q168" s="241"/>
      <c r="R168" s="241"/>
      <c r="S168" s="241"/>
      <c r="T168" s="241"/>
      <c r="U168" s="241"/>
      <c r="V168" s="241"/>
      <c r="W168" s="241"/>
      <c r="X168" s="242"/>
      <c r="AT168" s="239" t="s">
        <v>204</v>
      </c>
      <c r="AU168" s="239" t="s">
        <v>82</v>
      </c>
      <c r="AV168" s="11" t="s">
        <v>82</v>
      </c>
      <c r="AW168" s="11" t="s">
        <v>5</v>
      </c>
      <c r="AX168" s="11" t="s">
        <v>80</v>
      </c>
      <c r="AY168" s="239" t="s">
        <v>135</v>
      </c>
    </row>
    <row r="169" spans="2:13" s="1" customFormat="1" ht="6.95" customHeight="1">
      <c r="B169" s="55"/>
      <c r="C169" s="56"/>
      <c r="D169" s="56"/>
      <c r="E169" s="56"/>
      <c r="F169" s="56"/>
      <c r="G169" s="56"/>
      <c r="H169" s="56"/>
      <c r="I169" s="155"/>
      <c r="J169" s="155"/>
      <c r="K169" s="56"/>
      <c r="L169" s="56"/>
      <c r="M169" s="41"/>
    </row>
  </sheetData>
  <sheetProtection password="CC35" sheet="1" objects="1" scenarios="1" formatColumns="0" formatRows="0" autoFilter="0"/>
  <autoFilter ref="C92:L168"/>
  <mergeCells count="9">
    <mergeCell ref="E7:H7"/>
    <mergeCell ref="E9:H9"/>
    <mergeCell ref="E18:H18"/>
    <mergeCell ref="E27:H27"/>
    <mergeCell ref="E50:H50"/>
    <mergeCell ref="E52:H52"/>
    <mergeCell ref="E83:H83"/>
    <mergeCell ref="E85:H85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3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5" t="s">
        <v>94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6"/>
      <c r="K3" s="125"/>
      <c r="L3" s="125"/>
      <c r="M3" s="18"/>
      <c r="AT3" s="15" t="s">
        <v>82</v>
      </c>
    </row>
    <row r="4" spans="2:46" ht="24.95" customHeight="1">
      <c r="B4" s="18"/>
      <c r="D4" s="127" t="s">
        <v>99</v>
      </c>
      <c r="M4" s="18"/>
      <c r="N4" s="22" t="s">
        <v>11</v>
      </c>
      <c r="AT4" s="15" t="s">
        <v>4</v>
      </c>
    </row>
    <row r="5" spans="2:13" ht="6.95" customHeight="1">
      <c r="B5" s="18"/>
      <c r="M5" s="18"/>
    </row>
    <row r="6" spans="2:13" ht="12" customHeight="1">
      <c r="B6" s="18"/>
      <c r="D6" s="128" t="s">
        <v>17</v>
      </c>
      <c r="M6" s="18"/>
    </row>
    <row r="7" spans="2:13" ht="16.5" customHeight="1">
      <c r="B7" s="18"/>
      <c r="E7" s="129" t="str">
        <f>'Rekapitulace stavby'!K6</f>
        <v>MŠ Majerové 1650 - Sokolov - stav.úpravy pavilonu II</v>
      </c>
      <c r="F7" s="128"/>
      <c r="G7" s="128"/>
      <c r="H7" s="128"/>
      <c r="M7" s="18"/>
    </row>
    <row r="8" spans="2:13" s="1" customFormat="1" ht="12" customHeight="1">
      <c r="B8" s="41"/>
      <c r="D8" s="128" t="s">
        <v>100</v>
      </c>
      <c r="I8" s="130"/>
      <c r="J8" s="130"/>
      <c r="M8" s="41"/>
    </row>
    <row r="9" spans="2:13" s="1" customFormat="1" ht="36.95" customHeight="1">
      <c r="B9" s="41"/>
      <c r="E9" s="131" t="s">
        <v>830</v>
      </c>
      <c r="F9" s="1"/>
      <c r="G9" s="1"/>
      <c r="H9" s="1"/>
      <c r="I9" s="130"/>
      <c r="J9" s="130"/>
      <c r="M9" s="41"/>
    </row>
    <row r="10" spans="2:13" s="1" customFormat="1" ht="12">
      <c r="B10" s="41"/>
      <c r="I10" s="130"/>
      <c r="J10" s="130"/>
      <c r="M10" s="41"/>
    </row>
    <row r="11" spans="2:13" s="1" customFormat="1" ht="12" customHeight="1">
      <c r="B11" s="41"/>
      <c r="D11" s="128" t="s">
        <v>19</v>
      </c>
      <c r="F11" s="15" t="s">
        <v>1</v>
      </c>
      <c r="I11" s="132" t="s">
        <v>20</v>
      </c>
      <c r="J11" s="133" t="s">
        <v>1</v>
      </c>
      <c r="M11" s="41"/>
    </row>
    <row r="12" spans="2:13" s="1" customFormat="1" ht="12" customHeight="1">
      <c r="B12" s="41"/>
      <c r="D12" s="128" t="s">
        <v>21</v>
      </c>
      <c r="F12" s="15" t="s">
        <v>22</v>
      </c>
      <c r="I12" s="132" t="s">
        <v>23</v>
      </c>
      <c r="J12" s="134" t="str">
        <f>'Rekapitulace stavby'!AN8</f>
        <v>14. 12. 2019</v>
      </c>
      <c r="M12" s="41"/>
    </row>
    <row r="13" spans="2:13" s="1" customFormat="1" ht="10.8" customHeight="1">
      <c r="B13" s="41"/>
      <c r="I13" s="130"/>
      <c r="J13" s="130"/>
      <c r="M13" s="41"/>
    </row>
    <row r="14" spans="2:13" s="1" customFormat="1" ht="12" customHeight="1">
      <c r="B14" s="41"/>
      <c r="D14" s="128" t="s">
        <v>25</v>
      </c>
      <c r="I14" s="132" t="s">
        <v>26</v>
      </c>
      <c r="J14" s="133" t="s">
        <v>1</v>
      </c>
      <c r="M14" s="41"/>
    </row>
    <row r="15" spans="2:13" s="1" customFormat="1" ht="18" customHeight="1">
      <c r="B15" s="41"/>
      <c r="E15" s="15" t="s">
        <v>27</v>
      </c>
      <c r="I15" s="132" t="s">
        <v>28</v>
      </c>
      <c r="J15" s="133" t="s">
        <v>1</v>
      </c>
      <c r="M15" s="41"/>
    </row>
    <row r="16" spans="2:13" s="1" customFormat="1" ht="6.95" customHeight="1">
      <c r="B16" s="41"/>
      <c r="I16" s="130"/>
      <c r="J16" s="130"/>
      <c r="M16" s="41"/>
    </row>
    <row r="17" spans="2:13" s="1" customFormat="1" ht="12" customHeight="1">
      <c r="B17" s="41"/>
      <c r="D17" s="128" t="s">
        <v>29</v>
      </c>
      <c r="I17" s="132" t="s">
        <v>26</v>
      </c>
      <c r="J17" s="31" t="str">
        <f>'Rekapitulace stavby'!AN13</f>
        <v>Vyplň údaj</v>
      </c>
      <c r="M17" s="41"/>
    </row>
    <row r="18" spans="2:13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28</v>
      </c>
      <c r="J18" s="31" t="str">
        <f>'Rekapitulace stavby'!AN14</f>
        <v>Vyplň údaj</v>
      </c>
      <c r="M18" s="41"/>
    </row>
    <row r="19" spans="2:13" s="1" customFormat="1" ht="6.95" customHeight="1">
      <c r="B19" s="41"/>
      <c r="I19" s="130"/>
      <c r="J19" s="130"/>
      <c r="M19" s="41"/>
    </row>
    <row r="20" spans="2:13" s="1" customFormat="1" ht="12" customHeight="1">
      <c r="B20" s="41"/>
      <c r="D20" s="128" t="s">
        <v>31</v>
      </c>
      <c r="I20" s="132" t="s">
        <v>26</v>
      </c>
      <c r="J20" s="133" t="s">
        <v>1</v>
      </c>
      <c r="M20" s="41"/>
    </row>
    <row r="21" spans="2:13" s="1" customFormat="1" ht="18" customHeight="1">
      <c r="B21" s="41"/>
      <c r="E21" s="15" t="s">
        <v>32</v>
      </c>
      <c r="I21" s="132" t="s">
        <v>28</v>
      </c>
      <c r="J21" s="133" t="s">
        <v>1</v>
      </c>
      <c r="M21" s="41"/>
    </row>
    <row r="22" spans="2:13" s="1" customFormat="1" ht="6.95" customHeight="1">
      <c r="B22" s="41"/>
      <c r="I22" s="130"/>
      <c r="J22" s="130"/>
      <c r="M22" s="41"/>
    </row>
    <row r="23" spans="2:13" s="1" customFormat="1" ht="12" customHeight="1">
      <c r="B23" s="41"/>
      <c r="D23" s="128" t="s">
        <v>33</v>
      </c>
      <c r="I23" s="132" t="s">
        <v>26</v>
      </c>
      <c r="J23" s="133" t="s">
        <v>1</v>
      </c>
      <c r="M23" s="41"/>
    </row>
    <row r="24" spans="2:13" s="1" customFormat="1" ht="18" customHeight="1">
      <c r="B24" s="41"/>
      <c r="E24" s="15" t="s">
        <v>34</v>
      </c>
      <c r="I24" s="132" t="s">
        <v>28</v>
      </c>
      <c r="J24" s="133" t="s">
        <v>1</v>
      </c>
      <c r="M24" s="41"/>
    </row>
    <row r="25" spans="2:13" s="1" customFormat="1" ht="6.95" customHeight="1">
      <c r="B25" s="41"/>
      <c r="I25" s="130"/>
      <c r="J25" s="130"/>
      <c r="M25" s="41"/>
    </row>
    <row r="26" spans="2:13" s="1" customFormat="1" ht="12" customHeight="1">
      <c r="B26" s="41"/>
      <c r="D26" s="128" t="s">
        <v>35</v>
      </c>
      <c r="I26" s="130"/>
      <c r="J26" s="130"/>
      <c r="M26" s="41"/>
    </row>
    <row r="27" spans="2:13" s="6" customFormat="1" ht="16.5" customHeight="1">
      <c r="B27" s="135"/>
      <c r="E27" s="136" t="s">
        <v>1</v>
      </c>
      <c r="F27" s="136"/>
      <c r="G27" s="136"/>
      <c r="H27" s="136"/>
      <c r="I27" s="137"/>
      <c r="J27" s="137"/>
      <c r="M27" s="135"/>
    </row>
    <row r="28" spans="2:13" s="1" customFormat="1" ht="6.95" customHeight="1">
      <c r="B28" s="41"/>
      <c r="I28" s="130"/>
      <c r="J28" s="130"/>
      <c r="M28" s="41"/>
    </row>
    <row r="29" spans="2:13" s="1" customFormat="1" ht="6.95" customHeight="1">
      <c r="B29" s="41"/>
      <c r="D29" s="69"/>
      <c r="E29" s="69"/>
      <c r="F29" s="69"/>
      <c r="G29" s="69"/>
      <c r="H29" s="69"/>
      <c r="I29" s="138"/>
      <c r="J29" s="138"/>
      <c r="K29" s="69"/>
      <c r="L29" s="69"/>
      <c r="M29" s="41"/>
    </row>
    <row r="30" spans="2:13" s="1" customFormat="1" ht="12">
      <c r="B30" s="41"/>
      <c r="E30" s="128" t="s">
        <v>102</v>
      </c>
      <c r="I30" s="130"/>
      <c r="J30" s="130"/>
      <c r="K30" s="139">
        <f>I61</f>
        <v>0</v>
      </c>
      <c r="M30" s="41"/>
    </row>
    <row r="31" spans="2:13" s="1" customFormat="1" ht="12">
      <c r="B31" s="41"/>
      <c r="E31" s="128" t="s">
        <v>103</v>
      </c>
      <c r="I31" s="130"/>
      <c r="J31" s="130"/>
      <c r="K31" s="139">
        <f>J61</f>
        <v>0</v>
      </c>
      <c r="M31" s="41"/>
    </row>
    <row r="32" spans="2:13" s="1" customFormat="1" ht="25.4" customHeight="1">
      <c r="B32" s="41"/>
      <c r="D32" s="140" t="s">
        <v>36</v>
      </c>
      <c r="I32" s="130"/>
      <c r="J32" s="130"/>
      <c r="K32" s="141">
        <f>ROUND(K97,2)</f>
        <v>0</v>
      </c>
      <c r="M32" s="41"/>
    </row>
    <row r="33" spans="2:13" s="1" customFormat="1" ht="6.95" customHeight="1">
      <c r="B33" s="41"/>
      <c r="D33" s="69"/>
      <c r="E33" s="69"/>
      <c r="F33" s="69"/>
      <c r="G33" s="69"/>
      <c r="H33" s="69"/>
      <c r="I33" s="138"/>
      <c r="J33" s="138"/>
      <c r="K33" s="69"/>
      <c r="L33" s="69"/>
      <c r="M33" s="41"/>
    </row>
    <row r="34" spans="2:13" s="1" customFormat="1" ht="14.4" customHeight="1">
      <c r="B34" s="41"/>
      <c r="F34" s="142" t="s">
        <v>38</v>
      </c>
      <c r="I34" s="143" t="s">
        <v>37</v>
      </c>
      <c r="J34" s="130"/>
      <c r="K34" s="142" t="s">
        <v>39</v>
      </c>
      <c r="M34" s="41"/>
    </row>
    <row r="35" spans="2:13" s="1" customFormat="1" ht="14.4" customHeight="1">
      <c r="B35" s="41"/>
      <c r="D35" s="128" t="s">
        <v>40</v>
      </c>
      <c r="E35" s="128" t="s">
        <v>41</v>
      </c>
      <c r="F35" s="139">
        <f>ROUND((SUM(BE97:BE262)),2)</f>
        <v>0</v>
      </c>
      <c r="I35" s="144">
        <v>0.21</v>
      </c>
      <c r="J35" s="130"/>
      <c r="K35" s="139">
        <f>ROUND(((SUM(BE97:BE262))*I35),2)</f>
        <v>0</v>
      </c>
      <c r="M35" s="41"/>
    </row>
    <row r="36" spans="2:13" s="1" customFormat="1" ht="14.4" customHeight="1">
      <c r="B36" s="41"/>
      <c r="E36" s="128" t="s">
        <v>42</v>
      </c>
      <c r="F36" s="139">
        <f>ROUND((SUM(BF97:BF262)),2)</f>
        <v>0</v>
      </c>
      <c r="I36" s="144">
        <v>0.15</v>
      </c>
      <c r="J36" s="130"/>
      <c r="K36" s="139">
        <f>ROUND(((SUM(BF97:BF262))*I36),2)</f>
        <v>0</v>
      </c>
      <c r="M36" s="41"/>
    </row>
    <row r="37" spans="2:13" s="1" customFormat="1" ht="14.4" customHeight="1" hidden="1">
      <c r="B37" s="41"/>
      <c r="E37" s="128" t="s">
        <v>43</v>
      </c>
      <c r="F37" s="139">
        <f>ROUND((SUM(BG97:BG262)),2)</f>
        <v>0</v>
      </c>
      <c r="I37" s="144">
        <v>0.21</v>
      </c>
      <c r="J37" s="130"/>
      <c r="K37" s="139">
        <f>0</f>
        <v>0</v>
      </c>
      <c r="M37" s="41"/>
    </row>
    <row r="38" spans="2:13" s="1" customFormat="1" ht="14.4" customHeight="1" hidden="1">
      <c r="B38" s="41"/>
      <c r="E38" s="128" t="s">
        <v>44</v>
      </c>
      <c r="F38" s="139">
        <f>ROUND((SUM(BH97:BH262)),2)</f>
        <v>0</v>
      </c>
      <c r="I38" s="144">
        <v>0.15</v>
      </c>
      <c r="J38" s="130"/>
      <c r="K38" s="139">
        <f>0</f>
        <v>0</v>
      </c>
      <c r="M38" s="41"/>
    </row>
    <row r="39" spans="2:13" s="1" customFormat="1" ht="14.4" customHeight="1" hidden="1">
      <c r="B39" s="41"/>
      <c r="E39" s="128" t="s">
        <v>45</v>
      </c>
      <c r="F39" s="139">
        <f>ROUND((SUM(BI97:BI262)),2)</f>
        <v>0</v>
      </c>
      <c r="I39" s="144">
        <v>0</v>
      </c>
      <c r="J39" s="130"/>
      <c r="K39" s="139">
        <f>0</f>
        <v>0</v>
      </c>
      <c r="M39" s="41"/>
    </row>
    <row r="40" spans="2:13" s="1" customFormat="1" ht="6.95" customHeight="1">
      <c r="B40" s="41"/>
      <c r="I40" s="130"/>
      <c r="J40" s="130"/>
      <c r="M40" s="41"/>
    </row>
    <row r="41" spans="2:13" s="1" customFormat="1" ht="25.4" customHeight="1">
      <c r="B41" s="41"/>
      <c r="C41" s="145"/>
      <c r="D41" s="146" t="s">
        <v>46</v>
      </c>
      <c r="E41" s="147"/>
      <c r="F41" s="147"/>
      <c r="G41" s="148" t="s">
        <v>47</v>
      </c>
      <c r="H41" s="149" t="s">
        <v>48</v>
      </c>
      <c r="I41" s="150"/>
      <c r="J41" s="150"/>
      <c r="K41" s="151">
        <f>SUM(K32:K39)</f>
        <v>0</v>
      </c>
      <c r="L41" s="152"/>
      <c r="M41" s="41"/>
    </row>
    <row r="42" spans="2:13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5"/>
      <c r="K42" s="154"/>
      <c r="L42" s="154"/>
      <c r="M42" s="41"/>
    </row>
    <row r="46" spans="2:13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8"/>
      <c r="K46" s="157"/>
      <c r="L46" s="157"/>
      <c r="M46" s="41"/>
    </row>
    <row r="47" spans="2:13" s="1" customFormat="1" ht="24.95" customHeight="1">
      <c r="B47" s="36"/>
      <c r="C47" s="21" t="s">
        <v>104</v>
      </c>
      <c r="D47" s="37"/>
      <c r="E47" s="37"/>
      <c r="F47" s="37"/>
      <c r="G47" s="37"/>
      <c r="H47" s="37"/>
      <c r="I47" s="130"/>
      <c r="J47" s="130"/>
      <c r="K47" s="37"/>
      <c r="L47" s="37"/>
      <c r="M47" s="41"/>
    </row>
    <row r="48" spans="2:13" s="1" customFormat="1" ht="6.95" customHeight="1">
      <c r="B48" s="36"/>
      <c r="C48" s="37"/>
      <c r="D48" s="37"/>
      <c r="E48" s="37"/>
      <c r="F48" s="37"/>
      <c r="G48" s="37"/>
      <c r="H48" s="37"/>
      <c r="I48" s="130"/>
      <c r="J48" s="130"/>
      <c r="K48" s="37"/>
      <c r="L48" s="37"/>
      <c r="M48" s="41"/>
    </row>
    <row r="49" spans="2:13" s="1" customFormat="1" ht="12" customHeight="1">
      <c r="B49" s="36"/>
      <c r="C49" s="30" t="s">
        <v>17</v>
      </c>
      <c r="D49" s="37"/>
      <c r="E49" s="37"/>
      <c r="F49" s="37"/>
      <c r="G49" s="37"/>
      <c r="H49" s="37"/>
      <c r="I49" s="130"/>
      <c r="J49" s="130"/>
      <c r="K49" s="37"/>
      <c r="L49" s="37"/>
      <c r="M49" s="41"/>
    </row>
    <row r="50" spans="2:13" s="1" customFormat="1" ht="16.5" customHeight="1">
      <c r="B50" s="36"/>
      <c r="C50" s="37"/>
      <c r="D50" s="37"/>
      <c r="E50" s="159" t="str">
        <f>E7</f>
        <v>MŠ Majerové 1650 - Sokolov - stav.úpravy pavilonu II</v>
      </c>
      <c r="F50" s="30"/>
      <c r="G50" s="30"/>
      <c r="H50" s="30"/>
      <c r="I50" s="130"/>
      <c r="J50" s="130"/>
      <c r="K50" s="37"/>
      <c r="L50" s="37"/>
      <c r="M50" s="41"/>
    </row>
    <row r="51" spans="2:13" s="1" customFormat="1" ht="12" customHeight="1">
      <c r="B51" s="36"/>
      <c r="C51" s="30" t="s">
        <v>100</v>
      </c>
      <c r="D51" s="37"/>
      <c r="E51" s="37"/>
      <c r="F51" s="37"/>
      <c r="G51" s="37"/>
      <c r="H51" s="37"/>
      <c r="I51" s="130"/>
      <c r="J51" s="130"/>
      <c r="K51" s="37"/>
      <c r="L51" s="37"/>
      <c r="M51" s="41"/>
    </row>
    <row r="52" spans="2:13" s="1" customFormat="1" ht="16.5" customHeight="1">
      <c r="B52" s="36"/>
      <c r="C52" s="37"/>
      <c r="D52" s="37"/>
      <c r="E52" s="62" t="str">
        <f>E9</f>
        <v>20-2 - Nové konstrukce - 2NP</v>
      </c>
      <c r="F52" s="37"/>
      <c r="G52" s="37"/>
      <c r="H52" s="37"/>
      <c r="I52" s="130"/>
      <c r="J52" s="130"/>
      <c r="K52" s="37"/>
      <c r="L52" s="37"/>
      <c r="M52" s="41"/>
    </row>
    <row r="53" spans="2:13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130"/>
      <c r="K53" s="37"/>
      <c r="L53" s="37"/>
      <c r="M53" s="41"/>
    </row>
    <row r="54" spans="2:13" s="1" customFormat="1" ht="12" customHeight="1">
      <c r="B54" s="36"/>
      <c r="C54" s="30" t="s">
        <v>21</v>
      </c>
      <c r="D54" s="37"/>
      <c r="E54" s="37"/>
      <c r="F54" s="25" t="str">
        <f>F12</f>
        <v>Sokolov</v>
      </c>
      <c r="G54" s="37"/>
      <c r="H54" s="37"/>
      <c r="I54" s="132" t="s">
        <v>23</v>
      </c>
      <c r="J54" s="134" t="str">
        <f>IF(J12="","",J12)</f>
        <v>14. 12. 2019</v>
      </c>
      <c r="K54" s="37"/>
      <c r="L54" s="37"/>
      <c r="M54" s="41"/>
    </row>
    <row r="55" spans="2:13" s="1" customFormat="1" ht="6.95" customHeight="1">
      <c r="B55" s="36"/>
      <c r="C55" s="37"/>
      <c r="D55" s="37"/>
      <c r="E55" s="37"/>
      <c r="F55" s="37"/>
      <c r="G55" s="37"/>
      <c r="H55" s="37"/>
      <c r="I55" s="130"/>
      <c r="J55" s="130"/>
      <c r="K55" s="37"/>
      <c r="L55" s="37"/>
      <c r="M55" s="41"/>
    </row>
    <row r="56" spans="2:13" s="1" customFormat="1" ht="13.65" customHeight="1">
      <c r="B56" s="36"/>
      <c r="C56" s="30" t="s">
        <v>25</v>
      </c>
      <c r="D56" s="37"/>
      <c r="E56" s="37"/>
      <c r="F56" s="25" t="str">
        <f>E15</f>
        <v>Město Sokolov</v>
      </c>
      <c r="G56" s="37"/>
      <c r="H56" s="37"/>
      <c r="I56" s="132" t="s">
        <v>31</v>
      </c>
      <c r="J56" s="160" t="str">
        <f>E21</f>
        <v>Babic Milan</v>
      </c>
      <c r="K56" s="37"/>
      <c r="L56" s="37"/>
      <c r="M56" s="41"/>
    </row>
    <row r="57" spans="2:13" s="1" customFormat="1" ht="13.65" customHeight="1">
      <c r="B57" s="36"/>
      <c r="C57" s="30" t="s">
        <v>29</v>
      </c>
      <c r="D57" s="37"/>
      <c r="E57" s="37"/>
      <c r="F57" s="25" t="str">
        <f>IF(E18="","",E18)</f>
        <v>Vyplň údaj</v>
      </c>
      <c r="G57" s="37"/>
      <c r="H57" s="37"/>
      <c r="I57" s="132" t="s">
        <v>33</v>
      </c>
      <c r="J57" s="160" t="str">
        <f>E24</f>
        <v>Milan Hájek</v>
      </c>
      <c r="K57" s="37"/>
      <c r="L57" s="37"/>
      <c r="M57" s="41"/>
    </row>
    <row r="58" spans="2:13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130"/>
      <c r="K58" s="37"/>
      <c r="L58" s="37"/>
      <c r="M58" s="41"/>
    </row>
    <row r="59" spans="2:13" s="1" customFormat="1" ht="29.25" customHeight="1">
      <c r="B59" s="36"/>
      <c r="C59" s="161" t="s">
        <v>105</v>
      </c>
      <c r="D59" s="162"/>
      <c r="E59" s="162"/>
      <c r="F59" s="162"/>
      <c r="G59" s="162"/>
      <c r="H59" s="162"/>
      <c r="I59" s="163" t="s">
        <v>106</v>
      </c>
      <c r="J59" s="163" t="s">
        <v>107</v>
      </c>
      <c r="K59" s="164" t="s">
        <v>108</v>
      </c>
      <c r="L59" s="162"/>
      <c r="M59" s="41"/>
    </row>
    <row r="60" spans="2:13" s="1" customFormat="1" ht="10.3" customHeight="1">
      <c r="B60" s="36"/>
      <c r="C60" s="37"/>
      <c r="D60" s="37"/>
      <c r="E60" s="37"/>
      <c r="F60" s="37"/>
      <c r="G60" s="37"/>
      <c r="H60" s="37"/>
      <c r="I60" s="130"/>
      <c r="J60" s="130"/>
      <c r="K60" s="37"/>
      <c r="L60" s="37"/>
      <c r="M60" s="41"/>
    </row>
    <row r="61" spans="2:47" s="1" customFormat="1" ht="22.8" customHeight="1">
      <c r="B61" s="36"/>
      <c r="C61" s="165" t="s">
        <v>109</v>
      </c>
      <c r="D61" s="37"/>
      <c r="E61" s="37"/>
      <c r="F61" s="37"/>
      <c r="G61" s="37"/>
      <c r="H61" s="37"/>
      <c r="I61" s="166">
        <f>Q97</f>
        <v>0</v>
      </c>
      <c r="J61" s="166">
        <f>R97</f>
        <v>0</v>
      </c>
      <c r="K61" s="96">
        <f>K97</f>
        <v>0</v>
      </c>
      <c r="L61" s="37"/>
      <c r="M61" s="41"/>
      <c r="AU61" s="15" t="s">
        <v>110</v>
      </c>
    </row>
    <row r="62" spans="2:13" s="7" customFormat="1" ht="24.95" customHeight="1">
      <c r="B62" s="167"/>
      <c r="C62" s="168"/>
      <c r="D62" s="169" t="s">
        <v>183</v>
      </c>
      <c r="E62" s="170"/>
      <c r="F62" s="170"/>
      <c r="G62" s="170"/>
      <c r="H62" s="170"/>
      <c r="I62" s="171">
        <f>Q98</f>
        <v>0</v>
      </c>
      <c r="J62" s="171">
        <f>R98</f>
        <v>0</v>
      </c>
      <c r="K62" s="172">
        <f>K98</f>
        <v>0</v>
      </c>
      <c r="L62" s="168"/>
      <c r="M62" s="173"/>
    </row>
    <row r="63" spans="2:13" s="8" customFormat="1" ht="19.9" customHeight="1">
      <c r="B63" s="174"/>
      <c r="C63" s="175"/>
      <c r="D63" s="176" t="s">
        <v>408</v>
      </c>
      <c r="E63" s="177"/>
      <c r="F63" s="177"/>
      <c r="G63" s="177"/>
      <c r="H63" s="177"/>
      <c r="I63" s="178">
        <f>Q99</f>
        <v>0</v>
      </c>
      <c r="J63" s="178">
        <f>R99</f>
        <v>0</v>
      </c>
      <c r="K63" s="179">
        <f>K99</f>
        <v>0</v>
      </c>
      <c r="L63" s="175"/>
      <c r="M63" s="180"/>
    </row>
    <row r="64" spans="2:13" s="8" customFormat="1" ht="19.9" customHeight="1">
      <c r="B64" s="174"/>
      <c r="C64" s="175"/>
      <c r="D64" s="176" t="s">
        <v>184</v>
      </c>
      <c r="E64" s="177"/>
      <c r="F64" s="177"/>
      <c r="G64" s="177"/>
      <c r="H64" s="177"/>
      <c r="I64" s="178">
        <f>Q110</f>
        <v>0</v>
      </c>
      <c r="J64" s="178">
        <f>R110</f>
        <v>0</v>
      </c>
      <c r="K64" s="179">
        <f>K110</f>
        <v>0</v>
      </c>
      <c r="L64" s="175"/>
      <c r="M64" s="180"/>
    </row>
    <row r="65" spans="2:13" s="8" customFormat="1" ht="19.9" customHeight="1">
      <c r="B65" s="174"/>
      <c r="C65" s="175"/>
      <c r="D65" s="176" t="s">
        <v>187</v>
      </c>
      <c r="E65" s="177"/>
      <c r="F65" s="177"/>
      <c r="G65" s="177"/>
      <c r="H65" s="177"/>
      <c r="I65" s="178">
        <f>Q132</f>
        <v>0</v>
      </c>
      <c r="J65" s="178">
        <f>R132</f>
        <v>0</v>
      </c>
      <c r="K65" s="179">
        <f>K132</f>
        <v>0</v>
      </c>
      <c r="L65" s="175"/>
      <c r="M65" s="180"/>
    </row>
    <row r="66" spans="2:13" s="7" customFormat="1" ht="24.95" customHeight="1">
      <c r="B66" s="167"/>
      <c r="C66" s="168"/>
      <c r="D66" s="169" t="s">
        <v>188</v>
      </c>
      <c r="E66" s="170"/>
      <c r="F66" s="170"/>
      <c r="G66" s="170"/>
      <c r="H66" s="170"/>
      <c r="I66" s="171">
        <f>Q134</f>
        <v>0</v>
      </c>
      <c r="J66" s="171">
        <f>R134</f>
        <v>0</v>
      </c>
      <c r="K66" s="172">
        <f>K134</f>
        <v>0</v>
      </c>
      <c r="L66" s="168"/>
      <c r="M66" s="173"/>
    </row>
    <row r="67" spans="2:13" s="8" customFormat="1" ht="19.9" customHeight="1">
      <c r="B67" s="174"/>
      <c r="C67" s="175"/>
      <c r="D67" s="176" t="s">
        <v>831</v>
      </c>
      <c r="E67" s="177"/>
      <c r="F67" s="177"/>
      <c r="G67" s="177"/>
      <c r="H67" s="177"/>
      <c r="I67" s="178">
        <f>Q135</f>
        <v>0</v>
      </c>
      <c r="J67" s="178">
        <f>R135</f>
        <v>0</v>
      </c>
      <c r="K67" s="179">
        <f>K135</f>
        <v>0</v>
      </c>
      <c r="L67" s="175"/>
      <c r="M67" s="180"/>
    </row>
    <row r="68" spans="2:13" s="8" customFormat="1" ht="19.9" customHeight="1">
      <c r="B68" s="174"/>
      <c r="C68" s="175"/>
      <c r="D68" s="176" t="s">
        <v>832</v>
      </c>
      <c r="E68" s="177"/>
      <c r="F68" s="177"/>
      <c r="G68" s="177"/>
      <c r="H68" s="177"/>
      <c r="I68" s="178">
        <f>Q138</f>
        <v>0</v>
      </c>
      <c r="J68" s="178">
        <f>R138</f>
        <v>0</v>
      </c>
      <c r="K68" s="179">
        <f>K138</f>
        <v>0</v>
      </c>
      <c r="L68" s="175"/>
      <c r="M68" s="180"/>
    </row>
    <row r="69" spans="2:13" s="8" customFormat="1" ht="19.9" customHeight="1">
      <c r="B69" s="174"/>
      <c r="C69" s="175"/>
      <c r="D69" s="176" t="s">
        <v>189</v>
      </c>
      <c r="E69" s="177"/>
      <c r="F69" s="177"/>
      <c r="G69" s="177"/>
      <c r="H69" s="177"/>
      <c r="I69" s="178">
        <f>Q144</f>
        <v>0</v>
      </c>
      <c r="J69" s="178">
        <f>R144</f>
        <v>0</v>
      </c>
      <c r="K69" s="179">
        <f>K144</f>
        <v>0</v>
      </c>
      <c r="L69" s="175"/>
      <c r="M69" s="180"/>
    </row>
    <row r="70" spans="2:13" s="8" customFormat="1" ht="19.9" customHeight="1">
      <c r="B70" s="174"/>
      <c r="C70" s="175"/>
      <c r="D70" s="176" t="s">
        <v>190</v>
      </c>
      <c r="E70" s="177"/>
      <c r="F70" s="177"/>
      <c r="G70" s="177"/>
      <c r="H70" s="177"/>
      <c r="I70" s="178">
        <f>Q158</f>
        <v>0</v>
      </c>
      <c r="J70" s="178">
        <f>R158</f>
        <v>0</v>
      </c>
      <c r="K70" s="179">
        <f>K158</f>
        <v>0</v>
      </c>
      <c r="L70" s="175"/>
      <c r="M70" s="180"/>
    </row>
    <row r="71" spans="2:13" s="8" customFormat="1" ht="19.9" customHeight="1">
      <c r="B71" s="174"/>
      <c r="C71" s="175"/>
      <c r="D71" s="176" t="s">
        <v>833</v>
      </c>
      <c r="E71" s="177"/>
      <c r="F71" s="177"/>
      <c r="G71" s="177"/>
      <c r="H71" s="177"/>
      <c r="I71" s="178">
        <f>Q170</f>
        <v>0</v>
      </c>
      <c r="J71" s="178">
        <f>R170</f>
        <v>0</v>
      </c>
      <c r="K71" s="179">
        <f>K170</f>
        <v>0</v>
      </c>
      <c r="L71" s="175"/>
      <c r="M71" s="180"/>
    </row>
    <row r="72" spans="2:13" s="8" customFormat="1" ht="19.9" customHeight="1">
      <c r="B72" s="174"/>
      <c r="C72" s="175"/>
      <c r="D72" s="176" t="s">
        <v>409</v>
      </c>
      <c r="E72" s="177"/>
      <c r="F72" s="177"/>
      <c r="G72" s="177"/>
      <c r="H72" s="177"/>
      <c r="I72" s="178">
        <f>Q173</f>
        <v>0</v>
      </c>
      <c r="J72" s="178">
        <f>R173</f>
        <v>0</v>
      </c>
      <c r="K72" s="179">
        <f>K173</f>
        <v>0</v>
      </c>
      <c r="L72" s="175"/>
      <c r="M72" s="180"/>
    </row>
    <row r="73" spans="2:13" s="8" customFormat="1" ht="19.9" customHeight="1">
      <c r="B73" s="174"/>
      <c r="C73" s="175"/>
      <c r="D73" s="176" t="s">
        <v>192</v>
      </c>
      <c r="E73" s="177"/>
      <c r="F73" s="177"/>
      <c r="G73" s="177"/>
      <c r="H73" s="177"/>
      <c r="I73" s="178">
        <f>Q177</f>
        <v>0</v>
      </c>
      <c r="J73" s="178">
        <f>R177</f>
        <v>0</v>
      </c>
      <c r="K73" s="179">
        <f>K177</f>
        <v>0</v>
      </c>
      <c r="L73" s="175"/>
      <c r="M73" s="180"/>
    </row>
    <row r="74" spans="2:13" s="8" customFormat="1" ht="19.9" customHeight="1">
      <c r="B74" s="174"/>
      <c r="C74" s="175"/>
      <c r="D74" s="176" t="s">
        <v>193</v>
      </c>
      <c r="E74" s="177"/>
      <c r="F74" s="177"/>
      <c r="G74" s="177"/>
      <c r="H74" s="177"/>
      <c r="I74" s="178">
        <f>Q191</f>
        <v>0</v>
      </c>
      <c r="J74" s="178">
        <f>R191</f>
        <v>0</v>
      </c>
      <c r="K74" s="179">
        <f>K191</f>
        <v>0</v>
      </c>
      <c r="L74" s="175"/>
      <c r="M74" s="180"/>
    </row>
    <row r="75" spans="2:13" s="8" customFormat="1" ht="19.9" customHeight="1">
      <c r="B75" s="174"/>
      <c r="C75" s="175"/>
      <c r="D75" s="176" t="s">
        <v>194</v>
      </c>
      <c r="E75" s="177"/>
      <c r="F75" s="177"/>
      <c r="G75" s="177"/>
      <c r="H75" s="177"/>
      <c r="I75" s="178">
        <f>Q197</f>
        <v>0</v>
      </c>
      <c r="J75" s="178">
        <f>R197</f>
        <v>0</v>
      </c>
      <c r="K75" s="179">
        <f>K197</f>
        <v>0</v>
      </c>
      <c r="L75" s="175"/>
      <c r="M75" s="180"/>
    </row>
    <row r="76" spans="2:13" s="8" customFormat="1" ht="19.9" customHeight="1">
      <c r="B76" s="174"/>
      <c r="C76" s="175"/>
      <c r="D76" s="176" t="s">
        <v>195</v>
      </c>
      <c r="E76" s="177"/>
      <c r="F76" s="177"/>
      <c r="G76" s="177"/>
      <c r="H76" s="177"/>
      <c r="I76" s="178">
        <f>Q215</f>
        <v>0</v>
      </c>
      <c r="J76" s="178">
        <f>R215</f>
        <v>0</v>
      </c>
      <c r="K76" s="179">
        <f>K215</f>
        <v>0</v>
      </c>
      <c r="L76" s="175"/>
      <c r="M76" s="180"/>
    </row>
    <row r="77" spans="2:13" s="8" customFormat="1" ht="19.9" customHeight="1">
      <c r="B77" s="174"/>
      <c r="C77" s="175"/>
      <c r="D77" s="176" t="s">
        <v>196</v>
      </c>
      <c r="E77" s="177"/>
      <c r="F77" s="177"/>
      <c r="G77" s="177"/>
      <c r="H77" s="177"/>
      <c r="I77" s="178">
        <f>Q225</f>
        <v>0</v>
      </c>
      <c r="J77" s="178">
        <f>R225</f>
        <v>0</v>
      </c>
      <c r="K77" s="179">
        <f>K225</f>
        <v>0</v>
      </c>
      <c r="L77" s="175"/>
      <c r="M77" s="180"/>
    </row>
    <row r="78" spans="2:13" s="1" customFormat="1" ht="21.8" customHeight="1">
      <c r="B78" s="36"/>
      <c r="C78" s="37"/>
      <c r="D78" s="37"/>
      <c r="E78" s="37"/>
      <c r="F78" s="37"/>
      <c r="G78" s="37"/>
      <c r="H78" s="37"/>
      <c r="I78" s="130"/>
      <c r="J78" s="130"/>
      <c r="K78" s="37"/>
      <c r="L78" s="37"/>
      <c r="M78" s="41"/>
    </row>
    <row r="79" spans="2:13" s="1" customFormat="1" ht="6.95" customHeight="1">
      <c r="B79" s="55"/>
      <c r="C79" s="56"/>
      <c r="D79" s="56"/>
      <c r="E79" s="56"/>
      <c r="F79" s="56"/>
      <c r="G79" s="56"/>
      <c r="H79" s="56"/>
      <c r="I79" s="155"/>
      <c r="J79" s="155"/>
      <c r="K79" s="56"/>
      <c r="L79" s="56"/>
      <c r="M79" s="41"/>
    </row>
    <row r="83" spans="2:13" s="1" customFormat="1" ht="6.95" customHeight="1">
      <c r="B83" s="57"/>
      <c r="C83" s="58"/>
      <c r="D83" s="58"/>
      <c r="E83" s="58"/>
      <c r="F83" s="58"/>
      <c r="G83" s="58"/>
      <c r="H83" s="58"/>
      <c r="I83" s="158"/>
      <c r="J83" s="158"/>
      <c r="K83" s="58"/>
      <c r="L83" s="58"/>
      <c r="M83" s="41"/>
    </row>
    <row r="84" spans="2:13" s="1" customFormat="1" ht="24.95" customHeight="1">
      <c r="B84" s="36"/>
      <c r="C84" s="21" t="s">
        <v>115</v>
      </c>
      <c r="D84" s="37"/>
      <c r="E84" s="37"/>
      <c r="F84" s="37"/>
      <c r="G84" s="37"/>
      <c r="H84" s="37"/>
      <c r="I84" s="130"/>
      <c r="J84" s="130"/>
      <c r="K84" s="37"/>
      <c r="L84" s="37"/>
      <c r="M84" s="41"/>
    </row>
    <row r="85" spans="2:13" s="1" customFormat="1" ht="6.95" customHeight="1">
      <c r="B85" s="36"/>
      <c r="C85" s="37"/>
      <c r="D85" s="37"/>
      <c r="E85" s="37"/>
      <c r="F85" s="37"/>
      <c r="G85" s="37"/>
      <c r="H85" s="37"/>
      <c r="I85" s="130"/>
      <c r="J85" s="130"/>
      <c r="K85" s="37"/>
      <c r="L85" s="37"/>
      <c r="M85" s="41"/>
    </row>
    <row r="86" spans="2:13" s="1" customFormat="1" ht="12" customHeight="1">
      <c r="B86" s="36"/>
      <c r="C86" s="30" t="s">
        <v>17</v>
      </c>
      <c r="D86" s="37"/>
      <c r="E86" s="37"/>
      <c r="F86" s="37"/>
      <c r="G86" s="37"/>
      <c r="H86" s="37"/>
      <c r="I86" s="130"/>
      <c r="J86" s="130"/>
      <c r="K86" s="37"/>
      <c r="L86" s="37"/>
      <c r="M86" s="41"/>
    </row>
    <row r="87" spans="2:13" s="1" customFormat="1" ht="16.5" customHeight="1">
      <c r="B87" s="36"/>
      <c r="C87" s="37"/>
      <c r="D87" s="37"/>
      <c r="E87" s="159" t="str">
        <f>E7</f>
        <v>MŠ Majerové 1650 - Sokolov - stav.úpravy pavilonu II</v>
      </c>
      <c r="F87" s="30"/>
      <c r="G87" s="30"/>
      <c r="H87" s="30"/>
      <c r="I87" s="130"/>
      <c r="J87" s="130"/>
      <c r="K87" s="37"/>
      <c r="L87" s="37"/>
      <c r="M87" s="41"/>
    </row>
    <row r="88" spans="2:13" s="1" customFormat="1" ht="12" customHeight="1">
      <c r="B88" s="36"/>
      <c r="C88" s="30" t="s">
        <v>100</v>
      </c>
      <c r="D88" s="37"/>
      <c r="E88" s="37"/>
      <c r="F88" s="37"/>
      <c r="G88" s="37"/>
      <c r="H88" s="37"/>
      <c r="I88" s="130"/>
      <c r="J88" s="130"/>
      <c r="K88" s="37"/>
      <c r="L88" s="37"/>
      <c r="M88" s="41"/>
    </row>
    <row r="89" spans="2:13" s="1" customFormat="1" ht="16.5" customHeight="1">
      <c r="B89" s="36"/>
      <c r="C89" s="37"/>
      <c r="D89" s="37"/>
      <c r="E89" s="62" t="str">
        <f>E9</f>
        <v>20-2 - Nové konstrukce - 2NP</v>
      </c>
      <c r="F89" s="37"/>
      <c r="G89" s="37"/>
      <c r="H89" s="37"/>
      <c r="I89" s="130"/>
      <c r="J89" s="130"/>
      <c r="K89" s="37"/>
      <c r="L89" s="37"/>
      <c r="M89" s="41"/>
    </row>
    <row r="90" spans="2:13" s="1" customFormat="1" ht="6.95" customHeight="1">
      <c r="B90" s="36"/>
      <c r="C90" s="37"/>
      <c r="D90" s="37"/>
      <c r="E90" s="37"/>
      <c r="F90" s="37"/>
      <c r="G90" s="37"/>
      <c r="H90" s="37"/>
      <c r="I90" s="130"/>
      <c r="J90" s="130"/>
      <c r="K90" s="37"/>
      <c r="L90" s="37"/>
      <c r="M90" s="41"/>
    </row>
    <row r="91" spans="2:13" s="1" customFormat="1" ht="12" customHeight="1">
      <c r="B91" s="36"/>
      <c r="C91" s="30" t="s">
        <v>21</v>
      </c>
      <c r="D91" s="37"/>
      <c r="E91" s="37"/>
      <c r="F91" s="25" t="str">
        <f>F12</f>
        <v>Sokolov</v>
      </c>
      <c r="G91" s="37"/>
      <c r="H91" s="37"/>
      <c r="I91" s="132" t="s">
        <v>23</v>
      </c>
      <c r="J91" s="134" t="str">
        <f>IF(J12="","",J12)</f>
        <v>14. 12. 2019</v>
      </c>
      <c r="K91" s="37"/>
      <c r="L91" s="37"/>
      <c r="M91" s="41"/>
    </row>
    <row r="92" spans="2:13" s="1" customFormat="1" ht="6.95" customHeight="1">
      <c r="B92" s="36"/>
      <c r="C92" s="37"/>
      <c r="D92" s="37"/>
      <c r="E92" s="37"/>
      <c r="F92" s="37"/>
      <c r="G92" s="37"/>
      <c r="H92" s="37"/>
      <c r="I92" s="130"/>
      <c r="J92" s="130"/>
      <c r="K92" s="37"/>
      <c r="L92" s="37"/>
      <c r="M92" s="41"/>
    </row>
    <row r="93" spans="2:13" s="1" customFormat="1" ht="13.65" customHeight="1">
      <c r="B93" s="36"/>
      <c r="C93" s="30" t="s">
        <v>25</v>
      </c>
      <c r="D93" s="37"/>
      <c r="E93" s="37"/>
      <c r="F93" s="25" t="str">
        <f>E15</f>
        <v>Město Sokolov</v>
      </c>
      <c r="G93" s="37"/>
      <c r="H93" s="37"/>
      <c r="I93" s="132" t="s">
        <v>31</v>
      </c>
      <c r="J93" s="160" t="str">
        <f>E21</f>
        <v>Babic Milan</v>
      </c>
      <c r="K93" s="37"/>
      <c r="L93" s="37"/>
      <c r="M93" s="41"/>
    </row>
    <row r="94" spans="2:13" s="1" customFormat="1" ht="13.65" customHeight="1">
      <c r="B94" s="36"/>
      <c r="C94" s="30" t="s">
        <v>29</v>
      </c>
      <c r="D94" s="37"/>
      <c r="E94" s="37"/>
      <c r="F94" s="25" t="str">
        <f>IF(E18="","",E18)</f>
        <v>Vyplň údaj</v>
      </c>
      <c r="G94" s="37"/>
      <c r="H94" s="37"/>
      <c r="I94" s="132" t="s">
        <v>33</v>
      </c>
      <c r="J94" s="160" t="str">
        <f>E24</f>
        <v>Milan Hájek</v>
      </c>
      <c r="K94" s="37"/>
      <c r="L94" s="37"/>
      <c r="M94" s="41"/>
    </row>
    <row r="95" spans="2:13" s="1" customFormat="1" ht="10.3" customHeight="1">
      <c r="B95" s="36"/>
      <c r="C95" s="37"/>
      <c r="D95" s="37"/>
      <c r="E95" s="37"/>
      <c r="F95" s="37"/>
      <c r="G95" s="37"/>
      <c r="H95" s="37"/>
      <c r="I95" s="130"/>
      <c r="J95" s="130"/>
      <c r="K95" s="37"/>
      <c r="L95" s="37"/>
      <c r="M95" s="41"/>
    </row>
    <row r="96" spans="2:24" s="9" customFormat="1" ht="29.25" customHeight="1">
      <c r="B96" s="181"/>
      <c r="C96" s="182" t="s">
        <v>116</v>
      </c>
      <c r="D96" s="183" t="s">
        <v>55</v>
      </c>
      <c r="E96" s="183" t="s">
        <v>51</v>
      </c>
      <c r="F96" s="183" t="s">
        <v>52</v>
      </c>
      <c r="G96" s="183" t="s">
        <v>117</v>
      </c>
      <c r="H96" s="183" t="s">
        <v>118</v>
      </c>
      <c r="I96" s="184" t="s">
        <v>119</v>
      </c>
      <c r="J96" s="184" t="s">
        <v>120</v>
      </c>
      <c r="K96" s="183" t="s">
        <v>108</v>
      </c>
      <c r="L96" s="185" t="s">
        <v>121</v>
      </c>
      <c r="M96" s="186"/>
      <c r="N96" s="86" t="s">
        <v>1</v>
      </c>
      <c r="O96" s="87" t="s">
        <v>40</v>
      </c>
      <c r="P96" s="87" t="s">
        <v>122</v>
      </c>
      <c r="Q96" s="87" t="s">
        <v>123</v>
      </c>
      <c r="R96" s="87" t="s">
        <v>124</v>
      </c>
      <c r="S96" s="87" t="s">
        <v>125</v>
      </c>
      <c r="T96" s="87" t="s">
        <v>126</v>
      </c>
      <c r="U96" s="87" t="s">
        <v>127</v>
      </c>
      <c r="V96" s="87" t="s">
        <v>128</v>
      </c>
      <c r="W96" s="87" t="s">
        <v>129</v>
      </c>
      <c r="X96" s="88" t="s">
        <v>130</v>
      </c>
    </row>
    <row r="97" spans="2:63" s="1" customFormat="1" ht="22.8" customHeight="1">
      <c r="B97" s="36"/>
      <c r="C97" s="93" t="s">
        <v>131</v>
      </c>
      <c r="D97" s="37"/>
      <c r="E97" s="37"/>
      <c r="F97" s="37"/>
      <c r="G97" s="37"/>
      <c r="H97" s="37"/>
      <c r="I97" s="130"/>
      <c r="J97" s="130"/>
      <c r="K97" s="187">
        <f>BK97</f>
        <v>0</v>
      </c>
      <c r="L97" s="37"/>
      <c r="M97" s="41"/>
      <c r="N97" s="89"/>
      <c r="O97" s="90"/>
      <c r="P97" s="90"/>
      <c r="Q97" s="188">
        <f>Q98+Q134</f>
        <v>0</v>
      </c>
      <c r="R97" s="188">
        <f>R98+R134</f>
        <v>0</v>
      </c>
      <c r="S97" s="90"/>
      <c r="T97" s="189">
        <f>T98+T134</f>
        <v>0</v>
      </c>
      <c r="U97" s="90"/>
      <c r="V97" s="189">
        <f>V98+V134</f>
        <v>1.85863106</v>
      </c>
      <c r="W97" s="90"/>
      <c r="X97" s="190">
        <f>X98+X134</f>
        <v>0.38448385</v>
      </c>
      <c r="AT97" s="15" t="s">
        <v>71</v>
      </c>
      <c r="AU97" s="15" t="s">
        <v>110</v>
      </c>
      <c r="BK97" s="191">
        <f>BK98+BK134</f>
        <v>0</v>
      </c>
    </row>
    <row r="98" spans="2:63" s="10" customFormat="1" ht="25.9" customHeight="1">
      <c r="B98" s="192"/>
      <c r="C98" s="193"/>
      <c r="D98" s="194" t="s">
        <v>71</v>
      </c>
      <c r="E98" s="195" t="s">
        <v>197</v>
      </c>
      <c r="F98" s="195" t="s">
        <v>198</v>
      </c>
      <c r="G98" s="193"/>
      <c r="H98" s="193"/>
      <c r="I98" s="196"/>
      <c r="J98" s="196"/>
      <c r="K98" s="197">
        <f>BK98</f>
        <v>0</v>
      </c>
      <c r="L98" s="193"/>
      <c r="M98" s="198"/>
      <c r="N98" s="199"/>
      <c r="O98" s="200"/>
      <c r="P98" s="200"/>
      <c r="Q98" s="201">
        <f>Q99+Q110+Q132</f>
        <v>0</v>
      </c>
      <c r="R98" s="201">
        <f>R99+R110+R132</f>
        <v>0</v>
      </c>
      <c r="S98" s="200"/>
      <c r="T98" s="202">
        <f>T99+T110+T132</f>
        <v>0</v>
      </c>
      <c r="U98" s="200"/>
      <c r="V98" s="202">
        <f>V99+V110+V132</f>
        <v>0.51234432</v>
      </c>
      <c r="W98" s="200"/>
      <c r="X98" s="203">
        <f>X99+X110+X132</f>
        <v>0.248</v>
      </c>
      <c r="AR98" s="204" t="s">
        <v>80</v>
      </c>
      <c r="AT98" s="205" t="s">
        <v>71</v>
      </c>
      <c r="AU98" s="205" t="s">
        <v>72</v>
      </c>
      <c r="AY98" s="204" t="s">
        <v>135</v>
      </c>
      <c r="BK98" s="206">
        <f>BK99+BK110+BK132</f>
        <v>0</v>
      </c>
    </row>
    <row r="99" spans="2:63" s="10" customFormat="1" ht="22.8" customHeight="1">
      <c r="B99" s="192"/>
      <c r="C99" s="193"/>
      <c r="D99" s="194" t="s">
        <v>71</v>
      </c>
      <c r="E99" s="207" t="s">
        <v>149</v>
      </c>
      <c r="F99" s="207" t="s">
        <v>410</v>
      </c>
      <c r="G99" s="193"/>
      <c r="H99" s="193"/>
      <c r="I99" s="196"/>
      <c r="J99" s="196"/>
      <c r="K99" s="208">
        <f>BK99</f>
        <v>0</v>
      </c>
      <c r="L99" s="193"/>
      <c r="M99" s="198"/>
      <c r="N99" s="199"/>
      <c r="O99" s="200"/>
      <c r="P99" s="200"/>
      <c r="Q99" s="201">
        <f>SUM(Q100:Q109)</f>
        <v>0</v>
      </c>
      <c r="R99" s="201">
        <f>SUM(R100:R109)</f>
        <v>0</v>
      </c>
      <c r="S99" s="200"/>
      <c r="T99" s="202">
        <f>SUM(T100:T109)</f>
        <v>0</v>
      </c>
      <c r="U99" s="200"/>
      <c r="V99" s="202">
        <f>SUM(V100:V109)</f>
        <v>0.33842832</v>
      </c>
      <c r="W99" s="200"/>
      <c r="X99" s="203">
        <f>SUM(X100:X109)</f>
        <v>0</v>
      </c>
      <c r="AR99" s="204" t="s">
        <v>80</v>
      </c>
      <c r="AT99" s="205" t="s">
        <v>71</v>
      </c>
      <c r="AU99" s="205" t="s">
        <v>80</v>
      </c>
      <c r="AY99" s="204" t="s">
        <v>135</v>
      </c>
      <c r="BK99" s="206">
        <f>SUM(BK100:BK109)</f>
        <v>0</v>
      </c>
    </row>
    <row r="100" spans="2:65" s="1" customFormat="1" ht="16.5" customHeight="1">
      <c r="B100" s="36"/>
      <c r="C100" s="209" t="s">
        <v>80</v>
      </c>
      <c r="D100" s="209" t="s">
        <v>138</v>
      </c>
      <c r="E100" s="210" t="s">
        <v>411</v>
      </c>
      <c r="F100" s="211" t="s">
        <v>834</v>
      </c>
      <c r="G100" s="212" t="s">
        <v>297</v>
      </c>
      <c r="H100" s="213">
        <v>0.003</v>
      </c>
      <c r="I100" s="214"/>
      <c r="J100" s="214"/>
      <c r="K100" s="215">
        <f>ROUND(P100*H100,2)</f>
        <v>0</v>
      </c>
      <c r="L100" s="211" t="s">
        <v>142</v>
      </c>
      <c r="M100" s="41"/>
      <c r="N100" s="216" t="s">
        <v>1</v>
      </c>
      <c r="O100" s="217" t="s">
        <v>41</v>
      </c>
      <c r="P100" s="218">
        <f>I100+J100</f>
        <v>0</v>
      </c>
      <c r="Q100" s="218">
        <f>ROUND(I100*H100,2)</f>
        <v>0</v>
      </c>
      <c r="R100" s="218">
        <f>ROUND(J100*H100,2)</f>
        <v>0</v>
      </c>
      <c r="S100" s="77"/>
      <c r="T100" s="219">
        <f>S100*H100</f>
        <v>0</v>
      </c>
      <c r="U100" s="219">
        <v>0.01954</v>
      </c>
      <c r="V100" s="219">
        <f>U100*H100</f>
        <v>5.862E-05</v>
      </c>
      <c r="W100" s="219">
        <v>0</v>
      </c>
      <c r="X100" s="220">
        <f>W100*H100</f>
        <v>0</v>
      </c>
      <c r="AR100" s="15" t="s">
        <v>153</v>
      </c>
      <c r="AT100" s="15" t="s">
        <v>138</v>
      </c>
      <c r="AU100" s="15" t="s">
        <v>82</v>
      </c>
      <c r="AY100" s="15" t="s">
        <v>135</v>
      </c>
      <c r="BE100" s="221">
        <f>IF(O100="základní",K100,0)</f>
        <v>0</v>
      </c>
      <c r="BF100" s="221">
        <f>IF(O100="snížená",K100,0)</f>
        <v>0</v>
      </c>
      <c r="BG100" s="221">
        <f>IF(O100="zákl. přenesená",K100,0)</f>
        <v>0</v>
      </c>
      <c r="BH100" s="221">
        <f>IF(O100="sníž. přenesená",K100,0)</f>
        <v>0</v>
      </c>
      <c r="BI100" s="221">
        <f>IF(O100="nulová",K100,0)</f>
        <v>0</v>
      </c>
      <c r="BJ100" s="15" t="s">
        <v>80</v>
      </c>
      <c r="BK100" s="221">
        <f>ROUND(P100*H100,2)</f>
        <v>0</v>
      </c>
      <c r="BL100" s="15" t="s">
        <v>153</v>
      </c>
      <c r="BM100" s="15" t="s">
        <v>413</v>
      </c>
    </row>
    <row r="101" spans="2:51" s="11" customFormat="1" ht="12">
      <c r="B101" s="228"/>
      <c r="C101" s="229"/>
      <c r="D101" s="230" t="s">
        <v>204</v>
      </c>
      <c r="E101" s="231" t="s">
        <v>1</v>
      </c>
      <c r="F101" s="232" t="s">
        <v>835</v>
      </c>
      <c r="G101" s="229"/>
      <c r="H101" s="233">
        <v>0.003</v>
      </c>
      <c r="I101" s="234"/>
      <c r="J101" s="234"/>
      <c r="K101" s="229"/>
      <c r="L101" s="229"/>
      <c r="M101" s="235"/>
      <c r="N101" s="236"/>
      <c r="O101" s="237"/>
      <c r="P101" s="237"/>
      <c r="Q101" s="237"/>
      <c r="R101" s="237"/>
      <c r="S101" s="237"/>
      <c r="T101" s="237"/>
      <c r="U101" s="237"/>
      <c r="V101" s="237"/>
      <c r="W101" s="237"/>
      <c r="X101" s="238"/>
      <c r="AT101" s="239" t="s">
        <v>204</v>
      </c>
      <c r="AU101" s="239" t="s">
        <v>82</v>
      </c>
      <c r="AV101" s="11" t="s">
        <v>82</v>
      </c>
      <c r="AW101" s="11" t="s">
        <v>5</v>
      </c>
      <c r="AX101" s="11" t="s">
        <v>80</v>
      </c>
      <c r="AY101" s="239" t="s">
        <v>135</v>
      </c>
    </row>
    <row r="102" spans="2:65" s="1" customFormat="1" ht="16.5" customHeight="1">
      <c r="B102" s="36"/>
      <c r="C102" s="243" t="s">
        <v>82</v>
      </c>
      <c r="D102" s="243" t="s">
        <v>415</v>
      </c>
      <c r="E102" s="244" t="s">
        <v>836</v>
      </c>
      <c r="F102" s="245" t="s">
        <v>837</v>
      </c>
      <c r="G102" s="246" t="s">
        <v>297</v>
      </c>
      <c r="H102" s="247">
        <v>0.003</v>
      </c>
      <c r="I102" s="248"/>
      <c r="J102" s="249"/>
      <c r="K102" s="250">
        <f>ROUND(P102*H102,2)</f>
        <v>0</v>
      </c>
      <c r="L102" s="245" t="s">
        <v>142</v>
      </c>
      <c r="M102" s="251"/>
      <c r="N102" s="252" t="s">
        <v>1</v>
      </c>
      <c r="O102" s="217" t="s">
        <v>41</v>
      </c>
      <c r="P102" s="218">
        <f>I102+J102</f>
        <v>0</v>
      </c>
      <c r="Q102" s="218">
        <f>ROUND(I102*H102,2)</f>
        <v>0</v>
      </c>
      <c r="R102" s="218">
        <f>ROUND(J102*H102,2)</f>
        <v>0</v>
      </c>
      <c r="S102" s="77"/>
      <c r="T102" s="219">
        <f>S102*H102</f>
        <v>0</v>
      </c>
      <c r="U102" s="219">
        <v>1</v>
      </c>
      <c r="V102" s="219">
        <f>U102*H102</f>
        <v>0.003</v>
      </c>
      <c r="W102" s="219">
        <v>0</v>
      </c>
      <c r="X102" s="220">
        <f>W102*H102</f>
        <v>0</v>
      </c>
      <c r="AR102" s="15" t="s">
        <v>168</v>
      </c>
      <c r="AT102" s="15" t="s">
        <v>415</v>
      </c>
      <c r="AU102" s="15" t="s">
        <v>82</v>
      </c>
      <c r="AY102" s="15" t="s">
        <v>135</v>
      </c>
      <c r="BE102" s="221">
        <f>IF(O102="základní",K102,0)</f>
        <v>0</v>
      </c>
      <c r="BF102" s="221">
        <f>IF(O102="snížená",K102,0)</f>
        <v>0</v>
      </c>
      <c r="BG102" s="221">
        <f>IF(O102="zákl. přenesená",K102,0)</f>
        <v>0</v>
      </c>
      <c r="BH102" s="221">
        <f>IF(O102="sníž. přenesená",K102,0)</f>
        <v>0</v>
      </c>
      <c r="BI102" s="221">
        <f>IF(O102="nulová",K102,0)</f>
        <v>0</v>
      </c>
      <c r="BJ102" s="15" t="s">
        <v>80</v>
      </c>
      <c r="BK102" s="221">
        <f>ROUND(P102*H102,2)</f>
        <v>0</v>
      </c>
      <c r="BL102" s="15" t="s">
        <v>153</v>
      </c>
      <c r="BM102" s="15" t="s">
        <v>838</v>
      </c>
    </row>
    <row r="103" spans="2:51" s="11" customFormat="1" ht="12">
      <c r="B103" s="228"/>
      <c r="C103" s="229"/>
      <c r="D103" s="230" t="s">
        <v>204</v>
      </c>
      <c r="E103" s="229"/>
      <c r="F103" s="232" t="s">
        <v>839</v>
      </c>
      <c r="G103" s="229"/>
      <c r="H103" s="233">
        <v>0.003</v>
      </c>
      <c r="I103" s="234"/>
      <c r="J103" s="234"/>
      <c r="K103" s="229"/>
      <c r="L103" s="229"/>
      <c r="M103" s="235"/>
      <c r="N103" s="236"/>
      <c r="O103" s="237"/>
      <c r="P103" s="237"/>
      <c r="Q103" s="237"/>
      <c r="R103" s="237"/>
      <c r="S103" s="237"/>
      <c r="T103" s="237"/>
      <c r="U103" s="237"/>
      <c r="V103" s="237"/>
      <c r="W103" s="237"/>
      <c r="X103" s="238"/>
      <c r="AT103" s="239" t="s">
        <v>204</v>
      </c>
      <c r="AU103" s="239" t="s">
        <v>82</v>
      </c>
      <c r="AV103" s="11" t="s">
        <v>82</v>
      </c>
      <c r="AW103" s="11" t="s">
        <v>4</v>
      </c>
      <c r="AX103" s="11" t="s">
        <v>80</v>
      </c>
      <c r="AY103" s="239" t="s">
        <v>135</v>
      </c>
    </row>
    <row r="104" spans="2:65" s="1" customFormat="1" ht="16.5" customHeight="1">
      <c r="B104" s="36"/>
      <c r="C104" s="209" t="s">
        <v>149</v>
      </c>
      <c r="D104" s="209" t="s">
        <v>138</v>
      </c>
      <c r="E104" s="210" t="s">
        <v>428</v>
      </c>
      <c r="F104" s="211" t="s">
        <v>429</v>
      </c>
      <c r="G104" s="212" t="s">
        <v>202</v>
      </c>
      <c r="H104" s="213">
        <v>1.08</v>
      </c>
      <c r="I104" s="214"/>
      <c r="J104" s="214"/>
      <c r="K104" s="215">
        <f>ROUND(P104*H104,2)</f>
        <v>0</v>
      </c>
      <c r="L104" s="211" t="s">
        <v>142</v>
      </c>
      <c r="M104" s="41"/>
      <c r="N104" s="216" t="s">
        <v>1</v>
      </c>
      <c r="O104" s="217" t="s">
        <v>41</v>
      </c>
      <c r="P104" s="218">
        <f>I104+J104</f>
        <v>0</v>
      </c>
      <c r="Q104" s="218">
        <f>ROUND(I104*H104,2)</f>
        <v>0</v>
      </c>
      <c r="R104" s="218">
        <f>ROUND(J104*H104,2)</f>
        <v>0</v>
      </c>
      <c r="S104" s="77"/>
      <c r="T104" s="219">
        <f>S104*H104</f>
        <v>0</v>
      </c>
      <c r="U104" s="219">
        <v>0.11085</v>
      </c>
      <c r="V104" s="219">
        <f>U104*H104</f>
        <v>0.11971800000000002</v>
      </c>
      <c r="W104" s="219">
        <v>0</v>
      </c>
      <c r="X104" s="220">
        <f>W104*H104</f>
        <v>0</v>
      </c>
      <c r="AR104" s="15" t="s">
        <v>153</v>
      </c>
      <c r="AT104" s="15" t="s">
        <v>138</v>
      </c>
      <c r="AU104" s="15" t="s">
        <v>82</v>
      </c>
      <c r="AY104" s="15" t="s">
        <v>135</v>
      </c>
      <c r="BE104" s="221">
        <f>IF(O104="základní",K104,0)</f>
        <v>0</v>
      </c>
      <c r="BF104" s="221">
        <f>IF(O104="snížená",K104,0)</f>
        <v>0</v>
      </c>
      <c r="BG104" s="221">
        <f>IF(O104="zákl. přenesená",K104,0)</f>
        <v>0</v>
      </c>
      <c r="BH104" s="221">
        <f>IF(O104="sníž. přenesená",K104,0)</f>
        <v>0</v>
      </c>
      <c r="BI104" s="221">
        <f>IF(O104="nulová",K104,0)</f>
        <v>0</v>
      </c>
      <c r="BJ104" s="15" t="s">
        <v>80</v>
      </c>
      <c r="BK104" s="221">
        <f>ROUND(P104*H104,2)</f>
        <v>0</v>
      </c>
      <c r="BL104" s="15" t="s">
        <v>153</v>
      </c>
      <c r="BM104" s="15" t="s">
        <v>430</v>
      </c>
    </row>
    <row r="105" spans="2:51" s="11" customFormat="1" ht="12">
      <c r="B105" s="228"/>
      <c r="C105" s="229"/>
      <c r="D105" s="230" t="s">
        <v>204</v>
      </c>
      <c r="E105" s="231" t="s">
        <v>1</v>
      </c>
      <c r="F105" s="232" t="s">
        <v>840</v>
      </c>
      <c r="G105" s="229"/>
      <c r="H105" s="233">
        <v>1.08</v>
      </c>
      <c r="I105" s="234"/>
      <c r="J105" s="234"/>
      <c r="K105" s="229"/>
      <c r="L105" s="229"/>
      <c r="M105" s="235"/>
      <c r="N105" s="236"/>
      <c r="O105" s="237"/>
      <c r="P105" s="237"/>
      <c r="Q105" s="237"/>
      <c r="R105" s="237"/>
      <c r="S105" s="237"/>
      <c r="T105" s="237"/>
      <c r="U105" s="237"/>
      <c r="V105" s="237"/>
      <c r="W105" s="237"/>
      <c r="X105" s="238"/>
      <c r="AT105" s="239" t="s">
        <v>204</v>
      </c>
      <c r="AU105" s="239" t="s">
        <v>82</v>
      </c>
      <c r="AV105" s="11" t="s">
        <v>82</v>
      </c>
      <c r="AW105" s="11" t="s">
        <v>5</v>
      </c>
      <c r="AX105" s="11" t="s">
        <v>80</v>
      </c>
      <c r="AY105" s="239" t="s">
        <v>135</v>
      </c>
    </row>
    <row r="106" spans="2:65" s="1" customFormat="1" ht="16.5" customHeight="1">
      <c r="B106" s="36"/>
      <c r="C106" s="209" t="s">
        <v>153</v>
      </c>
      <c r="D106" s="209" t="s">
        <v>138</v>
      </c>
      <c r="E106" s="210" t="s">
        <v>841</v>
      </c>
      <c r="F106" s="211" t="s">
        <v>842</v>
      </c>
      <c r="G106" s="212" t="s">
        <v>202</v>
      </c>
      <c r="H106" s="213">
        <v>0.23</v>
      </c>
      <c r="I106" s="214"/>
      <c r="J106" s="214"/>
      <c r="K106" s="215">
        <f>ROUND(P106*H106,2)</f>
        <v>0</v>
      </c>
      <c r="L106" s="211" t="s">
        <v>142</v>
      </c>
      <c r="M106" s="41"/>
      <c r="N106" s="216" t="s">
        <v>1</v>
      </c>
      <c r="O106" s="217" t="s">
        <v>41</v>
      </c>
      <c r="P106" s="218">
        <f>I106+J106</f>
        <v>0</v>
      </c>
      <c r="Q106" s="218">
        <f>ROUND(I106*H106,2)</f>
        <v>0</v>
      </c>
      <c r="R106" s="218">
        <f>ROUND(J106*H106,2)</f>
        <v>0</v>
      </c>
      <c r="S106" s="77"/>
      <c r="T106" s="219">
        <f>S106*H106</f>
        <v>0</v>
      </c>
      <c r="U106" s="219">
        <v>0.03979</v>
      </c>
      <c r="V106" s="219">
        <f>U106*H106</f>
        <v>0.0091517</v>
      </c>
      <c r="W106" s="219">
        <v>0</v>
      </c>
      <c r="X106" s="220">
        <f>W106*H106</f>
        <v>0</v>
      </c>
      <c r="AR106" s="15" t="s">
        <v>153</v>
      </c>
      <c r="AT106" s="15" t="s">
        <v>138</v>
      </c>
      <c r="AU106" s="15" t="s">
        <v>82</v>
      </c>
      <c r="AY106" s="15" t="s">
        <v>135</v>
      </c>
      <c r="BE106" s="221">
        <f>IF(O106="základní",K106,0)</f>
        <v>0</v>
      </c>
      <c r="BF106" s="221">
        <f>IF(O106="snížená",K106,0)</f>
        <v>0</v>
      </c>
      <c r="BG106" s="221">
        <f>IF(O106="zákl. přenesená",K106,0)</f>
        <v>0</v>
      </c>
      <c r="BH106" s="221">
        <f>IF(O106="sníž. přenesená",K106,0)</f>
        <v>0</v>
      </c>
      <c r="BI106" s="221">
        <f>IF(O106="nulová",K106,0)</f>
        <v>0</v>
      </c>
      <c r="BJ106" s="15" t="s">
        <v>80</v>
      </c>
      <c r="BK106" s="221">
        <f>ROUND(P106*H106,2)</f>
        <v>0</v>
      </c>
      <c r="BL106" s="15" t="s">
        <v>153</v>
      </c>
      <c r="BM106" s="15" t="s">
        <v>843</v>
      </c>
    </row>
    <row r="107" spans="2:51" s="11" customFormat="1" ht="12">
      <c r="B107" s="228"/>
      <c r="C107" s="229"/>
      <c r="D107" s="230" t="s">
        <v>204</v>
      </c>
      <c r="E107" s="231" t="s">
        <v>1</v>
      </c>
      <c r="F107" s="232" t="s">
        <v>844</v>
      </c>
      <c r="G107" s="229"/>
      <c r="H107" s="233">
        <v>0.23</v>
      </c>
      <c r="I107" s="234"/>
      <c r="J107" s="234"/>
      <c r="K107" s="229"/>
      <c r="L107" s="229"/>
      <c r="M107" s="235"/>
      <c r="N107" s="236"/>
      <c r="O107" s="237"/>
      <c r="P107" s="237"/>
      <c r="Q107" s="237"/>
      <c r="R107" s="237"/>
      <c r="S107" s="237"/>
      <c r="T107" s="237"/>
      <c r="U107" s="237"/>
      <c r="V107" s="237"/>
      <c r="W107" s="237"/>
      <c r="X107" s="238"/>
      <c r="AT107" s="239" t="s">
        <v>204</v>
      </c>
      <c r="AU107" s="239" t="s">
        <v>82</v>
      </c>
      <c r="AV107" s="11" t="s">
        <v>82</v>
      </c>
      <c r="AW107" s="11" t="s">
        <v>5</v>
      </c>
      <c r="AX107" s="11" t="s">
        <v>80</v>
      </c>
      <c r="AY107" s="239" t="s">
        <v>135</v>
      </c>
    </row>
    <row r="108" spans="2:65" s="1" customFormat="1" ht="16.5" customHeight="1">
      <c r="B108" s="36"/>
      <c r="C108" s="209" t="s">
        <v>134</v>
      </c>
      <c r="D108" s="209" t="s">
        <v>138</v>
      </c>
      <c r="E108" s="210" t="s">
        <v>436</v>
      </c>
      <c r="F108" s="211" t="s">
        <v>437</v>
      </c>
      <c r="G108" s="212" t="s">
        <v>202</v>
      </c>
      <c r="H108" s="213">
        <v>2</v>
      </c>
      <c r="I108" s="214"/>
      <c r="J108" s="214"/>
      <c r="K108" s="215">
        <f>ROUND(P108*H108,2)</f>
        <v>0</v>
      </c>
      <c r="L108" s="211" t="s">
        <v>142</v>
      </c>
      <c r="M108" s="41"/>
      <c r="N108" s="216" t="s">
        <v>1</v>
      </c>
      <c r="O108" s="217" t="s">
        <v>41</v>
      </c>
      <c r="P108" s="218">
        <f>I108+J108</f>
        <v>0</v>
      </c>
      <c r="Q108" s="218">
        <f>ROUND(I108*H108,2)</f>
        <v>0</v>
      </c>
      <c r="R108" s="218">
        <f>ROUND(J108*H108,2)</f>
        <v>0</v>
      </c>
      <c r="S108" s="77"/>
      <c r="T108" s="219">
        <f>S108*H108</f>
        <v>0</v>
      </c>
      <c r="U108" s="219">
        <v>0.10325</v>
      </c>
      <c r="V108" s="219">
        <f>U108*H108</f>
        <v>0.2065</v>
      </c>
      <c r="W108" s="219">
        <v>0</v>
      </c>
      <c r="X108" s="220">
        <f>W108*H108</f>
        <v>0</v>
      </c>
      <c r="AR108" s="15" t="s">
        <v>153</v>
      </c>
      <c r="AT108" s="15" t="s">
        <v>138</v>
      </c>
      <c r="AU108" s="15" t="s">
        <v>82</v>
      </c>
      <c r="AY108" s="15" t="s">
        <v>135</v>
      </c>
      <c r="BE108" s="221">
        <f>IF(O108="základní",K108,0)</f>
        <v>0</v>
      </c>
      <c r="BF108" s="221">
        <f>IF(O108="snížená",K108,0)</f>
        <v>0</v>
      </c>
      <c r="BG108" s="221">
        <f>IF(O108="zákl. přenesená",K108,0)</f>
        <v>0</v>
      </c>
      <c r="BH108" s="221">
        <f>IF(O108="sníž. přenesená",K108,0)</f>
        <v>0</v>
      </c>
      <c r="BI108" s="221">
        <f>IF(O108="nulová",K108,0)</f>
        <v>0</v>
      </c>
      <c r="BJ108" s="15" t="s">
        <v>80</v>
      </c>
      <c r="BK108" s="221">
        <f>ROUND(P108*H108,2)</f>
        <v>0</v>
      </c>
      <c r="BL108" s="15" t="s">
        <v>153</v>
      </c>
      <c r="BM108" s="15" t="s">
        <v>438</v>
      </c>
    </row>
    <row r="109" spans="2:51" s="11" customFormat="1" ht="12">
      <c r="B109" s="228"/>
      <c r="C109" s="229"/>
      <c r="D109" s="230" t="s">
        <v>204</v>
      </c>
      <c r="E109" s="231" t="s">
        <v>1</v>
      </c>
      <c r="F109" s="232" t="s">
        <v>845</v>
      </c>
      <c r="G109" s="229"/>
      <c r="H109" s="233">
        <v>2</v>
      </c>
      <c r="I109" s="234"/>
      <c r="J109" s="234"/>
      <c r="K109" s="229"/>
      <c r="L109" s="229"/>
      <c r="M109" s="235"/>
      <c r="N109" s="236"/>
      <c r="O109" s="237"/>
      <c r="P109" s="237"/>
      <c r="Q109" s="237"/>
      <c r="R109" s="237"/>
      <c r="S109" s="237"/>
      <c r="T109" s="237"/>
      <c r="U109" s="237"/>
      <c r="V109" s="237"/>
      <c r="W109" s="237"/>
      <c r="X109" s="238"/>
      <c r="AT109" s="239" t="s">
        <v>204</v>
      </c>
      <c r="AU109" s="239" t="s">
        <v>82</v>
      </c>
      <c r="AV109" s="11" t="s">
        <v>82</v>
      </c>
      <c r="AW109" s="11" t="s">
        <v>5</v>
      </c>
      <c r="AX109" s="11" t="s">
        <v>80</v>
      </c>
      <c r="AY109" s="239" t="s">
        <v>135</v>
      </c>
    </row>
    <row r="110" spans="2:63" s="10" customFormat="1" ht="22.8" customHeight="1">
      <c r="B110" s="192"/>
      <c r="C110" s="193"/>
      <c r="D110" s="194" t="s">
        <v>71</v>
      </c>
      <c r="E110" s="207" t="s">
        <v>160</v>
      </c>
      <c r="F110" s="207" t="s">
        <v>199</v>
      </c>
      <c r="G110" s="193"/>
      <c r="H110" s="193"/>
      <c r="I110" s="196"/>
      <c r="J110" s="196"/>
      <c r="K110" s="208">
        <f>BK110</f>
        <v>0</v>
      </c>
      <c r="L110" s="193"/>
      <c r="M110" s="198"/>
      <c r="N110" s="199"/>
      <c r="O110" s="200"/>
      <c r="P110" s="200"/>
      <c r="Q110" s="201">
        <f>SUM(Q111:Q131)</f>
        <v>0</v>
      </c>
      <c r="R110" s="201">
        <f>SUM(R111:R131)</f>
        <v>0</v>
      </c>
      <c r="S110" s="200"/>
      <c r="T110" s="202">
        <f>SUM(T111:T131)</f>
        <v>0</v>
      </c>
      <c r="U110" s="200"/>
      <c r="V110" s="202">
        <f>SUM(V111:V131)</f>
        <v>0.173916</v>
      </c>
      <c r="W110" s="200"/>
      <c r="X110" s="203">
        <f>SUM(X111:X131)</f>
        <v>0.248</v>
      </c>
      <c r="AR110" s="204" t="s">
        <v>80</v>
      </c>
      <c r="AT110" s="205" t="s">
        <v>71</v>
      </c>
      <c r="AU110" s="205" t="s">
        <v>80</v>
      </c>
      <c r="AY110" s="204" t="s">
        <v>135</v>
      </c>
      <c r="BK110" s="206">
        <f>SUM(BK111:BK131)</f>
        <v>0</v>
      </c>
    </row>
    <row r="111" spans="2:65" s="1" customFormat="1" ht="16.5" customHeight="1">
      <c r="B111" s="36"/>
      <c r="C111" s="209" t="s">
        <v>160</v>
      </c>
      <c r="D111" s="209" t="s">
        <v>138</v>
      </c>
      <c r="E111" s="210" t="s">
        <v>440</v>
      </c>
      <c r="F111" s="211" t="s">
        <v>441</v>
      </c>
      <c r="G111" s="212" t="s">
        <v>202</v>
      </c>
      <c r="H111" s="213">
        <v>2.16</v>
      </c>
      <c r="I111" s="214"/>
      <c r="J111" s="214"/>
      <c r="K111" s="215">
        <f>ROUND(P111*H111,2)</f>
        <v>0</v>
      </c>
      <c r="L111" s="211" t="s">
        <v>142</v>
      </c>
      <c r="M111" s="41"/>
      <c r="N111" s="216" t="s">
        <v>1</v>
      </c>
      <c r="O111" s="217" t="s">
        <v>41</v>
      </c>
      <c r="P111" s="218">
        <f>I111+J111</f>
        <v>0</v>
      </c>
      <c r="Q111" s="218">
        <f>ROUND(I111*H111,2)</f>
        <v>0</v>
      </c>
      <c r="R111" s="218">
        <f>ROUND(J111*H111,2)</f>
        <v>0</v>
      </c>
      <c r="S111" s="77"/>
      <c r="T111" s="219">
        <f>S111*H111</f>
        <v>0</v>
      </c>
      <c r="U111" s="219">
        <v>0.01733</v>
      </c>
      <c r="V111" s="219">
        <f>U111*H111</f>
        <v>0.03743280000000001</v>
      </c>
      <c r="W111" s="219">
        <v>0</v>
      </c>
      <c r="X111" s="220">
        <f>W111*H111</f>
        <v>0</v>
      </c>
      <c r="AR111" s="15" t="s">
        <v>153</v>
      </c>
      <c r="AT111" s="15" t="s">
        <v>138</v>
      </c>
      <c r="AU111" s="15" t="s">
        <v>82</v>
      </c>
      <c r="AY111" s="15" t="s">
        <v>135</v>
      </c>
      <c r="BE111" s="221">
        <f>IF(O111="základní",K111,0)</f>
        <v>0</v>
      </c>
      <c r="BF111" s="221">
        <f>IF(O111="snížená",K111,0)</f>
        <v>0</v>
      </c>
      <c r="BG111" s="221">
        <f>IF(O111="zákl. přenesená",K111,0)</f>
        <v>0</v>
      </c>
      <c r="BH111" s="221">
        <f>IF(O111="sníž. přenesená",K111,0)</f>
        <v>0</v>
      </c>
      <c r="BI111" s="221">
        <f>IF(O111="nulová",K111,0)</f>
        <v>0</v>
      </c>
      <c r="BJ111" s="15" t="s">
        <v>80</v>
      </c>
      <c r="BK111" s="221">
        <f>ROUND(P111*H111,2)</f>
        <v>0</v>
      </c>
      <c r="BL111" s="15" t="s">
        <v>153</v>
      </c>
      <c r="BM111" s="15" t="s">
        <v>846</v>
      </c>
    </row>
    <row r="112" spans="2:51" s="11" customFormat="1" ht="12">
      <c r="B112" s="228"/>
      <c r="C112" s="229"/>
      <c r="D112" s="230" t="s">
        <v>204</v>
      </c>
      <c r="E112" s="231" t="s">
        <v>1</v>
      </c>
      <c r="F112" s="232" t="s">
        <v>847</v>
      </c>
      <c r="G112" s="229"/>
      <c r="H112" s="233">
        <v>2.16</v>
      </c>
      <c r="I112" s="234"/>
      <c r="J112" s="234"/>
      <c r="K112" s="229"/>
      <c r="L112" s="229"/>
      <c r="M112" s="235"/>
      <c r="N112" s="236"/>
      <c r="O112" s="237"/>
      <c r="P112" s="237"/>
      <c r="Q112" s="237"/>
      <c r="R112" s="237"/>
      <c r="S112" s="237"/>
      <c r="T112" s="237"/>
      <c r="U112" s="237"/>
      <c r="V112" s="237"/>
      <c r="W112" s="237"/>
      <c r="X112" s="238"/>
      <c r="AT112" s="239" t="s">
        <v>204</v>
      </c>
      <c r="AU112" s="239" t="s">
        <v>82</v>
      </c>
      <c r="AV112" s="11" t="s">
        <v>82</v>
      </c>
      <c r="AW112" s="11" t="s">
        <v>5</v>
      </c>
      <c r="AX112" s="11" t="s">
        <v>72</v>
      </c>
      <c r="AY112" s="239" t="s">
        <v>135</v>
      </c>
    </row>
    <row r="113" spans="2:65" s="1" customFormat="1" ht="16.5" customHeight="1">
      <c r="B113" s="36"/>
      <c r="C113" s="209" t="s">
        <v>164</v>
      </c>
      <c r="D113" s="209" t="s">
        <v>138</v>
      </c>
      <c r="E113" s="210" t="s">
        <v>848</v>
      </c>
      <c r="F113" s="211" t="s">
        <v>849</v>
      </c>
      <c r="G113" s="212" t="s">
        <v>249</v>
      </c>
      <c r="H113" s="213">
        <v>2</v>
      </c>
      <c r="I113" s="214"/>
      <c r="J113" s="214"/>
      <c r="K113" s="215">
        <f>ROUND(P113*H113,2)</f>
        <v>0</v>
      </c>
      <c r="L113" s="211" t="s">
        <v>142</v>
      </c>
      <c r="M113" s="41"/>
      <c r="N113" s="216" t="s">
        <v>1</v>
      </c>
      <c r="O113" s="217" t="s">
        <v>41</v>
      </c>
      <c r="P113" s="218">
        <f>I113+J113</f>
        <v>0</v>
      </c>
      <c r="Q113" s="218">
        <f>ROUND(I113*H113,2)</f>
        <v>0</v>
      </c>
      <c r="R113" s="218">
        <f>ROUND(J113*H113,2)</f>
        <v>0</v>
      </c>
      <c r="S113" s="77"/>
      <c r="T113" s="219">
        <f>S113*H113</f>
        <v>0</v>
      </c>
      <c r="U113" s="219">
        <v>0.0382</v>
      </c>
      <c r="V113" s="219">
        <f>U113*H113</f>
        <v>0.0764</v>
      </c>
      <c r="W113" s="219">
        <v>0</v>
      </c>
      <c r="X113" s="220">
        <f>W113*H113</f>
        <v>0</v>
      </c>
      <c r="AR113" s="15" t="s">
        <v>153</v>
      </c>
      <c r="AT113" s="15" t="s">
        <v>138</v>
      </c>
      <c r="AU113" s="15" t="s">
        <v>82</v>
      </c>
      <c r="AY113" s="15" t="s">
        <v>135</v>
      </c>
      <c r="BE113" s="221">
        <f>IF(O113="základní",K113,0)</f>
        <v>0</v>
      </c>
      <c r="BF113" s="221">
        <f>IF(O113="snížená",K113,0)</f>
        <v>0</v>
      </c>
      <c r="BG113" s="221">
        <f>IF(O113="zákl. přenesená",K113,0)</f>
        <v>0</v>
      </c>
      <c r="BH113" s="221">
        <f>IF(O113="sníž. přenesená",K113,0)</f>
        <v>0</v>
      </c>
      <c r="BI113" s="221">
        <f>IF(O113="nulová",K113,0)</f>
        <v>0</v>
      </c>
      <c r="BJ113" s="15" t="s">
        <v>80</v>
      </c>
      <c r="BK113" s="221">
        <f>ROUND(P113*H113,2)</f>
        <v>0</v>
      </c>
      <c r="BL113" s="15" t="s">
        <v>153</v>
      </c>
      <c r="BM113" s="15" t="s">
        <v>850</v>
      </c>
    </row>
    <row r="114" spans="2:51" s="11" customFormat="1" ht="12">
      <c r="B114" s="228"/>
      <c r="C114" s="229"/>
      <c r="D114" s="230" t="s">
        <v>204</v>
      </c>
      <c r="E114" s="231" t="s">
        <v>1</v>
      </c>
      <c r="F114" s="232" t="s">
        <v>851</v>
      </c>
      <c r="G114" s="229"/>
      <c r="H114" s="233">
        <v>2</v>
      </c>
      <c r="I114" s="234"/>
      <c r="J114" s="234"/>
      <c r="K114" s="229"/>
      <c r="L114" s="229"/>
      <c r="M114" s="235"/>
      <c r="N114" s="236"/>
      <c r="O114" s="237"/>
      <c r="P114" s="237"/>
      <c r="Q114" s="237"/>
      <c r="R114" s="237"/>
      <c r="S114" s="237"/>
      <c r="T114" s="237"/>
      <c r="U114" s="237"/>
      <c r="V114" s="237"/>
      <c r="W114" s="237"/>
      <c r="X114" s="238"/>
      <c r="AT114" s="239" t="s">
        <v>204</v>
      </c>
      <c r="AU114" s="239" t="s">
        <v>82</v>
      </c>
      <c r="AV114" s="11" t="s">
        <v>82</v>
      </c>
      <c r="AW114" s="11" t="s">
        <v>5</v>
      </c>
      <c r="AX114" s="11" t="s">
        <v>80</v>
      </c>
      <c r="AY114" s="239" t="s">
        <v>135</v>
      </c>
    </row>
    <row r="115" spans="2:65" s="1" customFormat="1" ht="16.5" customHeight="1">
      <c r="B115" s="36"/>
      <c r="C115" s="209" t="s">
        <v>168</v>
      </c>
      <c r="D115" s="209" t="s">
        <v>138</v>
      </c>
      <c r="E115" s="210" t="s">
        <v>452</v>
      </c>
      <c r="F115" s="211" t="s">
        <v>453</v>
      </c>
      <c r="G115" s="212" t="s">
        <v>202</v>
      </c>
      <c r="H115" s="213">
        <v>4.64</v>
      </c>
      <c r="I115" s="214"/>
      <c r="J115" s="214"/>
      <c r="K115" s="215">
        <f>ROUND(P115*H115,2)</f>
        <v>0</v>
      </c>
      <c r="L115" s="211" t="s">
        <v>142</v>
      </c>
      <c r="M115" s="41"/>
      <c r="N115" s="216" t="s">
        <v>1</v>
      </c>
      <c r="O115" s="217" t="s">
        <v>41</v>
      </c>
      <c r="P115" s="218">
        <f>I115+J115</f>
        <v>0</v>
      </c>
      <c r="Q115" s="218">
        <f>ROUND(I115*H115,2)</f>
        <v>0</v>
      </c>
      <c r="R115" s="218">
        <f>ROUND(J115*H115,2)</f>
        <v>0</v>
      </c>
      <c r="S115" s="77"/>
      <c r="T115" s="219">
        <f>S115*H115</f>
        <v>0</v>
      </c>
      <c r="U115" s="219">
        <v>0.00438</v>
      </c>
      <c r="V115" s="219">
        <f>U115*H115</f>
        <v>0.0203232</v>
      </c>
      <c r="W115" s="219">
        <v>0</v>
      </c>
      <c r="X115" s="220">
        <f>W115*H115</f>
        <v>0</v>
      </c>
      <c r="AR115" s="15" t="s">
        <v>153</v>
      </c>
      <c r="AT115" s="15" t="s">
        <v>138</v>
      </c>
      <c r="AU115" s="15" t="s">
        <v>82</v>
      </c>
      <c r="AY115" s="15" t="s">
        <v>135</v>
      </c>
      <c r="BE115" s="221">
        <f>IF(O115="základní",K115,0)</f>
        <v>0</v>
      </c>
      <c r="BF115" s="221">
        <f>IF(O115="snížená",K115,0)</f>
        <v>0</v>
      </c>
      <c r="BG115" s="221">
        <f>IF(O115="zákl. přenesená",K115,0)</f>
        <v>0</v>
      </c>
      <c r="BH115" s="221">
        <f>IF(O115="sníž. přenesená",K115,0)</f>
        <v>0</v>
      </c>
      <c r="BI115" s="221">
        <f>IF(O115="nulová",K115,0)</f>
        <v>0</v>
      </c>
      <c r="BJ115" s="15" t="s">
        <v>80</v>
      </c>
      <c r="BK115" s="221">
        <f>ROUND(P115*H115,2)</f>
        <v>0</v>
      </c>
      <c r="BL115" s="15" t="s">
        <v>153</v>
      </c>
      <c r="BM115" s="15" t="s">
        <v>454</v>
      </c>
    </row>
    <row r="116" spans="2:51" s="11" customFormat="1" ht="12">
      <c r="B116" s="228"/>
      <c r="C116" s="229"/>
      <c r="D116" s="230" t="s">
        <v>204</v>
      </c>
      <c r="E116" s="231" t="s">
        <v>1</v>
      </c>
      <c r="F116" s="232" t="s">
        <v>845</v>
      </c>
      <c r="G116" s="229"/>
      <c r="H116" s="233">
        <v>2</v>
      </c>
      <c r="I116" s="234"/>
      <c r="J116" s="234"/>
      <c r="K116" s="229"/>
      <c r="L116" s="229"/>
      <c r="M116" s="235"/>
      <c r="N116" s="236"/>
      <c r="O116" s="237"/>
      <c r="P116" s="237"/>
      <c r="Q116" s="237"/>
      <c r="R116" s="237"/>
      <c r="S116" s="237"/>
      <c r="T116" s="237"/>
      <c r="U116" s="237"/>
      <c r="V116" s="237"/>
      <c r="W116" s="237"/>
      <c r="X116" s="238"/>
      <c r="AT116" s="239" t="s">
        <v>204</v>
      </c>
      <c r="AU116" s="239" t="s">
        <v>82</v>
      </c>
      <c r="AV116" s="11" t="s">
        <v>82</v>
      </c>
      <c r="AW116" s="11" t="s">
        <v>5</v>
      </c>
      <c r="AX116" s="11" t="s">
        <v>72</v>
      </c>
      <c r="AY116" s="239" t="s">
        <v>135</v>
      </c>
    </row>
    <row r="117" spans="2:51" s="11" customFormat="1" ht="12">
      <c r="B117" s="228"/>
      <c r="C117" s="229"/>
      <c r="D117" s="230" t="s">
        <v>204</v>
      </c>
      <c r="E117" s="231" t="s">
        <v>1</v>
      </c>
      <c r="F117" s="232" t="s">
        <v>852</v>
      </c>
      <c r="G117" s="229"/>
      <c r="H117" s="233">
        <v>2.16</v>
      </c>
      <c r="I117" s="234"/>
      <c r="J117" s="234"/>
      <c r="K117" s="229"/>
      <c r="L117" s="229"/>
      <c r="M117" s="235"/>
      <c r="N117" s="236"/>
      <c r="O117" s="237"/>
      <c r="P117" s="237"/>
      <c r="Q117" s="237"/>
      <c r="R117" s="237"/>
      <c r="S117" s="237"/>
      <c r="T117" s="237"/>
      <c r="U117" s="237"/>
      <c r="V117" s="237"/>
      <c r="W117" s="237"/>
      <c r="X117" s="238"/>
      <c r="AT117" s="239" t="s">
        <v>204</v>
      </c>
      <c r="AU117" s="239" t="s">
        <v>82</v>
      </c>
      <c r="AV117" s="11" t="s">
        <v>82</v>
      </c>
      <c r="AW117" s="11" t="s">
        <v>5</v>
      </c>
      <c r="AX117" s="11" t="s">
        <v>72</v>
      </c>
      <c r="AY117" s="239" t="s">
        <v>135</v>
      </c>
    </row>
    <row r="118" spans="2:51" s="11" customFormat="1" ht="12">
      <c r="B118" s="228"/>
      <c r="C118" s="229"/>
      <c r="D118" s="230" t="s">
        <v>204</v>
      </c>
      <c r="E118" s="231" t="s">
        <v>1</v>
      </c>
      <c r="F118" s="232" t="s">
        <v>853</v>
      </c>
      <c r="G118" s="229"/>
      <c r="H118" s="233">
        <v>0.48</v>
      </c>
      <c r="I118" s="234"/>
      <c r="J118" s="234"/>
      <c r="K118" s="229"/>
      <c r="L118" s="229"/>
      <c r="M118" s="235"/>
      <c r="N118" s="236"/>
      <c r="O118" s="237"/>
      <c r="P118" s="237"/>
      <c r="Q118" s="237"/>
      <c r="R118" s="237"/>
      <c r="S118" s="237"/>
      <c r="T118" s="237"/>
      <c r="U118" s="237"/>
      <c r="V118" s="237"/>
      <c r="W118" s="237"/>
      <c r="X118" s="238"/>
      <c r="AT118" s="239" t="s">
        <v>204</v>
      </c>
      <c r="AU118" s="239" t="s">
        <v>82</v>
      </c>
      <c r="AV118" s="11" t="s">
        <v>82</v>
      </c>
      <c r="AW118" s="11" t="s">
        <v>5</v>
      </c>
      <c r="AX118" s="11" t="s">
        <v>72</v>
      </c>
      <c r="AY118" s="239" t="s">
        <v>135</v>
      </c>
    </row>
    <row r="119" spans="2:65" s="1" customFormat="1" ht="16.5" customHeight="1">
      <c r="B119" s="36"/>
      <c r="C119" s="209" t="s">
        <v>174</v>
      </c>
      <c r="D119" s="209" t="s">
        <v>138</v>
      </c>
      <c r="E119" s="210" t="s">
        <v>458</v>
      </c>
      <c r="F119" s="211" t="s">
        <v>459</v>
      </c>
      <c r="G119" s="212" t="s">
        <v>202</v>
      </c>
      <c r="H119" s="213">
        <v>4.16</v>
      </c>
      <c r="I119" s="214"/>
      <c r="J119" s="214"/>
      <c r="K119" s="215">
        <f>ROUND(P119*H119,2)</f>
        <v>0</v>
      </c>
      <c r="L119" s="211" t="s">
        <v>142</v>
      </c>
      <c r="M119" s="41"/>
      <c r="N119" s="216" t="s">
        <v>1</v>
      </c>
      <c r="O119" s="217" t="s">
        <v>41</v>
      </c>
      <c r="P119" s="218">
        <f>I119+J119</f>
        <v>0</v>
      </c>
      <c r="Q119" s="218">
        <f>ROUND(I119*H119,2)</f>
        <v>0</v>
      </c>
      <c r="R119" s="218">
        <f>ROUND(J119*H119,2)</f>
        <v>0</v>
      </c>
      <c r="S119" s="77"/>
      <c r="T119" s="219">
        <f>S119*H119</f>
        <v>0</v>
      </c>
      <c r="U119" s="219">
        <v>0.003</v>
      </c>
      <c r="V119" s="219">
        <f>U119*H119</f>
        <v>0.012480000000000002</v>
      </c>
      <c r="W119" s="219">
        <v>0</v>
      </c>
      <c r="X119" s="220">
        <f>W119*H119</f>
        <v>0</v>
      </c>
      <c r="AR119" s="15" t="s">
        <v>153</v>
      </c>
      <c r="AT119" s="15" t="s">
        <v>138</v>
      </c>
      <c r="AU119" s="15" t="s">
        <v>82</v>
      </c>
      <c r="AY119" s="15" t="s">
        <v>135</v>
      </c>
      <c r="BE119" s="221">
        <f>IF(O119="základní",K119,0)</f>
        <v>0</v>
      </c>
      <c r="BF119" s="221">
        <f>IF(O119="snížená",K119,0)</f>
        <v>0</v>
      </c>
      <c r="BG119" s="221">
        <f>IF(O119="zákl. přenesená",K119,0)</f>
        <v>0</v>
      </c>
      <c r="BH119" s="221">
        <f>IF(O119="sníž. přenesená",K119,0)</f>
        <v>0</v>
      </c>
      <c r="BI119" s="221">
        <f>IF(O119="nulová",K119,0)</f>
        <v>0</v>
      </c>
      <c r="BJ119" s="15" t="s">
        <v>80</v>
      </c>
      <c r="BK119" s="221">
        <f>ROUND(P119*H119,2)</f>
        <v>0</v>
      </c>
      <c r="BL119" s="15" t="s">
        <v>153</v>
      </c>
      <c r="BM119" s="15" t="s">
        <v>460</v>
      </c>
    </row>
    <row r="120" spans="2:51" s="11" customFormat="1" ht="12">
      <c r="B120" s="228"/>
      <c r="C120" s="229"/>
      <c r="D120" s="230" t="s">
        <v>204</v>
      </c>
      <c r="E120" s="231" t="s">
        <v>1</v>
      </c>
      <c r="F120" s="232" t="s">
        <v>845</v>
      </c>
      <c r="G120" s="229"/>
      <c r="H120" s="233">
        <v>2</v>
      </c>
      <c r="I120" s="234"/>
      <c r="J120" s="234"/>
      <c r="K120" s="229"/>
      <c r="L120" s="229"/>
      <c r="M120" s="235"/>
      <c r="N120" s="236"/>
      <c r="O120" s="237"/>
      <c r="P120" s="237"/>
      <c r="Q120" s="237"/>
      <c r="R120" s="237"/>
      <c r="S120" s="237"/>
      <c r="T120" s="237"/>
      <c r="U120" s="237"/>
      <c r="V120" s="237"/>
      <c r="W120" s="237"/>
      <c r="X120" s="238"/>
      <c r="AT120" s="239" t="s">
        <v>204</v>
      </c>
      <c r="AU120" s="239" t="s">
        <v>82</v>
      </c>
      <c r="AV120" s="11" t="s">
        <v>82</v>
      </c>
      <c r="AW120" s="11" t="s">
        <v>5</v>
      </c>
      <c r="AX120" s="11" t="s">
        <v>72</v>
      </c>
      <c r="AY120" s="239" t="s">
        <v>135</v>
      </c>
    </row>
    <row r="121" spans="2:51" s="11" customFormat="1" ht="12">
      <c r="B121" s="228"/>
      <c r="C121" s="229"/>
      <c r="D121" s="230" t="s">
        <v>204</v>
      </c>
      <c r="E121" s="231" t="s">
        <v>1</v>
      </c>
      <c r="F121" s="232" t="s">
        <v>852</v>
      </c>
      <c r="G121" s="229"/>
      <c r="H121" s="233">
        <v>2.16</v>
      </c>
      <c r="I121" s="234"/>
      <c r="J121" s="234"/>
      <c r="K121" s="229"/>
      <c r="L121" s="229"/>
      <c r="M121" s="235"/>
      <c r="N121" s="236"/>
      <c r="O121" s="237"/>
      <c r="P121" s="237"/>
      <c r="Q121" s="237"/>
      <c r="R121" s="237"/>
      <c r="S121" s="237"/>
      <c r="T121" s="237"/>
      <c r="U121" s="237"/>
      <c r="V121" s="237"/>
      <c r="W121" s="237"/>
      <c r="X121" s="238"/>
      <c r="AT121" s="239" t="s">
        <v>204</v>
      </c>
      <c r="AU121" s="239" t="s">
        <v>82</v>
      </c>
      <c r="AV121" s="11" t="s">
        <v>82</v>
      </c>
      <c r="AW121" s="11" t="s">
        <v>5</v>
      </c>
      <c r="AX121" s="11" t="s">
        <v>72</v>
      </c>
      <c r="AY121" s="239" t="s">
        <v>135</v>
      </c>
    </row>
    <row r="122" spans="2:65" s="1" customFormat="1" ht="16.5" customHeight="1">
      <c r="B122" s="36"/>
      <c r="C122" s="209" t="s">
        <v>178</v>
      </c>
      <c r="D122" s="209" t="s">
        <v>138</v>
      </c>
      <c r="E122" s="210" t="s">
        <v>854</v>
      </c>
      <c r="F122" s="211" t="s">
        <v>855</v>
      </c>
      <c r="G122" s="212" t="s">
        <v>202</v>
      </c>
      <c r="H122" s="213">
        <v>124</v>
      </c>
      <c r="I122" s="214"/>
      <c r="J122" s="214"/>
      <c r="K122" s="215">
        <f>ROUND(P122*H122,2)</f>
        <v>0</v>
      </c>
      <c r="L122" s="211" t="s">
        <v>1</v>
      </c>
      <c r="M122" s="41"/>
      <c r="N122" s="216" t="s">
        <v>1</v>
      </c>
      <c r="O122" s="217" t="s">
        <v>41</v>
      </c>
      <c r="P122" s="218">
        <f>I122+J122</f>
        <v>0</v>
      </c>
      <c r="Q122" s="218">
        <f>ROUND(I122*H122,2)</f>
        <v>0</v>
      </c>
      <c r="R122" s="218">
        <f>ROUND(J122*H122,2)</f>
        <v>0</v>
      </c>
      <c r="S122" s="77"/>
      <c r="T122" s="219">
        <f>S122*H122</f>
        <v>0</v>
      </c>
      <c r="U122" s="219">
        <v>0.00022</v>
      </c>
      <c r="V122" s="219">
        <f>U122*H122</f>
        <v>0.027280000000000002</v>
      </c>
      <c r="W122" s="219">
        <v>0.002</v>
      </c>
      <c r="X122" s="220">
        <f>W122*H122</f>
        <v>0.248</v>
      </c>
      <c r="AR122" s="15" t="s">
        <v>153</v>
      </c>
      <c r="AT122" s="15" t="s">
        <v>138</v>
      </c>
      <c r="AU122" s="15" t="s">
        <v>82</v>
      </c>
      <c r="AY122" s="15" t="s">
        <v>135</v>
      </c>
      <c r="BE122" s="221">
        <f>IF(O122="základní",K122,0)</f>
        <v>0</v>
      </c>
      <c r="BF122" s="221">
        <f>IF(O122="snížená",K122,0)</f>
        <v>0</v>
      </c>
      <c r="BG122" s="221">
        <f>IF(O122="zákl. přenesená",K122,0)</f>
        <v>0</v>
      </c>
      <c r="BH122" s="221">
        <f>IF(O122="sníž. přenesená",K122,0)</f>
        <v>0</v>
      </c>
      <c r="BI122" s="221">
        <f>IF(O122="nulová",K122,0)</f>
        <v>0</v>
      </c>
      <c r="BJ122" s="15" t="s">
        <v>80</v>
      </c>
      <c r="BK122" s="221">
        <f>ROUND(P122*H122,2)</f>
        <v>0</v>
      </c>
      <c r="BL122" s="15" t="s">
        <v>153</v>
      </c>
      <c r="BM122" s="15" t="s">
        <v>463</v>
      </c>
    </row>
    <row r="123" spans="2:65" s="1" customFormat="1" ht="16.5" customHeight="1">
      <c r="B123" s="36"/>
      <c r="C123" s="209" t="s">
        <v>260</v>
      </c>
      <c r="D123" s="209" t="s">
        <v>138</v>
      </c>
      <c r="E123" s="210" t="s">
        <v>464</v>
      </c>
      <c r="F123" s="211" t="s">
        <v>465</v>
      </c>
      <c r="G123" s="212" t="s">
        <v>202</v>
      </c>
      <c r="H123" s="213">
        <v>89.6</v>
      </c>
      <c r="I123" s="214"/>
      <c r="J123" s="214"/>
      <c r="K123" s="215">
        <f>ROUND(P123*H123,2)</f>
        <v>0</v>
      </c>
      <c r="L123" s="211" t="s">
        <v>142</v>
      </c>
      <c r="M123" s="41"/>
      <c r="N123" s="216" t="s">
        <v>1</v>
      </c>
      <c r="O123" s="217" t="s">
        <v>41</v>
      </c>
      <c r="P123" s="218">
        <f>I123+J123</f>
        <v>0</v>
      </c>
      <c r="Q123" s="218">
        <f>ROUND(I123*H123,2)</f>
        <v>0</v>
      </c>
      <c r="R123" s="218">
        <f>ROUND(J123*H123,2)</f>
        <v>0</v>
      </c>
      <c r="S123" s="77"/>
      <c r="T123" s="219">
        <f>S123*H123</f>
        <v>0</v>
      </c>
      <c r="U123" s="219">
        <v>0</v>
      </c>
      <c r="V123" s="219">
        <f>U123*H123</f>
        <v>0</v>
      </c>
      <c r="W123" s="219">
        <v>0</v>
      </c>
      <c r="X123" s="220">
        <f>W123*H123</f>
        <v>0</v>
      </c>
      <c r="AR123" s="15" t="s">
        <v>153</v>
      </c>
      <c r="AT123" s="15" t="s">
        <v>138</v>
      </c>
      <c r="AU123" s="15" t="s">
        <v>82</v>
      </c>
      <c r="AY123" s="15" t="s">
        <v>135</v>
      </c>
      <c r="BE123" s="221">
        <f>IF(O123="základní",K123,0)</f>
        <v>0</v>
      </c>
      <c r="BF123" s="221">
        <f>IF(O123="snížená",K123,0)</f>
        <v>0</v>
      </c>
      <c r="BG123" s="221">
        <f>IF(O123="zákl. přenesená",K123,0)</f>
        <v>0</v>
      </c>
      <c r="BH123" s="221">
        <f>IF(O123="sníž. přenesená",K123,0)</f>
        <v>0</v>
      </c>
      <c r="BI123" s="221">
        <f>IF(O123="nulová",K123,0)</f>
        <v>0</v>
      </c>
      <c r="BJ123" s="15" t="s">
        <v>80</v>
      </c>
      <c r="BK123" s="221">
        <f>ROUND(P123*H123,2)</f>
        <v>0</v>
      </c>
      <c r="BL123" s="15" t="s">
        <v>153</v>
      </c>
      <c r="BM123" s="15" t="s">
        <v>856</v>
      </c>
    </row>
    <row r="124" spans="2:51" s="11" customFormat="1" ht="12">
      <c r="B124" s="228"/>
      <c r="C124" s="229"/>
      <c r="D124" s="230" t="s">
        <v>204</v>
      </c>
      <c r="E124" s="231" t="s">
        <v>1</v>
      </c>
      <c r="F124" s="232" t="s">
        <v>857</v>
      </c>
      <c r="G124" s="229"/>
      <c r="H124" s="233">
        <v>4.55</v>
      </c>
      <c r="I124" s="234"/>
      <c r="J124" s="234"/>
      <c r="K124" s="229"/>
      <c r="L124" s="229"/>
      <c r="M124" s="235"/>
      <c r="N124" s="236"/>
      <c r="O124" s="237"/>
      <c r="P124" s="237"/>
      <c r="Q124" s="237"/>
      <c r="R124" s="237"/>
      <c r="S124" s="237"/>
      <c r="T124" s="237"/>
      <c r="U124" s="237"/>
      <c r="V124" s="237"/>
      <c r="W124" s="237"/>
      <c r="X124" s="238"/>
      <c r="AT124" s="239" t="s">
        <v>204</v>
      </c>
      <c r="AU124" s="239" t="s">
        <v>82</v>
      </c>
      <c r="AV124" s="11" t="s">
        <v>82</v>
      </c>
      <c r="AW124" s="11" t="s">
        <v>5</v>
      </c>
      <c r="AX124" s="11" t="s">
        <v>72</v>
      </c>
      <c r="AY124" s="239" t="s">
        <v>135</v>
      </c>
    </row>
    <row r="125" spans="2:51" s="11" customFormat="1" ht="12">
      <c r="B125" s="228"/>
      <c r="C125" s="229"/>
      <c r="D125" s="230" t="s">
        <v>204</v>
      </c>
      <c r="E125" s="231" t="s">
        <v>1</v>
      </c>
      <c r="F125" s="232" t="s">
        <v>858</v>
      </c>
      <c r="G125" s="229"/>
      <c r="H125" s="233">
        <v>13.2</v>
      </c>
      <c r="I125" s="234"/>
      <c r="J125" s="234"/>
      <c r="K125" s="229"/>
      <c r="L125" s="229"/>
      <c r="M125" s="235"/>
      <c r="N125" s="236"/>
      <c r="O125" s="237"/>
      <c r="P125" s="237"/>
      <c r="Q125" s="237"/>
      <c r="R125" s="237"/>
      <c r="S125" s="237"/>
      <c r="T125" s="237"/>
      <c r="U125" s="237"/>
      <c r="V125" s="237"/>
      <c r="W125" s="237"/>
      <c r="X125" s="238"/>
      <c r="AT125" s="239" t="s">
        <v>204</v>
      </c>
      <c r="AU125" s="239" t="s">
        <v>82</v>
      </c>
      <c r="AV125" s="11" t="s">
        <v>82</v>
      </c>
      <c r="AW125" s="11" t="s">
        <v>5</v>
      </c>
      <c r="AX125" s="11" t="s">
        <v>72</v>
      </c>
      <c r="AY125" s="239" t="s">
        <v>135</v>
      </c>
    </row>
    <row r="126" spans="2:51" s="11" customFormat="1" ht="12">
      <c r="B126" s="228"/>
      <c r="C126" s="229"/>
      <c r="D126" s="230" t="s">
        <v>204</v>
      </c>
      <c r="E126" s="231" t="s">
        <v>1</v>
      </c>
      <c r="F126" s="232" t="s">
        <v>859</v>
      </c>
      <c r="G126" s="229"/>
      <c r="H126" s="233">
        <v>12.555</v>
      </c>
      <c r="I126" s="234"/>
      <c r="J126" s="234"/>
      <c r="K126" s="229"/>
      <c r="L126" s="229"/>
      <c r="M126" s="235"/>
      <c r="N126" s="236"/>
      <c r="O126" s="237"/>
      <c r="P126" s="237"/>
      <c r="Q126" s="237"/>
      <c r="R126" s="237"/>
      <c r="S126" s="237"/>
      <c r="T126" s="237"/>
      <c r="U126" s="237"/>
      <c r="V126" s="237"/>
      <c r="W126" s="237"/>
      <c r="X126" s="238"/>
      <c r="AT126" s="239" t="s">
        <v>204</v>
      </c>
      <c r="AU126" s="239" t="s">
        <v>82</v>
      </c>
      <c r="AV126" s="11" t="s">
        <v>82</v>
      </c>
      <c r="AW126" s="11" t="s">
        <v>5</v>
      </c>
      <c r="AX126" s="11" t="s">
        <v>72</v>
      </c>
      <c r="AY126" s="239" t="s">
        <v>135</v>
      </c>
    </row>
    <row r="127" spans="2:51" s="11" customFormat="1" ht="12">
      <c r="B127" s="228"/>
      <c r="C127" s="229"/>
      <c r="D127" s="230" t="s">
        <v>204</v>
      </c>
      <c r="E127" s="231" t="s">
        <v>1</v>
      </c>
      <c r="F127" s="232" t="s">
        <v>860</v>
      </c>
      <c r="G127" s="229"/>
      <c r="H127" s="233">
        <v>4.095</v>
      </c>
      <c r="I127" s="234"/>
      <c r="J127" s="234"/>
      <c r="K127" s="229"/>
      <c r="L127" s="229"/>
      <c r="M127" s="235"/>
      <c r="N127" s="236"/>
      <c r="O127" s="237"/>
      <c r="P127" s="237"/>
      <c r="Q127" s="237"/>
      <c r="R127" s="237"/>
      <c r="S127" s="237"/>
      <c r="T127" s="237"/>
      <c r="U127" s="237"/>
      <c r="V127" s="237"/>
      <c r="W127" s="237"/>
      <c r="X127" s="238"/>
      <c r="AT127" s="239" t="s">
        <v>204</v>
      </c>
      <c r="AU127" s="239" t="s">
        <v>82</v>
      </c>
      <c r="AV127" s="11" t="s">
        <v>82</v>
      </c>
      <c r="AW127" s="11" t="s">
        <v>5</v>
      </c>
      <c r="AX127" s="11" t="s">
        <v>72</v>
      </c>
      <c r="AY127" s="239" t="s">
        <v>135</v>
      </c>
    </row>
    <row r="128" spans="2:51" s="11" customFormat="1" ht="12">
      <c r="B128" s="228"/>
      <c r="C128" s="229"/>
      <c r="D128" s="230" t="s">
        <v>204</v>
      </c>
      <c r="E128" s="231" t="s">
        <v>1</v>
      </c>
      <c r="F128" s="232" t="s">
        <v>861</v>
      </c>
      <c r="G128" s="229"/>
      <c r="H128" s="233">
        <v>0.675</v>
      </c>
      <c r="I128" s="234"/>
      <c r="J128" s="234"/>
      <c r="K128" s="229"/>
      <c r="L128" s="229"/>
      <c r="M128" s="235"/>
      <c r="N128" s="236"/>
      <c r="O128" s="237"/>
      <c r="P128" s="237"/>
      <c r="Q128" s="237"/>
      <c r="R128" s="237"/>
      <c r="S128" s="237"/>
      <c r="T128" s="237"/>
      <c r="U128" s="237"/>
      <c r="V128" s="237"/>
      <c r="W128" s="237"/>
      <c r="X128" s="238"/>
      <c r="AT128" s="239" t="s">
        <v>204</v>
      </c>
      <c r="AU128" s="239" t="s">
        <v>82</v>
      </c>
      <c r="AV128" s="11" t="s">
        <v>82</v>
      </c>
      <c r="AW128" s="11" t="s">
        <v>5</v>
      </c>
      <c r="AX128" s="11" t="s">
        <v>72</v>
      </c>
      <c r="AY128" s="239" t="s">
        <v>135</v>
      </c>
    </row>
    <row r="129" spans="2:51" s="11" customFormat="1" ht="12">
      <c r="B129" s="228"/>
      <c r="C129" s="229"/>
      <c r="D129" s="230" t="s">
        <v>204</v>
      </c>
      <c r="E129" s="231" t="s">
        <v>1</v>
      </c>
      <c r="F129" s="232" t="s">
        <v>862</v>
      </c>
      <c r="G129" s="229"/>
      <c r="H129" s="233">
        <v>7.2</v>
      </c>
      <c r="I129" s="234"/>
      <c r="J129" s="234"/>
      <c r="K129" s="229"/>
      <c r="L129" s="229"/>
      <c r="M129" s="235"/>
      <c r="N129" s="236"/>
      <c r="O129" s="237"/>
      <c r="P129" s="237"/>
      <c r="Q129" s="237"/>
      <c r="R129" s="237"/>
      <c r="S129" s="237"/>
      <c r="T129" s="237"/>
      <c r="U129" s="237"/>
      <c r="V129" s="237"/>
      <c r="W129" s="237"/>
      <c r="X129" s="238"/>
      <c r="AT129" s="239" t="s">
        <v>204</v>
      </c>
      <c r="AU129" s="239" t="s">
        <v>82</v>
      </c>
      <c r="AV129" s="11" t="s">
        <v>82</v>
      </c>
      <c r="AW129" s="11" t="s">
        <v>5</v>
      </c>
      <c r="AX129" s="11" t="s">
        <v>72</v>
      </c>
      <c r="AY129" s="239" t="s">
        <v>135</v>
      </c>
    </row>
    <row r="130" spans="2:51" s="11" customFormat="1" ht="12">
      <c r="B130" s="228"/>
      <c r="C130" s="229"/>
      <c r="D130" s="230" t="s">
        <v>204</v>
      </c>
      <c r="E130" s="231" t="s">
        <v>1</v>
      </c>
      <c r="F130" s="232" t="s">
        <v>863</v>
      </c>
      <c r="G130" s="229"/>
      <c r="H130" s="233">
        <v>3.6</v>
      </c>
      <c r="I130" s="234"/>
      <c r="J130" s="234"/>
      <c r="K130" s="229"/>
      <c r="L130" s="229"/>
      <c r="M130" s="235"/>
      <c r="N130" s="236"/>
      <c r="O130" s="237"/>
      <c r="P130" s="237"/>
      <c r="Q130" s="237"/>
      <c r="R130" s="237"/>
      <c r="S130" s="237"/>
      <c r="T130" s="237"/>
      <c r="U130" s="237"/>
      <c r="V130" s="237"/>
      <c r="W130" s="237"/>
      <c r="X130" s="238"/>
      <c r="AT130" s="239" t="s">
        <v>204</v>
      </c>
      <c r="AU130" s="239" t="s">
        <v>82</v>
      </c>
      <c r="AV130" s="11" t="s">
        <v>82</v>
      </c>
      <c r="AW130" s="11" t="s">
        <v>5</v>
      </c>
      <c r="AX130" s="11" t="s">
        <v>72</v>
      </c>
      <c r="AY130" s="239" t="s">
        <v>135</v>
      </c>
    </row>
    <row r="131" spans="2:51" s="11" customFormat="1" ht="12">
      <c r="B131" s="228"/>
      <c r="C131" s="229"/>
      <c r="D131" s="230" t="s">
        <v>204</v>
      </c>
      <c r="E131" s="231" t="s">
        <v>1</v>
      </c>
      <c r="F131" s="232" t="s">
        <v>864</v>
      </c>
      <c r="G131" s="229"/>
      <c r="H131" s="233">
        <v>43.725</v>
      </c>
      <c r="I131" s="234"/>
      <c r="J131" s="234"/>
      <c r="K131" s="229"/>
      <c r="L131" s="229"/>
      <c r="M131" s="235"/>
      <c r="N131" s="236"/>
      <c r="O131" s="237"/>
      <c r="P131" s="237"/>
      <c r="Q131" s="237"/>
      <c r="R131" s="237"/>
      <c r="S131" s="237"/>
      <c r="T131" s="237"/>
      <c r="U131" s="237"/>
      <c r="V131" s="237"/>
      <c r="W131" s="237"/>
      <c r="X131" s="238"/>
      <c r="AT131" s="239" t="s">
        <v>204</v>
      </c>
      <c r="AU131" s="239" t="s">
        <v>82</v>
      </c>
      <c r="AV131" s="11" t="s">
        <v>82</v>
      </c>
      <c r="AW131" s="11" t="s">
        <v>5</v>
      </c>
      <c r="AX131" s="11" t="s">
        <v>72</v>
      </c>
      <c r="AY131" s="239" t="s">
        <v>135</v>
      </c>
    </row>
    <row r="132" spans="2:63" s="10" customFormat="1" ht="22.8" customHeight="1">
      <c r="B132" s="192"/>
      <c r="C132" s="193"/>
      <c r="D132" s="194" t="s">
        <v>71</v>
      </c>
      <c r="E132" s="207" t="s">
        <v>317</v>
      </c>
      <c r="F132" s="207" t="s">
        <v>318</v>
      </c>
      <c r="G132" s="193"/>
      <c r="H132" s="193"/>
      <c r="I132" s="196"/>
      <c r="J132" s="196"/>
      <c r="K132" s="208">
        <f>BK132</f>
        <v>0</v>
      </c>
      <c r="L132" s="193"/>
      <c r="M132" s="198"/>
      <c r="N132" s="199"/>
      <c r="O132" s="200"/>
      <c r="P132" s="200"/>
      <c r="Q132" s="201">
        <f>Q133</f>
        <v>0</v>
      </c>
      <c r="R132" s="201">
        <f>R133</f>
        <v>0</v>
      </c>
      <c r="S132" s="200"/>
      <c r="T132" s="202">
        <f>T133</f>
        <v>0</v>
      </c>
      <c r="U132" s="200"/>
      <c r="V132" s="202">
        <f>V133</f>
        <v>0</v>
      </c>
      <c r="W132" s="200"/>
      <c r="X132" s="203">
        <f>X133</f>
        <v>0</v>
      </c>
      <c r="AR132" s="204" t="s">
        <v>80</v>
      </c>
      <c r="AT132" s="205" t="s">
        <v>71</v>
      </c>
      <c r="AU132" s="205" t="s">
        <v>80</v>
      </c>
      <c r="AY132" s="204" t="s">
        <v>135</v>
      </c>
      <c r="BK132" s="206">
        <f>BK133</f>
        <v>0</v>
      </c>
    </row>
    <row r="133" spans="2:65" s="1" customFormat="1" ht="16.5" customHeight="1">
      <c r="B133" s="36"/>
      <c r="C133" s="209" t="s">
        <v>265</v>
      </c>
      <c r="D133" s="209" t="s">
        <v>138</v>
      </c>
      <c r="E133" s="210" t="s">
        <v>320</v>
      </c>
      <c r="F133" s="211" t="s">
        <v>321</v>
      </c>
      <c r="G133" s="212" t="s">
        <v>297</v>
      </c>
      <c r="H133" s="213">
        <v>0.512</v>
      </c>
      <c r="I133" s="214"/>
      <c r="J133" s="214"/>
      <c r="K133" s="215">
        <f>ROUND(P133*H133,2)</f>
        <v>0</v>
      </c>
      <c r="L133" s="211" t="s">
        <v>142</v>
      </c>
      <c r="M133" s="41"/>
      <c r="N133" s="216" t="s">
        <v>1</v>
      </c>
      <c r="O133" s="217" t="s">
        <v>41</v>
      </c>
      <c r="P133" s="218">
        <f>I133+J133</f>
        <v>0</v>
      </c>
      <c r="Q133" s="218">
        <f>ROUND(I133*H133,2)</f>
        <v>0</v>
      </c>
      <c r="R133" s="218">
        <f>ROUND(J133*H133,2)</f>
        <v>0</v>
      </c>
      <c r="S133" s="77"/>
      <c r="T133" s="219">
        <f>S133*H133</f>
        <v>0</v>
      </c>
      <c r="U133" s="219">
        <v>0</v>
      </c>
      <c r="V133" s="219">
        <f>U133*H133</f>
        <v>0</v>
      </c>
      <c r="W133" s="219">
        <v>0</v>
      </c>
      <c r="X133" s="220">
        <f>W133*H133</f>
        <v>0</v>
      </c>
      <c r="AR133" s="15" t="s">
        <v>153</v>
      </c>
      <c r="AT133" s="15" t="s">
        <v>138</v>
      </c>
      <c r="AU133" s="15" t="s">
        <v>82</v>
      </c>
      <c r="AY133" s="15" t="s">
        <v>135</v>
      </c>
      <c r="BE133" s="221">
        <f>IF(O133="základní",K133,0)</f>
        <v>0</v>
      </c>
      <c r="BF133" s="221">
        <f>IF(O133="snížená",K133,0)</f>
        <v>0</v>
      </c>
      <c r="BG133" s="221">
        <f>IF(O133="zákl. přenesená",K133,0)</f>
        <v>0</v>
      </c>
      <c r="BH133" s="221">
        <f>IF(O133="sníž. přenesená",K133,0)</f>
        <v>0</v>
      </c>
      <c r="BI133" s="221">
        <f>IF(O133="nulová",K133,0)</f>
        <v>0</v>
      </c>
      <c r="BJ133" s="15" t="s">
        <v>80</v>
      </c>
      <c r="BK133" s="221">
        <f>ROUND(P133*H133,2)</f>
        <v>0</v>
      </c>
      <c r="BL133" s="15" t="s">
        <v>153</v>
      </c>
      <c r="BM133" s="15" t="s">
        <v>865</v>
      </c>
    </row>
    <row r="134" spans="2:63" s="10" customFormat="1" ht="25.9" customHeight="1">
      <c r="B134" s="192"/>
      <c r="C134" s="193"/>
      <c r="D134" s="194" t="s">
        <v>71</v>
      </c>
      <c r="E134" s="195" t="s">
        <v>323</v>
      </c>
      <c r="F134" s="195" t="s">
        <v>324</v>
      </c>
      <c r="G134" s="193"/>
      <c r="H134" s="193"/>
      <c r="I134" s="196"/>
      <c r="J134" s="196"/>
      <c r="K134" s="197">
        <f>BK134</f>
        <v>0</v>
      </c>
      <c r="L134" s="193"/>
      <c r="M134" s="198"/>
      <c r="N134" s="199"/>
      <c r="O134" s="200"/>
      <c r="P134" s="200"/>
      <c r="Q134" s="201">
        <f>Q135+Q138+Q144+Q158+Q170+Q173+Q177+Q191+Q197+Q215+Q225</f>
        <v>0</v>
      </c>
      <c r="R134" s="201">
        <f>R135+R138+R144+R158+R170+R173+R177+R191+R197+R215+R225</f>
        <v>0</v>
      </c>
      <c r="S134" s="200"/>
      <c r="T134" s="202">
        <f>T135+T138+T144+T158+T170+T173+T177+T191+T197+T215+T225</f>
        <v>0</v>
      </c>
      <c r="U134" s="200"/>
      <c r="V134" s="202">
        <f>V135+V138+V144+V158+V170+V173+V177+V191+V197+V215+V225</f>
        <v>1.34628674</v>
      </c>
      <c r="W134" s="200"/>
      <c r="X134" s="203">
        <f>X135+X138+X144+X158+X170+X173+X177+X191+X197+X215+X225</f>
        <v>0.13648385000000002</v>
      </c>
      <c r="AR134" s="204" t="s">
        <v>82</v>
      </c>
      <c r="AT134" s="205" t="s">
        <v>71</v>
      </c>
      <c r="AU134" s="205" t="s">
        <v>72</v>
      </c>
      <c r="AY134" s="204" t="s">
        <v>135</v>
      </c>
      <c r="BK134" s="206">
        <f>BK135+BK138+BK144+BK158+BK170+BK173+BK177+BK191+BK197+BK215+BK225</f>
        <v>0</v>
      </c>
    </row>
    <row r="135" spans="2:63" s="10" customFormat="1" ht="22.8" customHeight="1">
      <c r="B135" s="192"/>
      <c r="C135" s="193"/>
      <c r="D135" s="194" t="s">
        <v>71</v>
      </c>
      <c r="E135" s="207" t="s">
        <v>866</v>
      </c>
      <c r="F135" s="207" t="s">
        <v>867</v>
      </c>
      <c r="G135" s="193"/>
      <c r="H135" s="193"/>
      <c r="I135" s="196"/>
      <c r="J135" s="196"/>
      <c r="K135" s="208">
        <f>BK135</f>
        <v>0</v>
      </c>
      <c r="L135" s="193"/>
      <c r="M135" s="198"/>
      <c r="N135" s="199"/>
      <c r="O135" s="200"/>
      <c r="P135" s="200"/>
      <c r="Q135" s="201">
        <f>SUM(Q136:Q137)</f>
        <v>0</v>
      </c>
      <c r="R135" s="201">
        <f>SUM(R136:R137)</f>
        <v>0</v>
      </c>
      <c r="S135" s="200"/>
      <c r="T135" s="202">
        <f>SUM(T136:T137)</f>
        <v>0</v>
      </c>
      <c r="U135" s="200"/>
      <c r="V135" s="202">
        <f>SUM(V136:V137)</f>
        <v>0.020004</v>
      </c>
      <c r="W135" s="200"/>
      <c r="X135" s="203">
        <f>SUM(X136:X137)</f>
        <v>0</v>
      </c>
      <c r="AR135" s="204" t="s">
        <v>82</v>
      </c>
      <c r="AT135" s="205" t="s">
        <v>71</v>
      </c>
      <c r="AU135" s="205" t="s">
        <v>80</v>
      </c>
      <c r="AY135" s="204" t="s">
        <v>135</v>
      </c>
      <c r="BK135" s="206">
        <f>SUM(BK136:BK137)</f>
        <v>0</v>
      </c>
    </row>
    <row r="136" spans="2:65" s="1" customFormat="1" ht="22.5" customHeight="1">
      <c r="B136" s="36"/>
      <c r="C136" s="209" t="s">
        <v>271</v>
      </c>
      <c r="D136" s="209" t="s">
        <v>138</v>
      </c>
      <c r="E136" s="210" t="s">
        <v>868</v>
      </c>
      <c r="F136" s="211" t="s">
        <v>869</v>
      </c>
      <c r="G136" s="212" t="s">
        <v>202</v>
      </c>
      <c r="H136" s="213">
        <v>5.001</v>
      </c>
      <c r="I136" s="214"/>
      <c r="J136" s="214"/>
      <c r="K136" s="215">
        <f>ROUND(P136*H136,2)</f>
        <v>0</v>
      </c>
      <c r="L136" s="211" t="s">
        <v>142</v>
      </c>
      <c r="M136" s="41"/>
      <c r="N136" s="216" t="s">
        <v>1</v>
      </c>
      <c r="O136" s="217" t="s">
        <v>41</v>
      </c>
      <c r="P136" s="218">
        <f>I136+J136</f>
        <v>0</v>
      </c>
      <c r="Q136" s="218">
        <f>ROUND(I136*H136,2)</f>
        <v>0</v>
      </c>
      <c r="R136" s="218">
        <f>ROUND(J136*H136,2)</f>
        <v>0</v>
      </c>
      <c r="S136" s="77"/>
      <c r="T136" s="219">
        <f>S136*H136</f>
        <v>0</v>
      </c>
      <c r="U136" s="219">
        <v>0.004</v>
      </c>
      <c r="V136" s="219">
        <f>U136*H136</f>
        <v>0.020004</v>
      </c>
      <c r="W136" s="219">
        <v>0</v>
      </c>
      <c r="X136" s="220">
        <f>W136*H136</f>
        <v>0</v>
      </c>
      <c r="AR136" s="15" t="s">
        <v>238</v>
      </c>
      <c r="AT136" s="15" t="s">
        <v>138</v>
      </c>
      <c r="AU136" s="15" t="s">
        <v>82</v>
      </c>
      <c r="AY136" s="15" t="s">
        <v>135</v>
      </c>
      <c r="BE136" s="221">
        <f>IF(O136="základní",K136,0)</f>
        <v>0</v>
      </c>
      <c r="BF136" s="221">
        <f>IF(O136="snížená",K136,0)</f>
        <v>0</v>
      </c>
      <c r="BG136" s="221">
        <f>IF(O136="zákl. přenesená",K136,0)</f>
        <v>0</v>
      </c>
      <c r="BH136" s="221">
        <f>IF(O136="sníž. přenesená",K136,0)</f>
        <v>0</v>
      </c>
      <c r="BI136" s="221">
        <f>IF(O136="nulová",K136,0)</f>
        <v>0</v>
      </c>
      <c r="BJ136" s="15" t="s">
        <v>80</v>
      </c>
      <c r="BK136" s="221">
        <f>ROUND(P136*H136,2)</f>
        <v>0</v>
      </c>
      <c r="BL136" s="15" t="s">
        <v>238</v>
      </c>
      <c r="BM136" s="15" t="s">
        <v>870</v>
      </c>
    </row>
    <row r="137" spans="2:51" s="11" customFormat="1" ht="12">
      <c r="B137" s="228"/>
      <c r="C137" s="229"/>
      <c r="D137" s="230" t="s">
        <v>204</v>
      </c>
      <c r="E137" s="231" t="s">
        <v>1</v>
      </c>
      <c r="F137" s="232" t="s">
        <v>871</v>
      </c>
      <c r="G137" s="229"/>
      <c r="H137" s="233">
        <v>5.001</v>
      </c>
      <c r="I137" s="234"/>
      <c r="J137" s="234"/>
      <c r="K137" s="229"/>
      <c r="L137" s="229"/>
      <c r="M137" s="235"/>
      <c r="N137" s="236"/>
      <c r="O137" s="237"/>
      <c r="P137" s="237"/>
      <c r="Q137" s="237"/>
      <c r="R137" s="237"/>
      <c r="S137" s="237"/>
      <c r="T137" s="237"/>
      <c r="U137" s="237"/>
      <c r="V137" s="237"/>
      <c r="W137" s="237"/>
      <c r="X137" s="238"/>
      <c r="AT137" s="239" t="s">
        <v>204</v>
      </c>
      <c r="AU137" s="239" t="s">
        <v>82</v>
      </c>
      <c r="AV137" s="11" t="s">
        <v>82</v>
      </c>
      <c r="AW137" s="11" t="s">
        <v>5</v>
      </c>
      <c r="AX137" s="11" t="s">
        <v>80</v>
      </c>
      <c r="AY137" s="239" t="s">
        <v>135</v>
      </c>
    </row>
    <row r="138" spans="2:63" s="10" customFormat="1" ht="22.8" customHeight="1">
      <c r="B138" s="192"/>
      <c r="C138" s="193"/>
      <c r="D138" s="194" t="s">
        <v>71</v>
      </c>
      <c r="E138" s="207" t="s">
        <v>872</v>
      </c>
      <c r="F138" s="207" t="s">
        <v>873</v>
      </c>
      <c r="G138" s="193"/>
      <c r="H138" s="193"/>
      <c r="I138" s="196"/>
      <c r="J138" s="196"/>
      <c r="K138" s="208">
        <f>BK138</f>
        <v>0</v>
      </c>
      <c r="L138" s="193"/>
      <c r="M138" s="198"/>
      <c r="N138" s="199"/>
      <c r="O138" s="200"/>
      <c r="P138" s="200"/>
      <c r="Q138" s="201">
        <f>SUM(Q139:Q143)</f>
        <v>0</v>
      </c>
      <c r="R138" s="201">
        <f>SUM(R139:R143)</f>
        <v>0</v>
      </c>
      <c r="S138" s="200"/>
      <c r="T138" s="202">
        <f>SUM(T139:T143)</f>
        <v>0</v>
      </c>
      <c r="U138" s="200"/>
      <c r="V138" s="202">
        <f>SUM(V139:V143)</f>
        <v>0.0006399999999999999</v>
      </c>
      <c r="W138" s="200"/>
      <c r="X138" s="203">
        <f>SUM(X139:X143)</f>
        <v>0</v>
      </c>
      <c r="AR138" s="204" t="s">
        <v>82</v>
      </c>
      <c r="AT138" s="205" t="s">
        <v>71</v>
      </c>
      <c r="AU138" s="205" t="s">
        <v>80</v>
      </c>
      <c r="AY138" s="204" t="s">
        <v>135</v>
      </c>
      <c r="BK138" s="206">
        <f>SUM(BK139:BK143)</f>
        <v>0</v>
      </c>
    </row>
    <row r="139" spans="2:65" s="1" customFormat="1" ht="16.5" customHeight="1">
      <c r="B139" s="36"/>
      <c r="C139" s="209" t="s">
        <v>276</v>
      </c>
      <c r="D139" s="209" t="s">
        <v>138</v>
      </c>
      <c r="E139" s="210" t="s">
        <v>874</v>
      </c>
      <c r="F139" s="211" t="s">
        <v>875</v>
      </c>
      <c r="G139" s="212" t="s">
        <v>218</v>
      </c>
      <c r="H139" s="213">
        <v>1</v>
      </c>
      <c r="I139" s="214"/>
      <c r="J139" s="214"/>
      <c r="K139" s="215">
        <f>ROUND(P139*H139,2)</f>
        <v>0</v>
      </c>
      <c r="L139" s="211" t="s">
        <v>142</v>
      </c>
      <c r="M139" s="41"/>
      <c r="N139" s="216" t="s">
        <v>1</v>
      </c>
      <c r="O139" s="217" t="s">
        <v>41</v>
      </c>
      <c r="P139" s="218">
        <f>I139+J139</f>
        <v>0</v>
      </c>
      <c r="Q139" s="218">
        <f>ROUND(I139*H139,2)</f>
        <v>0</v>
      </c>
      <c r="R139" s="218">
        <f>ROUND(J139*H139,2)</f>
        <v>0</v>
      </c>
      <c r="S139" s="77"/>
      <c r="T139" s="219">
        <f>S139*H139</f>
        <v>0</v>
      </c>
      <c r="U139" s="219">
        <v>0.00029</v>
      </c>
      <c r="V139" s="219">
        <f>U139*H139</f>
        <v>0.00029</v>
      </c>
      <c r="W139" s="219">
        <v>0</v>
      </c>
      <c r="X139" s="220">
        <f>W139*H139</f>
        <v>0</v>
      </c>
      <c r="AR139" s="15" t="s">
        <v>238</v>
      </c>
      <c r="AT139" s="15" t="s">
        <v>138</v>
      </c>
      <c r="AU139" s="15" t="s">
        <v>82</v>
      </c>
      <c r="AY139" s="15" t="s">
        <v>135</v>
      </c>
      <c r="BE139" s="221">
        <f>IF(O139="základní",K139,0)</f>
        <v>0</v>
      </c>
      <c r="BF139" s="221">
        <f>IF(O139="snížená",K139,0)</f>
        <v>0</v>
      </c>
      <c r="BG139" s="221">
        <f>IF(O139="zákl. přenesená",K139,0)</f>
        <v>0</v>
      </c>
      <c r="BH139" s="221">
        <f>IF(O139="sníž. přenesená",K139,0)</f>
        <v>0</v>
      </c>
      <c r="BI139" s="221">
        <f>IF(O139="nulová",K139,0)</f>
        <v>0</v>
      </c>
      <c r="BJ139" s="15" t="s">
        <v>80</v>
      </c>
      <c r="BK139" s="221">
        <f>ROUND(P139*H139,2)</f>
        <v>0</v>
      </c>
      <c r="BL139" s="15" t="s">
        <v>238</v>
      </c>
      <c r="BM139" s="15" t="s">
        <v>876</v>
      </c>
    </row>
    <row r="140" spans="2:51" s="11" customFormat="1" ht="12">
      <c r="B140" s="228"/>
      <c r="C140" s="229"/>
      <c r="D140" s="230" t="s">
        <v>204</v>
      </c>
      <c r="E140" s="231" t="s">
        <v>1</v>
      </c>
      <c r="F140" s="232" t="s">
        <v>877</v>
      </c>
      <c r="G140" s="229"/>
      <c r="H140" s="233">
        <v>1</v>
      </c>
      <c r="I140" s="234"/>
      <c r="J140" s="234"/>
      <c r="K140" s="229"/>
      <c r="L140" s="229"/>
      <c r="M140" s="235"/>
      <c r="N140" s="236"/>
      <c r="O140" s="237"/>
      <c r="P140" s="237"/>
      <c r="Q140" s="237"/>
      <c r="R140" s="237"/>
      <c r="S140" s="237"/>
      <c r="T140" s="237"/>
      <c r="U140" s="237"/>
      <c r="V140" s="237"/>
      <c r="W140" s="237"/>
      <c r="X140" s="238"/>
      <c r="AT140" s="239" t="s">
        <v>204</v>
      </c>
      <c r="AU140" s="239" t="s">
        <v>82</v>
      </c>
      <c r="AV140" s="11" t="s">
        <v>82</v>
      </c>
      <c r="AW140" s="11" t="s">
        <v>5</v>
      </c>
      <c r="AX140" s="11" t="s">
        <v>80</v>
      </c>
      <c r="AY140" s="239" t="s">
        <v>135</v>
      </c>
    </row>
    <row r="141" spans="2:65" s="1" customFormat="1" ht="16.5" customHeight="1">
      <c r="B141" s="36"/>
      <c r="C141" s="209" t="s">
        <v>9</v>
      </c>
      <c r="D141" s="209" t="s">
        <v>138</v>
      </c>
      <c r="E141" s="210" t="s">
        <v>878</v>
      </c>
      <c r="F141" s="211" t="s">
        <v>879</v>
      </c>
      <c r="G141" s="212" t="s">
        <v>218</v>
      </c>
      <c r="H141" s="213">
        <v>1</v>
      </c>
      <c r="I141" s="214"/>
      <c r="J141" s="214"/>
      <c r="K141" s="215">
        <f>ROUND(P141*H141,2)</f>
        <v>0</v>
      </c>
      <c r="L141" s="211" t="s">
        <v>142</v>
      </c>
      <c r="M141" s="41"/>
      <c r="N141" s="216" t="s">
        <v>1</v>
      </c>
      <c r="O141" s="217" t="s">
        <v>41</v>
      </c>
      <c r="P141" s="218">
        <f>I141+J141</f>
        <v>0</v>
      </c>
      <c r="Q141" s="218">
        <f>ROUND(I141*H141,2)</f>
        <v>0</v>
      </c>
      <c r="R141" s="218">
        <f>ROUND(J141*H141,2)</f>
        <v>0</v>
      </c>
      <c r="S141" s="77"/>
      <c r="T141" s="219">
        <f>S141*H141</f>
        <v>0</v>
      </c>
      <c r="U141" s="219">
        <v>0.00035</v>
      </c>
      <c r="V141" s="219">
        <f>U141*H141</f>
        <v>0.00035</v>
      </c>
      <c r="W141" s="219">
        <v>0</v>
      </c>
      <c r="X141" s="220">
        <f>W141*H141</f>
        <v>0</v>
      </c>
      <c r="AR141" s="15" t="s">
        <v>238</v>
      </c>
      <c r="AT141" s="15" t="s">
        <v>138</v>
      </c>
      <c r="AU141" s="15" t="s">
        <v>82</v>
      </c>
      <c r="AY141" s="15" t="s">
        <v>135</v>
      </c>
      <c r="BE141" s="221">
        <f>IF(O141="základní",K141,0)</f>
        <v>0</v>
      </c>
      <c r="BF141" s="221">
        <f>IF(O141="snížená",K141,0)</f>
        <v>0</v>
      </c>
      <c r="BG141" s="221">
        <f>IF(O141="zákl. přenesená",K141,0)</f>
        <v>0</v>
      </c>
      <c r="BH141" s="221">
        <f>IF(O141="sníž. přenesená",K141,0)</f>
        <v>0</v>
      </c>
      <c r="BI141" s="221">
        <f>IF(O141="nulová",K141,0)</f>
        <v>0</v>
      </c>
      <c r="BJ141" s="15" t="s">
        <v>80</v>
      </c>
      <c r="BK141" s="221">
        <f>ROUND(P141*H141,2)</f>
        <v>0</v>
      </c>
      <c r="BL141" s="15" t="s">
        <v>238</v>
      </c>
      <c r="BM141" s="15" t="s">
        <v>880</v>
      </c>
    </row>
    <row r="142" spans="2:51" s="11" customFormat="1" ht="12">
      <c r="B142" s="228"/>
      <c r="C142" s="229"/>
      <c r="D142" s="230" t="s">
        <v>204</v>
      </c>
      <c r="E142" s="231" t="s">
        <v>1</v>
      </c>
      <c r="F142" s="232" t="s">
        <v>881</v>
      </c>
      <c r="G142" s="229"/>
      <c r="H142" s="233">
        <v>1</v>
      </c>
      <c r="I142" s="234"/>
      <c r="J142" s="234"/>
      <c r="K142" s="229"/>
      <c r="L142" s="229"/>
      <c r="M142" s="235"/>
      <c r="N142" s="236"/>
      <c r="O142" s="237"/>
      <c r="P142" s="237"/>
      <c r="Q142" s="237"/>
      <c r="R142" s="237"/>
      <c r="S142" s="237"/>
      <c r="T142" s="237"/>
      <c r="U142" s="237"/>
      <c r="V142" s="237"/>
      <c r="W142" s="237"/>
      <c r="X142" s="238"/>
      <c r="AT142" s="239" t="s">
        <v>204</v>
      </c>
      <c r="AU142" s="239" t="s">
        <v>82</v>
      </c>
      <c r="AV142" s="11" t="s">
        <v>82</v>
      </c>
      <c r="AW142" s="11" t="s">
        <v>5</v>
      </c>
      <c r="AX142" s="11" t="s">
        <v>80</v>
      </c>
      <c r="AY142" s="239" t="s">
        <v>135</v>
      </c>
    </row>
    <row r="143" spans="2:65" s="1" customFormat="1" ht="16.5" customHeight="1">
      <c r="B143" s="36"/>
      <c r="C143" s="209" t="s">
        <v>238</v>
      </c>
      <c r="D143" s="209" t="s">
        <v>138</v>
      </c>
      <c r="E143" s="210" t="s">
        <v>882</v>
      </c>
      <c r="F143" s="211" t="s">
        <v>883</v>
      </c>
      <c r="G143" s="212" t="s">
        <v>535</v>
      </c>
      <c r="H143" s="253"/>
      <c r="I143" s="214"/>
      <c r="J143" s="214"/>
      <c r="K143" s="215">
        <f>ROUND(P143*H143,2)</f>
        <v>0</v>
      </c>
      <c r="L143" s="211" t="s">
        <v>142</v>
      </c>
      <c r="M143" s="41"/>
      <c r="N143" s="216" t="s">
        <v>1</v>
      </c>
      <c r="O143" s="217" t="s">
        <v>41</v>
      </c>
      <c r="P143" s="218">
        <f>I143+J143</f>
        <v>0</v>
      </c>
      <c r="Q143" s="218">
        <f>ROUND(I143*H143,2)</f>
        <v>0</v>
      </c>
      <c r="R143" s="218">
        <f>ROUND(J143*H143,2)</f>
        <v>0</v>
      </c>
      <c r="S143" s="77"/>
      <c r="T143" s="219">
        <f>S143*H143</f>
        <v>0</v>
      </c>
      <c r="U143" s="219">
        <v>0</v>
      </c>
      <c r="V143" s="219">
        <f>U143*H143</f>
        <v>0</v>
      </c>
      <c r="W143" s="219">
        <v>0</v>
      </c>
      <c r="X143" s="220">
        <f>W143*H143</f>
        <v>0</v>
      </c>
      <c r="AR143" s="15" t="s">
        <v>238</v>
      </c>
      <c r="AT143" s="15" t="s">
        <v>138</v>
      </c>
      <c r="AU143" s="15" t="s">
        <v>82</v>
      </c>
      <c r="AY143" s="15" t="s">
        <v>135</v>
      </c>
      <c r="BE143" s="221">
        <f>IF(O143="základní",K143,0)</f>
        <v>0</v>
      </c>
      <c r="BF143" s="221">
        <f>IF(O143="snížená",K143,0)</f>
        <v>0</v>
      </c>
      <c r="BG143" s="221">
        <f>IF(O143="zákl. přenesená",K143,0)</f>
        <v>0</v>
      </c>
      <c r="BH143" s="221">
        <f>IF(O143="sníž. přenesená",K143,0)</f>
        <v>0</v>
      </c>
      <c r="BI143" s="221">
        <f>IF(O143="nulová",K143,0)</f>
        <v>0</v>
      </c>
      <c r="BJ143" s="15" t="s">
        <v>80</v>
      </c>
      <c r="BK143" s="221">
        <f>ROUND(P143*H143,2)</f>
        <v>0</v>
      </c>
      <c r="BL143" s="15" t="s">
        <v>238</v>
      </c>
      <c r="BM143" s="15" t="s">
        <v>884</v>
      </c>
    </row>
    <row r="144" spans="2:63" s="10" customFormat="1" ht="22.8" customHeight="1">
      <c r="B144" s="192"/>
      <c r="C144" s="193"/>
      <c r="D144" s="194" t="s">
        <v>71</v>
      </c>
      <c r="E144" s="207" t="s">
        <v>325</v>
      </c>
      <c r="F144" s="207" t="s">
        <v>326</v>
      </c>
      <c r="G144" s="193"/>
      <c r="H144" s="193"/>
      <c r="I144" s="196"/>
      <c r="J144" s="196"/>
      <c r="K144" s="208">
        <f>BK144</f>
        <v>0</v>
      </c>
      <c r="L144" s="193"/>
      <c r="M144" s="198"/>
      <c r="N144" s="199"/>
      <c r="O144" s="200"/>
      <c r="P144" s="200"/>
      <c r="Q144" s="201">
        <f>SUM(Q145:Q157)</f>
        <v>0</v>
      </c>
      <c r="R144" s="201">
        <f>SUM(R145:R157)</f>
        <v>0</v>
      </c>
      <c r="S144" s="200"/>
      <c r="T144" s="202">
        <f>SUM(T145:T157)</f>
        <v>0</v>
      </c>
      <c r="U144" s="200"/>
      <c r="V144" s="202">
        <f>SUM(V145:V157)</f>
        <v>0.006322000000000001</v>
      </c>
      <c r="W144" s="200"/>
      <c r="X144" s="203">
        <f>SUM(X145:X157)</f>
        <v>0</v>
      </c>
      <c r="AR144" s="204" t="s">
        <v>82</v>
      </c>
      <c r="AT144" s="205" t="s">
        <v>71</v>
      </c>
      <c r="AU144" s="205" t="s">
        <v>80</v>
      </c>
      <c r="AY144" s="204" t="s">
        <v>135</v>
      </c>
      <c r="BK144" s="206">
        <f>SUM(BK145:BK157)</f>
        <v>0</v>
      </c>
    </row>
    <row r="145" spans="2:65" s="1" customFormat="1" ht="16.5" customHeight="1">
      <c r="B145" s="36"/>
      <c r="C145" s="209" t="s">
        <v>287</v>
      </c>
      <c r="D145" s="209" t="s">
        <v>138</v>
      </c>
      <c r="E145" s="210" t="s">
        <v>513</v>
      </c>
      <c r="F145" s="211" t="s">
        <v>514</v>
      </c>
      <c r="G145" s="212" t="s">
        <v>218</v>
      </c>
      <c r="H145" s="213">
        <v>6.2</v>
      </c>
      <c r="I145" s="214"/>
      <c r="J145" s="214"/>
      <c r="K145" s="215">
        <f>ROUND(P145*H145,2)</f>
        <v>0</v>
      </c>
      <c r="L145" s="211" t="s">
        <v>142</v>
      </c>
      <c r="M145" s="41"/>
      <c r="N145" s="216" t="s">
        <v>1</v>
      </c>
      <c r="O145" s="217" t="s">
        <v>41</v>
      </c>
      <c r="P145" s="218">
        <f>I145+J145</f>
        <v>0</v>
      </c>
      <c r="Q145" s="218">
        <f>ROUND(I145*H145,2)</f>
        <v>0</v>
      </c>
      <c r="R145" s="218">
        <f>ROUND(J145*H145,2)</f>
        <v>0</v>
      </c>
      <c r="S145" s="77"/>
      <c r="T145" s="219">
        <f>S145*H145</f>
        <v>0</v>
      </c>
      <c r="U145" s="219">
        <v>0.00066</v>
      </c>
      <c r="V145" s="219">
        <f>U145*H145</f>
        <v>0.004092</v>
      </c>
      <c r="W145" s="219">
        <v>0</v>
      </c>
      <c r="X145" s="220">
        <f>W145*H145</f>
        <v>0</v>
      </c>
      <c r="AR145" s="15" t="s">
        <v>238</v>
      </c>
      <c r="AT145" s="15" t="s">
        <v>138</v>
      </c>
      <c r="AU145" s="15" t="s">
        <v>82</v>
      </c>
      <c r="AY145" s="15" t="s">
        <v>135</v>
      </c>
      <c r="BE145" s="221">
        <f>IF(O145="základní",K145,0)</f>
        <v>0</v>
      </c>
      <c r="BF145" s="221">
        <f>IF(O145="snížená",K145,0)</f>
        <v>0</v>
      </c>
      <c r="BG145" s="221">
        <f>IF(O145="zákl. přenesená",K145,0)</f>
        <v>0</v>
      </c>
      <c r="BH145" s="221">
        <f>IF(O145="sníž. přenesená",K145,0)</f>
        <v>0</v>
      </c>
      <c r="BI145" s="221">
        <f>IF(O145="nulová",K145,0)</f>
        <v>0</v>
      </c>
      <c r="BJ145" s="15" t="s">
        <v>80</v>
      </c>
      <c r="BK145" s="221">
        <f>ROUND(P145*H145,2)</f>
        <v>0</v>
      </c>
      <c r="BL145" s="15" t="s">
        <v>238</v>
      </c>
      <c r="BM145" s="15" t="s">
        <v>885</v>
      </c>
    </row>
    <row r="146" spans="2:51" s="11" customFormat="1" ht="12">
      <c r="B146" s="228"/>
      <c r="C146" s="229"/>
      <c r="D146" s="230" t="s">
        <v>204</v>
      </c>
      <c r="E146" s="231" t="s">
        <v>1</v>
      </c>
      <c r="F146" s="232" t="s">
        <v>886</v>
      </c>
      <c r="G146" s="229"/>
      <c r="H146" s="233">
        <v>6.2</v>
      </c>
      <c r="I146" s="234"/>
      <c r="J146" s="234"/>
      <c r="K146" s="229"/>
      <c r="L146" s="229"/>
      <c r="M146" s="235"/>
      <c r="N146" s="236"/>
      <c r="O146" s="237"/>
      <c r="P146" s="237"/>
      <c r="Q146" s="237"/>
      <c r="R146" s="237"/>
      <c r="S146" s="237"/>
      <c r="T146" s="237"/>
      <c r="U146" s="237"/>
      <c r="V146" s="237"/>
      <c r="W146" s="237"/>
      <c r="X146" s="238"/>
      <c r="AT146" s="239" t="s">
        <v>204</v>
      </c>
      <c r="AU146" s="239" t="s">
        <v>82</v>
      </c>
      <c r="AV146" s="11" t="s">
        <v>82</v>
      </c>
      <c r="AW146" s="11" t="s">
        <v>5</v>
      </c>
      <c r="AX146" s="11" t="s">
        <v>80</v>
      </c>
      <c r="AY146" s="239" t="s">
        <v>135</v>
      </c>
    </row>
    <row r="147" spans="2:65" s="1" customFormat="1" ht="16.5" customHeight="1">
      <c r="B147" s="36"/>
      <c r="C147" s="209" t="s">
        <v>294</v>
      </c>
      <c r="D147" s="209" t="s">
        <v>138</v>
      </c>
      <c r="E147" s="210" t="s">
        <v>517</v>
      </c>
      <c r="F147" s="211" t="s">
        <v>518</v>
      </c>
      <c r="G147" s="212" t="s">
        <v>218</v>
      </c>
      <c r="H147" s="213">
        <v>6.2</v>
      </c>
      <c r="I147" s="214"/>
      <c r="J147" s="214"/>
      <c r="K147" s="215">
        <f>ROUND(P147*H147,2)</f>
        <v>0</v>
      </c>
      <c r="L147" s="211" t="s">
        <v>142</v>
      </c>
      <c r="M147" s="41"/>
      <c r="N147" s="216" t="s">
        <v>1</v>
      </c>
      <c r="O147" s="217" t="s">
        <v>41</v>
      </c>
      <c r="P147" s="218">
        <f>I147+J147</f>
        <v>0</v>
      </c>
      <c r="Q147" s="218">
        <f>ROUND(I147*H147,2)</f>
        <v>0</v>
      </c>
      <c r="R147" s="218">
        <f>ROUND(J147*H147,2)</f>
        <v>0</v>
      </c>
      <c r="S147" s="77"/>
      <c r="T147" s="219">
        <f>S147*H147</f>
        <v>0</v>
      </c>
      <c r="U147" s="219">
        <v>5E-05</v>
      </c>
      <c r="V147" s="219">
        <f>U147*H147</f>
        <v>0.00031</v>
      </c>
      <c r="W147" s="219">
        <v>0</v>
      </c>
      <c r="X147" s="220">
        <f>W147*H147</f>
        <v>0</v>
      </c>
      <c r="AR147" s="15" t="s">
        <v>238</v>
      </c>
      <c r="AT147" s="15" t="s">
        <v>138</v>
      </c>
      <c r="AU147" s="15" t="s">
        <v>82</v>
      </c>
      <c r="AY147" s="15" t="s">
        <v>135</v>
      </c>
      <c r="BE147" s="221">
        <f>IF(O147="základní",K147,0)</f>
        <v>0</v>
      </c>
      <c r="BF147" s="221">
        <f>IF(O147="snížená",K147,0)</f>
        <v>0</v>
      </c>
      <c r="BG147" s="221">
        <f>IF(O147="zákl. přenesená",K147,0)</f>
        <v>0</v>
      </c>
      <c r="BH147" s="221">
        <f>IF(O147="sníž. přenesená",K147,0)</f>
        <v>0</v>
      </c>
      <c r="BI147" s="221">
        <f>IF(O147="nulová",K147,0)</f>
        <v>0</v>
      </c>
      <c r="BJ147" s="15" t="s">
        <v>80</v>
      </c>
      <c r="BK147" s="221">
        <f>ROUND(P147*H147,2)</f>
        <v>0</v>
      </c>
      <c r="BL147" s="15" t="s">
        <v>238</v>
      </c>
      <c r="BM147" s="15" t="s">
        <v>887</v>
      </c>
    </row>
    <row r="148" spans="2:51" s="11" customFormat="1" ht="12">
      <c r="B148" s="228"/>
      <c r="C148" s="229"/>
      <c r="D148" s="230" t="s">
        <v>204</v>
      </c>
      <c r="E148" s="231" t="s">
        <v>1</v>
      </c>
      <c r="F148" s="232" t="s">
        <v>886</v>
      </c>
      <c r="G148" s="229"/>
      <c r="H148" s="233">
        <v>6.2</v>
      </c>
      <c r="I148" s="234"/>
      <c r="J148" s="234"/>
      <c r="K148" s="229"/>
      <c r="L148" s="229"/>
      <c r="M148" s="235"/>
      <c r="N148" s="236"/>
      <c r="O148" s="237"/>
      <c r="P148" s="237"/>
      <c r="Q148" s="237"/>
      <c r="R148" s="237"/>
      <c r="S148" s="237"/>
      <c r="T148" s="237"/>
      <c r="U148" s="237"/>
      <c r="V148" s="237"/>
      <c r="W148" s="237"/>
      <c r="X148" s="238"/>
      <c r="AT148" s="239" t="s">
        <v>204</v>
      </c>
      <c r="AU148" s="239" t="s">
        <v>82</v>
      </c>
      <c r="AV148" s="11" t="s">
        <v>82</v>
      </c>
      <c r="AW148" s="11" t="s">
        <v>5</v>
      </c>
      <c r="AX148" s="11" t="s">
        <v>80</v>
      </c>
      <c r="AY148" s="239" t="s">
        <v>135</v>
      </c>
    </row>
    <row r="149" spans="2:65" s="1" customFormat="1" ht="16.5" customHeight="1">
      <c r="B149" s="36"/>
      <c r="C149" s="209" t="s">
        <v>299</v>
      </c>
      <c r="D149" s="209" t="s">
        <v>138</v>
      </c>
      <c r="E149" s="210" t="s">
        <v>888</v>
      </c>
      <c r="F149" s="211" t="s">
        <v>889</v>
      </c>
      <c r="G149" s="212" t="s">
        <v>249</v>
      </c>
      <c r="H149" s="213">
        <v>4</v>
      </c>
      <c r="I149" s="214"/>
      <c r="J149" s="214"/>
      <c r="K149" s="215">
        <f>ROUND(P149*H149,2)</f>
        <v>0</v>
      </c>
      <c r="L149" s="211" t="s">
        <v>142</v>
      </c>
      <c r="M149" s="41"/>
      <c r="N149" s="216" t="s">
        <v>1</v>
      </c>
      <c r="O149" s="217" t="s">
        <v>41</v>
      </c>
      <c r="P149" s="218">
        <f>I149+J149</f>
        <v>0</v>
      </c>
      <c r="Q149" s="218">
        <f>ROUND(I149*H149,2)</f>
        <v>0</v>
      </c>
      <c r="R149" s="218">
        <f>ROUND(J149*H149,2)</f>
        <v>0</v>
      </c>
      <c r="S149" s="77"/>
      <c r="T149" s="219">
        <f>S149*H149</f>
        <v>0</v>
      </c>
      <c r="U149" s="219">
        <v>0</v>
      </c>
      <c r="V149" s="219">
        <f>U149*H149</f>
        <v>0</v>
      </c>
      <c r="W149" s="219">
        <v>0</v>
      </c>
      <c r="X149" s="220">
        <f>W149*H149</f>
        <v>0</v>
      </c>
      <c r="AR149" s="15" t="s">
        <v>238</v>
      </c>
      <c r="AT149" s="15" t="s">
        <v>138</v>
      </c>
      <c r="AU149" s="15" t="s">
        <v>82</v>
      </c>
      <c r="AY149" s="15" t="s">
        <v>135</v>
      </c>
      <c r="BE149" s="221">
        <f>IF(O149="základní",K149,0)</f>
        <v>0</v>
      </c>
      <c r="BF149" s="221">
        <f>IF(O149="snížená",K149,0)</f>
        <v>0</v>
      </c>
      <c r="BG149" s="221">
        <f>IF(O149="zákl. přenesená",K149,0)</f>
        <v>0</v>
      </c>
      <c r="BH149" s="221">
        <f>IF(O149="sníž. přenesená",K149,0)</f>
        <v>0</v>
      </c>
      <c r="BI149" s="221">
        <f>IF(O149="nulová",K149,0)</f>
        <v>0</v>
      </c>
      <c r="BJ149" s="15" t="s">
        <v>80</v>
      </c>
      <c r="BK149" s="221">
        <f>ROUND(P149*H149,2)</f>
        <v>0</v>
      </c>
      <c r="BL149" s="15" t="s">
        <v>238</v>
      </c>
      <c r="BM149" s="15" t="s">
        <v>890</v>
      </c>
    </row>
    <row r="150" spans="2:51" s="11" customFormat="1" ht="12">
      <c r="B150" s="228"/>
      <c r="C150" s="229"/>
      <c r="D150" s="230" t="s">
        <v>204</v>
      </c>
      <c r="E150" s="231" t="s">
        <v>1</v>
      </c>
      <c r="F150" s="232" t="s">
        <v>891</v>
      </c>
      <c r="G150" s="229"/>
      <c r="H150" s="233">
        <v>4</v>
      </c>
      <c r="I150" s="234"/>
      <c r="J150" s="234"/>
      <c r="K150" s="229"/>
      <c r="L150" s="229"/>
      <c r="M150" s="235"/>
      <c r="N150" s="236"/>
      <c r="O150" s="237"/>
      <c r="P150" s="237"/>
      <c r="Q150" s="237"/>
      <c r="R150" s="237"/>
      <c r="S150" s="237"/>
      <c r="T150" s="237"/>
      <c r="U150" s="237"/>
      <c r="V150" s="237"/>
      <c r="W150" s="237"/>
      <c r="X150" s="238"/>
      <c r="AT150" s="239" t="s">
        <v>204</v>
      </c>
      <c r="AU150" s="239" t="s">
        <v>82</v>
      </c>
      <c r="AV150" s="11" t="s">
        <v>82</v>
      </c>
      <c r="AW150" s="11" t="s">
        <v>5</v>
      </c>
      <c r="AX150" s="11" t="s">
        <v>80</v>
      </c>
      <c r="AY150" s="239" t="s">
        <v>135</v>
      </c>
    </row>
    <row r="151" spans="2:65" s="1" customFormat="1" ht="16.5" customHeight="1">
      <c r="B151" s="36"/>
      <c r="C151" s="209" t="s">
        <v>303</v>
      </c>
      <c r="D151" s="209" t="s">
        <v>138</v>
      </c>
      <c r="E151" s="210" t="s">
        <v>523</v>
      </c>
      <c r="F151" s="211" t="s">
        <v>524</v>
      </c>
      <c r="G151" s="212" t="s">
        <v>249</v>
      </c>
      <c r="H151" s="213">
        <v>2</v>
      </c>
      <c r="I151" s="214"/>
      <c r="J151" s="214"/>
      <c r="K151" s="215">
        <f>ROUND(P151*H151,2)</f>
        <v>0</v>
      </c>
      <c r="L151" s="211" t="s">
        <v>142</v>
      </c>
      <c r="M151" s="41"/>
      <c r="N151" s="216" t="s">
        <v>1</v>
      </c>
      <c r="O151" s="217" t="s">
        <v>41</v>
      </c>
      <c r="P151" s="218">
        <f>I151+J151</f>
        <v>0</v>
      </c>
      <c r="Q151" s="218">
        <f>ROUND(I151*H151,2)</f>
        <v>0</v>
      </c>
      <c r="R151" s="218">
        <f>ROUND(J151*H151,2)</f>
        <v>0</v>
      </c>
      <c r="S151" s="77"/>
      <c r="T151" s="219">
        <f>S151*H151</f>
        <v>0</v>
      </c>
      <c r="U151" s="219">
        <v>0.00034</v>
      </c>
      <c r="V151" s="219">
        <f>U151*H151</f>
        <v>0.00068</v>
      </c>
      <c r="W151" s="219">
        <v>0</v>
      </c>
      <c r="X151" s="220">
        <f>W151*H151</f>
        <v>0</v>
      </c>
      <c r="AR151" s="15" t="s">
        <v>238</v>
      </c>
      <c r="AT151" s="15" t="s">
        <v>138</v>
      </c>
      <c r="AU151" s="15" t="s">
        <v>82</v>
      </c>
      <c r="AY151" s="15" t="s">
        <v>135</v>
      </c>
      <c r="BE151" s="221">
        <f>IF(O151="základní",K151,0)</f>
        <v>0</v>
      </c>
      <c r="BF151" s="221">
        <f>IF(O151="snížená",K151,0)</f>
        <v>0</v>
      </c>
      <c r="BG151" s="221">
        <f>IF(O151="zákl. přenesená",K151,0)</f>
        <v>0</v>
      </c>
      <c r="BH151" s="221">
        <f>IF(O151="sníž. přenesená",K151,0)</f>
        <v>0</v>
      </c>
      <c r="BI151" s="221">
        <f>IF(O151="nulová",K151,0)</f>
        <v>0</v>
      </c>
      <c r="BJ151" s="15" t="s">
        <v>80</v>
      </c>
      <c r="BK151" s="221">
        <f>ROUND(P151*H151,2)</f>
        <v>0</v>
      </c>
      <c r="BL151" s="15" t="s">
        <v>238</v>
      </c>
      <c r="BM151" s="15" t="s">
        <v>892</v>
      </c>
    </row>
    <row r="152" spans="2:51" s="11" customFormat="1" ht="12">
      <c r="B152" s="228"/>
      <c r="C152" s="229"/>
      <c r="D152" s="230" t="s">
        <v>204</v>
      </c>
      <c r="E152" s="231" t="s">
        <v>1</v>
      </c>
      <c r="F152" s="232" t="s">
        <v>893</v>
      </c>
      <c r="G152" s="229"/>
      <c r="H152" s="233">
        <v>2</v>
      </c>
      <c r="I152" s="234"/>
      <c r="J152" s="234"/>
      <c r="K152" s="229"/>
      <c r="L152" s="229"/>
      <c r="M152" s="235"/>
      <c r="N152" s="236"/>
      <c r="O152" s="237"/>
      <c r="P152" s="237"/>
      <c r="Q152" s="237"/>
      <c r="R152" s="237"/>
      <c r="S152" s="237"/>
      <c r="T152" s="237"/>
      <c r="U152" s="237"/>
      <c r="V152" s="237"/>
      <c r="W152" s="237"/>
      <c r="X152" s="238"/>
      <c r="AT152" s="239" t="s">
        <v>204</v>
      </c>
      <c r="AU152" s="239" t="s">
        <v>82</v>
      </c>
      <c r="AV152" s="11" t="s">
        <v>82</v>
      </c>
      <c r="AW152" s="11" t="s">
        <v>5</v>
      </c>
      <c r="AX152" s="11" t="s">
        <v>80</v>
      </c>
      <c r="AY152" s="239" t="s">
        <v>135</v>
      </c>
    </row>
    <row r="153" spans="2:65" s="1" customFormat="1" ht="16.5" customHeight="1">
      <c r="B153" s="36"/>
      <c r="C153" s="209" t="s">
        <v>8</v>
      </c>
      <c r="D153" s="209" t="s">
        <v>138</v>
      </c>
      <c r="E153" s="210" t="s">
        <v>527</v>
      </c>
      <c r="F153" s="211" t="s">
        <v>528</v>
      </c>
      <c r="G153" s="212" t="s">
        <v>218</v>
      </c>
      <c r="H153" s="213">
        <v>6.2</v>
      </c>
      <c r="I153" s="214"/>
      <c r="J153" s="214"/>
      <c r="K153" s="215">
        <f>ROUND(P153*H153,2)</f>
        <v>0</v>
      </c>
      <c r="L153" s="211" t="s">
        <v>142</v>
      </c>
      <c r="M153" s="41"/>
      <c r="N153" s="216" t="s">
        <v>1</v>
      </c>
      <c r="O153" s="217" t="s">
        <v>41</v>
      </c>
      <c r="P153" s="218">
        <f>I153+J153</f>
        <v>0</v>
      </c>
      <c r="Q153" s="218">
        <f>ROUND(I153*H153,2)</f>
        <v>0</v>
      </c>
      <c r="R153" s="218">
        <f>ROUND(J153*H153,2)</f>
        <v>0</v>
      </c>
      <c r="S153" s="77"/>
      <c r="T153" s="219">
        <f>S153*H153</f>
        <v>0</v>
      </c>
      <c r="U153" s="219">
        <v>0.00019</v>
      </c>
      <c r="V153" s="219">
        <f>U153*H153</f>
        <v>0.001178</v>
      </c>
      <c r="W153" s="219">
        <v>0</v>
      </c>
      <c r="X153" s="220">
        <f>W153*H153</f>
        <v>0</v>
      </c>
      <c r="AR153" s="15" t="s">
        <v>238</v>
      </c>
      <c r="AT153" s="15" t="s">
        <v>138</v>
      </c>
      <c r="AU153" s="15" t="s">
        <v>82</v>
      </c>
      <c r="AY153" s="15" t="s">
        <v>135</v>
      </c>
      <c r="BE153" s="221">
        <f>IF(O153="základní",K153,0)</f>
        <v>0</v>
      </c>
      <c r="BF153" s="221">
        <f>IF(O153="snížená",K153,0)</f>
        <v>0</v>
      </c>
      <c r="BG153" s="221">
        <f>IF(O153="zákl. přenesená",K153,0)</f>
        <v>0</v>
      </c>
      <c r="BH153" s="221">
        <f>IF(O153="sníž. přenesená",K153,0)</f>
        <v>0</v>
      </c>
      <c r="BI153" s="221">
        <f>IF(O153="nulová",K153,0)</f>
        <v>0</v>
      </c>
      <c r="BJ153" s="15" t="s">
        <v>80</v>
      </c>
      <c r="BK153" s="221">
        <f>ROUND(P153*H153,2)</f>
        <v>0</v>
      </c>
      <c r="BL153" s="15" t="s">
        <v>238</v>
      </c>
      <c r="BM153" s="15" t="s">
        <v>894</v>
      </c>
    </row>
    <row r="154" spans="2:51" s="11" customFormat="1" ht="12">
      <c r="B154" s="228"/>
      <c r="C154" s="229"/>
      <c r="D154" s="230" t="s">
        <v>204</v>
      </c>
      <c r="E154" s="231" t="s">
        <v>1</v>
      </c>
      <c r="F154" s="232" t="s">
        <v>886</v>
      </c>
      <c r="G154" s="229"/>
      <c r="H154" s="233">
        <v>6.2</v>
      </c>
      <c r="I154" s="234"/>
      <c r="J154" s="234"/>
      <c r="K154" s="229"/>
      <c r="L154" s="229"/>
      <c r="M154" s="235"/>
      <c r="N154" s="236"/>
      <c r="O154" s="237"/>
      <c r="P154" s="237"/>
      <c r="Q154" s="237"/>
      <c r="R154" s="237"/>
      <c r="S154" s="237"/>
      <c r="T154" s="237"/>
      <c r="U154" s="237"/>
      <c r="V154" s="237"/>
      <c r="W154" s="237"/>
      <c r="X154" s="238"/>
      <c r="AT154" s="239" t="s">
        <v>204</v>
      </c>
      <c r="AU154" s="239" t="s">
        <v>82</v>
      </c>
      <c r="AV154" s="11" t="s">
        <v>82</v>
      </c>
      <c r="AW154" s="11" t="s">
        <v>5</v>
      </c>
      <c r="AX154" s="11" t="s">
        <v>72</v>
      </c>
      <c r="AY154" s="239" t="s">
        <v>135</v>
      </c>
    </row>
    <row r="155" spans="2:65" s="1" customFormat="1" ht="16.5" customHeight="1">
      <c r="B155" s="36"/>
      <c r="C155" s="209" t="s">
        <v>312</v>
      </c>
      <c r="D155" s="209" t="s">
        <v>138</v>
      </c>
      <c r="E155" s="210" t="s">
        <v>530</v>
      </c>
      <c r="F155" s="211" t="s">
        <v>531</v>
      </c>
      <c r="G155" s="212" t="s">
        <v>218</v>
      </c>
      <c r="H155" s="213">
        <v>6.2</v>
      </c>
      <c r="I155" s="214"/>
      <c r="J155" s="214"/>
      <c r="K155" s="215">
        <f>ROUND(P155*H155,2)</f>
        <v>0</v>
      </c>
      <c r="L155" s="211" t="s">
        <v>142</v>
      </c>
      <c r="M155" s="41"/>
      <c r="N155" s="216" t="s">
        <v>1</v>
      </c>
      <c r="O155" s="217" t="s">
        <v>41</v>
      </c>
      <c r="P155" s="218">
        <f>I155+J155</f>
        <v>0</v>
      </c>
      <c r="Q155" s="218">
        <f>ROUND(I155*H155,2)</f>
        <v>0</v>
      </c>
      <c r="R155" s="218">
        <f>ROUND(J155*H155,2)</f>
        <v>0</v>
      </c>
      <c r="S155" s="77"/>
      <c r="T155" s="219">
        <f>S155*H155</f>
        <v>0</v>
      </c>
      <c r="U155" s="219">
        <v>1E-05</v>
      </c>
      <c r="V155" s="219">
        <f>U155*H155</f>
        <v>6.2E-05</v>
      </c>
      <c r="W155" s="219">
        <v>0</v>
      </c>
      <c r="X155" s="220">
        <f>W155*H155</f>
        <v>0</v>
      </c>
      <c r="AR155" s="15" t="s">
        <v>238</v>
      </c>
      <c r="AT155" s="15" t="s">
        <v>138</v>
      </c>
      <c r="AU155" s="15" t="s">
        <v>82</v>
      </c>
      <c r="AY155" s="15" t="s">
        <v>135</v>
      </c>
      <c r="BE155" s="221">
        <f>IF(O155="základní",K155,0)</f>
        <v>0</v>
      </c>
      <c r="BF155" s="221">
        <f>IF(O155="snížená",K155,0)</f>
        <v>0</v>
      </c>
      <c r="BG155" s="221">
        <f>IF(O155="zákl. přenesená",K155,0)</f>
        <v>0</v>
      </c>
      <c r="BH155" s="221">
        <f>IF(O155="sníž. přenesená",K155,0)</f>
        <v>0</v>
      </c>
      <c r="BI155" s="221">
        <f>IF(O155="nulová",K155,0)</f>
        <v>0</v>
      </c>
      <c r="BJ155" s="15" t="s">
        <v>80</v>
      </c>
      <c r="BK155" s="221">
        <f>ROUND(P155*H155,2)</f>
        <v>0</v>
      </c>
      <c r="BL155" s="15" t="s">
        <v>238</v>
      </c>
      <c r="BM155" s="15" t="s">
        <v>895</v>
      </c>
    </row>
    <row r="156" spans="2:51" s="11" customFormat="1" ht="12">
      <c r="B156" s="228"/>
      <c r="C156" s="229"/>
      <c r="D156" s="230" t="s">
        <v>204</v>
      </c>
      <c r="E156" s="231" t="s">
        <v>1</v>
      </c>
      <c r="F156" s="232" t="s">
        <v>886</v>
      </c>
      <c r="G156" s="229"/>
      <c r="H156" s="233">
        <v>6.2</v>
      </c>
      <c r="I156" s="234"/>
      <c r="J156" s="234"/>
      <c r="K156" s="229"/>
      <c r="L156" s="229"/>
      <c r="M156" s="235"/>
      <c r="N156" s="236"/>
      <c r="O156" s="237"/>
      <c r="P156" s="237"/>
      <c r="Q156" s="237"/>
      <c r="R156" s="237"/>
      <c r="S156" s="237"/>
      <c r="T156" s="237"/>
      <c r="U156" s="237"/>
      <c r="V156" s="237"/>
      <c r="W156" s="237"/>
      <c r="X156" s="238"/>
      <c r="AT156" s="239" t="s">
        <v>204</v>
      </c>
      <c r="AU156" s="239" t="s">
        <v>82</v>
      </c>
      <c r="AV156" s="11" t="s">
        <v>82</v>
      </c>
      <c r="AW156" s="11" t="s">
        <v>5</v>
      </c>
      <c r="AX156" s="11" t="s">
        <v>72</v>
      </c>
      <c r="AY156" s="239" t="s">
        <v>135</v>
      </c>
    </row>
    <row r="157" spans="2:65" s="1" customFormat="1" ht="16.5" customHeight="1">
      <c r="B157" s="36"/>
      <c r="C157" s="209" t="s">
        <v>319</v>
      </c>
      <c r="D157" s="209" t="s">
        <v>138</v>
      </c>
      <c r="E157" s="210" t="s">
        <v>533</v>
      </c>
      <c r="F157" s="211" t="s">
        <v>534</v>
      </c>
      <c r="G157" s="212" t="s">
        <v>535</v>
      </c>
      <c r="H157" s="253"/>
      <c r="I157" s="214"/>
      <c r="J157" s="214"/>
      <c r="K157" s="215">
        <f>ROUND(P157*H157,2)</f>
        <v>0</v>
      </c>
      <c r="L157" s="211" t="s">
        <v>142</v>
      </c>
      <c r="M157" s="41"/>
      <c r="N157" s="216" t="s">
        <v>1</v>
      </c>
      <c r="O157" s="217" t="s">
        <v>41</v>
      </c>
      <c r="P157" s="218">
        <f>I157+J157</f>
        <v>0</v>
      </c>
      <c r="Q157" s="218">
        <f>ROUND(I157*H157,2)</f>
        <v>0</v>
      </c>
      <c r="R157" s="218">
        <f>ROUND(J157*H157,2)</f>
        <v>0</v>
      </c>
      <c r="S157" s="77"/>
      <c r="T157" s="219">
        <f>S157*H157</f>
        <v>0</v>
      </c>
      <c r="U157" s="219">
        <v>0</v>
      </c>
      <c r="V157" s="219">
        <f>U157*H157</f>
        <v>0</v>
      </c>
      <c r="W157" s="219">
        <v>0</v>
      </c>
      <c r="X157" s="220">
        <f>W157*H157</f>
        <v>0</v>
      </c>
      <c r="AR157" s="15" t="s">
        <v>238</v>
      </c>
      <c r="AT157" s="15" t="s">
        <v>138</v>
      </c>
      <c r="AU157" s="15" t="s">
        <v>82</v>
      </c>
      <c r="AY157" s="15" t="s">
        <v>135</v>
      </c>
      <c r="BE157" s="221">
        <f>IF(O157="základní",K157,0)</f>
        <v>0</v>
      </c>
      <c r="BF157" s="221">
        <f>IF(O157="snížená",K157,0)</f>
        <v>0</v>
      </c>
      <c r="BG157" s="221">
        <f>IF(O157="zákl. přenesená",K157,0)</f>
        <v>0</v>
      </c>
      <c r="BH157" s="221">
        <f>IF(O157="sníž. přenesená",K157,0)</f>
        <v>0</v>
      </c>
      <c r="BI157" s="221">
        <f>IF(O157="nulová",K157,0)</f>
        <v>0</v>
      </c>
      <c r="BJ157" s="15" t="s">
        <v>80</v>
      </c>
      <c r="BK157" s="221">
        <f>ROUND(P157*H157,2)</f>
        <v>0</v>
      </c>
      <c r="BL157" s="15" t="s">
        <v>238</v>
      </c>
      <c r="BM157" s="15" t="s">
        <v>896</v>
      </c>
    </row>
    <row r="158" spans="2:63" s="10" customFormat="1" ht="22.8" customHeight="1">
      <c r="B158" s="192"/>
      <c r="C158" s="193"/>
      <c r="D158" s="194" t="s">
        <v>71</v>
      </c>
      <c r="E158" s="207" t="s">
        <v>334</v>
      </c>
      <c r="F158" s="207" t="s">
        <v>335</v>
      </c>
      <c r="G158" s="193"/>
      <c r="H158" s="193"/>
      <c r="I158" s="196"/>
      <c r="J158" s="196"/>
      <c r="K158" s="208">
        <f>BK158</f>
        <v>0</v>
      </c>
      <c r="L158" s="193"/>
      <c r="M158" s="198"/>
      <c r="N158" s="199"/>
      <c r="O158" s="200"/>
      <c r="P158" s="200"/>
      <c r="Q158" s="201">
        <f>SUM(Q159:Q169)</f>
        <v>0</v>
      </c>
      <c r="R158" s="201">
        <f>SUM(R159:R169)</f>
        <v>0</v>
      </c>
      <c r="S158" s="200"/>
      <c r="T158" s="202">
        <f>SUM(T159:T169)</f>
        <v>0</v>
      </c>
      <c r="U158" s="200"/>
      <c r="V158" s="202">
        <f>SUM(V159:V169)</f>
        <v>0.0159</v>
      </c>
      <c r="W158" s="200"/>
      <c r="X158" s="203">
        <f>SUM(X159:X169)</f>
        <v>0</v>
      </c>
      <c r="AR158" s="204" t="s">
        <v>82</v>
      </c>
      <c r="AT158" s="205" t="s">
        <v>71</v>
      </c>
      <c r="AU158" s="205" t="s">
        <v>80</v>
      </c>
      <c r="AY158" s="204" t="s">
        <v>135</v>
      </c>
      <c r="BK158" s="206">
        <f>SUM(BK159:BK169)</f>
        <v>0</v>
      </c>
    </row>
    <row r="159" spans="2:65" s="1" customFormat="1" ht="16.5" customHeight="1">
      <c r="B159" s="36"/>
      <c r="C159" s="209" t="s">
        <v>327</v>
      </c>
      <c r="D159" s="209" t="s">
        <v>138</v>
      </c>
      <c r="E159" s="210" t="s">
        <v>897</v>
      </c>
      <c r="F159" s="211" t="s">
        <v>898</v>
      </c>
      <c r="G159" s="212" t="s">
        <v>141</v>
      </c>
      <c r="H159" s="213">
        <v>1</v>
      </c>
      <c r="I159" s="214"/>
      <c r="J159" s="214"/>
      <c r="K159" s="215">
        <f>ROUND(P159*H159,2)</f>
        <v>0</v>
      </c>
      <c r="L159" s="211" t="s">
        <v>142</v>
      </c>
      <c r="M159" s="41"/>
      <c r="N159" s="216" t="s">
        <v>1</v>
      </c>
      <c r="O159" s="217" t="s">
        <v>41</v>
      </c>
      <c r="P159" s="218">
        <f>I159+J159</f>
        <v>0</v>
      </c>
      <c r="Q159" s="218">
        <f>ROUND(I159*H159,2)</f>
        <v>0</v>
      </c>
      <c r="R159" s="218">
        <f>ROUND(J159*H159,2)</f>
        <v>0</v>
      </c>
      <c r="S159" s="77"/>
      <c r="T159" s="219">
        <f>S159*H159</f>
        <v>0</v>
      </c>
      <c r="U159" s="219">
        <v>0.01197</v>
      </c>
      <c r="V159" s="219">
        <f>U159*H159</f>
        <v>0.01197</v>
      </c>
      <c r="W159" s="219">
        <v>0</v>
      </c>
      <c r="X159" s="220">
        <f>W159*H159</f>
        <v>0</v>
      </c>
      <c r="AR159" s="15" t="s">
        <v>238</v>
      </c>
      <c r="AT159" s="15" t="s">
        <v>138</v>
      </c>
      <c r="AU159" s="15" t="s">
        <v>82</v>
      </c>
      <c r="AY159" s="15" t="s">
        <v>135</v>
      </c>
      <c r="BE159" s="221">
        <f>IF(O159="základní",K159,0)</f>
        <v>0</v>
      </c>
      <c r="BF159" s="221">
        <f>IF(O159="snížená",K159,0)</f>
        <v>0</v>
      </c>
      <c r="BG159" s="221">
        <f>IF(O159="zákl. přenesená",K159,0)</f>
        <v>0</v>
      </c>
      <c r="BH159" s="221">
        <f>IF(O159="sníž. přenesená",K159,0)</f>
        <v>0</v>
      </c>
      <c r="BI159" s="221">
        <f>IF(O159="nulová",K159,0)</f>
        <v>0</v>
      </c>
      <c r="BJ159" s="15" t="s">
        <v>80</v>
      </c>
      <c r="BK159" s="221">
        <f>ROUND(P159*H159,2)</f>
        <v>0</v>
      </c>
      <c r="BL159" s="15" t="s">
        <v>238</v>
      </c>
      <c r="BM159" s="15" t="s">
        <v>899</v>
      </c>
    </row>
    <row r="160" spans="2:51" s="11" customFormat="1" ht="12">
      <c r="B160" s="228"/>
      <c r="C160" s="229"/>
      <c r="D160" s="230" t="s">
        <v>204</v>
      </c>
      <c r="E160" s="231" t="s">
        <v>1</v>
      </c>
      <c r="F160" s="232" t="s">
        <v>877</v>
      </c>
      <c r="G160" s="229"/>
      <c r="H160" s="233">
        <v>1</v>
      </c>
      <c r="I160" s="234"/>
      <c r="J160" s="234"/>
      <c r="K160" s="229"/>
      <c r="L160" s="229"/>
      <c r="M160" s="235"/>
      <c r="N160" s="236"/>
      <c r="O160" s="237"/>
      <c r="P160" s="237"/>
      <c r="Q160" s="237"/>
      <c r="R160" s="237"/>
      <c r="S160" s="237"/>
      <c r="T160" s="237"/>
      <c r="U160" s="237"/>
      <c r="V160" s="237"/>
      <c r="W160" s="237"/>
      <c r="X160" s="238"/>
      <c r="AT160" s="239" t="s">
        <v>204</v>
      </c>
      <c r="AU160" s="239" t="s">
        <v>82</v>
      </c>
      <c r="AV160" s="11" t="s">
        <v>82</v>
      </c>
      <c r="AW160" s="11" t="s">
        <v>5</v>
      </c>
      <c r="AX160" s="11" t="s">
        <v>80</v>
      </c>
      <c r="AY160" s="239" t="s">
        <v>135</v>
      </c>
    </row>
    <row r="161" spans="2:65" s="1" customFormat="1" ht="16.5" customHeight="1">
      <c r="B161" s="36"/>
      <c r="C161" s="209" t="s">
        <v>336</v>
      </c>
      <c r="D161" s="209" t="s">
        <v>138</v>
      </c>
      <c r="E161" s="210" t="s">
        <v>900</v>
      </c>
      <c r="F161" s="211" t="s">
        <v>901</v>
      </c>
      <c r="G161" s="212" t="s">
        <v>141</v>
      </c>
      <c r="H161" s="213">
        <v>1</v>
      </c>
      <c r="I161" s="214"/>
      <c r="J161" s="214"/>
      <c r="K161" s="215">
        <f>ROUND(P161*H161,2)</f>
        <v>0</v>
      </c>
      <c r="L161" s="211" t="s">
        <v>142</v>
      </c>
      <c r="M161" s="41"/>
      <c r="N161" s="216" t="s">
        <v>1</v>
      </c>
      <c r="O161" s="217" t="s">
        <v>41</v>
      </c>
      <c r="P161" s="218">
        <f>I161+J161</f>
        <v>0</v>
      </c>
      <c r="Q161" s="218">
        <f>ROUND(I161*H161,2)</f>
        <v>0</v>
      </c>
      <c r="R161" s="218">
        <f>ROUND(J161*H161,2)</f>
        <v>0</v>
      </c>
      <c r="S161" s="77"/>
      <c r="T161" s="219">
        <f>S161*H161</f>
        <v>0</v>
      </c>
      <c r="U161" s="219">
        <v>0.00196</v>
      </c>
      <c r="V161" s="219">
        <f>U161*H161</f>
        <v>0.00196</v>
      </c>
      <c r="W161" s="219">
        <v>0</v>
      </c>
      <c r="X161" s="220">
        <f>W161*H161</f>
        <v>0</v>
      </c>
      <c r="AR161" s="15" t="s">
        <v>238</v>
      </c>
      <c r="AT161" s="15" t="s">
        <v>138</v>
      </c>
      <c r="AU161" s="15" t="s">
        <v>82</v>
      </c>
      <c r="AY161" s="15" t="s">
        <v>135</v>
      </c>
      <c r="BE161" s="221">
        <f>IF(O161="základní",K161,0)</f>
        <v>0</v>
      </c>
      <c r="BF161" s="221">
        <f>IF(O161="snížená",K161,0)</f>
        <v>0</v>
      </c>
      <c r="BG161" s="221">
        <f>IF(O161="zákl. přenesená",K161,0)</f>
        <v>0</v>
      </c>
      <c r="BH161" s="221">
        <f>IF(O161="sníž. přenesená",K161,0)</f>
        <v>0</v>
      </c>
      <c r="BI161" s="221">
        <f>IF(O161="nulová",K161,0)</f>
        <v>0</v>
      </c>
      <c r="BJ161" s="15" t="s">
        <v>80</v>
      </c>
      <c r="BK161" s="221">
        <f>ROUND(P161*H161,2)</f>
        <v>0</v>
      </c>
      <c r="BL161" s="15" t="s">
        <v>238</v>
      </c>
      <c r="BM161" s="15" t="s">
        <v>902</v>
      </c>
    </row>
    <row r="162" spans="2:51" s="11" customFormat="1" ht="12">
      <c r="B162" s="228"/>
      <c r="C162" s="229"/>
      <c r="D162" s="230" t="s">
        <v>204</v>
      </c>
      <c r="E162" s="231" t="s">
        <v>1</v>
      </c>
      <c r="F162" s="232" t="s">
        <v>881</v>
      </c>
      <c r="G162" s="229"/>
      <c r="H162" s="233">
        <v>1</v>
      </c>
      <c r="I162" s="234"/>
      <c r="J162" s="234"/>
      <c r="K162" s="229"/>
      <c r="L162" s="229"/>
      <c r="M162" s="235"/>
      <c r="N162" s="236"/>
      <c r="O162" s="237"/>
      <c r="P162" s="237"/>
      <c r="Q162" s="237"/>
      <c r="R162" s="237"/>
      <c r="S162" s="237"/>
      <c r="T162" s="237"/>
      <c r="U162" s="237"/>
      <c r="V162" s="237"/>
      <c r="W162" s="237"/>
      <c r="X162" s="238"/>
      <c r="AT162" s="239" t="s">
        <v>204</v>
      </c>
      <c r="AU162" s="239" t="s">
        <v>82</v>
      </c>
      <c r="AV162" s="11" t="s">
        <v>82</v>
      </c>
      <c r="AW162" s="11" t="s">
        <v>5</v>
      </c>
      <c r="AX162" s="11" t="s">
        <v>80</v>
      </c>
      <c r="AY162" s="239" t="s">
        <v>135</v>
      </c>
    </row>
    <row r="163" spans="2:65" s="1" customFormat="1" ht="16.5" customHeight="1">
      <c r="B163" s="36"/>
      <c r="C163" s="209" t="s">
        <v>340</v>
      </c>
      <c r="D163" s="209" t="s">
        <v>138</v>
      </c>
      <c r="E163" s="210" t="s">
        <v>903</v>
      </c>
      <c r="F163" s="211" t="s">
        <v>904</v>
      </c>
      <c r="G163" s="212" t="s">
        <v>249</v>
      </c>
      <c r="H163" s="213">
        <v>1</v>
      </c>
      <c r="I163" s="214"/>
      <c r="J163" s="214"/>
      <c r="K163" s="215">
        <f>ROUND(P163*H163,2)</f>
        <v>0</v>
      </c>
      <c r="L163" s="211" t="s">
        <v>142</v>
      </c>
      <c r="M163" s="41"/>
      <c r="N163" s="216" t="s">
        <v>1</v>
      </c>
      <c r="O163" s="217" t="s">
        <v>41</v>
      </c>
      <c r="P163" s="218">
        <f>I163+J163</f>
        <v>0</v>
      </c>
      <c r="Q163" s="218">
        <f>ROUND(I163*H163,2)</f>
        <v>0</v>
      </c>
      <c r="R163" s="218">
        <f>ROUND(J163*H163,2)</f>
        <v>0</v>
      </c>
      <c r="S163" s="77"/>
      <c r="T163" s="219">
        <f>S163*H163</f>
        <v>0</v>
      </c>
      <c r="U163" s="219">
        <v>0.00016</v>
      </c>
      <c r="V163" s="219">
        <f>U163*H163</f>
        <v>0.00016</v>
      </c>
      <c r="W163" s="219">
        <v>0</v>
      </c>
      <c r="X163" s="220">
        <f>W163*H163</f>
        <v>0</v>
      </c>
      <c r="AR163" s="15" t="s">
        <v>238</v>
      </c>
      <c r="AT163" s="15" t="s">
        <v>138</v>
      </c>
      <c r="AU163" s="15" t="s">
        <v>82</v>
      </c>
      <c r="AY163" s="15" t="s">
        <v>135</v>
      </c>
      <c r="BE163" s="221">
        <f>IF(O163="základní",K163,0)</f>
        <v>0</v>
      </c>
      <c r="BF163" s="221">
        <f>IF(O163="snížená",K163,0)</f>
        <v>0</v>
      </c>
      <c r="BG163" s="221">
        <f>IF(O163="zákl. přenesená",K163,0)</f>
        <v>0</v>
      </c>
      <c r="BH163" s="221">
        <f>IF(O163="sníž. přenesená",K163,0)</f>
        <v>0</v>
      </c>
      <c r="BI163" s="221">
        <f>IF(O163="nulová",K163,0)</f>
        <v>0</v>
      </c>
      <c r="BJ163" s="15" t="s">
        <v>80</v>
      </c>
      <c r="BK163" s="221">
        <f>ROUND(P163*H163,2)</f>
        <v>0</v>
      </c>
      <c r="BL163" s="15" t="s">
        <v>238</v>
      </c>
      <c r="BM163" s="15" t="s">
        <v>905</v>
      </c>
    </row>
    <row r="164" spans="2:51" s="11" customFormat="1" ht="12">
      <c r="B164" s="228"/>
      <c r="C164" s="229"/>
      <c r="D164" s="230" t="s">
        <v>204</v>
      </c>
      <c r="E164" s="231" t="s">
        <v>1</v>
      </c>
      <c r="F164" s="232" t="s">
        <v>877</v>
      </c>
      <c r="G164" s="229"/>
      <c r="H164" s="233">
        <v>1</v>
      </c>
      <c r="I164" s="234"/>
      <c r="J164" s="234"/>
      <c r="K164" s="229"/>
      <c r="L164" s="229"/>
      <c r="M164" s="235"/>
      <c r="N164" s="236"/>
      <c r="O164" s="237"/>
      <c r="P164" s="237"/>
      <c r="Q164" s="237"/>
      <c r="R164" s="237"/>
      <c r="S164" s="237"/>
      <c r="T164" s="237"/>
      <c r="U164" s="237"/>
      <c r="V164" s="237"/>
      <c r="W164" s="237"/>
      <c r="X164" s="238"/>
      <c r="AT164" s="239" t="s">
        <v>204</v>
      </c>
      <c r="AU164" s="239" t="s">
        <v>82</v>
      </c>
      <c r="AV164" s="11" t="s">
        <v>82</v>
      </c>
      <c r="AW164" s="11" t="s">
        <v>5</v>
      </c>
      <c r="AX164" s="11" t="s">
        <v>80</v>
      </c>
      <c r="AY164" s="239" t="s">
        <v>135</v>
      </c>
    </row>
    <row r="165" spans="2:65" s="1" customFormat="1" ht="16.5" customHeight="1">
      <c r="B165" s="36"/>
      <c r="C165" s="243" t="s">
        <v>344</v>
      </c>
      <c r="D165" s="243" t="s">
        <v>415</v>
      </c>
      <c r="E165" s="244" t="s">
        <v>906</v>
      </c>
      <c r="F165" s="245" t="s">
        <v>907</v>
      </c>
      <c r="G165" s="246" t="s">
        <v>249</v>
      </c>
      <c r="H165" s="247">
        <v>1</v>
      </c>
      <c r="I165" s="248"/>
      <c r="J165" s="249"/>
      <c r="K165" s="250">
        <f>ROUND(P165*H165,2)</f>
        <v>0</v>
      </c>
      <c r="L165" s="245" t="s">
        <v>142</v>
      </c>
      <c r="M165" s="251"/>
      <c r="N165" s="252" t="s">
        <v>1</v>
      </c>
      <c r="O165" s="217" t="s">
        <v>41</v>
      </c>
      <c r="P165" s="218">
        <f>I165+J165</f>
        <v>0</v>
      </c>
      <c r="Q165" s="218">
        <f>ROUND(I165*H165,2)</f>
        <v>0</v>
      </c>
      <c r="R165" s="218">
        <f>ROUND(J165*H165,2)</f>
        <v>0</v>
      </c>
      <c r="S165" s="77"/>
      <c r="T165" s="219">
        <f>S165*H165</f>
        <v>0</v>
      </c>
      <c r="U165" s="219">
        <v>0.0015</v>
      </c>
      <c r="V165" s="219">
        <f>U165*H165</f>
        <v>0.0015</v>
      </c>
      <c r="W165" s="219">
        <v>0</v>
      </c>
      <c r="X165" s="220">
        <f>W165*H165</f>
        <v>0</v>
      </c>
      <c r="AR165" s="15" t="s">
        <v>370</v>
      </c>
      <c r="AT165" s="15" t="s">
        <v>415</v>
      </c>
      <c r="AU165" s="15" t="s">
        <v>82</v>
      </c>
      <c r="AY165" s="15" t="s">
        <v>135</v>
      </c>
      <c r="BE165" s="221">
        <f>IF(O165="základní",K165,0)</f>
        <v>0</v>
      </c>
      <c r="BF165" s="221">
        <f>IF(O165="snížená",K165,0)</f>
        <v>0</v>
      </c>
      <c r="BG165" s="221">
        <f>IF(O165="zákl. přenesená",K165,0)</f>
        <v>0</v>
      </c>
      <c r="BH165" s="221">
        <f>IF(O165="sníž. přenesená",K165,0)</f>
        <v>0</v>
      </c>
      <c r="BI165" s="221">
        <f>IF(O165="nulová",K165,0)</f>
        <v>0</v>
      </c>
      <c r="BJ165" s="15" t="s">
        <v>80</v>
      </c>
      <c r="BK165" s="221">
        <f>ROUND(P165*H165,2)</f>
        <v>0</v>
      </c>
      <c r="BL165" s="15" t="s">
        <v>238</v>
      </c>
      <c r="BM165" s="15" t="s">
        <v>908</v>
      </c>
    </row>
    <row r="166" spans="2:65" s="1" customFormat="1" ht="16.5" customHeight="1">
      <c r="B166" s="36"/>
      <c r="C166" s="209" t="s">
        <v>351</v>
      </c>
      <c r="D166" s="209" t="s">
        <v>138</v>
      </c>
      <c r="E166" s="210" t="s">
        <v>909</v>
      </c>
      <c r="F166" s="211" t="s">
        <v>910</v>
      </c>
      <c r="G166" s="212" t="s">
        <v>249</v>
      </c>
      <c r="H166" s="213">
        <v>1</v>
      </c>
      <c r="I166" s="214"/>
      <c r="J166" s="214"/>
      <c r="K166" s="215">
        <f>ROUND(P166*H166,2)</f>
        <v>0</v>
      </c>
      <c r="L166" s="211" t="s">
        <v>142</v>
      </c>
      <c r="M166" s="41"/>
      <c r="N166" s="216" t="s">
        <v>1</v>
      </c>
      <c r="O166" s="217" t="s">
        <v>41</v>
      </c>
      <c r="P166" s="218">
        <f>I166+J166</f>
        <v>0</v>
      </c>
      <c r="Q166" s="218">
        <f>ROUND(I166*H166,2)</f>
        <v>0</v>
      </c>
      <c r="R166" s="218">
        <f>ROUND(J166*H166,2)</f>
        <v>0</v>
      </c>
      <c r="S166" s="77"/>
      <c r="T166" s="219">
        <f>S166*H166</f>
        <v>0</v>
      </c>
      <c r="U166" s="219">
        <v>0.00031</v>
      </c>
      <c r="V166" s="219">
        <f>U166*H166</f>
        <v>0.00031</v>
      </c>
      <c r="W166" s="219">
        <v>0</v>
      </c>
      <c r="X166" s="220">
        <f>W166*H166</f>
        <v>0</v>
      </c>
      <c r="AR166" s="15" t="s">
        <v>238</v>
      </c>
      <c r="AT166" s="15" t="s">
        <v>138</v>
      </c>
      <c r="AU166" s="15" t="s">
        <v>82</v>
      </c>
      <c r="AY166" s="15" t="s">
        <v>135</v>
      </c>
      <c r="BE166" s="221">
        <f>IF(O166="základní",K166,0)</f>
        <v>0</v>
      </c>
      <c r="BF166" s="221">
        <f>IF(O166="snížená",K166,0)</f>
        <v>0</v>
      </c>
      <c r="BG166" s="221">
        <f>IF(O166="zákl. přenesená",K166,0)</f>
        <v>0</v>
      </c>
      <c r="BH166" s="221">
        <f>IF(O166="sníž. přenesená",K166,0)</f>
        <v>0</v>
      </c>
      <c r="BI166" s="221">
        <f>IF(O166="nulová",K166,0)</f>
        <v>0</v>
      </c>
      <c r="BJ166" s="15" t="s">
        <v>80</v>
      </c>
      <c r="BK166" s="221">
        <f>ROUND(P166*H166,2)</f>
        <v>0</v>
      </c>
      <c r="BL166" s="15" t="s">
        <v>238</v>
      </c>
      <c r="BM166" s="15" t="s">
        <v>911</v>
      </c>
    </row>
    <row r="167" spans="2:51" s="11" customFormat="1" ht="12">
      <c r="B167" s="228"/>
      <c r="C167" s="229"/>
      <c r="D167" s="230" t="s">
        <v>204</v>
      </c>
      <c r="E167" s="231" t="s">
        <v>1</v>
      </c>
      <c r="F167" s="232" t="s">
        <v>912</v>
      </c>
      <c r="G167" s="229"/>
      <c r="H167" s="233">
        <v>1</v>
      </c>
      <c r="I167" s="234"/>
      <c r="J167" s="234"/>
      <c r="K167" s="229"/>
      <c r="L167" s="229"/>
      <c r="M167" s="235"/>
      <c r="N167" s="236"/>
      <c r="O167" s="237"/>
      <c r="P167" s="237"/>
      <c r="Q167" s="237"/>
      <c r="R167" s="237"/>
      <c r="S167" s="237"/>
      <c r="T167" s="237"/>
      <c r="U167" s="237"/>
      <c r="V167" s="237"/>
      <c r="W167" s="237"/>
      <c r="X167" s="238"/>
      <c r="AT167" s="239" t="s">
        <v>204</v>
      </c>
      <c r="AU167" s="239" t="s">
        <v>82</v>
      </c>
      <c r="AV167" s="11" t="s">
        <v>82</v>
      </c>
      <c r="AW167" s="11" t="s">
        <v>5</v>
      </c>
      <c r="AX167" s="11" t="s">
        <v>80</v>
      </c>
      <c r="AY167" s="239" t="s">
        <v>135</v>
      </c>
    </row>
    <row r="168" spans="2:65" s="1" customFormat="1" ht="22.5" customHeight="1">
      <c r="B168" s="36"/>
      <c r="C168" s="209" t="s">
        <v>356</v>
      </c>
      <c r="D168" s="209" t="s">
        <v>138</v>
      </c>
      <c r="E168" s="210" t="s">
        <v>913</v>
      </c>
      <c r="F168" s="211" t="s">
        <v>545</v>
      </c>
      <c r="G168" s="212" t="s">
        <v>249</v>
      </c>
      <c r="H168" s="213">
        <v>1</v>
      </c>
      <c r="I168" s="214"/>
      <c r="J168" s="214"/>
      <c r="K168" s="215">
        <f>ROUND(P168*H168,2)</f>
        <v>0</v>
      </c>
      <c r="L168" s="211" t="s">
        <v>1</v>
      </c>
      <c r="M168" s="41"/>
      <c r="N168" s="216" t="s">
        <v>1</v>
      </c>
      <c r="O168" s="217" t="s">
        <v>41</v>
      </c>
      <c r="P168" s="218">
        <f>I168+J168</f>
        <v>0</v>
      </c>
      <c r="Q168" s="218">
        <f>ROUND(I168*H168,2)</f>
        <v>0</v>
      </c>
      <c r="R168" s="218">
        <f>ROUND(J168*H168,2)</f>
        <v>0</v>
      </c>
      <c r="S168" s="77"/>
      <c r="T168" s="219">
        <f>S168*H168</f>
        <v>0</v>
      </c>
      <c r="U168" s="219">
        <v>0</v>
      </c>
      <c r="V168" s="219">
        <f>U168*H168</f>
        <v>0</v>
      </c>
      <c r="W168" s="219">
        <v>0</v>
      </c>
      <c r="X168" s="220">
        <f>W168*H168</f>
        <v>0</v>
      </c>
      <c r="AR168" s="15" t="s">
        <v>238</v>
      </c>
      <c r="AT168" s="15" t="s">
        <v>138</v>
      </c>
      <c r="AU168" s="15" t="s">
        <v>82</v>
      </c>
      <c r="AY168" s="15" t="s">
        <v>135</v>
      </c>
      <c r="BE168" s="221">
        <f>IF(O168="základní",K168,0)</f>
        <v>0</v>
      </c>
      <c r="BF168" s="221">
        <f>IF(O168="snížená",K168,0)</f>
        <v>0</v>
      </c>
      <c r="BG168" s="221">
        <f>IF(O168="zákl. přenesená",K168,0)</f>
        <v>0</v>
      </c>
      <c r="BH168" s="221">
        <f>IF(O168="sníž. přenesená",K168,0)</f>
        <v>0</v>
      </c>
      <c r="BI168" s="221">
        <f>IF(O168="nulová",K168,0)</f>
        <v>0</v>
      </c>
      <c r="BJ168" s="15" t="s">
        <v>80</v>
      </c>
      <c r="BK168" s="221">
        <f>ROUND(P168*H168,2)</f>
        <v>0</v>
      </c>
      <c r="BL168" s="15" t="s">
        <v>238</v>
      </c>
      <c r="BM168" s="15" t="s">
        <v>546</v>
      </c>
    </row>
    <row r="169" spans="2:65" s="1" customFormat="1" ht="16.5" customHeight="1">
      <c r="B169" s="36"/>
      <c r="C169" s="209" t="s">
        <v>95</v>
      </c>
      <c r="D169" s="209" t="s">
        <v>138</v>
      </c>
      <c r="E169" s="210" t="s">
        <v>547</v>
      </c>
      <c r="F169" s="211" t="s">
        <v>548</v>
      </c>
      <c r="G169" s="212" t="s">
        <v>535</v>
      </c>
      <c r="H169" s="253"/>
      <c r="I169" s="214"/>
      <c r="J169" s="214"/>
      <c r="K169" s="215">
        <f>ROUND(P169*H169,2)</f>
        <v>0</v>
      </c>
      <c r="L169" s="211" t="s">
        <v>142</v>
      </c>
      <c r="M169" s="41"/>
      <c r="N169" s="216" t="s">
        <v>1</v>
      </c>
      <c r="O169" s="217" t="s">
        <v>41</v>
      </c>
      <c r="P169" s="218">
        <f>I169+J169</f>
        <v>0</v>
      </c>
      <c r="Q169" s="218">
        <f>ROUND(I169*H169,2)</f>
        <v>0</v>
      </c>
      <c r="R169" s="218">
        <f>ROUND(J169*H169,2)</f>
        <v>0</v>
      </c>
      <c r="S169" s="77"/>
      <c r="T169" s="219">
        <f>S169*H169</f>
        <v>0</v>
      </c>
      <c r="U169" s="219">
        <v>0</v>
      </c>
      <c r="V169" s="219">
        <f>U169*H169</f>
        <v>0</v>
      </c>
      <c r="W169" s="219">
        <v>0</v>
      </c>
      <c r="X169" s="220">
        <f>W169*H169</f>
        <v>0</v>
      </c>
      <c r="AR169" s="15" t="s">
        <v>238</v>
      </c>
      <c r="AT169" s="15" t="s">
        <v>138</v>
      </c>
      <c r="AU169" s="15" t="s">
        <v>82</v>
      </c>
      <c r="AY169" s="15" t="s">
        <v>135</v>
      </c>
      <c r="BE169" s="221">
        <f>IF(O169="základní",K169,0)</f>
        <v>0</v>
      </c>
      <c r="BF169" s="221">
        <f>IF(O169="snížená",K169,0)</f>
        <v>0</v>
      </c>
      <c r="BG169" s="221">
        <f>IF(O169="zákl. přenesená",K169,0)</f>
        <v>0</v>
      </c>
      <c r="BH169" s="221">
        <f>IF(O169="sníž. přenesená",K169,0)</f>
        <v>0</v>
      </c>
      <c r="BI169" s="221">
        <f>IF(O169="nulová",K169,0)</f>
        <v>0</v>
      </c>
      <c r="BJ169" s="15" t="s">
        <v>80</v>
      </c>
      <c r="BK169" s="221">
        <f>ROUND(P169*H169,2)</f>
        <v>0</v>
      </c>
      <c r="BL169" s="15" t="s">
        <v>238</v>
      </c>
      <c r="BM169" s="15" t="s">
        <v>914</v>
      </c>
    </row>
    <row r="170" spans="2:63" s="10" customFormat="1" ht="22.8" customHeight="1">
      <c r="B170" s="192"/>
      <c r="C170" s="193"/>
      <c r="D170" s="194" t="s">
        <v>71</v>
      </c>
      <c r="E170" s="207" t="s">
        <v>915</v>
      </c>
      <c r="F170" s="207" t="s">
        <v>916</v>
      </c>
      <c r="G170" s="193"/>
      <c r="H170" s="193"/>
      <c r="I170" s="196"/>
      <c r="J170" s="196"/>
      <c r="K170" s="208">
        <f>BK170</f>
        <v>0</v>
      </c>
      <c r="L170" s="193"/>
      <c r="M170" s="198"/>
      <c r="N170" s="199"/>
      <c r="O170" s="200"/>
      <c r="P170" s="200"/>
      <c r="Q170" s="201">
        <f>SUM(Q171:Q172)</f>
        <v>0</v>
      </c>
      <c r="R170" s="201">
        <f>SUM(R171:R172)</f>
        <v>0</v>
      </c>
      <c r="S170" s="200"/>
      <c r="T170" s="202">
        <f>SUM(T171:T172)</f>
        <v>0</v>
      </c>
      <c r="U170" s="200"/>
      <c r="V170" s="202">
        <f>SUM(V171:V172)</f>
        <v>0.012</v>
      </c>
      <c r="W170" s="200"/>
      <c r="X170" s="203">
        <f>SUM(X171:X172)</f>
        <v>0</v>
      </c>
      <c r="AR170" s="204" t="s">
        <v>82</v>
      </c>
      <c r="AT170" s="205" t="s">
        <v>71</v>
      </c>
      <c r="AU170" s="205" t="s">
        <v>80</v>
      </c>
      <c r="AY170" s="204" t="s">
        <v>135</v>
      </c>
      <c r="BK170" s="206">
        <f>SUM(BK171:BK172)</f>
        <v>0</v>
      </c>
    </row>
    <row r="171" spans="2:65" s="1" customFormat="1" ht="16.5" customHeight="1">
      <c r="B171" s="36"/>
      <c r="C171" s="209" t="s">
        <v>363</v>
      </c>
      <c r="D171" s="209" t="s">
        <v>138</v>
      </c>
      <c r="E171" s="210" t="s">
        <v>917</v>
      </c>
      <c r="F171" s="211" t="s">
        <v>918</v>
      </c>
      <c r="G171" s="212" t="s">
        <v>141</v>
      </c>
      <c r="H171" s="213">
        <v>1</v>
      </c>
      <c r="I171" s="214"/>
      <c r="J171" s="214"/>
      <c r="K171" s="215">
        <f>ROUND(P171*H171,2)</f>
        <v>0</v>
      </c>
      <c r="L171" s="211" t="s">
        <v>142</v>
      </c>
      <c r="M171" s="41"/>
      <c r="N171" s="216" t="s">
        <v>1</v>
      </c>
      <c r="O171" s="217" t="s">
        <v>41</v>
      </c>
      <c r="P171" s="218">
        <f>I171+J171</f>
        <v>0</v>
      </c>
      <c r="Q171" s="218">
        <f>ROUND(I171*H171,2)</f>
        <v>0</v>
      </c>
      <c r="R171" s="218">
        <f>ROUND(J171*H171,2)</f>
        <v>0</v>
      </c>
      <c r="S171" s="77"/>
      <c r="T171" s="219">
        <f>S171*H171</f>
        <v>0</v>
      </c>
      <c r="U171" s="219">
        <v>0.012</v>
      </c>
      <c r="V171" s="219">
        <f>U171*H171</f>
        <v>0.012</v>
      </c>
      <c r="W171" s="219">
        <v>0</v>
      </c>
      <c r="X171" s="220">
        <f>W171*H171</f>
        <v>0</v>
      </c>
      <c r="AR171" s="15" t="s">
        <v>238</v>
      </c>
      <c r="AT171" s="15" t="s">
        <v>138</v>
      </c>
      <c r="AU171" s="15" t="s">
        <v>82</v>
      </c>
      <c r="AY171" s="15" t="s">
        <v>135</v>
      </c>
      <c r="BE171" s="221">
        <f>IF(O171="základní",K171,0)</f>
        <v>0</v>
      </c>
      <c r="BF171" s="221">
        <f>IF(O171="snížená",K171,0)</f>
        <v>0</v>
      </c>
      <c r="BG171" s="221">
        <f>IF(O171="zákl. přenesená",K171,0)</f>
        <v>0</v>
      </c>
      <c r="BH171" s="221">
        <f>IF(O171="sníž. přenesená",K171,0)</f>
        <v>0</v>
      </c>
      <c r="BI171" s="221">
        <f>IF(O171="nulová",K171,0)</f>
        <v>0</v>
      </c>
      <c r="BJ171" s="15" t="s">
        <v>80</v>
      </c>
      <c r="BK171" s="221">
        <f>ROUND(P171*H171,2)</f>
        <v>0</v>
      </c>
      <c r="BL171" s="15" t="s">
        <v>238</v>
      </c>
      <c r="BM171" s="15" t="s">
        <v>919</v>
      </c>
    </row>
    <row r="172" spans="2:51" s="11" customFormat="1" ht="12">
      <c r="B172" s="228"/>
      <c r="C172" s="229"/>
      <c r="D172" s="230" t="s">
        <v>204</v>
      </c>
      <c r="E172" s="231" t="s">
        <v>1</v>
      </c>
      <c r="F172" s="232" t="s">
        <v>912</v>
      </c>
      <c r="G172" s="229"/>
      <c r="H172" s="233">
        <v>1</v>
      </c>
      <c r="I172" s="234"/>
      <c r="J172" s="234"/>
      <c r="K172" s="229"/>
      <c r="L172" s="229"/>
      <c r="M172" s="235"/>
      <c r="N172" s="236"/>
      <c r="O172" s="237"/>
      <c r="P172" s="237"/>
      <c r="Q172" s="237"/>
      <c r="R172" s="237"/>
      <c r="S172" s="237"/>
      <c r="T172" s="237"/>
      <c r="U172" s="237"/>
      <c r="V172" s="237"/>
      <c r="W172" s="237"/>
      <c r="X172" s="238"/>
      <c r="AT172" s="239" t="s">
        <v>204</v>
      </c>
      <c r="AU172" s="239" t="s">
        <v>82</v>
      </c>
      <c r="AV172" s="11" t="s">
        <v>82</v>
      </c>
      <c r="AW172" s="11" t="s">
        <v>5</v>
      </c>
      <c r="AX172" s="11" t="s">
        <v>80</v>
      </c>
      <c r="AY172" s="239" t="s">
        <v>135</v>
      </c>
    </row>
    <row r="173" spans="2:63" s="10" customFormat="1" ht="22.8" customHeight="1">
      <c r="B173" s="192"/>
      <c r="C173" s="193"/>
      <c r="D173" s="194" t="s">
        <v>71</v>
      </c>
      <c r="E173" s="207" t="s">
        <v>550</v>
      </c>
      <c r="F173" s="207" t="s">
        <v>551</v>
      </c>
      <c r="G173" s="193"/>
      <c r="H173" s="193"/>
      <c r="I173" s="196"/>
      <c r="J173" s="196"/>
      <c r="K173" s="208">
        <f>BK173</f>
        <v>0</v>
      </c>
      <c r="L173" s="193"/>
      <c r="M173" s="198"/>
      <c r="N173" s="199"/>
      <c r="O173" s="200"/>
      <c r="P173" s="200"/>
      <c r="Q173" s="201">
        <f>SUM(Q174:Q176)</f>
        <v>0</v>
      </c>
      <c r="R173" s="201">
        <f>SUM(R174:R176)</f>
        <v>0</v>
      </c>
      <c r="S173" s="200"/>
      <c r="T173" s="202">
        <f>SUM(T174:T176)</f>
        <v>0</v>
      </c>
      <c r="U173" s="200"/>
      <c r="V173" s="202">
        <f>SUM(V174:V176)</f>
        <v>0.09958698</v>
      </c>
      <c r="W173" s="200"/>
      <c r="X173" s="203">
        <f>SUM(X174:X176)</f>
        <v>0</v>
      </c>
      <c r="AR173" s="204" t="s">
        <v>82</v>
      </c>
      <c r="AT173" s="205" t="s">
        <v>71</v>
      </c>
      <c r="AU173" s="205" t="s">
        <v>80</v>
      </c>
      <c r="AY173" s="204" t="s">
        <v>135</v>
      </c>
      <c r="BK173" s="206">
        <f>SUM(BK174:BK176)</f>
        <v>0</v>
      </c>
    </row>
    <row r="174" spans="2:65" s="1" customFormat="1" ht="16.5" customHeight="1">
      <c r="B174" s="36"/>
      <c r="C174" s="209" t="s">
        <v>370</v>
      </c>
      <c r="D174" s="209" t="s">
        <v>138</v>
      </c>
      <c r="E174" s="210" t="s">
        <v>920</v>
      </c>
      <c r="F174" s="211" t="s">
        <v>921</v>
      </c>
      <c r="G174" s="212" t="s">
        <v>202</v>
      </c>
      <c r="H174" s="213">
        <v>6.327</v>
      </c>
      <c r="I174" s="214"/>
      <c r="J174" s="214"/>
      <c r="K174" s="215">
        <f>ROUND(P174*H174,2)</f>
        <v>0</v>
      </c>
      <c r="L174" s="211" t="s">
        <v>142</v>
      </c>
      <c r="M174" s="41"/>
      <c r="N174" s="216" t="s">
        <v>1</v>
      </c>
      <c r="O174" s="217" t="s">
        <v>41</v>
      </c>
      <c r="P174" s="218">
        <f>I174+J174</f>
        <v>0</v>
      </c>
      <c r="Q174" s="218">
        <f>ROUND(I174*H174,2)</f>
        <v>0</v>
      </c>
      <c r="R174" s="218">
        <f>ROUND(J174*H174,2)</f>
        <v>0</v>
      </c>
      <c r="S174" s="77"/>
      <c r="T174" s="219">
        <f>S174*H174</f>
        <v>0</v>
      </c>
      <c r="U174" s="219">
        <v>0.01574</v>
      </c>
      <c r="V174" s="219">
        <f>U174*H174</f>
        <v>0.09958698</v>
      </c>
      <c r="W174" s="219">
        <v>0</v>
      </c>
      <c r="X174" s="220">
        <f>W174*H174</f>
        <v>0</v>
      </c>
      <c r="AR174" s="15" t="s">
        <v>238</v>
      </c>
      <c r="AT174" s="15" t="s">
        <v>138</v>
      </c>
      <c r="AU174" s="15" t="s">
        <v>82</v>
      </c>
      <c r="AY174" s="15" t="s">
        <v>135</v>
      </c>
      <c r="BE174" s="221">
        <f>IF(O174="základní",K174,0)</f>
        <v>0</v>
      </c>
      <c r="BF174" s="221">
        <f>IF(O174="snížená",K174,0)</f>
        <v>0</v>
      </c>
      <c r="BG174" s="221">
        <f>IF(O174="zákl. přenesená",K174,0)</f>
        <v>0</v>
      </c>
      <c r="BH174" s="221">
        <f>IF(O174="sníž. přenesená",K174,0)</f>
        <v>0</v>
      </c>
      <c r="BI174" s="221">
        <f>IF(O174="nulová",K174,0)</f>
        <v>0</v>
      </c>
      <c r="BJ174" s="15" t="s">
        <v>80</v>
      </c>
      <c r="BK174" s="221">
        <f>ROUND(P174*H174,2)</f>
        <v>0</v>
      </c>
      <c r="BL174" s="15" t="s">
        <v>238</v>
      </c>
      <c r="BM174" s="15" t="s">
        <v>922</v>
      </c>
    </row>
    <row r="175" spans="2:51" s="11" customFormat="1" ht="12">
      <c r="B175" s="228"/>
      <c r="C175" s="229"/>
      <c r="D175" s="230" t="s">
        <v>204</v>
      </c>
      <c r="E175" s="231" t="s">
        <v>1</v>
      </c>
      <c r="F175" s="232" t="s">
        <v>923</v>
      </c>
      <c r="G175" s="229"/>
      <c r="H175" s="233">
        <v>6.327</v>
      </c>
      <c r="I175" s="234"/>
      <c r="J175" s="234"/>
      <c r="K175" s="229"/>
      <c r="L175" s="229"/>
      <c r="M175" s="235"/>
      <c r="N175" s="236"/>
      <c r="O175" s="237"/>
      <c r="P175" s="237"/>
      <c r="Q175" s="237"/>
      <c r="R175" s="237"/>
      <c r="S175" s="237"/>
      <c r="T175" s="237"/>
      <c r="U175" s="237"/>
      <c r="V175" s="237"/>
      <c r="W175" s="237"/>
      <c r="X175" s="238"/>
      <c r="AT175" s="239" t="s">
        <v>204</v>
      </c>
      <c r="AU175" s="239" t="s">
        <v>82</v>
      </c>
      <c r="AV175" s="11" t="s">
        <v>82</v>
      </c>
      <c r="AW175" s="11" t="s">
        <v>5</v>
      </c>
      <c r="AX175" s="11" t="s">
        <v>80</v>
      </c>
      <c r="AY175" s="239" t="s">
        <v>135</v>
      </c>
    </row>
    <row r="176" spans="2:65" s="1" customFormat="1" ht="16.5" customHeight="1">
      <c r="B176" s="36"/>
      <c r="C176" s="209" t="s">
        <v>376</v>
      </c>
      <c r="D176" s="209" t="s">
        <v>138</v>
      </c>
      <c r="E176" s="210" t="s">
        <v>579</v>
      </c>
      <c r="F176" s="211" t="s">
        <v>580</v>
      </c>
      <c r="G176" s="212" t="s">
        <v>535</v>
      </c>
      <c r="H176" s="253"/>
      <c r="I176" s="214"/>
      <c r="J176" s="214"/>
      <c r="K176" s="215">
        <f>ROUND(P176*H176,2)</f>
        <v>0</v>
      </c>
      <c r="L176" s="211" t="s">
        <v>142</v>
      </c>
      <c r="M176" s="41"/>
      <c r="N176" s="216" t="s">
        <v>1</v>
      </c>
      <c r="O176" s="217" t="s">
        <v>41</v>
      </c>
      <c r="P176" s="218">
        <f>I176+J176</f>
        <v>0</v>
      </c>
      <c r="Q176" s="218">
        <f>ROUND(I176*H176,2)</f>
        <v>0</v>
      </c>
      <c r="R176" s="218">
        <f>ROUND(J176*H176,2)</f>
        <v>0</v>
      </c>
      <c r="S176" s="77"/>
      <c r="T176" s="219">
        <f>S176*H176</f>
        <v>0</v>
      </c>
      <c r="U176" s="219">
        <v>0</v>
      </c>
      <c r="V176" s="219">
        <f>U176*H176</f>
        <v>0</v>
      </c>
      <c r="W176" s="219">
        <v>0</v>
      </c>
      <c r="X176" s="220">
        <f>W176*H176</f>
        <v>0</v>
      </c>
      <c r="AR176" s="15" t="s">
        <v>238</v>
      </c>
      <c r="AT176" s="15" t="s">
        <v>138</v>
      </c>
      <c r="AU176" s="15" t="s">
        <v>82</v>
      </c>
      <c r="AY176" s="15" t="s">
        <v>135</v>
      </c>
      <c r="BE176" s="221">
        <f>IF(O176="základní",K176,0)</f>
        <v>0</v>
      </c>
      <c r="BF176" s="221">
        <f>IF(O176="snížená",K176,0)</f>
        <v>0</v>
      </c>
      <c r="BG176" s="221">
        <f>IF(O176="zákl. přenesená",K176,0)</f>
        <v>0</v>
      </c>
      <c r="BH176" s="221">
        <f>IF(O176="sníž. přenesená",K176,0)</f>
        <v>0</v>
      </c>
      <c r="BI176" s="221">
        <f>IF(O176="nulová",K176,0)</f>
        <v>0</v>
      </c>
      <c r="BJ176" s="15" t="s">
        <v>80</v>
      </c>
      <c r="BK176" s="221">
        <f>ROUND(P176*H176,2)</f>
        <v>0</v>
      </c>
      <c r="BL176" s="15" t="s">
        <v>238</v>
      </c>
      <c r="BM176" s="15" t="s">
        <v>924</v>
      </c>
    </row>
    <row r="177" spans="2:63" s="10" customFormat="1" ht="22.8" customHeight="1">
      <c r="B177" s="192"/>
      <c r="C177" s="193"/>
      <c r="D177" s="194" t="s">
        <v>71</v>
      </c>
      <c r="E177" s="207" t="s">
        <v>368</v>
      </c>
      <c r="F177" s="207" t="s">
        <v>369</v>
      </c>
      <c r="G177" s="193"/>
      <c r="H177" s="193"/>
      <c r="I177" s="196"/>
      <c r="J177" s="196"/>
      <c r="K177" s="208">
        <f>BK177</f>
        <v>0</v>
      </c>
      <c r="L177" s="193"/>
      <c r="M177" s="198"/>
      <c r="N177" s="199"/>
      <c r="O177" s="200"/>
      <c r="P177" s="200"/>
      <c r="Q177" s="201">
        <f>SUM(Q178:Q190)</f>
        <v>0</v>
      </c>
      <c r="R177" s="201">
        <f>SUM(R178:R190)</f>
        <v>0</v>
      </c>
      <c r="S177" s="200"/>
      <c r="T177" s="202">
        <f>SUM(T178:T190)</f>
        <v>0</v>
      </c>
      <c r="U177" s="200"/>
      <c r="V177" s="202">
        <f>SUM(V178:V190)</f>
        <v>0.30197339999999995</v>
      </c>
      <c r="W177" s="200"/>
      <c r="X177" s="203">
        <f>SUM(X178:X190)</f>
        <v>0</v>
      </c>
      <c r="AR177" s="204" t="s">
        <v>82</v>
      </c>
      <c r="AT177" s="205" t="s">
        <v>71</v>
      </c>
      <c r="AU177" s="205" t="s">
        <v>80</v>
      </c>
      <c r="AY177" s="204" t="s">
        <v>135</v>
      </c>
      <c r="BK177" s="206">
        <f>SUM(BK178:BK190)</f>
        <v>0</v>
      </c>
    </row>
    <row r="178" spans="2:65" s="1" customFormat="1" ht="16.5" customHeight="1">
      <c r="B178" s="36"/>
      <c r="C178" s="209" t="s">
        <v>383</v>
      </c>
      <c r="D178" s="209" t="s">
        <v>138</v>
      </c>
      <c r="E178" s="210" t="s">
        <v>591</v>
      </c>
      <c r="F178" s="211" t="s">
        <v>592</v>
      </c>
      <c r="G178" s="212" t="s">
        <v>202</v>
      </c>
      <c r="H178" s="213">
        <v>10.98</v>
      </c>
      <c r="I178" s="214"/>
      <c r="J178" s="214"/>
      <c r="K178" s="215">
        <f>ROUND(P178*H178,2)</f>
        <v>0</v>
      </c>
      <c r="L178" s="211" t="s">
        <v>142</v>
      </c>
      <c r="M178" s="41"/>
      <c r="N178" s="216" t="s">
        <v>1</v>
      </c>
      <c r="O178" s="217" t="s">
        <v>41</v>
      </c>
      <c r="P178" s="218">
        <f>I178+J178</f>
        <v>0</v>
      </c>
      <c r="Q178" s="218">
        <f>ROUND(I178*H178,2)</f>
        <v>0</v>
      </c>
      <c r="R178" s="218">
        <f>ROUND(J178*H178,2)</f>
        <v>0</v>
      </c>
      <c r="S178" s="77"/>
      <c r="T178" s="219">
        <f>S178*H178</f>
        <v>0</v>
      </c>
      <c r="U178" s="219">
        <v>0.0003</v>
      </c>
      <c r="V178" s="219">
        <f>U178*H178</f>
        <v>0.003294</v>
      </c>
      <c r="W178" s="219">
        <v>0</v>
      </c>
      <c r="X178" s="220">
        <f>W178*H178</f>
        <v>0</v>
      </c>
      <c r="AR178" s="15" t="s">
        <v>238</v>
      </c>
      <c r="AT178" s="15" t="s">
        <v>138</v>
      </c>
      <c r="AU178" s="15" t="s">
        <v>82</v>
      </c>
      <c r="AY178" s="15" t="s">
        <v>135</v>
      </c>
      <c r="BE178" s="221">
        <f>IF(O178="základní",K178,0)</f>
        <v>0</v>
      </c>
      <c r="BF178" s="221">
        <f>IF(O178="snížená",K178,0)</f>
        <v>0</v>
      </c>
      <c r="BG178" s="221">
        <f>IF(O178="zákl. přenesená",K178,0)</f>
        <v>0</v>
      </c>
      <c r="BH178" s="221">
        <f>IF(O178="sníž. přenesená",K178,0)</f>
        <v>0</v>
      </c>
      <c r="BI178" s="221">
        <f>IF(O178="nulová",K178,0)</f>
        <v>0</v>
      </c>
      <c r="BJ178" s="15" t="s">
        <v>80</v>
      </c>
      <c r="BK178" s="221">
        <f>ROUND(P178*H178,2)</f>
        <v>0</v>
      </c>
      <c r="BL178" s="15" t="s">
        <v>238</v>
      </c>
      <c r="BM178" s="15" t="s">
        <v>593</v>
      </c>
    </row>
    <row r="179" spans="2:51" s="11" customFormat="1" ht="12">
      <c r="B179" s="228"/>
      <c r="C179" s="229"/>
      <c r="D179" s="230" t="s">
        <v>204</v>
      </c>
      <c r="E179" s="231" t="s">
        <v>1</v>
      </c>
      <c r="F179" s="232" t="s">
        <v>925</v>
      </c>
      <c r="G179" s="229"/>
      <c r="H179" s="233">
        <v>10.98</v>
      </c>
      <c r="I179" s="234"/>
      <c r="J179" s="234"/>
      <c r="K179" s="229"/>
      <c r="L179" s="229"/>
      <c r="M179" s="235"/>
      <c r="N179" s="236"/>
      <c r="O179" s="237"/>
      <c r="P179" s="237"/>
      <c r="Q179" s="237"/>
      <c r="R179" s="237"/>
      <c r="S179" s="237"/>
      <c r="T179" s="237"/>
      <c r="U179" s="237"/>
      <c r="V179" s="237"/>
      <c r="W179" s="237"/>
      <c r="X179" s="238"/>
      <c r="AT179" s="239" t="s">
        <v>204</v>
      </c>
      <c r="AU179" s="239" t="s">
        <v>82</v>
      </c>
      <c r="AV179" s="11" t="s">
        <v>82</v>
      </c>
      <c r="AW179" s="11" t="s">
        <v>5</v>
      </c>
      <c r="AX179" s="11" t="s">
        <v>72</v>
      </c>
      <c r="AY179" s="239" t="s">
        <v>135</v>
      </c>
    </row>
    <row r="180" spans="2:65" s="1" customFormat="1" ht="16.5" customHeight="1">
      <c r="B180" s="36"/>
      <c r="C180" s="209" t="s">
        <v>390</v>
      </c>
      <c r="D180" s="209" t="s">
        <v>138</v>
      </c>
      <c r="E180" s="210" t="s">
        <v>603</v>
      </c>
      <c r="F180" s="211" t="s">
        <v>604</v>
      </c>
      <c r="G180" s="212" t="s">
        <v>218</v>
      </c>
      <c r="H180" s="213">
        <v>9.66</v>
      </c>
      <c r="I180" s="214"/>
      <c r="J180" s="214"/>
      <c r="K180" s="215">
        <f>ROUND(P180*H180,2)</f>
        <v>0</v>
      </c>
      <c r="L180" s="211" t="s">
        <v>142</v>
      </c>
      <c r="M180" s="41"/>
      <c r="N180" s="216" t="s">
        <v>1</v>
      </c>
      <c r="O180" s="217" t="s">
        <v>41</v>
      </c>
      <c r="P180" s="218">
        <f>I180+J180</f>
        <v>0</v>
      </c>
      <c r="Q180" s="218">
        <f>ROUND(I180*H180,2)</f>
        <v>0</v>
      </c>
      <c r="R180" s="218">
        <f>ROUND(J180*H180,2)</f>
        <v>0</v>
      </c>
      <c r="S180" s="77"/>
      <c r="T180" s="219">
        <f>S180*H180</f>
        <v>0</v>
      </c>
      <c r="U180" s="219">
        <v>0.00043</v>
      </c>
      <c r="V180" s="219">
        <f>U180*H180</f>
        <v>0.0041538</v>
      </c>
      <c r="W180" s="219">
        <v>0</v>
      </c>
      <c r="X180" s="220">
        <f>W180*H180</f>
        <v>0</v>
      </c>
      <c r="AR180" s="15" t="s">
        <v>238</v>
      </c>
      <c r="AT180" s="15" t="s">
        <v>138</v>
      </c>
      <c r="AU180" s="15" t="s">
        <v>82</v>
      </c>
      <c r="AY180" s="15" t="s">
        <v>135</v>
      </c>
      <c r="BE180" s="221">
        <f>IF(O180="základní",K180,0)</f>
        <v>0</v>
      </c>
      <c r="BF180" s="221">
        <f>IF(O180="snížená",K180,0)</f>
        <v>0</v>
      </c>
      <c r="BG180" s="221">
        <f>IF(O180="zákl. přenesená",K180,0)</f>
        <v>0</v>
      </c>
      <c r="BH180" s="221">
        <f>IF(O180="sníž. přenesená",K180,0)</f>
        <v>0</v>
      </c>
      <c r="BI180" s="221">
        <f>IF(O180="nulová",K180,0)</f>
        <v>0</v>
      </c>
      <c r="BJ180" s="15" t="s">
        <v>80</v>
      </c>
      <c r="BK180" s="221">
        <f>ROUND(P180*H180,2)</f>
        <v>0</v>
      </c>
      <c r="BL180" s="15" t="s">
        <v>238</v>
      </c>
      <c r="BM180" s="15" t="s">
        <v>605</v>
      </c>
    </row>
    <row r="181" spans="2:51" s="11" customFormat="1" ht="12">
      <c r="B181" s="228"/>
      <c r="C181" s="229"/>
      <c r="D181" s="230" t="s">
        <v>204</v>
      </c>
      <c r="E181" s="231" t="s">
        <v>1</v>
      </c>
      <c r="F181" s="232" t="s">
        <v>926</v>
      </c>
      <c r="G181" s="229"/>
      <c r="H181" s="233">
        <v>9.66</v>
      </c>
      <c r="I181" s="234"/>
      <c r="J181" s="234"/>
      <c r="K181" s="229"/>
      <c r="L181" s="229"/>
      <c r="M181" s="235"/>
      <c r="N181" s="236"/>
      <c r="O181" s="237"/>
      <c r="P181" s="237"/>
      <c r="Q181" s="237"/>
      <c r="R181" s="237"/>
      <c r="S181" s="237"/>
      <c r="T181" s="237"/>
      <c r="U181" s="237"/>
      <c r="V181" s="237"/>
      <c r="W181" s="237"/>
      <c r="X181" s="238"/>
      <c r="AT181" s="239" t="s">
        <v>204</v>
      </c>
      <c r="AU181" s="239" t="s">
        <v>82</v>
      </c>
      <c r="AV181" s="11" t="s">
        <v>82</v>
      </c>
      <c r="AW181" s="11" t="s">
        <v>5</v>
      </c>
      <c r="AX181" s="11" t="s">
        <v>72</v>
      </c>
      <c r="AY181" s="239" t="s">
        <v>135</v>
      </c>
    </row>
    <row r="182" spans="2:65" s="1" customFormat="1" ht="16.5" customHeight="1">
      <c r="B182" s="36"/>
      <c r="C182" s="243" t="s">
        <v>398</v>
      </c>
      <c r="D182" s="243" t="s">
        <v>415</v>
      </c>
      <c r="E182" s="244" t="s">
        <v>610</v>
      </c>
      <c r="F182" s="245" t="s">
        <v>611</v>
      </c>
      <c r="G182" s="246" t="s">
        <v>249</v>
      </c>
      <c r="H182" s="247">
        <v>36.3</v>
      </c>
      <c r="I182" s="248"/>
      <c r="J182" s="249"/>
      <c r="K182" s="250">
        <f>ROUND(P182*H182,2)</f>
        <v>0</v>
      </c>
      <c r="L182" s="245" t="s">
        <v>142</v>
      </c>
      <c r="M182" s="251"/>
      <c r="N182" s="252" t="s">
        <v>1</v>
      </c>
      <c r="O182" s="217" t="s">
        <v>41</v>
      </c>
      <c r="P182" s="218">
        <f>I182+J182</f>
        <v>0</v>
      </c>
      <c r="Q182" s="218">
        <f>ROUND(I182*H182,2)</f>
        <v>0</v>
      </c>
      <c r="R182" s="218">
        <f>ROUND(J182*H182,2)</f>
        <v>0</v>
      </c>
      <c r="S182" s="77"/>
      <c r="T182" s="219">
        <f>S182*H182</f>
        <v>0</v>
      </c>
      <c r="U182" s="219">
        <v>0.00047</v>
      </c>
      <c r="V182" s="219">
        <f>U182*H182</f>
        <v>0.017061</v>
      </c>
      <c r="W182" s="219">
        <v>0</v>
      </c>
      <c r="X182" s="220">
        <f>W182*H182</f>
        <v>0</v>
      </c>
      <c r="AR182" s="15" t="s">
        <v>370</v>
      </c>
      <c r="AT182" s="15" t="s">
        <v>415</v>
      </c>
      <c r="AU182" s="15" t="s">
        <v>82</v>
      </c>
      <c r="AY182" s="15" t="s">
        <v>135</v>
      </c>
      <c r="BE182" s="221">
        <f>IF(O182="základní",K182,0)</f>
        <v>0</v>
      </c>
      <c r="BF182" s="221">
        <f>IF(O182="snížená",K182,0)</f>
        <v>0</v>
      </c>
      <c r="BG182" s="221">
        <f>IF(O182="zákl. přenesená",K182,0)</f>
        <v>0</v>
      </c>
      <c r="BH182" s="221">
        <f>IF(O182="sníž. přenesená",K182,0)</f>
        <v>0</v>
      </c>
      <c r="BI182" s="221">
        <f>IF(O182="nulová",K182,0)</f>
        <v>0</v>
      </c>
      <c r="BJ182" s="15" t="s">
        <v>80</v>
      </c>
      <c r="BK182" s="221">
        <f>ROUND(P182*H182,2)</f>
        <v>0</v>
      </c>
      <c r="BL182" s="15" t="s">
        <v>238</v>
      </c>
      <c r="BM182" s="15" t="s">
        <v>612</v>
      </c>
    </row>
    <row r="183" spans="2:51" s="11" customFormat="1" ht="12">
      <c r="B183" s="228"/>
      <c r="C183" s="229"/>
      <c r="D183" s="230" t="s">
        <v>204</v>
      </c>
      <c r="E183" s="229"/>
      <c r="F183" s="232" t="s">
        <v>927</v>
      </c>
      <c r="G183" s="229"/>
      <c r="H183" s="233">
        <v>36.3</v>
      </c>
      <c r="I183" s="234"/>
      <c r="J183" s="234"/>
      <c r="K183" s="229"/>
      <c r="L183" s="229"/>
      <c r="M183" s="235"/>
      <c r="N183" s="236"/>
      <c r="O183" s="237"/>
      <c r="P183" s="237"/>
      <c r="Q183" s="237"/>
      <c r="R183" s="237"/>
      <c r="S183" s="237"/>
      <c r="T183" s="237"/>
      <c r="U183" s="237"/>
      <c r="V183" s="237"/>
      <c r="W183" s="237"/>
      <c r="X183" s="238"/>
      <c r="AT183" s="239" t="s">
        <v>204</v>
      </c>
      <c r="AU183" s="239" t="s">
        <v>82</v>
      </c>
      <c r="AV183" s="11" t="s">
        <v>82</v>
      </c>
      <c r="AW183" s="11" t="s">
        <v>4</v>
      </c>
      <c r="AX183" s="11" t="s">
        <v>80</v>
      </c>
      <c r="AY183" s="239" t="s">
        <v>135</v>
      </c>
    </row>
    <row r="184" spans="2:65" s="1" customFormat="1" ht="16.5" customHeight="1">
      <c r="B184" s="36"/>
      <c r="C184" s="209" t="s">
        <v>403</v>
      </c>
      <c r="D184" s="209" t="s">
        <v>138</v>
      </c>
      <c r="E184" s="210" t="s">
        <v>615</v>
      </c>
      <c r="F184" s="211" t="s">
        <v>616</v>
      </c>
      <c r="G184" s="212" t="s">
        <v>202</v>
      </c>
      <c r="H184" s="213">
        <v>10.98</v>
      </c>
      <c r="I184" s="214"/>
      <c r="J184" s="214"/>
      <c r="K184" s="215">
        <f>ROUND(P184*H184,2)</f>
        <v>0</v>
      </c>
      <c r="L184" s="211" t="s">
        <v>142</v>
      </c>
      <c r="M184" s="41"/>
      <c r="N184" s="216" t="s">
        <v>1</v>
      </c>
      <c r="O184" s="217" t="s">
        <v>41</v>
      </c>
      <c r="P184" s="218">
        <f>I184+J184</f>
        <v>0</v>
      </c>
      <c r="Q184" s="218">
        <f>ROUND(I184*H184,2)</f>
        <v>0</v>
      </c>
      <c r="R184" s="218">
        <f>ROUND(J184*H184,2)</f>
        <v>0</v>
      </c>
      <c r="S184" s="77"/>
      <c r="T184" s="219">
        <f>S184*H184</f>
        <v>0</v>
      </c>
      <c r="U184" s="219">
        <v>0.0025</v>
      </c>
      <c r="V184" s="219">
        <f>U184*H184</f>
        <v>0.027450000000000002</v>
      </c>
      <c r="W184" s="219">
        <v>0</v>
      </c>
      <c r="X184" s="220">
        <f>W184*H184</f>
        <v>0</v>
      </c>
      <c r="AR184" s="15" t="s">
        <v>238</v>
      </c>
      <c r="AT184" s="15" t="s">
        <v>138</v>
      </c>
      <c r="AU184" s="15" t="s">
        <v>82</v>
      </c>
      <c r="AY184" s="15" t="s">
        <v>135</v>
      </c>
      <c r="BE184" s="221">
        <f>IF(O184="základní",K184,0)</f>
        <v>0</v>
      </c>
      <c r="BF184" s="221">
        <f>IF(O184="snížená",K184,0)</f>
        <v>0</v>
      </c>
      <c r="BG184" s="221">
        <f>IF(O184="zákl. přenesená",K184,0)</f>
        <v>0</v>
      </c>
      <c r="BH184" s="221">
        <f>IF(O184="sníž. přenesená",K184,0)</f>
        <v>0</v>
      </c>
      <c r="BI184" s="221">
        <f>IF(O184="nulová",K184,0)</f>
        <v>0</v>
      </c>
      <c r="BJ184" s="15" t="s">
        <v>80</v>
      </c>
      <c r="BK184" s="221">
        <f>ROUND(P184*H184,2)</f>
        <v>0</v>
      </c>
      <c r="BL184" s="15" t="s">
        <v>238</v>
      </c>
      <c r="BM184" s="15" t="s">
        <v>617</v>
      </c>
    </row>
    <row r="185" spans="2:51" s="11" customFormat="1" ht="12">
      <c r="B185" s="228"/>
      <c r="C185" s="229"/>
      <c r="D185" s="230" t="s">
        <v>204</v>
      </c>
      <c r="E185" s="231" t="s">
        <v>1</v>
      </c>
      <c r="F185" s="232" t="s">
        <v>925</v>
      </c>
      <c r="G185" s="229"/>
      <c r="H185" s="233">
        <v>10.98</v>
      </c>
      <c r="I185" s="234"/>
      <c r="J185" s="234"/>
      <c r="K185" s="229"/>
      <c r="L185" s="229"/>
      <c r="M185" s="235"/>
      <c r="N185" s="236"/>
      <c r="O185" s="237"/>
      <c r="P185" s="237"/>
      <c r="Q185" s="237"/>
      <c r="R185" s="237"/>
      <c r="S185" s="237"/>
      <c r="T185" s="237"/>
      <c r="U185" s="237"/>
      <c r="V185" s="237"/>
      <c r="W185" s="237"/>
      <c r="X185" s="238"/>
      <c r="AT185" s="239" t="s">
        <v>204</v>
      </c>
      <c r="AU185" s="239" t="s">
        <v>82</v>
      </c>
      <c r="AV185" s="11" t="s">
        <v>82</v>
      </c>
      <c r="AW185" s="11" t="s">
        <v>5</v>
      </c>
      <c r="AX185" s="11" t="s">
        <v>72</v>
      </c>
      <c r="AY185" s="239" t="s">
        <v>135</v>
      </c>
    </row>
    <row r="186" spans="2:65" s="1" customFormat="1" ht="16.5" customHeight="1">
      <c r="B186" s="36"/>
      <c r="C186" s="243" t="s">
        <v>552</v>
      </c>
      <c r="D186" s="243" t="s">
        <v>415</v>
      </c>
      <c r="E186" s="244" t="s">
        <v>928</v>
      </c>
      <c r="F186" s="245" t="s">
        <v>929</v>
      </c>
      <c r="G186" s="246" t="s">
        <v>202</v>
      </c>
      <c r="H186" s="247">
        <v>12.078</v>
      </c>
      <c r="I186" s="248"/>
      <c r="J186" s="249"/>
      <c r="K186" s="250">
        <f>ROUND(P186*H186,2)</f>
        <v>0</v>
      </c>
      <c r="L186" s="245" t="s">
        <v>1</v>
      </c>
      <c r="M186" s="251"/>
      <c r="N186" s="252" t="s">
        <v>1</v>
      </c>
      <c r="O186" s="217" t="s">
        <v>41</v>
      </c>
      <c r="P186" s="218">
        <f>I186+J186</f>
        <v>0</v>
      </c>
      <c r="Q186" s="218">
        <f>ROUND(I186*H186,2)</f>
        <v>0</v>
      </c>
      <c r="R186" s="218">
        <f>ROUND(J186*H186,2)</f>
        <v>0</v>
      </c>
      <c r="S186" s="77"/>
      <c r="T186" s="219">
        <f>S186*H186</f>
        <v>0</v>
      </c>
      <c r="U186" s="219">
        <v>0.0207</v>
      </c>
      <c r="V186" s="219">
        <f>U186*H186</f>
        <v>0.2500146</v>
      </c>
      <c r="W186" s="219">
        <v>0</v>
      </c>
      <c r="X186" s="220">
        <f>W186*H186</f>
        <v>0</v>
      </c>
      <c r="AR186" s="15" t="s">
        <v>370</v>
      </c>
      <c r="AT186" s="15" t="s">
        <v>415</v>
      </c>
      <c r="AU186" s="15" t="s">
        <v>82</v>
      </c>
      <c r="AY186" s="15" t="s">
        <v>135</v>
      </c>
      <c r="BE186" s="221">
        <f>IF(O186="základní",K186,0)</f>
        <v>0</v>
      </c>
      <c r="BF186" s="221">
        <f>IF(O186="snížená",K186,0)</f>
        <v>0</v>
      </c>
      <c r="BG186" s="221">
        <f>IF(O186="zákl. přenesená",K186,0)</f>
        <v>0</v>
      </c>
      <c r="BH186" s="221">
        <f>IF(O186="sníž. přenesená",K186,0)</f>
        <v>0</v>
      </c>
      <c r="BI186" s="221">
        <f>IF(O186="nulová",K186,0)</f>
        <v>0</v>
      </c>
      <c r="BJ186" s="15" t="s">
        <v>80</v>
      </c>
      <c r="BK186" s="221">
        <f>ROUND(P186*H186,2)</f>
        <v>0</v>
      </c>
      <c r="BL186" s="15" t="s">
        <v>238</v>
      </c>
      <c r="BM186" s="15" t="s">
        <v>621</v>
      </c>
    </row>
    <row r="187" spans="2:51" s="11" customFormat="1" ht="12">
      <c r="B187" s="228"/>
      <c r="C187" s="229"/>
      <c r="D187" s="230" t="s">
        <v>204</v>
      </c>
      <c r="E187" s="229"/>
      <c r="F187" s="232" t="s">
        <v>930</v>
      </c>
      <c r="G187" s="229"/>
      <c r="H187" s="233">
        <v>12.078</v>
      </c>
      <c r="I187" s="234"/>
      <c r="J187" s="234"/>
      <c r="K187" s="229"/>
      <c r="L187" s="229"/>
      <c r="M187" s="235"/>
      <c r="N187" s="236"/>
      <c r="O187" s="237"/>
      <c r="P187" s="237"/>
      <c r="Q187" s="237"/>
      <c r="R187" s="237"/>
      <c r="S187" s="237"/>
      <c r="T187" s="237"/>
      <c r="U187" s="237"/>
      <c r="V187" s="237"/>
      <c r="W187" s="237"/>
      <c r="X187" s="238"/>
      <c r="AT187" s="239" t="s">
        <v>204</v>
      </c>
      <c r="AU187" s="239" t="s">
        <v>82</v>
      </c>
      <c r="AV187" s="11" t="s">
        <v>82</v>
      </c>
      <c r="AW187" s="11" t="s">
        <v>4</v>
      </c>
      <c r="AX187" s="11" t="s">
        <v>80</v>
      </c>
      <c r="AY187" s="239" t="s">
        <v>135</v>
      </c>
    </row>
    <row r="188" spans="2:65" s="1" customFormat="1" ht="16.5" customHeight="1">
      <c r="B188" s="36"/>
      <c r="C188" s="209" t="s">
        <v>560</v>
      </c>
      <c r="D188" s="209" t="s">
        <v>138</v>
      </c>
      <c r="E188" s="210" t="s">
        <v>628</v>
      </c>
      <c r="F188" s="211" t="s">
        <v>629</v>
      </c>
      <c r="G188" s="212" t="s">
        <v>202</v>
      </c>
      <c r="H188" s="213">
        <v>10.98</v>
      </c>
      <c r="I188" s="214"/>
      <c r="J188" s="214"/>
      <c r="K188" s="215">
        <f>ROUND(P188*H188,2)</f>
        <v>0</v>
      </c>
      <c r="L188" s="211" t="s">
        <v>1</v>
      </c>
      <c r="M188" s="41"/>
      <c r="N188" s="216" t="s">
        <v>1</v>
      </c>
      <c r="O188" s="217" t="s">
        <v>41</v>
      </c>
      <c r="P188" s="218">
        <f>I188+J188</f>
        <v>0</v>
      </c>
      <c r="Q188" s="218">
        <f>ROUND(I188*H188,2)</f>
        <v>0</v>
      </c>
      <c r="R188" s="218">
        <f>ROUND(J188*H188,2)</f>
        <v>0</v>
      </c>
      <c r="S188" s="77"/>
      <c r="T188" s="219">
        <f>S188*H188</f>
        <v>0</v>
      </c>
      <c r="U188" s="219">
        <v>0</v>
      </c>
      <c r="V188" s="219">
        <f>U188*H188</f>
        <v>0</v>
      </c>
      <c r="W188" s="219">
        <v>0</v>
      </c>
      <c r="X188" s="220">
        <f>W188*H188</f>
        <v>0</v>
      </c>
      <c r="AR188" s="15" t="s">
        <v>238</v>
      </c>
      <c r="AT188" s="15" t="s">
        <v>138</v>
      </c>
      <c r="AU188" s="15" t="s">
        <v>82</v>
      </c>
      <c r="AY188" s="15" t="s">
        <v>135</v>
      </c>
      <c r="BE188" s="221">
        <f>IF(O188="základní",K188,0)</f>
        <v>0</v>
      </c>
      <c r="BF188" s="221">
        <f>IF(O188="snížená",K188,0)</f>
        <v>0</v>
      </c>
      <c r="BG188" s="221">
        <f>IF(O188="zákl. přenesená",K188,0)</f>
        <v>0</v>
      </c>
      <c r="BH188" s="221">
        <f>IF(O188="sníž. přenesená",K188,0)</f>
        <v>0</v>
      </c>
      <c r="BI188" s="221">
        <f>IF(O188="nulová",K188,0)</f>
        <v>0</v>
      </c>
      <c r="BJ188" s="15" t="s">
        <v>80</v>
      </c>
      <c r="BK188" s="221">
        <f>ROUND(P188*H188,2)</f>
        <v>0</v>
      </c>
      <c r="BL188" s="15" t="s">
        <v>238</v>
      </c>
      <c r="BM188" s="15" t="s">
        <v>630</v>
      </c>
    </row>
    <row r="189" spans="2:51" s="11" customFormat="1" ht="12">
      <c r="B189" s="228"/>
      <c r="C189" s="229"/>
      <c r="D189" s="230" t="s">
        <v>204</v>
      </c>
      <c r="E189" s="231" t="s">
        <v>1</v>
      </c>
      <c r="F189" s="232" t="s">
        <v>925</v>
      </c>
      <c r="G189" s="229"/>
      <c r="H189" s="233">
        <v>10.98</v>
      </c>
      <c r="I189" s="234"/>
      <c r="J189" s="234"/>
      <c r="K189" s="229"/>
      <c r="L189" s="229"/>
      <c r="M189" s="235"/>
      <c r="N189" s="236"/>
      <c r="O189" s="237"/>
      <c r="P189" s="237"/>
      <c r="Q189" s="237"/>
      <c r="R189" s="237"/>
      <c r="S189" s="237"/>
      <c r="T189" s="237"/>
      <c r="U189" s="237"/>
      <c r="V189" s="237"/>
      <c r="W189" s="237"/>
      <c r="X189" s="238"/>
      <c r="AT189" s="239" t="s">
        <v>204</v>
      </c>
      <c r="AU189" s="239" t="s">
        <v>82</v>
      </c>
      <c r="AV189" s="11" t="s">
        <v>82</v>
      </c>
      <c r="AW189" s="11" t="s">
        <v>5</v>
      </c>
      <c r="AX189" s="11" t="s">
        <v>80</v>
      </c>
      <c r="AY189" s="239" t="s">
        <v>135</v>
      </c>
    </row>
    <row r="190" spans="2:65" s="1" customFormat="1" ht="16.5" customHeight="1">
      <c r="B190" s="36"/>
      <c r="C190" s="209" t="s">
        <v>569</v>
      </c>
      <c r="D190" s="209" t="s">
        <v>138</v>
      </c>
      <c r="E190" s="210" t="s">
        <v>632</v>
      </c>
      <c r="F190" s="211" t="s">
        <v>633</v>
      </c>
      <c r="G190" s="212" t="s">
        <v>535</v>
      </c>
      <c r="H190" s="253"/>
      <c r="I190" s="214"/>
      <c r="J190" s="214"/>
      <c r="K190" s="215">
        <f>ROUND(P190*H190,2)</f>
        <v>0</v>
      </c>
      <c r="L190" s="211" t="s">
        <v>142</v>
      </c>
      <c r="M190" s="41"/>
      <c r="N190" s="216" t="s">
        <v>1</v>
      </c>
      <c r="O190" s="217" t="s">
        <v>41</v>
      </c>
      <c r="P190" s="218">
        <f>I190+J190</f>
        <v>0</v>
      </c>
      <c r="Q190" s="218">
        <f>ROUND(I190*H190,2)</f>
        <v>0</v>
      </c>
      <c r="R190" s="218">
        <f>ROUND(J190*H190,2)</f>
        <v>0</v>
      </c>
      <c r="S190" s="77"/>
      <c r="T190" s="219">
        <f>S190*H190</f>
        <v>0</v>
      </c>
      <c r="U190" s="219">
        <v>0</v>
      </c>
      <c r="V190" s="219">
        <f>U190*H190</f>
        <v>0</v>
      </c>
      <c r="W190" s="219">
        <v>0</v>
      </c>
      <c r="X190" s="220">
        <f>W190*H190</f>
        <v>0</v>
      </c>
      <c r="AR190" s="15" t="s">
        <v>238</v>
      </c>
      <c r="AT190" s="15" t="s">
        <v>138</v>
      </c>
      <c r="AU190" s="15" t="s">
        <v>82</v>
      </c>
      <c r="AY190" s="15" t="s">
        <v>135</v>
      </c>
      <c r="BE190" s="221">
        <f>IF(O190="základní",K190,0)</f>
        <v>0</v>
      </c>
      <c r="BF190" s="221">
        <f>IF(O190="snížená",K190,0)</f>
        <v>0</v>
      </c>
      <c r="BG190" s="221">
        <f>IF(O190="zákl. přenesená",K190,0)</f>
        <v>0</v>
      </c>
      <c r="BH190" s="221">
        <f>IF(O190="sníž. přenesená",K190,0)</f>
        <v>0</v>
      </c>
      <c r="BI190" s="221">
        <f>IF(O190="nulová",K190,0)</f>
        <v>0</v>
      </c>
      <c r="BJ190" s="15" t="s">
        <v>80</v>
      </c>
      <c r="BK190" s="221">
        <f>ROUND(P190*H190,2)</f>
        <v>0</v>
      </c>
      <c r="BL190" s="15" t="s">
        <v>238</v>
      </c>
      <c r="BM190" s="15" t="s">
        <v>931</v>
      </c>
    </row>
    <row r="191" spans="2:63" s="10" customFormat="1" ht="22.8" customHeight="1">
      <c r="B191" s="192"/>
      <c r="C191" s="193"/>
      <c r="D191" s="194" t="s">
        <v>71</v>
      </c>
      <c r="E191" s="207" t="s">
        <v>374</v>
      </c>
      <c r="F191" s="207" t="s">
        <v>375</v>
      </c>
      <c r="G191" s="193"/>
      <c r="H191" s="193"/>
      <c r="I191" s="196"/>
      <c r="J191" s="196"/>
      <c r="K191" s="208">
        <f>BK191</f>
        <v>0</v>
      </c>
      <c r="L191" s="193"/>
      <c r="M191" s="198"/>
      <c r="N191" s="199"/>
      <c r="O191" s="200"/>
      <c r="P191" s="200"/>
      <c r="Q191" s="201">
        <f>SUM(Q192:Q196)</f>
        <v>0</v>
      </c>
      <c r="R191" s="201">
        <f>SUM(R192:R196)</f>
        <v>0</v>
      </c>
      <c r="S191" s="200"/>
      <c r="T191" s="202">
        <f>SUM(T192:T196)</f>
        <v>0</v>
      </c>
      <c r="U191" s="200"/>
      <c r="V191" s="202">
        <f>SUM(V192:V196)</f>
        <v>0.0001632</v>
      </c>
      <c r="W191" s="200"/>
      <c r="X191" s="203">
        <f>SUM(X192:X196)</f>
        <v>0</v>
      </c>
      <c r="AR191" s="204" t="s">
        <v>82</v>
      </c>
      <c r="AT191" s="205" t="s">
        <v>71</v>
      </c>
      <c r="AU191" s="205" t="s">
        <v>80</v>
      </c>
      <c r="AY191" s="204" t="s">
        <v>135</v>
      </c>
      <c r="BK191" s="206">
        <f>SUM(BK192:BK196)</f>
        <v>0</v>
      </c>
    </row>
    <row r="192" spans="2:65" s="1" customFormat="1" ht="16.5" customHeight="1">
      <c r="B192" s="36"/>
      <c r="C192" s="209" t="s">
        <v>574</v>
      </c>
      <c r="D192" s="209" t="s">
        <v>138</v>
      </c>
      <c r="E192" s="210" t="s">
        <v>660</v>
      </c>
      <c r="F192" s="211" t="s">
        <v>661</v>
      </c>
      <c r="G192" s="212" t="s">
        <v>218</v>
      </c>
      <c r="H192" s="213">
        <v>1</v>
      </c>
      <c r="I192" s="214"/>
      <c r="J192" s="214"/>
      <c r="K192" s="215">
        <f>ROUND(P192*H192,2)</f>
        <v>0</v>
      </c>
      <c r="L192" s="211" t="s">
        <v>142</v>
      </c>
      <c r="M192" s="41"/>
      <c r="N192" s="216" t="s">
        <v>1</v>
      </c>
      <c r="O192" s="217" t="s">
        <v>41</v>
      </c>
      <c r="P192" s="218">
        <f>I192+J192</f>
        <v>0</v>
      </c>
      <c r="Q192" s="218">
        <f>ROUND(I192*H192,2)</f>
        <v>0</v>
      </c>
      <c r="R192" s="218">
        <f>ROUND(J192*H192,2)</f>
        <v>0</v>
      </c>
      <c r="S192" s="77"/>
      <c r="T192" s="219">
        <f>S192*H192</f>
        <v>0</v>
      </c>
      <c r="U192" s="219">
        <v>0</v>
      </c>
      <c r="V192" s="219">
        <f>U192*H192</f>
        <v>0</v>
      </c>
      <c r="W192" s="219">
        <v>0</v>
      </c>
      <c r="X192" s="220">
        <f>W192*H192</f>
        <v>0</v>
      </c>
      <c r="AR192" s="15" t="s">
        <v>238</v>
      </c>
      <c r="AT192" s="15" t="s">
        <v>138</v>
      </c>
      <c r="AU192" s="15" t="s">
        <v>82</v>
      </c>
      <c r="AY192" s="15" t="s">
        <v>135</v>
      </c>
      <c r="BE192" s="221">
        <f>IF(O192="základní",K192,0)</f>
        <v>0</v>
      </c>
      <c r="BF192" s="221">
        <f>IF(O192="snížená",K192,0)</f>
        <v>0</v>
      </c>
      <c r="BG192" s="221">
        <f>IF(O192="zákl. přenesená",K192,0)</f>
        <v>0</v>
      </c>
      <c r="BH192" s="221">
        <f>IF(O192="sníž. přenesená",K192,0)</f>
        <v>0</v>
      </c>
      <c r="BI192" s="221">
        <f>IF(O192="nulová",K192,0)</f>
        <v>0</v>
      </c>
      <c r="BJ192" s="15" t="s">
        <v>80</v>
      </c>
      <c r="BK192" s="221">
        <f>ROUND(P192*H192,2)</f>
        <v>0</v>
      </c>
      <c r="BL192" s="15" t="s">
        <v>238</v>
      </c>
      <c r="BM192" s="15" t="s">
        <v>662</v>
      </c>
    </row>
    <row r="193" spans="2:51" s="11" customFormat="1" ht="12">
      <c r="B193" s="228"/>
      <c r="C193" s="229"/>
      <c r="D193" s="230" t="s">
        <v>204</v>
      </c>
      <c r="E193" s="231" t="s">
        <v>1</v>
      </c>
      <c r="F193" s="232" t="s">
        <v>932</v>
      </c>
      <c r="G193" s="229"/>
      <c r="H193" s="233">
        <v>1</v>
      </c>
      <c r="I193" s="234"/>
      <c r="J193" s="234"/>
      <c r="K193" s="229"/>
      <c r="L193" s="229"/>
      <c r="M193" s="235"/>
      <c r="N193" s="236"/>
      <c r="O193" s="237"/>
      <c r="P193" s="237"/>
      <c r="Q193" s="237"/>
      <c r="R193" s="237"/>
      <c r="S193" s="237"/>
      <c r="T193" s="237"/>
      <c r="U193" s="237"/>
      <c r="V193" s="237"/>
      <c r="W193" s="237"/>
      <c r="X193" s="238"/>
      <c r="AT193" s="239" t="s">
        <v>204</v>
      </c>
      <c r="AU193" s="239" t="s">
        <v>82</v>
      </c>
      <c r="AV193" s="11" t="s">
        <v>82</v>
      </c>
      <c r="AW193" s="11" t="s">
        <v>5</v>
      </c>
      <c r="AX193" s="11" t="s">
        <v>72</v>
      </c>
      <c r="AY193" s="239" t="s">
        <v>135</v>
      </c>
    </row>
    <row r="194" spans="2:65" s="1" customFormat="1" ht="16.5" customHeight="1">
      <c r="B194" s="36"/>
      <c r="C194" s="243" t="s">
        <v>578</v>
      </c>
      <c r="D194" s="243" t="s">
        <v>415</v>
      </c>
      <c r="E194" s="244" t="s">
        <v>668</v>
      </c>
      <c r="F194" s="245" t="s">
        <v>669</v>
      </c>
      <c r="G194" s="246" t="s">
        <v>218</v>
      </c>
      <c r="H194" s="247">
        <v>1.02</v>
      </c>
      <c r="I194" s="248"/>
      <c r="J194" s="249"/>
      <c r="K194" s="250">
        <f>ROUND(P194*H194,2)</f>
        <v>0</v>
      </c>
      <c r="L194" s="245" t="s">
        <v>142</v>
      </c>
      <c r="M194" s="251"/>
      <c r="N194" s="252" t="s">
        <v>1</v>
      </c>
      <c r="O194" s="217" t="s">
        <v>41</v>
      </c>
      <c r="P194" s="218">
        <f>I194+J194</f>
        <v>0</v>
      </c>
      <c r="Q194" s="218">
        <f>ROUND(I194*H194,2)</f>
        <v>0</v>
      </c>
      <c r="R194" s="218">
        <f>ROUND(J194*H194,2)</f>
        <v>0</v>
      </c>
      <c r="S194" s="77"/>
      <c r="T194" s="219">
        <f>S194*H194</f>
        <v>0</v>
      </c>
      <c r="U194" s="219">
        <v>0.00016</v>
      </c>
      <c r="V194" s="219">
        <f>U194*H194</f>
        <v>0.0001632</v>
      </c>
      <c r="W194" s="219">
        <v>0</v>
      </c>
      <c r="X194" s="220">
        <f>W194*H194</f>
        <v>0</v>
      </c>
      <c r="AR194" s="15" t="s">
        <v>370</v>
      </c>
      <c r="AT194" s="15" t="s">
        <v>415</v>
      </c>
      <c r="AU194" s="15" t="s">
        <v>82</v>
      </c>
      <c r="AY194" s="15" t="s">
        <v>135</v>
      </c>
      <c r="BE194" s="221">
        <f>IF(O194="základní",K194,0)</f>
        <v>0</v>
      </c>
      <c r="BF194" s="221">
        <f>IF(O194="snížená",K194,0)</f>
        <v>0</v>
      </c>
      <c r="BG194" s="221">
        <f>IF(O194="zákl. přenesená",K194,0)</f>
        <v>0</v>
      </c>
      <c r="BH194" s="221">
        <f>IF(O194="sníž. přenesená",K194,0)</f>
        <v>0</v>
      </c>
      <c r="BI194" s="221">
        <f>IF(O194="nulová",K194,0)</f>
        <v>0</v>
      </c>
      <c r="BJ194" s="15" t="s">
        <v>80</v>
      </c>
      <c r="BK194" s="221">
        <f>ROUND(P194*H194,2)</f>
        <v>0</v>
      </c>
      <c r="BL194" s="15" t="s">
        <v>238</v>
      </c>
      <c r="BM194" s="15" t="s">
        <v>670</v>
      </c>
    </row>
    <row r="195" spans="2:51" s="11" customFormat="1" ht="12">
      <c r="B195" s="228"/>
      <c r="C195" s="229"/>
      <c r="D195" s="230" t="s">
        <v>204</v>
      </c>
      <c r="E195" s="229"/>
      <c r="F195" s="232" t="s">
        <v>933</v>
      </c>
      <c r="G195" s="229"/>
      <c r="H195" s="233">
        <v>1.02</v>
      </c>
      <c r="I195" s="234"/>
      <c r="J195" s="234"/>
      <c r="K195" s="229"/>
      <c r="L195" s="229"/>
      <c r="M195" s="235"/>
      <c r="N195" s="236"/>
      <c r="O195" s="237"/>
      <c r="P195" s="237"/>
      <c r="Q195" s="237"/>
      <c r="R195" s="237"/>
      <c r="S195" s="237"/>
      <c r="T195" s="237"/>
      <c r="U195" s="237"/>
      <c r="V195" s="237"/>
      <c r="W195" s="237"/>
      <c r="X195" s="238"/>
      <c r="AT195" s="239" t="s">
        <v>204</v>
      </c>
      <c r="AU195" s="239" t="s">
        <v>82</v>
      </c>
      <c r="AV195" s="11" t="s">
        <v>82</v>
      </c>
      <c r="AW195" s="11" t="s">
        <v>4</v>
      </c>
      <c r="AX195" s="11" t="s">
        <v>80</v>
      </c>
      <c r="AY195" s="239" t="s">
        <v>135</v>
      </c>
    </row>
    <row r="196" spans="2:65" s="1" customFormat="1" ht="16.5" customHeight="1">
      <c r="B196" s="36"/>
      <c r="C196" s="209" t="s">
        <v>582</v>
      </c>
      <c r="D196" s="209" t="s">
        <v>138</v>
      </c>
      <c r="E196" s="210" t="s">
        <v>673</v>
      </c>
      <c r="F196" s="211" t="s">
        <v>674</v>
      </c>
      <c r="G196" s="212" t="s">
        <v>535</v>
      </c>
      <c r="H196" s="253"/>
      <c r="I196" s="214"/>
      <c r="J196" s="214"/>
      <c r="K196" s="215">
        <f>ROUND(P196*H196,2)</f>
        <v>0</v>
      </c>
      <c r="L196" s="211" t="s">
        <v>142</v>
      </c>
      <c r="M196" s="41"/>
      <c r="N196" s="216" t="s">
        <v>1</v>
      </c>
      <c r="O196" s="217" t="s">
        <v>41</v>
      </c>
      <c r="P196" s="218">
        <f>I196+J196</f>
        <v>0</v>
      </c>
      <c r="Q196" s="218">
        <f>ROUND(I196*H196,2)</f>
        <v>0</v>
      </c>
      <c r="R196" s="218">
        <f>ROUND(J196*H196,2)</f>
        <v>0</v>
      </c>
      <c r="S196" s="77"/>
      <c r="T196" s="219">
        <f>S196*H196</f>
        <v>0</v>
      </c>
      <c r="U196" s="219">
        <v>0</v>
      </c>
      <c r="V196" s="219">
        <f>U196*H196</f>
        <v>0</v>
      </c>
      <c r="W196" s="219">
        <v>0</v>
      </c>
      <c r="X196" s="220">
        <f>W196*H196</f>
        <v>0</v>
      </c>
      <c r="AR196" s="15" t="s">
        <v>238</v>
      </c>
      <c r="AT196" s="15" t="s">
        <v>138</v>
      </c>
      <c r="AU196" s="15" t="s">
        <v>82</v>
      </c>
      <c r="AY196" s="15" t="s">
        <v>135</v>
      </c>
      <c r="BE196" s="221">
        <f>IF(O196="základní",K196,0)</f>
        <v>0</v>
      </c>
      <c r="BF196" s="221">
        <f>IF(O196="snížená",K196,0)</f>
        <v>0</v>
      </c>
      <c r="BG196" s="221">
        <f>IF(O196="zákl. přenesená",K196,0)</f>
        <v>0</v>
      </c>
      <c r="BH196" s="221">
        <f>IF(O196="sníž. přenesená",K196,0)</f>
        <v>0</v>
      </c>
      <c r="BI196" s="221">
        <f>IF(O196="nulová",K196,0)</f>
        <v>0</v>
      </c>
      <c r="BJ196" s="15" t="s">
        <v>80</v>
      </c>
      <c r="BK196" s="221">
        <f>ROUND(P196*H196,2)</f>
        <v>0</v>
      </c>
      <c r="BL196" s="15" t="s">
        <v>238</v>
      </c>
      <c r="BM196" s="15" t="s">
        <v>934</v>
      </c>
    </row>
    <row r="197" spans="2:63" s="10" customFormat="1" ht="22.8" customHeight="1">
      <c r="B197" s="192"/>
      <c r="C197" s="193"/>
      <c r="D197" s="194" t="s">
        <v>71</v>
      </c>
      <c r="E197" s="207" t="s">
        <v>381</v>
      </c>
      <c r="F197" s="207" t="s">
        <v>382</v>
      </c>
      <c r="G197" s="193"/>
      <c r="H197" s="193"/>
      <c r="I197" s="196"/>
      <c r="J197" s="196"/>
      <c r="K197" s="208">
        <f>BK197</f>
        <v>0</v>
      </c>
      <c r="L197" s="193"/>
      <c r="M197" s="198"/>
      <c r="N197" s="199"/>
      <c r="O197" s="200"/>
      <c r="P197" s="200"/>
      <c r="Q197" s="201">
        <f>SUM(Q198:Q214)</f>
        <v>0</v>
      </c>
      <c r="R197" s="201">
        <f>SUM(R198:R214)</f>
        <v>0</v>
      </c>
      <c r="S197" s="200"/>
      <c r="T197" s="202">
        <f>SUM(T198:T214)</f>
        <v>0</v>
      </c>
      <c r="U197" s="200"/>
      <c r="V197" s="202">
        <f>SUM(V198:V214)</f>
        <v>0.154756</v>
      </c>
      <c r="W197" s="200"/>
      <c r="X197" s="203">
        <f>SUM(X198:X214)</f>
        <v>0.00184</v>
      </c>
      <c r="AR197" s="204" t="s">
        <v>82</v>
      </c>
      <c r="AT197" s="205" t="s">
        <v>71</v>
      </c>
      <c r="AU197" s="205" t="s">
        <v>80</v>
      </c>
      <c r="AY197" s="204" t="s">
        <v>135</v>
      </c>
      <c r="BK197" s="206">
        <f>SUM(BK198:BK214)</f>
        <v>0</v>
      </c>
    </row>
    <row r="198" spans="2:65" s="1" customFormat="1" ht="16.5" customHeight="1">
      <c r="B198" s="36"/>
      <c r="C198" s="209" t="s">
        <v>586</v>
      </c>
      <c r="D198" s="209" t="s">
        <v>138</v>
      </c>
      <c r="E198" s="210" t="s">
        <v>677</v>
      </c>
      <c r="F198" s="211" t="s">
        <v>678</v>
      </c>
      <c r="G198" s="212" t="s">
        <v>202</v>
      </c>
      <c r="H198" s="213">
        <v>7.807</v>
      </c>
      <c r="I198" s="214"/>
      <c r="J198" s="214"/>
      <c r="K198" s="215">
        <f>ROUND(P198*H198,2)</f>
        <v>0</v>
      </c>
      <c r="L198" s="211" t="s">
        <v>142</v>
      </c>
      <c r="M198" s="41"/>
      <c r="N198" s="216" t="s">
        <v>1</v>
      </c>
      <c r="O198" s="217" t="s">
        <v>41</v>
      </c>
      <c r="P198" s="218">
        <f>I198+J198</f>
        <v>0</v>
      </c>
      <c r="Q198" s="218">
        <f>ROUND(I198*H198,2)</f>
        <v>0</v>
      </c>
      <c r="R198" s="218">
        <f>ROUND(J198*H198,2)</f>
        <v>0</v>
      </c>
      <c r="S198" s="77"/>
      <c r="T198" s="219">
        <f>S198*H198</f>
        <v>0</v>
      </c>
      <c r="U198" s="219">
        <v>0.0003</v>
      </c>
      <c r="V198" s="219">
        <f>U198*H198</f>
        <v>0.0023420999999999997</v>
      </c>
      <c r="W198" s="219">
        <v>0</v>
      </c>
      <c r="X198" s="220">
        <f>W198*H198</f>
        <v>0</v>
      </c>
      <c r="AR198" s="15" t="s">
        <v>238</v>
      </c>
      <c r="AT198" s="15" t="s">
        <v>138</v>
      </c>
      <c r="AU198" s="15" t="s">
        <v>82</v>
      </c>
      <c r="AY198" s="15" t="s">
        <v>135</v>
      </c>
      <c r="BE198" s="221">
        <f>IF(O198="základní",K198,0)</f>
        <v>0</v>
      </c>
      <c r="BF198" s="221">
        <f>IF(O198="snížená",K198,0)</f>
        <v>0</v>
      </c>
      <c r="BG198" s="221">
        <f>IF(O198="zákl. přenesená",K198,0)</f>
        <v>0</v>
      </c>
      <c r="BH198" s="221">
        <f>IF(O198="sníž. přenesená",K198,0)</f>
        <v>0</v>
      </c>
      <c r="BI198" s="221">
        <f>IF(O198="nulová",K198,0)</f>
        <v>0</v>
      </c>
      <c r="BJ198" s="15" t="s">
        <v>80</v>
      </c>
      <c r="BK198" s="221">
        <f>ROUND(P198*H198,2)</f>
        <v>0</v>
      </c>
      <c r="BL198" s="15" t="s">
        <v>238</v>
      </c>
      <c r="BM198" s="15" t="s">
        <v>679</v>
      </c>
    </row>
    <row r="199" spans="2:51" s="11" customFormat="1" ht="12">
      <c r="B199" s="228"/>
      <c r="C199" s="229"/>
      <c r="D199" s="230" t="s">
        <v>204</v>
      </c>
      <c r="E199" s="231" t="s">
        <v>1</v>
      </c>
      <c r="F199" s="232" t="s">
        <v>935</v>
      </c>
      <c r="G199" s="229"/>
      <c r="H199" s="233">
        <v>7.807</v>
      </c>
      <c r="I199" s="234"/>
      <c r="J199" s="234"/>
      <c r="K199" s="229"/>
      <c r="L199" s="229"/>
      <c r="M199" s="235"/>
      <c r="N199" s="236"/>
      <c r="O199" s="237"/>
      <c r="P199" s="237"/>
      <c r="Q199" s="237"/>
      <c r="R199" s="237"/>
      <c r="S199" s="237"/>
      <c r="T199" s="237"/>
      <c r="U199" s="237"/>
      <c r="V199" s="237"/>
      <c r="W199" s="237"/>
      <c r="X199" s="238"/>
      <c r="AT199" s="239" t="s">
        <v>204</v>
      </c>
      <c r="AU199" s="239" t="s">
        <v>82</v>
      </c>
      <c r="AV199" s="11" t="s">
        <v>82</v>
      </c>
      <c r="AW199" s="11" t="s">
        <v>5</v>
      </c>
      <c r="AX199" s="11" t="s">
        <v>80</v>
      </c>
      <c r="AY199" s="239" t="s">
        <v>135</v>
      </c>
    </row>
    <row r="200" spans="2:65" s="1" customFormat="1" ht="16.5" customHeight="1">
      <c r="B200" s="36"/>
      <c r="C200" s="209" t="s">
        <v>590</v>
      </c>
      <c r="D200" s="209" t="s">
        <v>138</v>
      </c>
      <c r="E200" s="210" t="s">
        <v>384</v>
      </c>
      <c r="F200" s="211" t="s">
        <v>682</v>
      </c>
      <c r="G200" s="212" t="s">
        <v>249</v>
      </c>
      <c r="H200" s="213">
        <v>2</v>
      </c>
      <c r="I200" s="214"/>
      <c r="J200" s="214"/>
      <c r="K200" s="215">
        <f>ROUND(P200*H200,2)</f>
        <v>0</v>
      </c>
      <c r="L200" s="211" t="s">
        <v>142</v>
      </c>
      <c r="M200" s="41"/>
      <c r="N200" s="216" t="s">
        <v>1</v>
      </c>
      <c r="O200" s="217" t="s">
        <v>41</v>
      </c>
      <c r="P200" s="218">
        <f>I200+J200</f>
        <v>0</v>
      </c>
      <c r="Q200" s="218">
        <f>ROUND(I200*H200,2)</f>
        <v>0</v>
      </c>
      <c r="R200" s="218">
        <f>ROUND(J200*H200,2)</f>
        <v>0</v>
      </c>
      <c r="S200" s="77"/>
      <c r="T200" s="219">
        <f>S200*H200</f>
        <v>0</v>
      </c>
      <c r="U200" s="219">
        <v>0.00024</v>
      </c>
      <c r="V200" s="219">
        <f>U200*H200</f>
        <v>0.00048</v>
      </c>
      <c r="W200" s="219">
        <v>0.00092</v>
      </c>
      <c r="X200" s="220">
        <f>W200*H200</f>
        <v>0.00184</v>
      </c>
      <c r="AR200" s="15" t="s">
        <v>238</v>
      </c>
      <c r="AT200" s="15" t="s">
        <v>138</v>
      </c>
      <c r="AU200" s="15" t="s">
        <v>82</v>
      </c>
      <c r="AY200" s="15" t="s">
        <v>135</v>
      </c>
      <c r="BE200" s="221">
        <f>IF(O200="základní",K200,0)</f>
        <v>0</v>
      </c>
      <c r="BF200" s="221">
        <f>IF(O200="snížená",K200,0)</f>
        <v>0</v>
      </c>
      <c r="BG200" s="221">
        <f>IF(O200="zákl. přenesená",K200,0)</f>
        <v>0</v>
      </c>
      <c r="BH200" s="221">
        <f>IF(O200="sníž. přenesená",K200,0)</f>
        <v>0</v>
      </c>
      <c r="BI200" s="221">
        <f>IF(O200="nulová",K200,0)</f>
        <v>0</v>
      </c>
      <c r="BJ200" s="15" t="s">
        <v>80</v>
      </c>
      <c r="BK200" s="221">
        <f>ROUND(P200*H200,2)</f>
        <v>0</v>
      </c>
      <c r="BL200" s="15" t="s">
        <v>238</v>
      </c>
      <c r="BM200" s="15" t="s">
        <v>683</v>
      </c>
    </row>
    <row r="201" spans="2:51" s="11" customFormat="1" ht="12">
      <c r="B201" s="228"/>
      <c r="C201" s="229"/>
      <c r="D201" s="230" t="s">
        <v>204</v>
      </c>
      <c r="E201" s="231" t="s">
        <v>1</v>
      </c>
      <c r="F201" s="232" t="s">
        <v>829</v>
      </c>
      <c r="G201" s="229"/>
      <c r="H201" s="233">
        <v>2</v>
      </c>
      <c r="I201" s="234"/>
      <c r="J201" s="234"/>
      <c r="K201" s="229"/>
      <c r="L201" s="229"/>
      <c r="M201" s="235"/>
      <c r="N201" s="236"/>
      <c r="O201" s="237"/>
      <c r="P201" s="237"/>
      <c r="Q201" s="237"/>
      <c r="R201" s="237"/>
      <c r="S201" s="237"/>
      <c r="T201" s="237"/>
      <c r="U201" s="237"/>
      <c r="V201" s="237"/>
      <c r="W201" s="237"/>
      <c r="X201" s="238"/>
      <c r="AT201" s="239" t="s">
        <v>204</v>
      </c>
      <c r="AU201" s="239" t="s">
        <v>82</v>
      </c>
      <c r="AV201" s="11" t="s">
        <v>82</v>
      </c>
      <c r="AW201" s="11" t="s">
        <v>5</v>
      </c>
      <c r="AX201" s="11" t="s">
        <v>80</v>
      </c>
      <c r="AY201" s="239" t="s">
        <v>135</v>
      </c>
    </row>
    <row r="202" spans="2:65" s="1" customFormat="1" ht="16.5" customHeight="1">
      <c r="B202" s="36"/>
      <c r="C202" s="243" t="s">
        <v>597</v>
      </c>
      <c r="D202" s="243" t="s">
        <v>415</v>
      </c>
      <c r="E202" s="244" t="s">
        <v>685</v>
      </c>
      <c r="F202" s="245" t="s">
        <v>686</v>
      </c>
      <c r="G202" s="246" t="s">
        <v>202</v>
      </c>
      <c r="H202" s="247">
        <v>0.11</v>
      </c>
      <c r="I202" s="248"/>
      <c r="J202" s="249"/>
      <c r="K202" s="250">
        <f>ROUND(P202*H202,2)</f>
        <v>0</v>
      </c>
      <c r="L202" s="245" t="s">
        <v>142</v>
      </c>
      <c r="M202" s="251"/>
      <c r="N202" s="252" t="s">
        <v>1</v>
      </c>
      <c r="O202" s="217" t="s">
        <v>41</v>
      </c>
      <c r="P202" s="218">
        <f>I202+J202</f>
        <v>0</v>
      </c>
      <c r="Q202" s="218">
        <f>ROUND(I202*H202,2)</f>
        <v>0</v>
      </c>
      <c r="R202" s="218">
        <f>ROUND(J202*H202,2)</f>
        <v>0</v>
      </c>
      <c r="S202" s="77"/>
      <c r="T202" s="219">
        <f>S202*H202</f>
        <v>0</v>
      </c>
      <c r="U202" s="219">
        <v>0.0126</v>
      </c>
      <c r="V202" s="219">
        <f>U202*H202</f>
        <v>0.001386</v>
      </c>
      <c r="W202" s="219">
        <v>0</v>
      </c>
      <c r="X202" s="220">
        <f>W202*H202</f>
        <v>0</v>
      </c>
      <c r="AR202" s="15" t="s">
        <v>370</v>
      </c>
      <c r="AT202" s="15" t="s">
        <v>415</v>
      </c>
      <c r="AU202" s="15" t="s">
        <v>82</v>
      </c>
      <c r="AY202" s="15" t="s">
        <v>135</v>
      </c>
      <c r="BE202" s="221">
        <f>IF(O202="základní",K202,0)</f>
        <v>0</v>
      </c>
      <c r="BF202" s="221">
        <f>IF(O202="snížená",K202,0)</f>
        <v>0</v>
      </c>
      <c r="BG202" s="221">
        <f>IF(O202="zákl. přenesená",K202,0)</f>
        <v>0</v>
      </c>
      <c r="BH202" s="221">
        <f>IF(O202="sníž. přenesená",K202,0)</f>
        <v>0</v>
      </c>
      <c r="BI202" s="221">
        <f>IF(O202="nulová",K202,0)</f>
        <v>0</v>
      </c>
      <c r="BJ202" s="15" t="s">
        <v>80</v>
      </c>
      <c r="BK202" s="221">
        <f>ROUND(P202*H202,2)</f>
        <v>0</v>
      </c>
      <c r="BL202" s="15" t="s">
        <v>238</v>
      </c>
      <c r="BM202" s="15" t="s">
        <v>687</v>
      </c>
    </row>
    <row r="203" spans="2:51" s="11" customFormat="1" ht="12">
      <c r="B203" s="228"/>
      <c r="C203" s="229"/>
      <c r="D203" s="230" t="s">
        <v>204</v>
      </c>
      <c r="E203" s="231" t="s">
        <v>1</v>
      </c>
      <c r="F203" s="232" t="s">
        <v>688</v>
      </c>
      <c r="G203" s="229"/>
      <c r="H203" s="233">
        <v>0.1</v>
      </c>
      <c r="I203" s="234"/>
      <c r="J203" s="234"/>
      <c r="K203" s="229"/>
      <c r="L203" s="229"/>
      <c r="M203" s="235"/>
      <c r="N203" s="236"/>
      <c r="O203" s="237"/>
      <c r="P203" s="237"/>
      <c r="Q203" s="237"/>
      <c r="R203" s="237"/>
      <c r="S203" s="237"/>
      <c r="T203" s="237"/>
      <c r="U203" s="237"/>
      <c r="V203" s="237"/>
      <c r="W203" s="237"/>
      <c r="X203" s="238"/>
      <c r="AT203" s="239" t="s">
        <v>204</v>
      </c>
      <c r="AU203" s="239" t="s">
        <v>82</v>
      </c>
      <c r="AV203" s="11" t="s">
        <v>82</v>
      </c>
      <c r="AW203" s="11" t="s">
        <v>5</v>
      </c>
      <c r="AX203" s="11" t="s">
        <v>80</v>
      </c>
      <c r="AY203" s="239" t="s">
        <v>135</v>
      </c>
    </row>
    <row r="204" spans="2:51" s="11" customFormat="1" ht="12">
      <c r="B204" s="228"/>
      <c r="C204" s="229"/>
      <c r="D204" s="230" t="s">
        <v>204</v>
      </c>
      <c r="E204" s="229"/>
      <c r="F204" s="232" t="s">
        <v>689</v>
      </c>
      <c r="G204" s="229"/>
      <c r="H204" s="233">
        <v>0.11</v>
      </c>
      <c r="I204" s="234"/>
      <c r="J204" s="234"/>
      <c r="K204" s="229"/>
      <c r="L204" s="229"/>
      <c r="M204" s="235"/>
      <c r="N204" s="236"/>
      <c r="O204" s="237"/>
      <c r="P204" s="237"/>
      <c r="Q204" s="237"/>
      <c r="R204" s="237"/>
      <c r="S204" s="237"/>
      <c r="T204" s="237"/>
      <c r="U204" s="237"/>
      <c r="V204" s="237"/>
      <c r="W204" s="237"/>
      <c r="X204" s="238"/>
      <c r="AT204" s="239" t="s">
        <v>204</v>
      </c>
      <c r="AU204" s="239" t="s">
        <v>82</v>
      </c>
      <c r="AV204" s="11" t="s">
        <v>82</v>
      </c>
      <c r="AW204" s="11" t="s">
        <v>4</v>
      </c>
      <c r="AX204" s="11" t="s">
        <v>80</v>
      </c>
      <c r="AY204" s="239" t="s">
        <v>135</v>
      </c>
    </row>
    <row r="205" spans="2:65" s="1" customFormat="1" ht="16.5" customHeight="1">
      <c r="B205" s="36"/>
      <c r="C205" s="209" t="s">
        <v>602</v>
      </c>
      <c r="D205" s="209" t="s">
        <v>138</v>
      </c>
      <c r="E205" s="210" t="s">
        <v>696</v>
      </c>
      <c r="F205" s="211" t="s">
        <v>697</v>
      </c>
      <c r="G205" s="212" t="s">
        <v>218</v>
      </c>
      <c r="H205" s="213">
        <v>3.7</v>
      </c>
      <c r="I205" s="214"/>
      <c r="J205" s="214"/>
      <c r="K205" s="215">
        <f>ROUND(P205*H205,2)</f>
        <v>0</v>
      </c>
      <c r="L205" s="211" t="s">
        <v>142</v>
      </c>
      <c r="M205" s="41"/>
      <c r="N205" s="216" t="s">
        <v>1</v>
      </c>
      <c r="O205" s="217" t="s">
        <v>41</v>
      </c>
      <c r="P205" s="218">
        <f>I205+J205</f>
        <v>0</v>
      </c>
      <c r="Q205" s="218">
        <f>ROUND(I205*H205,2)</f>
        <v>0</v>
      </c>
      <c r="R205" s="218">
        <f>ROUND(J205*H205,2)</f>
        <v>0</v>
      </c>
      <c r="S205" s="77"/>
      <c r="T205" s="219">
        <f>S205*H205</f>
        <v>0</v>
      </c>
      <c r="U205" s="219">
        <v>0.00026</v>
      </c>
      <c r="V205" s="219">
        <f>U205*H205</f>
        <v>0.000962</v>
      </c>
      <c r="W205" s="219">
        <v>0</v>
      </c>
      <c r="X205" s="220">
        <f>W205*H205</f>
        <v>0</v>
      </c>
      <c r="AR205" s="15" t="s">
        <v>238</v>
      </c>
      <c r="AT205" s="15" t="s">
        <v>138</v>
      </c>
      <c r="AU205" s="15" t="s">
        <v>82</v>
      </c>
      <c r="AY205" s="15" t="s">
        <v>135</v>
      </c>
      <c r="BE205" s="221">
        <f>IF(O205="základní",K205,0)</f>
        <v>0</v>
      </c>
      <c r="BF205" s="221">
        <f>IF(O205="snížená",K205,0)</f>
        <v>0</v>
      </c>
      <c r="BG205" s="221">
        <f>IF(O205="zákl. přenesená",K205,0)</f>
        <v>0</v>
      </c>
      <c r="BH205" s="221">
        <f>IF(O205="sníž. přenesená",K205,0)</f>
        <v>0</v>
      </c>
      <c r="BI205" s="221">
        <f>IF(O205="nulová",K205,0)</f>
        <v>0</v>
      </c>
      <c r="BJ205" s="15" t="s">
        <v>80</v>
      </c>
      <c r="BK205" s="221">
        <f>ROUND(P205*H205,2)</f>
        <v>0</v>
      </c>
      <c r="BL205" s="15" t="s">
        <v>238</v>
      </c>
      <c r="BM205" s="15" t="s">
        <v>698</v>
      </c>
    </row>
    <row r="206" spans="2:51" s="11" customFormat="1" ht="12">
      <c r="B206" s="228"/>
      <c r="C206" s="229"/>
      <c r="D206" s="230" t="s">
        <v>204</v>
      </c>
      <c r="E206" s="231" t="s">
        <v>1</v>
      </c>
      <c r="F206" s="232" t="s">
        <v>936</v>
      </c>
      <c r="G206" s="229"/>
      <c r="H206" s="233">
        <v>3.7</v>
      </c>
      <c r="I206" s="234"/>
      <c r="J206" s="234"/>
      <c r="K206" s="229"/>
      <c r="L206" s="229"/>
      <c r="M206" s="235"/>
      <c r="N206" s="236"/>
      <c r="O206" s="237"/>
      <c r="P206" s="237"/>
      <c r="Q206" s="237"/>
      <c r="R206" s="237"/>
      <c r="S206" s="237"/>
      <c r="T206" s="237"/>
      <c r="U206" s="237"/>
      <c r="V206" s="237"/>
      <c r="W206" s="237"/>
      <c r="X206" s="238"/>
      <c r="AT206" s="239" t="s">
        <v>204</v>
      </c>
      <c r="AU206" s="239" t="s">
        <v>82</v>
      </c>
      <c r="AV206" s="11" t="s">
        <v>82</v>
      </c>
      <c r="AW206" s="11" t="s">
        <v>5</v>
      </c>
      <c r="AX206" s="11" t="s">
        <v>80</v>
      </c>
      <c r="AY206" s="239" t="s">
        <v>135</v>
      </c>
    </row>
    <row r="207" spans="2:65" s="1" customFormat="1" ht="16.5" customHeight="1">
      <c r="B207" s="36"/>
      <c r="C207" s="209" t="s">
        <v>609</v>
      </c>
      <c r="D207" s="209" t="s">
        <v>138</v>
      </c>
      <c r="E207" s="210" t="s">
        <v>701</v>
      </c>
      <c r="F207" s="211" t="s">
        <v>702</v>
      </c>
      <c r="G207" s="212" t="s">
        <v>202</v>
      </c>
      <c r="H207" s="213">
        <v>7.807</v>
      </c>
      <c r="I207" s="214"/>
      <c r="J207" s="214"/>
      <c r="K207" s="215">
        <f>ROUND(P207*H207,2)</f>
        <v>0</v>
      </c>
      <c r="L207" s="211" t="s">
        <v>142</v>
      </c>
      <c r="M207" s="41"/>
      <c r="N207" s="216" t="s">
        <v>1</v>
      </c>
      <c r="O207" s="217" t="s">
        <v>41</v>
      </c>
      <c r="P207" s="218">
        <f>I207+J207</f>
        <v>0</v>
      </c>
      <c r="Q207" s="218">
        <f>ROUND(I207*H207,2)</f>
        <v>0</v>
      </c>
      <c r="R207" s="218">
        <f>ROUND(J207*H207,2)</f>
        <v>0</v>
      </c>
      <c r="S207" s="77"/>
      <c r="T207" s="219">
        <f>S207*H207</f>
        <v>0</v>
      </c>
      <c r="U207" s="219">
        <v>0.0053</v>
      </c>
      <c r="V207" s="219">
        <f>U207*H207</f>
        <v>0.0413771</v>
      </c>
      <c r="W207" s="219">
        <v>0</v>
      </c>
      <c r="X207" s="220">
        <f>W207*H207</f>
        <v>0</v>
      </c>
      <c r="AR207" s="15" t="s">
        <v>238</v>
      </c>
      <c r="AT207" s="15" t="s">
        <v>138</v>
      </c>
      <c r="AU207" s="15" t="s">
        <v>82</v>
      </c>
      <c r="AY207" s="15" t="s">
        <v>135</v>
      </c>
      <c r="BE207" s="221">
        <f>IF(O207="základní",K207,0)</f>
        <v>0</v>
      </c>
      <c r="BF207" s="221">
        <f>IF(O207="snížená",K207,0)</f>
        <v>0</v>
      </c>
      <c r="BG207" s="221">
        <f>IF(O207="zákl. přenesená",K207,0)</f>
        <v>0</v>
      </c>
      <c r="BH207" s="221">
        <f>IF(O207="sníž. přenesená",K207,0)</f>
        <v>0</v>
      </c>
      <c r="BI207" s="221">
        <f>IF(O207="nulová",K207,0)</f>
        <v>0</v>
      </c>
      <c r="BJ207" s="15" t="s">
        <v>80</v>
      </c>
      <c r="BK207" s="221">
        <f>ROUND(P207*H207,2)</f>
        <v>0</v>
      </c>
      <c r="BL207" s="15" t="s">
        <v>238</v>
      </c>
      <c r="BM207" s="15" t="s">
        <v>703</v>
      </c>
    </row>
    <row r="208" spans="2:51" s="11" customFormat="1" ht="12">
      <c r="B208" s="228"/>
      <c r="C208" s="229"/>
      <c r="D208" s="230" t="s">
        <v>204</v>
      </c>
      <c r="E208" s="231" t="s">
        <v>1</v>
      </c>
      <c r="F208" s="232" t="s">
        <v>935</v>
      </c>
      <c r="G208" s="229"/>
      <c r="H208" s="233">
        <v>7.807</v>
      </c>
      <c r="I208" s="234"/>
      <c r="J208" s="234"/>
      <c r="K208" s="229"/>
      <c r="L208" s="229"/>
      <c r="M208" s="235"/>
      <c r="N208" s="236"/>
      <c r="O208" s="237"/>
      <c r="P208" s="237"/>
      <c r="Q208" s="237"/>
      <c r="R208" s="237"/>
      <c r="S208" s="237"/>
      <c r="T208" s="237"/>
      <c r="U208" s="237"/>
      <c r="V208" s="237"/>
      <c r="W208" s="237"/>
      <c r="X208" s="238"/>
      <c r="AT208" s="239" t="s">
        <v>204</v>
      </c>
      <c r="AU208" s="239" t="s">
        <v>82</v>
      </c>
      <c r="AV208" s="11" t="s">
        <v>82</v>
      </c>
      <c r="AW208" s="11" t="s">
        <v>5</v>
      </c>
      <c r="AX208" s="11" t="s">
        <v>80</v>
      </c>
      <c r="AY208" s="239" t="s">
        <v>135</v>
      </c>
    </row>
    <row r="209" spans="2:65" s="1" customFormat="1" ht="16.5" customHeight="1">
      <c r="B209" s="36"/>
      <c r="C209" s="243" t="s">
        <v>614</v>
      </c>
      <c r="D209" s="243" t="s">
        <v>415</v>
      </c>
      <c r="E209" s="244" t="s">
        <v>685</v>
      </c>
      <c r="F209" s="245" t="s">
        <v>686</v>
      </c>
      <c r="G209" s="246" t="s">
        <v>202</v>
      </c>
      <c r="H209" s="247">
        <v>8.588</v>
      </c>
      <c r="I209" s="248"/>
      <c r="J209" s="249"/>
      <c r="K209" s="250">
        <f>ROUND(P209*H209,2)</f>
        <v>0</v>
      </c>
      <c r="L209" s="245" t="s">
        <v>142</v>
      </c>
      <c r="M209" s="251"/>
      <c r="N209" s="252" t="s">
        <v>1</v>
      </c>
      <c r="O209" s="217" t="s">
        <v>41</v>
      </c>
      <c r="P209" s="218">
        <f>I209+J209</f>
        <v>0</v>
      </c>
      <c r="Q209" s="218">
        <f>ROUND(I209*H209,2)</f>
        <v>0</v>
      </c>
      <c r="R209" s="218">
        <f>ROUND(J209*H209,2)</f>
        <v>0</v>
      </c>
      <c r="S209" s="77"/>
      <c r="T209" s="219">
        <f>S209*H209</f>
        <v>0</v>
      </c>
      <c r="U209" s="219">
        <v>0.0126</v>
      </c>
      <c r="V209" s="219">
        <f>U209*H209</f>
        <v>0.1082088</v>
      </c>
      <c r="W209" s="219">
        <v>0</v>
      </c>
      <c r="X209" s="220">
        <f>W209*H209</f>
        <v>0</v>
      </c>
      <c r="AR209" s="15" t="s">
        <v>370</v>
      </c>
      <c r="AT209" s="15" t="s">
        <v>415</v>
      </c>
      <c r="AU209" s="15" t="s">
        <v>82</v>
      </c>
      <c r="AY209" s="15" t="s">
        <v>135</v>
      </c>
      <c r="BE209" s="221">
        <f>IF(O209="základní",K209,0)</f>
        <v>0</v>
      </c>
      <c r="BF209" s="221">
        <f>IF(O209="snížená",K209,0)</f>
        <v>0</v>
      </c>
      <c r="BG209" s="221">
        <f>IF(O209="zákl. přenesená",K209,0)</f>
        <v>0</v>
      </c>
      <c r="BH209" s="221">
        <f>IF(O209="sníž. přenesená",K209,0)</f>
        <v>0</v>
      </c>
      <c r="BI209" s="221">
        <f>IF(O209="nulová",K209,0)</f>
        <v>0</v>
      </c>
      <c r="BJ209" s="15" t="s">
        <v>80</v>
      </c>
      <c r="BK209" s="221">
        <f>ROUND(P209*H209,2)</f>
        <v>0</v>
      </c>
      <c r="BL209" s="15" t="s">
        <v>238</v>
      </c>
      <c r="BM209" s="15" t="s">
        <v>705</v>
      </c>
    </row>
    <row r="210" spans="2:51" s="11" customFormat="1" ht="12">
      <c r="B210" s="228"/>
      <c r="C210" s="229"/>
      <c r="D210" s="230" t="s">
        <v>204</v>
      </c>
      <c r="E210" s="229"/>
      <c r="F210" s="232" t="s">
        <v>937</v>
      </c>
      <c r="G210" s="229"/>
      <c r="H210" s="233">
        <v>8.588</v>
      </c>
      <c r="I210" s="234"/>
      <c r="J210" s="234"/>
      <c r="K210" s="229"/>
      <c r="L210" s="229"/>
      <c r="M210" s="235"/>
      <c r="N210" s="236"/>
      <c r="O210" s="237"/>
      <c r="P210" s="237"/>
      <c r="Q210" s="237"/>
      <c r="R210" s="237"/>
      <c r="S210" s="237"/>
      <c r="T210" s="237"/>
      <c r="U210" s="237"/>
      <c r="V210" s="237"/>
      <c r="W210" s="237"/>
      <c r="X210" s="238"/>
      <c r="AT210" s="239" t="s">
        <v>204</v>
      </c>
      <c r="AU210" s="239" t="s">
        <v>82</v>
      </c>
      <c r="AV210" s="11" t="s">
        <v>82</v>
      </c>
      <c r="AW210" s="11" t="s">
        <v>4</v>
      </c>
      <c r="AX210" s="11" t="s">
        <v>80</v>
      </c>
      <c r="AY210" s="239" t="s">
        <v>135</v>
      </c>
    </row>
    <row r="211" spans="2:65" s="1" customFormat="1" ht="16.5" customHeight="1">
      <c r="B211" s="36"/>
      <c r="C211" s="209" t="s">
        <v>618</v>
      </c>
      <c r="D211" s="209" t="s">
        <v>138</v>
      </c>
      <c r="E211" s="210" t="s">
        <v>708</v>
      </c>
      <c r="F211" s="211" t="s">
        <v>709</v>
      </c>
      <c r="G211" s="212" t="s">
        <v>202</v>
      </c>
      <c r="H211" s="213">
        <v>7.807</v>
      </c>
      <c r="I211" s="214"/>
      <c r="J211" s="214"/>
      <c r="K211" s="215">
        <f>ROUND(P211*H211,2)</f>
        <v>0</v>
      </c>
      <c r="L211" s="211" t="s">
        <v>142</v>
      </c>
      <c r="M211" s="41"/>
      <c r="N211" s="216" t="s">
        <v>1</v>
      </c>
      <c r="O211" s="217" t="s">
        <v>41</v>
      </c>
      <c r="P211" s="218">
        <f>I211+J211</f>
        <v>0</v>
      </c>
      <c r="Q211" s="218">
        <f>ROUND(I211*H211,2)</f>
        <v>0</v>
      </c>
      <c r="R211" s="218">
        <f>ROUND(J211*H211,2)</f>
        <v>0</v>
      </c>
      <c r="S211" s="77"/>
      <c r="T211" s="219">
        <f>S211*H211</f>
        <v>0</v>
      </c>
      <c r="U211" s="219">
        <v>0</v>
      </c>
      <c r="V211" s="219">
        <f>U211*H211</f>
        <v>0</v>
      </c>
      <c r="W211" s="219">
        <v>0</v>
      </c>
      <c r="X211" s="220">
        <f>W211*H211</f>
        <v>0</v>
      </c>
      <c r="AR211" s="15" t="s">
        <v>238</v>
      </c>
      <c r="AT211" s="15" t="s">
        <v>138</v>
      </c>
      <c r="AU211" s="15" t="s">
        <v>82</v>
      </c>
      <c r="AY211" s="15" t="s">
        <v>135</v>
      </c>
      <c r="BE211" s="221">
        <f>IF(O211="základní",K211,0)</f>
        <v>0</v>
      </c>
      <c r="BF211" s="221">
        <f>IF(O211="snížená",K211,0)</f>
        <v>0</v>
      </c>
      <c r="BG211" s="221">
        <f>IF(O211="zákl. přenesená",K211,0)</f>
        <v>0</v>
      </c>
      <c r="BH211" s="221">
        <f>IF(O211="sníž. přenesená",K211,0)</f>
        <v>0</v>
      </c>
      <c r="BI211" s="221">
        <f>IF(O211="nulová",K211,0)</f>
        <v>0</v>
      </c>
      <c r="BJ211" s="15" t="s">
        <v>80</v>
      </c>
      <c r="BK211" s="221">
        <f>ROUND(P211*H211,2)</f>
        <v>0</v>
      </c>
      <c r="BL211" s="15" t="s">
        <v>238</v>
      </c>
      <c r="BM211" s="15" t="s">
        <v>710</v>
      </c>
    </row>
    <row r="212" spans="2:65" s="1" customFormat="1" ht="16.5" customHeight="1">
      <c r="B212" s="36"/>
      <c r="C212" s="209" t="s">
        <v>623</v>
      </c>
      <c r="D212" s="209" t="s">
        <v>138</v>
      </c>
      <c r="E212" s="210" t="s">
        <v>938</v>
      </c>
      <c r="F212" s="211" t="s">
        <v>629</v>
      </c>
      <c r="G212" s="212" t="s">
        <v>202</v>
      </c>
      <c r="H212" s="213">
        <v>7.807</v>
      </c>
      <c r="I212" s="214"/>
      <c r="J212" s="214"/>
      <c r="K212" s="215">
        <f>ROUND(P212*H212,2)</f>
        <v>0</v>
      </c>
      <c r="L212" s="211" t="s">
        <v>1</v>
      </c>
      <c r="M212" s="41"/>
      <c r="N212" s="216" t="s">
        <v>1</v>
      </c>
      <c r="O212" s="217" t="s">
        <v>41</v>
      </c>
      <c r="P212" s="218">
        <f>I212+J212</f>
        <v>0</v>
      </c>
      <c r="Q212" s="218">
        <f>ROUND(I212*H212,2)</f>
        <v>0</v>
      </c>
      <c r="R212" s="218">
        <f>ROUND(J212*H212,2)</f>
        <v>0</v>
      </c>
      <c r="S212" s="77"/>
      <c r="T212" s="219">
        <f>S212*H212</f>
        <v>0</v>
      </c>
      <c r="U212" s="219">
        <v>0</v>
      </c>
      <c r="V212" s="219">
        <f>U212*H212</f>
        <v>0</v>
      </c>
      <c r="W212" s="219">
        <v>0</v>
      </c>
      <c r="X212" s="220">
        <f>W212*H212</f>
        <v>0</v>
      </c>
      <c r="AR212" s="15" t="s">
        <v>238</v>
      </c>
      <c r="AT212" s="15" t="s">
        <v>138</v>
      </c>
      <c r="AU212" s="15" t="s">
        <v>82</v>
      </c>
      <c r="AY212" s="15" t="s">
        <v>135</v>
      </c>
      <c r="BE212" s="221">
        <f>IF(O212="základní",K212,0)</f>
        <v>0</v>
      </c>
      <c r="BF212" s="221">
        <f>IF(O212="snížená",K212,0)</f>
        <v>0</v>
      </c>
      <c r="BG212" s="221">
        <f>IF(O212="zákl. přenesená",K212,0)</f>
        <v>0</v>
      </c>
      <c r="BH212" s="221">
        <f>IF(O212="sníž. přenesená",K212,0)</f>
        <v>0</v>
      </c>
      <c r="BI212" s="221">
        <f>IF(O212="nulová",K212,0)</f>
        <v>0</v>
      </c>
      <c r="BJ212" s="15" t="s">
        <v>80</v>
      </c>
      <c r="BK212" s="221">
        <f>ROUND(P212*H212,2)</f>
        <v>0</v>
      </c>
      <c r="BL212" s="15" t="s">
        <v>238</v>
      </c>
      <c r="BM212" s="15" t="s">
        <v>939</v>
      </c>
    </row>
    <row r="213" spans="2:51" s="11" customFormat="1" ht="12">
      <c r="B213" s="228"/>
      <c r="C213" s="229"/>
      <c r="D213" s="230" t="s">
        <v>204</v>
      </c>
      <c r="E213" s="231" t="s">
        <v>1</v>
      </c>
      <c r="F213" s="232" t="s">
        <v>935</v>
      </c>
      <c r="G213" s="229"/>
      <c r="H213" s="233">
        <v>7.807</v>
      </c>
      <c r="I213" s="234"/>
      <c r="J213" s="234"/>
      <c r="K213" s="229"/>
      <c r="L213" s="229"/>
      <c r="M213" s="235"/>
      <c r="N213" s="236"/>
      <c r="O213" s="237"/>
      <c r="P213" s="237"/>
      <c r="Q213" s="237"/>
      <c r="R213" s="237"/>
      <c r="S213" s="237"/>
      <c r="T213" s="237"/>
      <c r="U213" s="237"/>
      <c r="V213" s="237"/>
      <c r="W213" s="237"/>
      <c r="X213" s="238"/>
      <c r="AT213" s="239" t="s">
        <v>204</v>
      </c>
      <c r="AU213" s="239" t="s">
        <v>82</v>
      </c>
      <c r="AV213" s="11" t="s">
        <v>82</v>
      </c>
      <c r="AW213" s="11" t="s">
        <v>5</v>
      </c>
      <c r="AX213" s="11" t="s">
        <v>80</v>
      </c>
      <c r="AY213" s="239" t="s">
        <v>135</v>
      </c>
    </row>
    <row r="214" spans="2:65" s="1" customFormat="1" ht="16.5" customHeight="1">
      <c r="B214" s="36"/>
      <c r="C214" s="209" t="s">
        <v>627</v>
      </c>
      <c r="D214" s="209" t="s">
        <v>138</v>
      </c>
      <c r="E214" s="210" t="s">
        <v>712</v>
      </c>
      <c r="F214" s="211" t="s">
        <v>713</v>
      </c>
      <c r="G214" s="212" t="s">
        <v>535</v>
      </c>
      <c r="H214" s="253"/>
      <c r="I214" s="214"/>
      <c r="J214" s="214"/>
      <c r="K214" s="215">
        <f>ROUND(P214*H214,2)</f>
        <v>0</v>
      </c>
      <c r="L214" s="211" t="s">
        <v>142</v>
      </c>
      <c r="M214" s="41"/>
      <c r="N214" s="216" t="s">
        <v>1</v>
      </c>
      <c r="O214" s="217" t="s">
        <v>41</v>
      </c>
      <c r="P214" s="218">
        <f>I214+J214</f>
        <v>0</v>
      </c>
      <c r="Q214" s="218">
        <f>ROUND(I214*H214,2)</f>
        <v>0</v>
      </c>
      <c r="R214" s="218">
        <f>ROUND(J214*H214,2)</f>
        <v>0</v>
      </c>
      <c r="S214" s="77"/>
      <c r="T214" s="219">
        <f>S214*H214</f>
        <v>0</v>
      </c>
      <c r="U214" s="219">
        <v>0</v>
      </c>
      <c r="V214" s="219">
        <f>U214*H214</f>
        <v>0</v>
      </c>
      <c r="W214" s="219">
        <v>0</v>
      </c>
      <c r="X214" s="220">
        <f>W214*H214</f>
        <v>0</v>
      </c>
      <c r="AR214" s="15" t="s">
        <v>238</v>
      </c>
      <c r="AT214" s="15" t="s">
        <v>138</v>
      </c>
      <c r="AU214" s="15" t="s">
        <v>82</v>
      </c>
      <c r="AY214" s="15" t="s">
        <v>135</v>
      </c>
      <c r="BE214" s="221">
        <f>IF(O214="základní",K214,0)</f>
        <v>0</v>
      </c>
      <c r="BF214" s="221">
        <f>IF(O214="snížená",K214,0)</f>
        <v>0</v>
      </c>
      <c r="BG214" s="221">
        <f>IF(O214="zákl. přenesená",K214,0)</f>
        <v>0</v>
      </c>
      <c r="BH214" s="221">
        <f>IF(O214="sníž. přenesená",K214,0)</f>
        <v>0</v>
      </c>
      <c r="BI214" s="221">
        <f>IF(O214="nulová",K214,0)</f>
        <v>0</v>
      </c>
      <c r="BJ214" s="15" t="s">
        <v>80</v>
      </c>
      <c r="BK214" s="221">
        <f>ROUND(P214*H214,2)</f>
        <v>0</v>
      </c>
      <c r="BL214" s="15" t="s">
        <v>238</v>
      </c>
      <c r="BM214" s="15" t="s">
        <v>940</v>
      </c>
    </row>
    <row r="215" spans="2:63" s="10" customFormat="1" ht="22.8" customHeight="1">
      <c r="B215" s="192"/>
      <c r="C215" s="193"/>
      <c r="D215" s="194" t="s">
        <v>71</v>
      </c>
      <c r="E215" s="207" t="s">
        <v>388</v>
      </c>
      <c r="F215" s="207" t="s">
        <v>389</v>
      </c>
      <c r="G215" s="193"/>
      <c r="H215" s="193"/>
      <c r="I215" s="196"/>
      <c r="J215" s="196"/>
      <c r="K215" s="208">
        <f>BK215</f>
        <v>0</v>
      </c>
      <c r="L215" s="193"/>
      <c r="M215" s="198"/>
      <c r="N215" s="199"/>
      <c r="O215" s="200"/>
      <c r="P215" s="200"/>
      <c r="Q215" s="201">
        <f>SUM(Q216:Q224)</f>
        <v>0</v>
      </c>
      <c r="R215" s="201">
        <f>SUM(R216:R224)</f>
        <v>0</v>
      </c>
      <c r="S215" s="200"/>
      <c r="T215" s="202">
        <f>SUM(T216:T224)</f>
        <v>0</v>
      </c>
      <c r="U215" s="200"/>
      <c r="V215" s="202">
        <f>SUM(V216:V224)</f>
        <v>0.0521344</v>
      </c>
      <c r="W215" s="200"/>
      <c r="X215" s="203">
        <f>SUM(X216:X224)</f>
        <v>0</v>
      </c>
      <c r="AR215" s="204" t="s">
        <v>82</v>
      </c>
      <c r="AT215" s="205" t="s">
        <v>71</v>
      </c>
      <c r="AU215" s="205" t="s">
        <v>80</v>
      </c>
      <c r="AY215" s="204" t="s">
        <v>135</v>
      </c>
      <c r="BK215" s="206">
        <f>SUM(BK216:BK224)</f>
        <v>0</v>
      </c>
    </row>
    <row r="216" spans="2:65" s="1" customFormat="1" ht="16.5" customHeight="1">
      <c r="B216" s="36"/>
      <c r="C216" s="209" t="s">
        <v>631</v>
      </c>
      <c r="D216" s="209" t="s">
        <v>138</v>
      </c>
      <c r="E216" s="210" t="s">
        <v>716</v>
      </c>
      <c r="F216" s="211" t="s">
        <v>717</v>
      </c>
      <c r="G216" s="212" t="s">
        <v>202</v>
      </c>
      <c r="H216" s="213">
        <v>120.64</v>
      </c>
      <c r="I216" s="214"/>
      <c r="J216" s="214"/>
      <c r="K216" s="215">
        <f>ROUND(P216*H216,2)</f>
        <v>0</v>
      </c>
      <c r="L216" s="211" t="s">
        <v>142</v>
      </c>
      <c r="M216" s="41"/>
      <c r="N216" s="216" t="s">
        <v>1</v>
      </c>
      <c r="O216" s="217" t="s">
        <v>41</v>
      </c>
      <c r="P216" s="218">
        <f>I216+J216</f>
        <v>0</v>
      </c>
      <c r="Q216" s="218">
        <f>ROUND(I216*H216,2)</f>
        <v>0</v>
      </c>
      <c r="R216" s="218">
        <f>ROUND(J216*H216,2)</f>
        <v>0</v>
      </c>
      <c r="S216" s="77"/>
      <c r="T216" s="219">
        <f>S216*H216</f>
        <v>0</v>
      </c>
      <c r="U216" s="219">
        <v>0</v>
      </c>
      <c r="V216" s="219">
        <f>U216*H216</f>
        <v>0</v>
      </c>
      <c r="W216" s="219">
        <v>0</v>
      </c>
      <c r="X216" s="220">
        <f>W216*H216</f>
        <v>0</v>
      </c>
      <c r="AR216" s="15" t="s">
        <v>238</v>
      </c>
      <c r="AT216" s="15" t="s">
        <v>138</v>
      </c>
      <c r="AU216" s="15" t="s">
        <v>82</v>
      </c>
      <c r="AY216" s="15" t="s">
        <v>135</v>
      </c>
      <c r="BE216" s="221">
        <f>IF(O216="základní",K216,0)</f>
        <v>0</v>
      </c>
      <c r="BF216" s="221">
        <f>IF(O216="snížená",K216,0)</f>
        <v>0</v>
      </c>
      <c r="BG216" s="221">
        <f>IF(O216="zákl. přenesená",K216,0)</f>
        <v>0</v>
      </c>
      <c r="BH216" s="221">
        <f>IF(O216="sníž. přenesená",K216,0)</f>
        <v>0</v>
      </c>
      <c r="BI216" s="221">
        <f>IF(O216="nulová",K216,0)</f>
        <v>0</v>
      </c>
      <c r="BJ216" s="15" t="s">
        <v>80</v>
      </c>
      <c r="BK216" s="221">
        <f>ROUND(P216*H216,2)</f>
        <v>0</v>
      </c>
      <c r="BL216" s="15" t="s">
        <v>238</v>
      </c>
      <c r="BM216" s="15" t="s">
        <v>718</v>
      </c>
    </row>
    <row r="217" spans="2:51" s="11" customFormat="1" ht="12">
      <c r="B217" s="228"/>
      <c r="C217" s="229"/>
      <c r="D217" s="230" t="s">
        <v>204</v>
      </c>
      <c r="E217" s="231" t="s">
        <v>1</v>
      </c>
      <c r="F217" s="232" t="s">
        <v>941</v>
      </c>
      <c r="G217" s="229"/>
      <c r="H217" s="233">
        <v>1.44</v>
      </c>
      <c r="I217" s="234"/>
      <c r="J217" s="234"/>
      <c r="K217" s="229"/>
      <c r="L217" s="229"/>
      <c r="M217" s="235"/>
      <c r="N217" s="236"/>
      <c r="O217" s="237"/>
      <c r="P217" s="237"/>
      <c r="Q217" s="237"/>
      <c r="R217" s="237"/>
      <c r="S217" s="237"/>
      <c r="T217" s="237"/>
      <c r="U217" s="237"/>
      <c r="V217" s="237"/>
      <c r="W217" s="237"/>
      <c r="X217" s="238"/>
      <c r="AT217" s="239" t="s">
        <v>204</v>
      </c>
      <c r="AU217" s="239" t="s">
        <v>82</v>
      </c>
      <c r="AV217" s="11" t="s">
        <v>82</v>
      </c>
      <c r="AW217" s="11" t="s">
        <v>5</v>
      </c>
      <c r="AX217" s="11" t="s">
        <v>72</v>
      </c>
      <c r="AY217" s="239" t="s">
        <v>135</v>
      </c>
    </row>
    <row r="218" spans="2:51" s="11" customFormat="1" ht="12">
      <c r="B218" s="228"/>
      <c r="C218" s="229"/>
      <c r="D218" s="230" t="s">
        <v>204</v>
      </c>
      <c r="E218" s="231" t="s">
        <v>1</v>
      </c>
      <c r="F218" s="232" t="s">
        <v>942</v>
      </c>
      <c r="G218" s="229"/>
      <c r="H218" s="233">
        <v>119.2</v>
      </c>
      <c r="I218" s="234"/>
      <c r="J218" s="234"/>
      <c r="K218" s="229"/>
      <c r="L218" s="229"/>
      <c r="M218" s="235"/>
      <c r="N218" s="236"/>
      <c r="O218" s="237"/>
      <c r="P218" s="237"/>
      <c r="Q218" s="237"/>
      <c r="R218" s="237"/>
      <c r="S218" s="237"/>
      <c r="T218" s="237"/>
      <c r="U218" s="237"/>
      <c r="V218" s="237"/>
      <c r="W218" s="237"/>
      <c r="X218" s="238"/>
      <c r="AT218" s="239" t="s">
        <v>204</v>
      </c>
      <c r="AU218" s="239" t="s">
        <v>82</v>
      </c>
      <c r="AV218" s="11" t="s">
        <v>82</v>
      </c>
      <c r="AW218" s="11" t="s">
        <v>5</v>
      </c>
      <c r="AX218" s="11" t="s">
        <v>72</v>
      </c>
      <c r="AY218" s="239" t="s">
        <v>135</v>
      </c>
    </row>
    <row r="219" spans="2:65" s="1" customFormat="1" ht="16.5" customHeight="1">
      <c r="B219" s="36"/>
      <c r="C219" s="209" t="s">
        <v>635</v>
      </c>
      <c r="D219" s="209" t="s">
        <v>138</v>
      </c>
      <c r="E219" s="210" t="s">
        <v>724</v>
      </c>
      <c r="F219" s="211" t="s">
        <v>943</v>
      </c>
      <c r="G219" s="212" t="s">
        <v>202</v>
      </c>
      <c r="H219" s="213">
        <v>13.36</v>
      </c>
      <c r="I219" s="214"/>
      <c r="J219" s="214"/>
      <c r="K219" s="215">
        <f>ROUND(P219*H219,2)</f>
        <v>0</v>
      </c>
      <c r="L219" s="211" t="s">
        <v>142</v>
      </c>
      <c r="M219" s="41"/>
      <c r="N219" s="216" t="s">
        <v>1</v>
      </c>
      <c r="O219" s="217" t="s">
        <v>41</v>
      </c>
      <c r="P219" s="218">
        <f>I219+J219</f>
        <v>0</v>
      </c>
      <c r="Q219" s="218">
        <f>ROUND(I219*H219,2)</f>
        <v>0</v>
      </c>
      <c r="R219" s="218">
        <f>ROUND(J219*H219,2)</f>
        <v>0</v>
      </c>
      <c r="S219" s="77"/>
      <c r="T219" s="219">
        <f>S219*H219</f>
        <v>0</v>
      </c>
      <c r="U219" s="219">
        <v>0.0002</v>
      </c>
      <c r="V219" s="219">
        <f>U219*H219</f>
        <v>0.002672</v>
      </c>
      <c r="W219" s="219">
        <v>0</v>
      </c>
      <c r="X219" s="220">
        <f>W219*H219</f>
        <v>0</v>
      </c>
      <c r="AR219" s="15" t="s">
        <v>238</v>
      </c>
      <c r="AT219" s="15" t="s">
        <v>138</v>
      </c>
      <c r="AU219" s="15" t="s">
        <v>82</v>
      </c>
      <c r="AY219" s="15" t="s">
        <v>135</v>
      </c>
      <c r="BE219" s="221">
        <f>IF(O219="základní",K219,0)</f>
        <v>0</v>
      </c>
      <c r="BF219" s="221">
        <f>IF(O219="snížená",K219,0)</f>
        <v>0</v>
      </c>
      <c r="BG219" s="221">
        <f>IF(O219="zákl. přenesená",K219,0)</f>
        <v>0</v>
      </c>
      <c r="BH219" s="221">
        <f>IF(O219="sníž. přenesená",K219,0)</f>
        <v>0</v>
      </c>
      <c r="BI219" s="221">
        <f>IF(O219="nulová",K219,0)</f>
        <v>0</v>
      </c>
      <c r="BJ219" s="15" t="s">
        <v>80</v>
      </c>
      <c r="BK219" s="221">
        <f>ROUND(P219*H219,2)</f>
        <v>0</v>
      </c>
      <c r="BL219" s="15" t="s">
        <v>238</v>
      </c>
      <c r="BM219" s="15" t="s">
        <v>726</v>
      </c>
    </row>
    <row r="220" spans="2:51" s="11" customFormat="1" ht="12">
      <c r="B220" s="228"/>
      <c r="C220" s="229"/>
      <c r="D220" s="230" t="s">
        <v>204</v>
      </c>
      <c r="E220" s="231" t="s">
        <v>1</v>
      </c>
      <c r="F220" s="232" t="s">
        <v>941</v>
      </c>
      <c r="G220" s="229"/>
      <c r="H220" s="233">
        <v>1.44</v>
      </c>
      <c r="I220" s="234"/>
      <c r="J220" s="234"/>
      <c r="K220" s="229"/>
      <c r="L220" s="229"/>
      <c r="M220" s="235"/>
      <c r="N220" s="236"/>
      <c r="O220" s="237"/>
      <c r="P220" s="237"/>
      <c r="Q220" s="237"/>
      <c r="R220" s="237"/>
      <c r="S220" s="237"/>
      <c r="T220" s="237"/>
      <c r="U220" s="237"/>
      <c r="V220" s="237"/>
      <c r="W220" s="237"/>
      <c r="X220" s="238"/>
      <c r="AT220" s="239" t="s">
        <v>204</v>
      </c>
      <c r="AU220" s="239" t="s">
        <v>82</v>
      </c>
      <c r="AV220" s="11" t="s">
        <v>82</v>
      </c>
      <c r="AW220" s="11" t="s">
        <v>5</v>
      </c>
      <c r="AX220" s="11" t="s">
        <v>72</v>
      </c>
      <c r="AY220" s="239" t="s">
        <v>135</v>
      </c>
    </row>
    <row r="221" spans="2:51" s="11" customFormat="1" ht="12">
      <c r="B221" s="228"/>
      <c r="C221" s="229"/>
      <c r="D221" s="230" t="s">
        <v>204</v>
      </c>
      <c r="E221" s="231" t="s">
        <v>1</v>
      </c>
      <c r="F221" s="232" t="s">
        <v>944</v>
      </c>
      <c r="G221" s="229"/>
      <c r="H221" s="233">
        <v>11.92</v>
      </c>
      <c r="I221" s="234"/>
      <c r="J221" s="234"/>
      <c r="K221" s="229"/>
      <c r="L221" s="229"/>
      <c r="M221" s="235"/>
      <c r="N221" s="236"/>
      <c r="O221" s="237"/>
      <c r="P221" s="237"/>
      <c r="Q221" s="237"/>
      <c r="R221" s="237"/>
      <c r="S221" s="237"/>
      <c r="T221" s="237"/>
      <c r="U221" s="237"/>
      <c r="V221" s="237"/>
      <c r="W221" s="237"/>
      <c r="X221" s="238"/>
      <c r="AT221" s="239" t="s">
        <v>204</v>
      </c>
      <c r="AU221" s="239" t="s">
        <v>82</v>
      </c>
      <c r="AV221" s="11" t="s">
        <v>82</v>
      </c>
      <c r="AW221" s="11" t="s">
        <v>5</v>
      </c>
      <c r="AX221" s="11" t="s">
        <v>72</v>
      </c>
      <c r="AY221" s="239" t="s">
        <v>135</v>
      </c>
    </row>
    <row r="222" spans="2:65" s="1" customFormat="1" ht="16.5" customHeight="1">
      <c r="B222" s="36"/>
      <c r="C222" s="209" t="s">
        <v>640</v>
      </c>
      <c r="D222" s="209" t="s">
        <v>138</v>
      </c>
      <c r="E222" s="210" t="s">
        <v>729</v>
      </c>
      <c r="F222" s="211" t="s">
        <v>730</v>
      </c>
      <c r="G222" s="212" t="s">
        <v>202</v>
      </c>
      <c r="H222" s="213">
        <v>120.64</v>
      </c>
      <c r="I222" s="214"/>
      <c r="J222" s="214"/>
      <c r="K222" s="215">
        <f>ROUND(P222*H222,2)</f>
        <v>0</v>
      </c>
      <c r="L222" s="211" t="s">
        <v>1</v>
      </c>
      <c r="M222" s="41"/>
      <c r="N222" s="216" t="s">
        <v>1</v>
      </c>
      <c r="O222" s="217" t="s">
        <v>41</v>
      </c>
      <c r="P222" s="218">
        <f>I222+J222</f>
        <v>0</v>
      </c>
      <c r="Q222" s="218">
        <f>ROUND(I222*H222,2)</f>
        <v>0</v>
      </c>
      <c r="R222" s="218">
        <f>ROUND(J222*H222,2)</f>
        <v>0</v>
      </c>
      <c r="S222" s="77"/>
      <c r="T222" s="219">
        <f>S222*H222</f>
        <v>0</v>
      </c>
      <c r="U222" s="219">
        <v>0.00041</v>
      </c>
      <c r="V222" s="219">
        <f>U222*H222</f>
        <v>0.0494624</v>
      </c>
      <c r="W222" s="219">
        <v>0</v>
      </c>
      <c r="X222" s="220">
        <f>W222*H222</f>
        <v>0</v>
      </c>
      <c r="AR222" s="15" t="s">
        <v>238</v>
      </c>
      <c r="AT222" s="15" t="s">
        <v>138</v>
      </c>
      <c r="AU222" s="15" t="s">
        <v>82</v>
      </c>
      <c r="AY222" s="15" t="s">
        <v>135</v>
      </c>
      <c r="BE222" s="221">
        <f>IF(O222="základní",K222,0)</f>
        <v>0</v>
      </c>
      <c r="BF222" s="221">
        <f>IF(O222="snížená",K222,0)</f>
        <v>0</v>
      </c>
      <c r="BG222" s="221">
        <f>IF(O222="zákl. přenesená",K222,0)</f>
        <v>0</v>
      </c>
      <c r="BH222" s="221">
        <f>IF(O222="sníž. přenesená",K222,0)</f>
        <v>0</v>
      </c>
      <c r="BI222" s="221">
        <f>IF(O222="nulová",K222,0)</f>
        <v>0</v>
      </c>
      <c r="BJ222" s="15" t="s">
        <v>80</v>
      </c>
      <c r="BK222" s="221">
        <f>ROUND(P222*H222,2)</f>
        <v>0</v>
      </c>
      <c r="BL222" s="15" t="s">
        <v>238</v>
      </c>
      <c r="BM222" s="15" t="s">
        <v>945</v>
      </c>
    </row>
    <row r="223" spans="2:51" s="11" customFormat="1" ht="12">
      <c r="B223" s="228"/>
      <c r="C223" s="229"/>
      <c r="D223" s="230" t="s">
        <v>204</v>
      </c>
      <c r="E223" s="231" t="s">
        <v>1</v>
      </c>
      <c r="F223" s="232" t="s">
        <v>941</v>
      </c>
      <c r="G223" s="229"/>
      <c r="H223" s="233">
        <v>1.44</v>
      </c>
      <c r="I223" s="234"/>
      <c r="J223" s="234"/>
      <c r="K223" s="229"/>
      <c r="L223" s="229"/>
      <c r="M223" s="235"/>
      <c r="N223" s="236"/>
      <c r="O223" s="237"/>
      <c r="P223" s="237"/>
      <c r="Q223" s="237"/>
      <c r="R223" s="237"/>
      <c r="S223" s="237"/>
      <c r="T223" s="237"/>
      <c r="U223" s="237"/>
      <c r="V223" s="237"/>
      <c r="W223" s="237"/>
      <c r="X223" s="238"/>
      <c r="AT223" s="239" t="s">
        <v>204</v>
      </c>
      <c r="AU223" s="239" t="s">
        <v>82</v>
      </c>
      <c r="AV223" s="11" t="s">
        <v>82</v>
      </c>
      <c r="AW223" s="11" t="s">
        <v>5</v>
      </c>
      <c r="AX223" s="11" t="s">
        <v>72</v>
      </c>
      <c r="AY223" s="239" t="s">
        <v>135</v>
      </c>
    </row>
    <row r="224" spans="2:51" s="11" customFormat="1" ht="12">
      <c r="B224" s="228"/>
      <c r="C224" s="229"/>
      <c r="D224" s="230" t="s">
        <v>204</v>
      </c>
      <c r="E224" s="231" t="s">
        <v>1</v>
      </c>
      <c r="F224" s="232" t="s">
        <v>942</v>
      </c>
      <c r="G224" s="229"/>
      <c r="H224" s="233">
        <v>119.2</v>
      </c>
      <c r="I224" s="234"/>
      <c r="J224" s="234"/>
      <c r="K224" s="229"/>
      <c r="L224" s="229"/>
      <c r="M224" s="235"/>
      <c r="N224" s="236"/>
      <c r="O224" s="237"/>
      <c r="P224" s="237"/>
      <c r="Q224" s="237"/>
      <c r="R224" s="237"/>
      <c r="S224" s="237"/>
      <c r="T224" s="237"/>
      <c r="U224" s="237"/>
      <c r="V224" s="237"/>
      <c r="W224" s="237"/>
      <c r="X224" s="238"/>
      <c r="AT224" s="239" t="s">
        <v>204</v>
      </c>
      <c r="AU224" s="239" t="s">
        <v>82</v>
      </c>
      <c r="AV224" s="11" t="s">
        <v>82</v>
      </c>
      <c r="AW224" s="11" t="s">
        <v>5</v>
      </c>
      <c r="AX224" s="11" t="s">
        <v>72</v>
      </c>
      <c r="AY224" s="239" t="s">
        <v>135</v>
      </c>
    </row>
    <row r="225" spans="2:63" s="10" customFormat="1" ht="22.8" customHeight="1">
      <c r="B225" s="192"/>
      <c r="C225" s="193"/>
      <c r="D225" s="194" t="s">
        <v>71</v>
      </c>
      <c r="E225" s="207" t="s">
        <v>396</v>
      </c>
      <c r="F225" s="207" t="s">
        <v>397</v>
      </c>
      <c r="G225" s="193"/>
      <c r="H225" s="193"/>
      <c r="I225" s="196"/>
      <c r="J225" s="196"/>
      <c r="K225" s="208">
        <f>BK225</f>
        <v>0</v>
      </c>
      <c r="L225" s="193"/>
      <c r="M225" s="198"/>
      <c r="N225" s="199"/>
      <c r="O225" s="200"/>
      <c r="P225" s="200"/>
      <c r="Q225" s="201">
        <f>SUM(Q226:Q262)</f>
        <v>0</v>
      </c>
      <c r="R225" s="201">
        <f>SUM(R226:R262)</f>
        <v>0</v>
      </c>
      <c r="S225" s="200"/>
      <c r="T225" s="202">
        <f>SUM(T226:T262)</f>
        <v>0</v>
      </c>
      <c r="U225" s="200"/>
      <c r="V225" s="202">
        <f>SUM(V226:V262)</f>
        <v>0.68280676</v>
      </c>
      <c r="W225" s="200"/>
      <c r="X225" s="203">
        <f>SUM(X226:X262)</f>
        <v>0.13464385</v>
      </c>
      <c r="AR225" s="204" t="s">
        <v>82</v>
      </c>
      <c r="AT225" s="205" t="s">
        <v>71</v>
      </c>
      <c r="AU225" s="205" t="s">
        <v>80</v>
      </c>
      <c r="AY225" s="204" t="s">
        <v>135</v>
      </c>
      <c r="BK225" s="206">
        <f>SUM(BK226:BK262)</f>
        <v>0</v>
      </c>
    </row>
    <row r="226" spans="2:65" s="1" customFormat="1" ht="16.5" customHeight="1">
      <c r="B226" s="36"/>
      <c r="C226" s="209" t="s">
        <v>644</v>
      </c>
      <c r="D226" s="209" t="s">
        <v>138</v>
      </c>
      <c r="E226" s="210" t="s">
        <v>404</v>
      </c>
      <c r="F226" s="211" t="s">
        <v>405</v>
      </c>
      <c r="G226" s="212" t="s">
        <v>202</v>
      </c>
      <c r="H226" s="213">
        <v>367.435</v>
      </c>
      <c r="I226" s="214"/>
      <c r="J226" s="214"/>
      <c r="K226" s="215">
        <f>ROUND(P226*H226,2)</f>
        <v>0</v>
      </c>
      <c r="L226" s="211" t="s">
        <v>142</v>
      </c>
      <c r="M226" s="41"/>
      <c r="N226" s="216" t="s">
        <v>1</v>
      </c>
      <c r="O226" s="217" t="s">
        <v>41</v>
      </c>
      <c r="P226" s="218">
        <f>I226+J226</f>
        <v>0</v>
      </c>
      <c r="Q226" s="218">
        <f>ROUND(I226*H226,2)</f>
        <v>0</v>
      </c>
      <c r="R226" s="218">
        <f>ROUND(J226*H226,2)</f>
        <v>0</v>
      </c>
      <c r="S226" s="77"/>
      <c r="T226" s="219">
        <f>S226*H226</f>
        <v>0</v>
      </c>
      <c r="U226" s="219">
        <v>0.001</v>
      </c>
      <c r="V226" s="219">
        <f>U226*H226</f>
        <v>0.367435</v>
      </c>
      <c r="W226" s="219">
        <v>0.00031</v>
      </c>
      <c r="X226" s="220">
        <f>W226*H226</f>
        <v>0.11390485</v>
      </c>
      <c r="AR226" s="15" t="s">
        <v>238</v>
      </c>
      <c r="AT226" s="15" t="s">
        <v>138</v>
      </c>
      <c r="AU226" s="15" t="s">
        <v>82</v>
      </c>
      <c r="AY226" s="15" t="s">
        <v>135</v>
      </c>
      <c r="BE226" s="221">
        <f>IF(O226="základní",K226,0)</f>
        <v>0</v>
      </c>
      <c r="BF226" s="221">
        <f>IF(O226="snížená",K226,0)</f>
        <v>0</v>
      </c>
      <c r="BG226" s="221">
        <f>IF(O226="zákl. přenesená",K226,0)</f>
        <v>0</v>
      </c>
      <c r="BH226" s="221">
        <f>IF(O226="sníž. přenesená",K226,0)</f>
        <v>0</v>
      </c>
      <c r="BI226" s="221">
        <f>IF(O226="nulová",K226,0)</f>
        <v>0</v>
      </c>
      <c r="BJ226" s="15" t="s">
        <v>80</v>
      </c>
      <c r="BK226" s="221">
        <f>ROUND(P226*H226,2)</f>
        <v>0</v>
      </c>
      <c r="BL226" s="15" t="s">
        <v>238</v>
      </c>
      <c r="BM226" s="15" t="s">
        <v>946</v>
      </c>
    </row>
    <row r="227" spans="2:51" s="11" customFormat="1" ht="12">
      <c r="B227" s="228"/>
      <c r="C227" s="229"/>
      <c r="D227" s="230" t="s">
        <v>204</v>
      </c>
      <c r="E227" s="231" t="s">
        <v>1</v>
      </c>
      <c r="F227" s="232" t="s">
        <v>947</v>
      </c>
      <c r="G227" s="229"/>
      <c r="H227" s="233">
        <v>10.2</v>
      </c>
      <c r="I227" s="234"/>
      <c r="J227" s="234"/>
      <c r="K227" s="229"/>
      <c r="L227" s="229"/>
      <c r="M227" s="235"/>
      <c r="N227" s="236"/>
      <c r="O227" s="237"/>
      <c r="P227" s="237"/>
      <c r="Q227" s="237"/>
      <c r="R227" s="237"/>
      <c r="S227" s="237"/>
      <c r="T227" s="237"/>
      <c r="U227" s="237"/>
      <c r="V227" s="237"/>
      <c r="W227" s="237"/>
      <c r="X227" s="238"/>
      <c r="AT227" s="239" t="s">
        <v>204</v>
      </c>
      <c r="AU227" s="239" t="s">
        <v>82</v>
      </c>
      <c r="AV227" s="11" t="s">
        <v>82</v>
      </c>
      <c r="AW227" s="11" t="s">
        <v>5</v>
      </c>
      <c r="AX227" s="11" t="s">
        <v>72</v>
      </c>
      <c r="AY227" s="239" t="s">
        <v>135</v>
      </c>
    </row>
    <row r="228" spans="2:51" s="11" customFormat="1" ht="12">
      <c r="B228" s="228"/>
      <c r="C228" s="229"/>
      <c r="D228" s="230" t="s">
        <v>204</v>
      </c>
      <c r="E228" s="231" t="s">
        <v>1</v>
      </c>
      <c r="F228" s="232" t="s">
        <v>948</v>
      </c>
      <c r="G228" s="229"/>
      <c r="H228" s="233">
        <v>17.1</v>
      </c>
      <c r="I228" s="234"/>
      <c r="J228" s="234"/>
      <c r="K228" s="229"/>
      <c r="L228" s="229"/>
      <c r="M228" s="235"/>
      <c r="N228" s="236"/>
      <c r="O228" s="237"/>
      <c r="P228" s="237"/>
      <c r="Q228" s="237"/>
      <c r="R228" s="237"/>
      <c r="S228" s="237"/>
      <c r="T228" s="237"/>
      <c r="U228" s="237"/>
      <c r="V228" s="237"/>
      <c r="W228" s="237"/>
      <c r="X228" s="238"/>
      <c r="AT228" s="239" t="s">
        <v>204</v>
      </c>
      <c r="AU228" s="239" t="s">
        <v>82</v>
      </c>
      <c r="AV228" s="11" t="s">
        <v>82</v>
      </c>
      <c r="AW228" s="11" t="s">
        <v>5</v>
      </c>
      <c r="AX228" s="11" t="s">
        <v>72</v>
      </c>
      <c r="AY228" s="239" t="s">
        <v>135</v>
      </c>
    </row>
    <row r="229" spans="2:51" s="11" customFormat="1" ht="12">
      <c r="B229" s="228"/>
      <c r="C229" s="229"/>
      <c r="D229" s="230" t="s">
        <v>204</v>
      </c>
      <c r="E229" s="231" t="s">
        <v>1</v>
      </c>
      <c r="F229" s="232" t="s">
        <v>949</v>
      </c>
      <c r="G229" s="229"/>
      <c r="H229" s="233">
        <v>4.3</v>
      </c>
      <c r="I229" s="234"/>
      <c r="J229" s="234"/>
      <c r="K229" s="229"/>
      <c r="L229" s="229"/>
      <c r="M229" s="235"/>
      <c r="N229" s="236"/>
      <c r="O229" s="237"/>
      <c r="P229" s="237"/>
      <c r="Q229" s="237"/>
      <c r="R229" s="237"/>
      <c r="S229" s="237"/>
      <c r="T229" s="237"/>
      <c r="U229" s="237"/>
      <c r="V229" s="237"/>
      <c r="W229" s="237"/>
      <c r="X229" s="238"/>
      <c r="AT229" s="239" t="s">
        <v>204</v>
      </c>
      <c r="AU229" s="239" t="s">
        <v>82</v>
      </c>
      <c r="AV229" s="11" t="s">
        <v>82</v>
      </c>
      <c r="AW229" s="11" t="s">
        <v>5</v>
      </c>
      <c r="AX229" s="11" t="s">
        <v>72</v>
      </c>
      <c r="AY229" s="239" t="s">
        <v>135</v>
      </c>
    </row>
    <row r="230" spans="2:51" s="11" customFormat="1" ht="12">
      <c r="B230" s="228"/>
      <c r="C230" s="229"/>
      <c r="D230" s="230" t="s">
        <v>204</v>
      </c>
      <c r="E230" s="231" t="s">
        <v>1</v>
      </c>
      <c r="F230" s="232" t="s">
        <v>950</v>
      </c>
      <c r="G230" s="229"/>
      <c r="H230" s="233">
        <v>17.64</v>
      </c>
      <c r="I230" s="234"/>
      <c r="J230" s="234"/>
      <c r="K230" s="229"/>
      <c r="L230" s="229"/>
      <c r="M230" s="235"/>
      <c r="N230" s="236"/>
      <c r="O230" s="237"/>
      <c r="P230" s="237"/>
      <c r="Q230" s="237"/>
      <c r="R230" s="237"/>
      <c r="S230" s="237"/>
      <c r="T230" s="237"/>
      <c r="U230" s="237"/>
      <c r="V230" s="237"/>
      <c r="W230" s="237"/>
      <c r="X230" s="238"/>
      <c r="AT230" s="239" t="s">
        <v>204</v>
      </c>
      <c r="AU230" s="239" t="s">
        <v>82</v>
      </c>
      <c r="AV230" s="11" t="s">
        <v>82</v>
      </c>
      <c r="AW230" s="11" t="s">
        <v>5</v>
      </c>
      <c r="AX230" s="11" t="s">
        <v>72</v>
      </c>
      <c r="AY230" s="239" t="s">
        <v>135</v>
      </c>
    </row>
    <row r="231" spans="2:51" s="11" customFormat="1" ht="12">
      <c r="B231" s="228"/>
      <c r="C231" s="229"/>
      <c r="D231" s="230" t="s">
        <v>204</v>
      </c>
      <c r="E231" s="231" t="s">
        <v>1</v>
      </c>
      <c r="F231" s="232" t="s">
        <v>951</v>
      </c>
      <c r="G231" s="229"/>
      <c r="H231" s="233">
        <v>15.9</v>
      </c>
      <c r="I231" s="234"/>
      <c r="J231" s="234"/>
      <c r="K231" s="229"/>
      <c r="L231" s="229"/>
      <c r="M231" s="235"/>
      <c r="N231" s="236"/>
      <c r="O231" s="237"/>
      <c r="P231" s="237"/>
      <c r="Q231" s="237"/>
      <c r="R231" s="237"/>
      <c r="S231" s="237"/>
      <c r="T231" s="237"/>
      <c r="U231" s="237"/>
      <c r="V231" s="237"/>
      <c r="W231" s="237"/>
      <c r="X231" s="238"/>
      <c r="AT231" s="239" t="s">
        <v>204</v>
      </c>
      <c r="AU231" s="239" t="s">
        <v>82</v>
      </c>
      <c r="AV231" s="11" t="s">
        <v>82</v>
      </c>
      <c r="AW231" s="11" t="s">
        <v>5</v>
      </c>
      <c r="AX231" s="11" t="s">
        <v>72</v>
      </c>
      <c r="AY231" s="239" t="s">
        <v>135</v>
      </c>
    </row>
    <row r="232" spans="2:51" s="11" customFormat="1" ht="12">
      <c r="B232" s="228"/>
      <c r="C232" s="229"/>
      <c r="D232" s="230" t="s">
        <v>204</v>
      </c>
      <c r="E232" s="231" t="s">
        <v>1</v>
      </c>
      <c r="F232" s="232" t="s">
        <v>952</v>
      </c>
      <c r="G232" s="229"/>
      <c r="H232" s="233">
        <v>53.4</v>
      </c>
      <c r="I232" s="234"/>
      <c r="J232" s="234"/>
      <c r="K232" s="229"/>
      <c r="L232" s="229"/>
      <c r="M232" s="235"/>
      <c r="N232" s="236"/>
      <c r="O232" s="237"/>
      <c r="P232" s="237"/>
      <c r="Q232" s="237"/>
      <c r="R232" s="237"/>
      <c r="S232" s="237"/>
      <c r="T232" s="237"/>
      <c r="U232" s="237"/>
      <c r="V232" s="237"/>
      <c r="W232" s="237"/>
      <c r="X232" s="238"/>
      <c r="AT232" s="239" t="s">
        <v>204</v>
      </c>
      <c r="AU232" s="239" t="s">
        <v>82</v>
      </c>
      <c r="AV232" s="11" t="s">
        <v>82</v>
      </c>
      <c r="AW232" s="11" t="s">
        <v>5</v>
      </c>
      <c r="AX232" s="11" t="s">
        <v>72</v>
      </c>
      <c r="AY232" s="239" t="s">
        <v>135</v>
      </c>
    </row>
    <row r="233" spans="2:51" s="11" customFormat="1" ht="12">
      <c r="B233" s="228"/>
      <c r="C233" s="229"/>
      <c r="D233" s="230" t="s">
        <v>204</v>
      </c>
      <c r="E233" s="231" t="s">
        <v>1</v>
      </c>
      <c r="F233" s="232" t="s">
        <v>953</v>
      </c>
      <c r="G233" s="229"/>
      <c r="H233" s="233">
        <v>-19.58</v>
      </c>
      <c r="I233" s="234"/>
      <c r="J233" s="234"/>
      <c r="K233" s="229"/>
      <c r="L233" s="229"/>
      <c r="M233" s="235"/>
      <c r="N233" s="236"/>
      <c r="O233" s="237"/>
      <c r="P233" s="237"/>
      <c r="Q233" s="237"/>
      <c r="R233" s="237"/>
      <c r="S233" s="237"/>
      <c r="T233" s="237"/>
      <c r="U233" s="237"/>
      <c r="V233" s="237"/>
      <c r="W233" s="237"/>
      <c r="X233" s="238"/>
      <c r="AT233" s="239" t="s">
        <v>204</v>
      </c>
      <c r="AU233" s="239" t="s">
        <v>82</v>
      </c>
      <c r="AV233" s="11" t="s">
        <v>82</v>
      </c>
      <c r="AW233" s="11" t="s">
        <v>5</v>
      </c>
      <c r="AX233" s="11" t="s">
        <v>72</v>
      </c>
      <c r="AY233" s="239" t="s">
        <v>135</v>
      </c>
    </row>
    <row r="234" spans="2:51" s="11" customFormat="1" ht="12">
      <c r="B234" s="228"/>
      <c r="C234" s="229"/>
      <c r="D234" s="230" t="s">
        <v>204</v>
      </c>
      <c r="E234" s="231" t="s">
        <v>1</v>
      </c>
      <c r="F234" s="232" t="s">
        <v>954</v>
      </c>
      <c r="G234" s="229"/>
      <c r="H234" s="233">
        <v>10.5</v>
      </c>
      <c r="I234" s="234"/>
      <c r="J234" s="234"/>
      <c r="K234" s="229"/>
      <c r="L234" s="229"/>
      <c r="M234" s="235"/>
      <c r="N234" s="236"/>
      <c r="O234" s="237"/>
      <c r="P234" s="237"/>
      <c r="Q234" s="237"/>
      <c r="R234" s="237"/>
      <c r="S234" s="237"/>
      <c r="T234" s="237"/>
      <c r="U234" s="237"/>
      <c r="V234" s="237"/>
      <c r="W234" s="237"/>
      <c r="X234" s="238"/>
      <c r="AT234" s="239" t="s">
        <v>204</v>
      </c>
      <c r="AU234" s="239" t="s">
        <v>82</v>
      </c>
      <c r="AV234" s="11" t="s">
        <v>82</v>
      </c>
      <c r="AW234" s="11" t="s">
        <v>5</v>
      </c>
      <c r="AX234" s="11" t="s">
        <v>72</v>
      </c>
      <c r="AY234" s="239" t="s">
        <v>135</v>
      </c>
    </row>
    <row r="235" spans="2:51" s="11" customFormat="1" ht="12">
      <c r="B235" s="228"/>
      <c r="C235" s="229"/>
      <c r="D235" s="230" t="s">
        <v>204</v>
      </c>
      <c r="E235" s="231" t="s">
        <v>1</v>
      </c>
      <c r="F235" s="232" t="s">
        <v>743</v>
      </c>
      <c r="G235" s="229"/>
      <c r="H235" s="233">
        <v>43.8</v>
      </c>
      <c r="I235" s="234"/>
      <c r="J235" s="234"/>
      <c r="K235" s="229"/>
      <c r="L235" s="229"/>
      <c r="M235" s="235"/>
      <c r="N235" s="236"/>
      <c r="O235" s="237"/>
      <c r="P235" s="237"/>
      <c r="Q235" s="237"/>
      <c r="R235" s="237"/>
      <c r="S235" s="237"/>
      <c r="T235" s="237"/>
      <c r="U235" s="237"/>
      <c r="V235" s="237"/>
      <c r="W235" s="237"/>
      <c r="X235" s="238"/>
      <c r="AT235" s="239" t="s">
        <v>204</v>
      </c>
      <c r="AU235" s="239" t="s">
        <v>82</v>
      </c>
      <c r="AV235" s="11" t="s">
        <v>82</v>
      </c>
      <c r="AW235" s="11" t="s">
        <v>5</v>
      </c>
      <c r="AX235" s="11" t="s">
        <v>72</v>
      </c>
      <c r="AY235" s="239" t="s">
        <v>135</v>
      </c>
    </row>
    <row r="236" spans="2:51" s="11" customFormat="1" ht="12">
      <c r="B236" s="228"/>
      <c r="C236" s="229"/>
      <c r="D236" s="230" t="s">
        <v>204</v>
      </c>
      <c r="E236" s="231" t="s">
        <v>1</v>
      </c>
      <c r="F236" s="232" t="s">
        <v>955</v>
      </c>
      <c r="G236" s="229"/>
      <c r="H236" s="233">
        <v>-14.6</v>
      </c>
      <c r="I236" s="234"/>
      <c r="J236" s="234"/>
      <c r="K236" s="229"/>
      <c r="L236" s="229"/>
      <c r="M236" s="235"/>
      <c r="N236" s="236"/>
      <c r="O236" s="237"/>
      <c r="P236" s="237"/>
      <c r="Q236" s="237"/>
      <c r="R236" s="237"/>
      <c r="S236" s="237"/>
      <c r="T236" s="237"/>
      <c r="U236" s="237"/>
      <c r="V236" s="237"/>
      <c r="W236" s="237"/>
      <c r="X236" s="238"/>
      <c r="AT236" s="239" t="s">
        <v>204</v>
      </c>
      <c r="AU236" s="239" t="s">
        <v>82</v>
      </c>
      <c r="AV236" s="11" t="s">
        <v>82</v>
      </c>
      <c r="AW236" s="11" t="s">
        <v>5</v>
      </c>
      <c r="AX236" s="11" t="s">
        <v>72</v>
      </c>
      <c r="AY236" s="239" t="s">
        <v>135</v>
      </c>
    </row>
    <row r="237" spans="2:51" s="11" customFormat="1" ht="12">
      <c r="B237" s="228"/>
      <c r="C237" s="229"/>
      <c r="D237" s="230" t="s">
        <v>204</v>
      </c>
      <c r="E237" s="231" t="s">
        <v>1</v>
      </c>
      <c r="F237" s="232" t="s">
        <v>956</v>
      </c>
      <c r="G237" s="229"/>
      <c r="H237" s="233">
        <v>11.2</v>
      </c>
      <c r="I237" s="234"/>
      <c r="J237" s="234"/>
      <c r="K237" s="229"/>
      <c r="L237" s="229"/>
      <c r="M237" s="235"/>
      <c r="N237" s="236"/>
      <c r="O237" s="237"/>
      <c r="P237" s="237"/>
      <c r="Q237" s="237"/>
      <c r="R237" s="237"/>
      <c r="S237" s="237"/>
      <c r="T237" s="237"/>
      <c r="U237" s="237"/>
      <c r="V237" s="237"/>
      <c r="W237" s="237"/>
      <c r="X237" s="238"/>
      <c r="AT237" s="239" t="s">
        <v>204</v>
      </c>
      <c r="AU237" s="239" t="s">
        <v>82</v>
      </c>
      <c r="AV237" s="11" t="s">
        <v>82</v>
      </c>
      <c r="AW237" s="11" t="s">
        <v>5</v>
      </c>
      <c r="AX237" s="11" t="s">
        <v>72</v>
      </c>
      <c r="AY237" s="239" t="s">
        <v>135</v>
      </c>
    </row>
    <row r="238" spans="2:51" s="11" customFormat="1" ht="12">
      <c r="B238" s="228"/>
      <c r="C238" s="229"/>
      <c r="D238" s="230" t="s">
        <v>204</v>
      </c>
      <c r="E238" s="231" t="s">
        <v>1</v>
      </c>
      <c r="F238" s="232" t="s">
        <v>957</v>
      </c>
      <c r="G238" s="229"/>
      <c r="H238" s="233">
        <v>42.6</v>
      </c>
      <c r="I238" s="234"/>
      <c r="J238" s="234"/>
      <c r="K238" s="229"/>
      <c r="L238" s="229"/>
      <c r="M238" s="235"/>
      <c r="N238" s="236"/>
      <c r="O238" s="237"/>
      <c r="P238" s="237"/>
      <c r="Q238" s="237"/>
      <c r="R238" s="237"/>
      <c r="S238" s="237"/>
      <c r="T238" s="237"/>
      <c r="U238" s="237"/>
      <c r="V238" s="237"/>
      <c r="W238" s="237"/>
      <c r="X238" s="238"/>
      <c r="AT238" s="239" t="s">
        <v>204</v>
      </c>
      <c r="AU238" s="239" t="s">
        <v>82</v>
      </c>
      <c r="AV238" s="11" t="s">
        <v>82</v>
      </c>
      <c r="AW238" s="11" t="s">
        <v>5</v>
      </c>
      <c r="AX238" s="11" t="s">
        <v>72</v>
      </c>
      <c r="AY238" s="239" t="s">
        <v>135</v>
      </c>
    </row>
    <row r="239" spans="2:51" s="11" customFormat="1" ht="12">
      <c r="B239" s="228"/>
      <c r="C239" s="229"/>
      <c r="D239" s="230" t="s">
        <v>204</v>
      </c>
      <c r="E239" s="231" t="s">
        <v>1</v>
      </c>
      <c r="F239" s="232" t="s">
        <v>958</v>
      </c>
      <c r="G239" s="229"/>
      <c r="H239" s="233">
        <v>-7.4</v>
      </c>
      <c r="I239" s="234"/>
      <c r="J239" s="234"/>
      <c r="K239" s="229"/>
      <c r="L239" s="229"/>
      <c r="M239" s="235"/>
      <c r="N239" s="236"/>
      <c r="O239" s="237"/>
      <c r="P239" s="237"/>
      <c r="Q239" s="237"/>
      <c r="R239" s="237"/>
      <c r="S239" s="237"/>
      <c r="T239" s="237"/>
      <c r="U239" s="237"/>
      <c r="V239" s="237"/>
      <c r="W239" s="237"/>
      <c r="X239" s="238"/>
      <c r="AT239" s="239" t="s">
        <v>204</v>
      </c>
      <c r="AU239" s="239" t="s">
        <v>82</v>
      </c>
      <c r="AV239" s="11" t="s">
        <v>82</v>
      </c>
      <c r="AW239" s="11" t="s">
        <v>5</v>
      </c>
      <c r="AX239" s="11" t="s">
        <v>72</v>
      </c>
      <c r="AY239" s="239" t="s">
        <v>135</v>
      </c>
    </row>
    <row r="240" spans="2:51" s="11" customFormat="1" ht="12">
      <c r="B240" s="228"/>
      <c r="C240" s="229"/>
      <c r="D240" s="230" t="s">
        <v>204</v>
      </c>
      <c r="E240" s="231" t="s">
        <v>1</v>
      </c>
      <c r="F240" s="232" t="s">
        <v>959</v>
      </c>
      <c r="G240" s="229"/>
      <c r="H240" s="233">
        <v>-12.6</v>
      </c>
      <c r="I240" s="234"/>
      <c r="J240" s="234"/>
      <c r="K240" s="229"/>
      <c r="L240" s="229"/>
      <c r="M240" s="235"/>
      <c r="N240" s="236"/>
      <c r="O240" s="237"/>
      <c r="P240" s="237"/>
      <c r="Q240" s="237"/>
      <c r="R240" s="237"/>
      <c r="S240" s="237"/>
      <c r="T240" s="237"/>
      <c r="U240" s="237"/>
      <c r="V240" s="237"/>
      <c r="W240" s="237"/>
      <c r="X240" s="238"/>
      <c r="AT240" s="239" t="s">
        <v>204</v>
      </c>
      <c r="AU240" s="239" t="s">
        <v>82</v>
      </c>
      <c r="AV240" s="11" t="s">
        <v>82</v>
      </c>
      <c r="AW240" s="11" t="s">
        <v>5</v>
      </c>
      <c r="AX240" s="11" t="s">
        <v>72</v>
      </c>
      <c r="AY240" s="239" t="s">
        <v>135</v>
      </c>
    </row>
    <row r="241" spans="2:51" s="11" customFormat="1" ht="12">
      <c r="B241" s="228"/>
      <c r="C241" s="229"/>
      <c r="D241" s="230" t="s">
        <v>204</v>
      </c>
      <c r="E241" s="231" t="s">
        <v>1</v>
      </c>
      <c r="F241" s="232" t="s">
        <v>960</v>
      </c>
      <c r="G241" s="229"/>
      <c r="H241" s="233">
        <v>113.3</v>
      </c>
      <c r="I241" s="234"/>
      <c r="J241" s="234"/>
      <c r="K241" s="229"/>
      <c r="L241" s="229"/>
      <c r="M241" s="235"/>
      <c r="N241" s="236"/>
      <c r="O241" s="237"/>
      <c r="P241" s="237"/>
      <c r="Q241" s="237"/>
      <c r="R241" s="237"/>
      <c r="S241" s="237"/>
      <c r="T241" s="237"/>
      <c r="U241" s="237"/>
      <c r="V241" s="237"/>
      <c r="W241" s="237"/>
      <c r="X241" s="238"/>
      <c r="AT241" s="239" t="s">
        <v>204</v>
      </c>
      <c r="AU241" s="239" t="s">
        <v>82</v>
      </c>
      <c r="AV241" s="11" t="s">
        <v>82</v>
      </c>
      <c r="AW241" s="11" t="s">
        <v>5</v>
      </c>
      <c r="AX241" s="11" t="s">
        <v>72</v>
      </c>
      <c r="AY241" s="239" t="s">
        <v>135</v>
      </c>
    </row>
    <row r="242" spans="2:51" s="11" customFormat="1" ht="12">
      <c r="B242" s="228"/>
      <c r="C242" s="229"/>
      <c r="D242" s="230" t="s">
        <v>204</v>
      </c>
      <c r="E242" s="231" t="s">
        <v>1</v>
      </c>
      <c r="F242" s="232" t="s">
        <v>961</v>
      </c>
      <c r="G242" s="229"/>
      <c r="H242" s="233">
        <v>164.7</v>
      </c>
      <c r="I242" s="234"/>
      <c r="J242" s="234"/>
      <c r="K242" s="229"/>
      <c r="L242" s="229"/>
      <c r="M242" s="235"/>
      <c r="N242" s="236"/>
      <c r="O242" s="237"/>
      <c r="P242" s="237"/>
      <c r="Q242" s="237"/>
      <c r="R242" s="237"/>
      <c r="S242" s="237"/>
      <c r="T242" s="237"/>
      <c r="U242" s="237"/>
      <c r="V242" s="237"/>
      <c r="W242" s="237"/>
      <c r="X242" s="238"/>
      <c r="AT242" s="239" t="s">
        <v>204</v>
      </c>
      <c r="AU242" s="239" t="s">
        <v>82</v>
      </c>
      <c r="AV242" s="11" t="s">
        <v>82</v>
      </c>
      <c r="AW242" s="11" t="s">
        <v>5</v>
      </c>
      <c r="AX242" s="11" t="s">
        <v>72</v>
      </c>
      <c r="AY242" s="239" t="s">
        <v>135</v>
      </c>
    </row>
    <row r="243" spans="2:51" s="11" customFormat="1" ht="12">
      <c r="B243" s="228"/>
      <c r="C243" s="229"/>
      <c r="D243" s="230" t="s">
        <v>204</v>
      </c>
      <c r="E243" s="231" t="s">
        <v>1</v>
      </c>
      <c r="F243" s="232" t="s">
        <v>962</v>
      </c>
      <c r="G243" s="229"/>
      <c r="H243" s="233">
        <v>-54.9</v>
      </c>
      <c r="I243" s="234"/>
      <c r="J243" s="234"/>
      <c r="K243" s="229"/>
      <c r="L243" s="229"/>
      <c r="M243" s="235"/>
      <c r="N243" s="236"/>
      <c r="O243" s="237"/>
      <c r="P243" s="237"/>
      <c r="Q243" s="237"/>
      <c r="R243" s="237"/>
      <c r="S243" s="237"/>
      <c r="T243" s="237"/>
      <c r="U243" s="237"/>
      <c r="V243" s="237"/>
      <c r="W243" s="237"/>
      <c r="X243" s="238"/>
      <c r="AT243" s="239" t="s">
        <v>204</v>
      </c>
      <c r="AU243" s="239" t="s">
        <v>82</v>
      </c>
      <c r="AV243" s="11" t="s">
        <v>82</v>
      </c>
      <c r="AW243" s="11" t="s">
        <v>5</v>
      </c>
      <c r="AX243" s="11" t="s">
        <v>72</v>
      </c>
      <c r="AY243" s="239" t="s">
        <v>135</v>
      </c>
    </row>
    <row r="244" spans="2:51" s="11" customFormat="1" ht="12">
      <c r="B244" s="228"/>
      <c r="C244" s="229"/>
      <c r="D244" s="230" t="s">
        <v>204</v>
      </c>
      <c r="E244" s="231" t="s">
        <v>1</v>
      </c>
      <c r="F244" s="232" t="s">
        <v>963</v>
      </c>
      <c r="G244" s="229"/>
      <c r="H244" s="233">
        <v>-36.75</v>
      </c>
      <c r="I244" s="234"/>
      <c r="J244" s="234"/>
      <c r="K244" s="229"/>
      <c r="L244" s="229"/>
      <c r="M244" s="235"/>
      <c r="N244" s="236"/>
      <c r="O244" s="237"/>
      <c r="P244" s="237"/>
      <c r="Q244" s="237"/>
      <c r="R244" s="237"/>
      <c r="S244" s="237"/>
      <c r="T244" s="237"/>
      <c r="U244" s="237"/>
      <c r="V244" s="237"/>
      <c r="W244" s="237"/>
      <c r="X244" s="238"/>
      <c r="AT244" s="239" t="s">
        <v>204</v>
      </c>
      <c r="AU244" s="239" t="s">
        <v>82</v>
      </c>
      <c r="AV244" s="11" t="s">
        <v>82</v>
      </c>
      <c r="AW244" s="11" t="s">
        <v>5</v>
      </c>
      <c r="AX244" s="11" t="s">
        <v>72</v>
      </c>
      <c r="AY244" s="239" t="s">
        <v>135</v>
      </c>
    </row>
    <row r="245" spans="2:51" s="11" customFormat="1" ht="12">
      <c r="B245" s="228"/>
      <c r="C245" s="229"/>
      <c r="D245" s="230" t="s">
        <v>204</v>
      </c>
      <c r="E245" s="231" t="s">
        <v>1</v>
      </c>
      <c r="F245" s="232" t="s">
        <v>757</v>
      </c>
      <c r="G245" s="229"/>
      <c r="H245" s="233">
        <v>8.625</v>
      </c>
      <c r="I245" s="234"/>
      <c r="J245" s="234"/>
      <c r="K245" s="229"/>
      <c r="L245" s="229"/>
      <c r="M245" s="235"/>
      <c r="N245" s="236"/>
      <c r="O245" s="237"/>
      <c r="P245" s="237"/>
      <c r="Q245" s="237"/>
      <c r="R245" s="237"/>
      <c r="S245" s="237"/>
      <c r="T245" s="237"/>
      <c r="U245" s="237"/>
      <c r="V245" s="237"/>
      <c r="W245" s="237"/>
      <c r="X245" s="238"/>
      <c r="AT245" s="239" t="s">
        <v>204</v>
      </c>
      <c r="AU245" s="239" t="s">
        <v>82</v>
      </c>
      <c r="AV245" s="11" t="s">
        <v>82</v>
      </c>
      <c r="AW245" s="11" t="s">
        <v>5</v>
      </c>
      <c r="AX245" s="11" t="s">
        <v>72</v>
      </c>
      <c r="AY245" s="239" t="s">
        <v>135</v>
      </c>
    </row>
    <row r="246" spans="2:65" s="1" customFormat="1" ht="16.5" customHeight="1">
      <c r="B246" s="36"/>
      <c r="C246" s="209" t="s">
        <v>649</v>
      </c>
      <c r="D246" s="209" t="s">
        <v>138</v>
      </c>
      <c r="E246" s="210" t="s">
        <v>964</v>
      </c>
      <c r="F246" s="211" t="s">
        <v>965</v>
      </c>
      <c r="G246" s="212" t="s">
        <v>202</v>
      </c>
      <c r="H246" s="213">
        <v>66.9</v>
      </c>
      <c r="I246" s="214"/>
      <c r="J246" s="214"/>
      <c r="K246" s="215">
        <f>ROUND(P246*H246,2)</f>
        <v>0</v>
      </c>
      <c r="L246" s="211" t="s">
        <v>142</v>
      </c>
      <c r="M246" s="41"/>
      <c r="N246" s="216" t="s">
        <v>1</v>
      </c>
      <c r="O246" s="217" t="s">
        <v>41</v>
      </c>
      <c r="P246" s="218">
        <f>I246+J246</f>
        <v>0</v>
      </c>
      <c r="Q246" s="218">
        <f>ROUND(I246*H246,2)</f>
        <v>0</v>
      </c>
      <c r="R246" s="218">
        <f>ROUND(J246*H246,2)</f>
        <v>0</v>
      </c>
      <c r="S246" s="77"/>
      <c r="T246" s="219">
        <f>S246*H246</f>
        <v>0</v>
      </c>
      <c r="U246" s="219">
        <v>0.001</v>
      </c>
      <c r="V246" s="219">
        <f>U246*H246</f>
        <v>0.0669</v>
      </c>
      <c r="W246" s="219">
        <v>0.00031</v>
      </c>
      <c r="X246" s="220">
        <f>W246*H246</f>
        <v>0.020739</v>
      </c>
      <c r="AR246" s="15" t="s">
        <v>238</v>
      </c>
      <c r="AT246" s="15" t="s">
        <v>138</v>
      </c>
      <c r="AU246" s="15" t="s">
        <v>82</v>
      </c>
      <c r="AY246" s="15" t="s">
        <v>135</v>
      </c>
      <c r="BE246" s="221">
        <f>IF(O246="základní",K246,0)</f>
        <v>0</v>
      </c>
      <c r="BF246" s="221">
        <f>IF(O246="snížená",K246,0)</f>
        <v>0</v>
      </c>
      <c r="BG246" s="221">
        <f>IF(O246="zákl. přenesená",K246,0)</f>
        <v>0</v>
      </c>
      <c r="BH246" s="221">
        <f>IF(O246="sníž. přenesená",K246,0)</f>
        <v>0</v>
      </c>
      <c r="BI246" s="221">
        <f>IF(O246="nulová",K246,0)</f>
        <v>0</v>
      </c>
      <c r="BJ246" s="15" t="s">
        <v>80</v>
      </c>
      <c r="BK246" s="221">
        <f>ROUND(P246*H246,2)</f>
        <v>0</v>
      </c>
      <c r="BL246" s="15" t="s">
        <v>238</v>
      </c>
      <c r="BM246" s="15" t="s">
        <v>966</v>
      </c>
    </row>
    <row r="247" spans="2:51" s="11" customFormat="1" ht="12">
      <c r="B247" s="228"/>
      <c r="C247" s="229"/>
      <c r="D247" s="230" t="s">
        <v>204</v>
      </c>
      <c r="E247" s="231" t="s">
        <v>1</v>
      </c>
      <c r="F247" s="232" t="s">
        <v>967</v>
      </c>
      <c r="G247" s="229"/>
      <c r="H247" s="233">
        <v>22</v>
      </c>
      <c r="I247" s="234"/>
      <c r="J247" s="234"/>
      <c r="K247" s="229"/>
      <c r="L247" s="229"/>
      <c r="M247" s="235"/>
      <c r="N247" s="236"/>
      <c r="O247" s="237"/>
      <c r="P247" s="237"/>
      <c r="Q247" s="237"/>
      <c r="R247" s="237"/>
      <c r="S247" s="237"/>
      <c r="T247" s="237"/>
      <c r="U247" s="237"/>
      <c r="V247" s="237"/>
      <c r="W247" s="237"/>
      <c r="X247" s="238"/>
      <c r="AT247" s="239" t="s">
        <v>204</v>
      </c>
      <c r="AU247" s="239" t="s">
        <v>82</v>
      </c>
      <c r="AV247" s="11" t="s">
        <v>82</v>
      </c>
      <c r="AW247" s="11" t="s">
        <v>5</v>
      </c>
      <c r="AX247" s="11" t="s">
        <v>72</v>
      </c>
      <c r="AY247" s="239" t="s">
        <v>135</v>
      </c>
    </row>
    <row r="248" spans="2:51" s="11" customFormat="1" ht="12">
      <c r="B248" s="228"/>
      <c r="C248" s="229"/>
      <c r="D248" s="230" t="s">
        <v>204</v>
      </c>
      <c r="E248" s="231" t="s">
        <v>1</v>
      </c>
      <c r="F248" s="232" t="s">
        <v>968</v>
      </c>
      <c r="G248" s="229"/>
      <c r="H248" s="233">
        <v>44.9</v>
      </c>
      <c r="I248" s="234"/>
      <c r="J248" s="234"/>
      <c r="K248" s="229"/>
      <c r="L248" s="229"/>
      <c r="M248" s="235"/>
      <c r="N248" s="236"/>
      <c r="O248" s="237"/>
      <c r="P248" s="237"/>
      <c r="Q248" s="237"/>
      <c r="R248" s="237"/>
      <c r="S248" s="237"/>
      <c r="T248" s="237"/>
      <c r="U248" s="237"/>
      <c r="V248" s="237"/>
      <c r="W248" s="237"/>
      <c r="X248" s="238"/>
      <c r="AT248" s="239" t="s">
        <v>204</v>
      </c>
      <c r="AU248" s="239" t="s">
        <v>82</v>
      </c>
      <c r="AV248" s="11" t="s">
        <v>82</v>
      </c>
      <c r="AW248" s="11" t="s">
        <v>5</v>
      </c>
      <c r="AX248" s="11" t="s">
        <v>72</v>
      </c>
      <c r="AY248" s="239" t="s">
        <v>135</v>
      </c>
    </row>
    <row r="249" spans="2:65" s="1" customFormat="1" ht="16.5" customHeight="1">
      <c r="B249" s="36"/>
      <c r="C249" s="209" t="s">
        <v>654</v>
      </c>
      <c r="D249" s="209" t="s">
        <v>138</v>
      </c>
      <c r="E249" s="210" t="s">
        <v>759</v>
      </c>
      <c r="F249" s="211" t="s">
        <v>760</v>
      </c>
      <c r="G249" s="212" t="s">
        <v>202</v>
      </c>
      <c r="H249" s="213">
        <v>434.335</v>
      </c>
      <c r="I249" s="214"/>
      <c r="J249" s="214"/>
      <c r="K249" s="215">
        <f>ROUND(P249*H249,2)</f>
        <v>0</v>
      </c>
      <c r="L249" s="211" t="s">
        <v>142</v>
      </c>
      <c r="M249" s="41"/>
      <c r="N249" s="216" t="s">
        <v>1</v>
      </c>
      <c r="O249" s="217" t="s">
        <v>41</v>
      </c>
      <c r="P249" s="218">
        <f>I249+J249</f>
        <v>0</v>
      </c>
      <c r="Q249" s="218">
        <f>ROUND(I249*H249,2)</f>
        <v>0</v>
      </c>
      <c r="R249" s="218">
        <f>ROUND(J249*H249,2)</f>
        <v>0</v>
      </c>
      <c r="S249" s="77"/>
      <c r="T249" s="219">
        <f>S249*H249</f>
        <v>0</v>
      </c>
      <c r="U249" s="219">
        <v>0.0002</v>
      </c>
      <c r="V249" s="219">
        <f>U249*H249</f>
        <v>0.086867</v>
      </c>
      <c r="W249" s="219">
        <v>0</v>
      </c>
      <c r="X249" s="220">
        <f>W249*H249</f>
        <v>0</v>
      </c>
      <c r="AR249" s="15" t="s">
        <v>238</v>
      </c>
      <c r="AT249" s="15" t="s">
        <v>138</v>
      </c>
      <c r="AU249" s="15" t="s">
        <v>82</v>
      </c>
      <c r="AY249" s="15" t="s">
        <v>135</v>
      </c>
      <c r="BE249" s="221">
        <f>IF(O249="základní",K249,0)</f>
        <v>0</v>
      </c>
      <c r="BF249" s="221">
        <f>IF(O249="snížená",K249,0)</f>
        <v>0</v>
      </c>
      <c r="BG249" s="221">
        <f>IF(O249="zákl. přenesená",K249,0)</f>
        <v>0</v>
      </c>
      <c r="BH249" s="221">
        <f>IF(O249="sníž. přenesená",K249,0)</f>
        <v>0</v>
      </c>
      <c r="BI249" s="221">
        <f>IF(O249="nulová",K249,0)</f>
        <v>0</v>
      </c>
      <c r="BJ249" s="15" t="s">
        <v>80</v>
      </c>
      <c r="BK249" s="221">
        <f>ROUND(P249*H249,2)</f>
        <v>0</v>
      </c>
      <c r="BL249" s="15" t="s">
        <v>238</v>
      </c>
      <c r="BM249" s="15" t="s">
        <v>969</v>
      </c>
    </row>
    <row r="250" spans="2:65" s="1" customFormat="1" ht="16.5" customHeight="1">
      <c r="B250" s="36"/>
      <c r="C250" s="209" t="s">
        <v>659</v>
      </c>
      <c r="D250" s="209" t="s">
        <v>138</v>
      </c>
      <c r="E250" s="210" t="s">
        <v>970</v>
      </c>
      <c r="F250" s="211" t="s">
        <v>971</v>
      </c>
      <c r="G250" s="212" t="s">
        <v>202</v>
      </c>
      <c r="H250" s="213">
        <v>66.9</v>
      </c>
      <c r="I250" s="214"/>
      <c r="J250" s="214"/>
      <c r="K250" s="215">
        <f>ROUND(P250*H250,2)</f>
        <v>0</v>
      </c>
      <c r="L250" s="211" t="s">
        <v>142</v>
      </c>
      <c r="M250" s="41"/>
      <c r="N250" s="216" t="s">
        <v>1</v>
      </c>
      <c r="O250" s="217" t="s">
        <v>41</v>
      </c>
      <c r="P250" s="218">
        <f>I250+J250</f>
        <v>0</v>
      </c>
      <c r="Q250" s="218">
        <f>ROUND(I250*H250,2)</f>
        <v>0</v>
      </c>
      <c r="R250" s="218">
        <f>ROUND(J250*H250,2)</f>
        <v>0</v>
      </c>
      <c r="S250" s="77"/>
      <c r="T250" s="219">
        <f>S250*H250</f>
        <v>0</v>
      </c>
      <c r="U250" s="219">
        <v>0.0002</v>
      </c>
      <c r="V250" s="219">
        <f>U250*H250</f>
        <v>0.013380000000000001</v>
      </c>
      <c r="W250" s="219">
        <v>0</v>
      </c>
      <c r="X250" s="220">
        <f>W250*H250</f>
        <v>0</v>
      </c>
      <c r="AR250" s="15" t="s">
        <v>238</v>
      </c>
      <c r="AT250" s="15" t="s">
        <v>138</v>
      </c>
      <c r="AU250" s="15" t="s">
        <v>82</v>
      </c>
      <c r="AY250" s="15" t="s">
        <v>135</v>
      </c>
      <c r="BE250" s="221">
        <f>IF(O250="základní",K250,0)</f>
        <v>0</v>
      </c>
      <c r="BF250" s="221">
        <f>IF(O250="snížená",K250,0)</f>
        <v>0</v>
      </c>
      <c r="BG250" s="221">
        <f>IF(O250="zákl. přenesená",K250,0)</f>
        <v>0</v>
      </c>
      <c r="BH250" s="221">
        <f>IF(O250="sníž. přenesená",K250,0)</f>
        <v>0</v>
      </c>
      <c r="BI250" s="221">
        <f>IF(O250="nulová",K250,0)</f>
        <v>0</v>
      </c>
      <c r="BJ250" s="15" t="s">
        <v>80</v>
      </c>
      <c r="BK250" s="221">
        <f>ROUND(P250*H250,2)</f>
        <v>0</v>
      </c>
      <c r="BL250" s="15" t="s">
        <v>238</v>
      </c>
      <c r="BM250" s="15" t="s">
        <v>972</v>
      </c>
    </row>
    <row r="251" spans="2:65" s="1" customFormat="1" ht="16.5" customHeight="1">
      <c r="B251" s="36"/>
      <c r="C251" s="209" t="s">
        <v>667</v>
      </c>
      <c r="D251" s="209" t="s">
        <v>138</v>
      </c>
      <c r="E251" s="210" t="s">
        <v>763</v>
      </c>
      <c r="F251" s="211" t="s">
        <v>764</v>
      </c>
      <c r="G251" s="212" t="s">
        <v>202</v>
      </c>
      <c r="H251" s="213">
        <v>434.335</v>
      </c>
      <c r="I251" s="214"/>
      <c r="J251" s="214"/>
      <c r="K251" s="215">
        <f>ROUND(P251*H251,2)</f>
        <v>0</v>
      </c>
      <c r="L251" s="211" t="s">
        <v>142</v>
      </c>
      <c r="M251" s="41"/>
      <c r="N251" s="216" t="s">
        <v>1</v>
      </c>
      <c r="O251" s="217" t="s">
        <v>41</v>
      </c>
      <c r="P251" s="218">
        <f>I251+J251</f>
        <v>0</v>
      </c>
      <c r="Q251" s="218">
        <f>ROUND(I251*H251,2)</f>
        <v>0</v>
      </c>
      <c r="R251" s="218">
        <f>ROUND(J251*H251,2)</f>
        <v>0</v>
      </c>
      <c r="S251" s="77"/>
      <c r="T251" s="219">
        <f>S251*H251</f>
        <v>0</v>
      </c>
      <c r="U251" s="219">
        <v>0.00029</v>
      </c>
      <c r="V251" s="219">
        <f>U251*H251</f>
        <v>0.12595715</v>
      </c>
      <c r="W251" s="219">
        <v>0</v>
      </c>
      <c r="X251" s="220">
        <f>W251*H251</f>
        <v>0</v>
      </c>
      <c r="AR251" s="15" t="s">
        <v>238</v>
      </c>
      <c r="AT251" s="15" t="s">
        <v>138</v>
      </c>
      <c r="AU251" s="15" t="s">
        <v>82</v>
      </c>
      <c r="AY251" s="15" t="s">
        <v>135</v>
      </c>
      <c r="BE251" s="221">
        <f>IF(O251="základní",K251,0)</f>
        <v>0</v>
      </c>
      <c r="BF251" s="221">
        <f>IF(O251="snížená",K251,0)</f>
        <v>0</v>
      </c>
      <c r="BG251" s="221">
        <f>IF(O251="zákl. přenesená",K251,0)</f>
        <v>0</v>
      </c>
      <c r="BH251" s="221">
        <f>IF(O251="sníž. přenesená",K251,0)</f>
        <v>0</v>
      </c>
      <c r="BI251" s="221">
        <f>IF(O251="nulová",K251,0)</f>
        <v>0</v>
      </c>
      <c r="BJ251" s="15" t="s">
        <v>80</v>
      </c>
      <c r="BK251" s="221">
        <f>ROUND(P251*H251,2)</f>
        <v>0</v>
      </c>
      <c r="BL251" s="15" t="s">
        <v>238</v>
      </c>
      <c r="BM251" s="15" t="s">
        <v>973</v>
      </c>
    </row>
    <row r="252" spans="2:65" s="1" customFormat="1" ht="16.5" customHeight="1">
      <c r="B252" s="36"/>
      <c r="C252" s="209" t="s">
        <v>672</v>
      </c>
      <c r="D252" s="209" t="s">
        <v>138</v>
      </c>
      <c r="E252" s="210" t="s">
        <v>974</v>
      </c>
      <c r="F252" s="211" t="s">
        <v>975</v>
      </c>
      <c r="G252" s="212" t="s">
        <v>202</v>
      </c>
      <c r="H252" s="213">
        <v>66.9</v>
      </c>
      <c r="I252" s="214"/>
      <c r="J252" s="214"/>
      <c r="K252" s="215">
        <f>ROUND(P252*H252,2)</f>
        <v>0</v>
      </c>
      <c r="L252" s="211" t="s">
        <v>142</v>
      </c>
      <c r="M252" s="41"/>
      <c r="N252" s="216" t="s">
        <v>1</v>
      </c>
      <c r="O252" s="217" t="s">
        <v>41</v>
      </c>
      <c r="P252" s="218">
        <f>I252+J252</f>
        <v>0</v>
      </c>
      <c r="Q252" s="218">
        <f>ROUND(I252*H252,2)</f>
        <v>0</v>
      </c>
      <c r="R252" s="218">
        <f>ROUND(J252*H252,2)</f>
        <v>0</v>
      </c>
      <c r="S252" s="77"/>
      <c r="T252" s="219">
        <f>S252*H252</f>
        <v>0</v>
      </c>
      <c r="U252" s="219">
        <v>0.00029</v>
      </c>
      <c r="V252" s="219">
        <f>U252*H252</f>
        <v>0.019401</v>
      </c>
      <c r="W252" s="219">
        <v>0</v>
      </c>
      <c r="X252" s="220">
        <f>W252*H252</f>
        <v>0</v>
      </c>
      <c r="AR252" s="15" t="s">
        <v>238</v>
      </c>
      <c r="AT252" s="15" t="s">
        <v>138</v>
      </c>
      <c r="AU252" s="15" t="s">
        <v>82</v>
      </c>
      <c r="AY252" s="15" t="s">
        <v>135</v>
      </c>
      <c r="BE252" s="221">
        <f>IF(O252="základní",K252,0)</f>
        <v>0</v>
      </c>
      <c r="BF252" s="221">
        <f>IF(O252="snížená",K252,0)</f>
        <v>0</v>
      </c>
      <c r="BG252" s="221">
        <f>IF(O252="zákl. přenesená",K252,0)</f>
        <v>0</v>
      </c>
      <c r="BH252" s="221">
        <f>IF(O252="sníž. přenesená",K252,0)</f>
        <v>0</v>
      </c>
      <c r="BI252" s="221">
        <f>IF(O252="nulová",K252,0)</f>
        <v>0</v>
      </c>
      <c r="BJ252" s="15" t="s">
        <v>80</v>
      </c>
      <c r="BK252" s="221">
        <f>ROUND(P252*H252,2)</f>
        <v>0</v>
      </c>
      <c r="BL252" s="15" t="s">
        <v>238</v>
      </c>
      <c r="BM252" s="15" t="s">
        <v>976</v>
      </c>
    </row>
    <row r="253" spans="2:65" s="1" customFormat="1" ht="16.5" customHeight="1">
      <c r="B253" s="36"/>
      <c r="C253" s="209" t="s">
        <v>676</v>
      </c>
      <c r="D253" s="209" t="s">
        <v>138</v>
      </c>
      <c r="E253" s="210" t="s">
        <v>767</v>
      </c>
      <c r="F253" s="211" t="s">
        <v>768</v>
      </c>
      <c r="G253" s="212" t="s">
        <v>218</v>
      </c>
      <c r="H253" s="213">
        <v>144.1</v>
      </c>
      <c r="I253" s="214"/>
      <c r="J253" s="214"/>
      <c r="K253" s="215">
        <f>ROUND(P253*H253,2)</f>
        <v>0</v>
      </c>
      <c r="L253" s="211" t="s">
        <v>142</v>
      </c>
      <c r="M253" s="41"/>
      <c r="N253" s="216" t="s">
        <v>1</v>
      </c>
      <c r="O253" s="217" t="s">
        <v>41</v>
      </c>
      <c r="P253" s="218">
        <f>I253+J253</f>
        <v>0</v>
      </c>
      <c r="Q253" s="218">
        <f>ROUND(I253*H253,2)</f>
        <v>0</v>
      </c>
      <c r="R253" s="218">
        <f>ROUND(J253*H253,2)</f>
        <v>0</v>
      </c>
      <c r="S253" s="77"/>
      <c r="T253" s="219">
        <f>S253*H253</f>
        <v>0</v>
      </c>
      <c r="U253" s="219">
        <v>0</v>
      </c>
      <c r="V253" s="219">
        <f>U253*H253</f>
        <v>0</v>
      </c>
      <c r="W253" s="219">
        <v>0</v>
      </c>
      <c r="X253" s="220">
        <f>W253*H253</f>
        <v>0</v>
      </c>
      <c r="AR253" s="15" t="s">
        <v>238</v>
      </c>
      <c r="AT253" s="15" t="s">
        <v>138</v>
      </c>
      <c r="AU253" s="15" t="s">
        <v>82</v>
      </c>
      <c r="AY253" s="15" t="s">
        <v>135</v>
      </c>
      <c r="BE253" s="221">
        <f>IF(O253="základní",K253,0)</f>
        <v>0</v>
      </c>
      <c r="BF253" s="221">
        <f>IF(O253="snížená",K253,0)</f>
        <v>0</v>
      </c>
      <c r="BG253" s="221">
        <f>IF(O253="zákl. přenesená",K253,0)</f>
        <v>0</v>
      </c>
      <c r="BH253" s="221">
        <f>IF(O253="sníž. přenesená",K253,0)</f>
        <v>0</v>
      </c>
      <c r="BI253" s="221">
        <f>IF(O253="nulová",K253,0)</f>
        <v>0</v>
      </c>
      <c r="BJ253" s="15" t="s">
        <v>80</v>
      </c>
      <c r="BK253" s="221">
        <f>ROUND(P253*H253,2)</f>
        <v>0</v>
      </c>
      <c r="BL253" s="15" t="s">
        <v>238</v>
      </c>
      <c r="BM253" s="15" t="s">
        <v>977</v>
      </c>
    </row>
    <row r="254" spans="2:51" s="11" customFormat="1" ht="12">
      <c r="B254" s="228"/>
      <c r="C254" s="229"/>
      <c r="D254" s="230" t="s">
        <v>204</v>
      </c>
      <c r="E254" s="231" t="s">
        <v>1</v>
      </c>
      <c r="F254" s="232" t="s">
        <v>978</v>
      </c>
      <c r="G254" s="229"/>
      <c r="H254" s="233">
        <v>9.5</v>
      </c>
      <c r="I254" s="234"/>
      <c r="J254" s="234"/>
      <c r="K254" s="229"/>
      <c r="L254" s="229"/>
      <c r="M254" s="235"/>
      <c r="N254" s="236"/>
      <c r="O254" s="237"/>
      <c r="P254" s="237"/>
      <c r="Q254" s="237"/>
      <c r="R254" s="237"/>
      <c r="S254" s="237"/>
      <c r="T254" s="237"/>
      <c r="U254" s="237"/>
      <c r="V254" s="237"/>
      <c r="W254" s="237"/>
      <c r="X254" s="238"/>
      <c r="AT254" s="239" t="s">
        <v>204</v>
      </c>
      <c r="AU254" s="239" t="s">
        <v>82</v>
      </c>
      <c r="AV254" s="11" t="s">
        <v>82</v>
      </c>
      <c r="AW254" s="11" t="s">
        <v>5</v>
      </c>
      <c r="AX254" s="11" t="s">
        <v>72</v>
      </c>
      <c r="AY254" s="239" t="s">
        <v>135</v>
      </c>
    </row>
    <row r="255" spans="2:51" s="11" customFormat="1" ht="12">
      <c r="B255" s="228"/>
      <c r="C255" s="229"/>
      <c r="D255" s="230" t="s">
        <v>204</v>
      </c>
      <c r="E255" s="231" t="s">
        <v>1</v>
      </c>
      <c r="F255" s="232" t="s">
        <v>979</v>
      </c>
      <c r="G255" s="229"/>
      <c r="H255" s="233">
        <v>9.8</v>
      </c>
      <c r="I255" s="234"/>
      <c r="J255" s="234"/>
      <c r="K255" s="229"/>
      <c r="L255" s="229"/>
      <c r="M255" s="235"/>
      <c r="N255" s="236"/>
      <c r="O255" s="237"/>
      <c r="P255" s="237"/>
      <c r="Q255" s="237"/>
      <c r="R255" s="237"/>
      <c r="S255" s="237"/>
      <c r="T255" s="237"/>
      <c r="U255" s="237"/>
      <c r="V255" s="237"/>
      <c r="W255" s="237"/>
      <c r="X255" s="238"/>
      <c r="AT255" s="239" t="s">
        <v>204</v>
      </c>
      <c r="AU255" s="239" t="s">
        <v>82</v>
      </c>
      <c r="AV255" s="11" t="s">
        <v>82</v>
      </c>
      <c r="AW255" s="11" t="s">
        <v>5</v>
      </c>
      <c r="AX255" s="11" t="s">
        <v>72</v>
      </c>
      <c r="AY255" s="239" t="s">
        <v>135</v>
      </c>
    </row>
    <row r="256" spans="2:51" s="11" customFormat="1" ht="12">
      <c r="B256" s="228"/>
      <c r="C256" s="229"/>
      <c r="D256" s="230" t="s">
        <v>204</v>
      </c>
      <c r="E256" s="231" t="s">
        <v>1</v>
      </c>
      <c r="F256" s="232" t="s">
        <v>980</v>
      </c>
      <c r="G256" s="229"/>
      <c r="H256" s="233">
        <v>17.8</v>
      </c>
      <c r="I256" s="234"/>
      <c r="J256" s="234"/>
      <c r="K256" s="229"/>
      <c r="L256" s="229"/>
      <c r="M256" s="235"/>
      <c r="N256" s="236"/>
      <c r="O256" s="237"/>
      <c r="P256" s="237"/>
      <c r="Q256" s="237"/>
      <c r="R256" s="237"/>
      <c r="S256" s="237"/>
      <c r="T256" s="237"/>
      <c r="U256" s="237"/>
      <c r="V256" s="237"/>
      <c r="W256" s="237"/>
      <c r="X256" s="238"/>
      <c r="AT256" s="239" t="s">
        <v>204</v>
      </c>
      <c r="AU256" s="239" t="s">
        <v>82</v>
      </c>
      <c r="AV256" s="11" t="s">
        <v>82</v>
      </c>
      <c r="AW256" s="11" t="s">
        <v>5</v>
      </c>
      <c r="AX256" s="11" t="s">
        <v>72</v>
      </c>
      <c r="AY256" s="239" t="s">
        <v>135</v>
      </c>
    </row>
    <row r="257" spans="2:51" s="11" customFormat="1" ht="12">
      <c r="B257" s="228"/>
      <c r="C257" s="229"/>
      <c r="D257" s="230" t="s">
        <v>204</v>
      </c>
      <c r="E257" s="231" t="s">
        <v>1</v>
      </c>
      <c r="F257" s="232" t="s">
        <v>981</v>
      </c>
      <c r="G257" s="229"/>
      <c r="H257" s="233">
        <v>14.6</v>
      </c>
      <c r="I257" s="234"/>
      <c r="J257" s="234"/>
      <c r="K257" s="229"/>
      <c r="L257" s="229"/>
      <c r="M257" s="235"/>
      <c r="N257" s="236"/>
      <c r="O257" s="237"/>
      <c r="P257" s="237"/>
      <c r="Q257" s="237"/>
      <c r="R257" s="237"/>
      <c r="S257" s="237"/>
      <c r="T257" s="237"/>
      <c r="U257" s="237"/>
      <c r="V257" s="237"/>
      <c r="W257" s="237"/>
      <c r="X257" s="238"/>
      <c r="AT257" s="239" t="s">
        <v>204</v>
      </c>
      <c r="AU257" s="239" t="s">
        <v>82</v>
      </c>
      <c r="AV257" s="11" t="s">
        <v>82</v>
      </c>
      <c r="AW257" s="11" t="s">
        <v>5</v>
      </c>
      <c r="AX257" s="11" t="s">
        <v>72</v>
      </c>
      <c r="AY257" s="239" t="s">
        <v>135</v>
      </c>
    </row>
    <row r="258" spans="2:51" s="11" customFormat="1" ht="12">
      <c r="B258" s="228"/>
      <c r="C258" s="229"/>
      <c r="D258" s="230" t="s">
        <v>204</v>
      </c>
      <c r="E258" s="231" t="s">
        <v>1</v>
      </c>
      <c r="F258" s="232" t="s">
        <v>982</v>
      </c>
      <c r="G258" s="229"/>
      <c r="H258" s="233">
        <v>14.2</v>
      </c>
      <c r="I258" s="234"/>
      <c r="J258" s="234"/>
      <c r="K258" s="229"/>
      <c r="L258" s="229"/>
      <c r="M258" s="235"/>
      <c r="N258" s="236"/>
      <c r="O258" s="237"/>
      <c r="P258" s="237"/>
      <c r="Q258" s="237"/>
      <c r="R258" s="237"/>
      <c r="S258" s="237"/>
      <c r="T258" s="237"/>
      <c r="U258" s="237"/>
      <c r="V258" s="237"/>
      <c r="W258" s="237"/>
      <c r="X258" s="238"/>
      <c r="AT258" s="239" t="s">
        <v>204</v>
      </c>
      <c r="AU258" s="239" t="s">
        <v>82</v>
      </c>
      <c r="AV258" s="11" t="s">
        <v>82</v>
      </c>
      <c r="AW258" s="11" t="s">
        <v>5</v>
      </c>
      <c r="AX258" s="11" t="s">
        <v>72</v>
      </c>
      <c r="AY258" s="239" t="s">
        <v>135</v>
      </c>
    </row>
    <row r="259" spans="2:51" s="11" customFormat="1" ht="12">
      <c r="B259" s="228"/>
      <c r="C259" s="229"/>
      <c r="D259" s="230" t="s">
        <v>204</v>
      </c>
      <c r="E259" s="231" t="s">
        <v>1</v>
      </c>
      <c r="F259" s="232" t="s">
        <v>983</v>
      </c>
      <c r="G259" s="229"/>
      <c r="H259" s="233">
        <v>54.9</v>
      </c>
      <c r="I259" s="234"/>
      <c r="J259" s="234"/>
      <c r="K259" s="229"/>
      <c r="L259" s="229"/>
      <c r="M259" s="235"/>
      <c r="N259" s="236"/>
      <c r="O259" s="237"/>
      <c r="P259" s="237"/>
      <c r="Q259" s="237"/>
      <c r="R259" s="237"/>
      <c r="S259" s="237"/>
      <c r="T259" s="237"/>
      <c r="U259" s="237"/>
      <c r="V259" s="237"/>
      <c r="W259" s="237"/>
      <c r="X259" s="238"/>
      <c r="AT259" s="239" t="s">
        <v>204</v>
      </c>
      <c r="AU259" s="239" t="s">
        <v>82</v>
      </c>
      <c r="AV259" s="11" t="s">
        <v>82</v>
      </c>
      <c r="AW259" s="11" t="s">
        <v>5</v>
      </c>
      <c r="AX259" s="11" t="s">
        <v>72</v>
      </c>
      <c r="AY259" s="239" t="s">
        <v>135</v>
      </c>
    </row>
    <row r="260" spans="2:51" s="11" customFormat="1" ht="12">
      <c r="B260" s="228"/>
      <c r="C260" s="229"/>
      <c r="D260" s="230" t="s">
        <v>204</v>
      </c>
      <c r="E260" s="231" t="s">
        <v>1</v>
      </c>
      <c r="F260" s="232" t="s">
        <v>984</v>
      </c>
      <c r="G260" s="229"/>
      <c r="H260" s="233">
        <v>23.3</v>
      </c>
      <c r="I260" s="234"/>
      <c r="J260" s="234"/>
      <c r="K260" s="229"/>
      <c r="L260" s="229"/>
      <c r="M260" s="235"/>
      <c r="N260" s="236"/>
      <c r="O260" s="237"/>
      <c r="P260" s="237"/>
      <c r="Q260" s="237"/>
      <c r="R260" s="237"/>
      <c r="S260" s="237"/>
      <c r="T260" s="237"/>
      <c r="U260" s="237"/>
      <c r="V260" s="237"/>
      <c r="W260" s="237"/>
      <c r="X260" s="238"/>
      <c r="AT260" s="239" t="s">
        <v>204</v>
      </c>
      <c r="AU260" s="239" t="s">
        <v>82</v>
      </c>
      <c r="AV260" s="11" t="s">
        <v>82</v>
      </c>
      <c r="AW260" s="11" t="s">
        <v>5</v>
      </c>
      <c r="AX260" s="11" t="s">
        <v>72</v>
      </c>
      <c r="AY260" s="239" t="s">
        <v>135</v>
      </c>
    </row>
    <row r="261" spans="2:65" s="1" customFormat="1" ht="16.5" customHeight="1">
      <c r="B261" s="36"/>
      <c r="C261" s="209" t="s">
        <v>681</v>
      </c>
      <c r="D261" s="209" t="s">
        <v>138</v>
      </c>
      <c r="E261" s="210" t="s">
        <v>778</v>
      </c>
      <c r="F261" s="211" t="s">
        <v>779</v>
      </c>
      <c r="G261" s="212" t="s">
        <v>202</v>
      </c>
      <c r="H261" s="213">
        <v>286.661</v>
      </c>
      <c r="I261" s="214"/>
      <c r="J261" s="214"/>
      <c r="K261" s="215">
        <f>ROUND(P261*H261,2)</f>
        <v>0</v>
      </c>
      <c r="L261" s="211" t="s">
        <v>142</v>
      </c>
      <c r="M261" s="41"/>
      <c r="N261" s="216" t="s">
        <v>1</v>
      </c>
      <c r="O261" s="217" t="s">
        <v>41</v>
      </c>
      <c r="P261" s="218">
        <f>I261+J261</f>
        <v>0</v>
      </c>
      <c r="Q261" s="218">
        <f>ROUND(I261*H261,2)</f>
        <v>0</v>
      </c>
      <c r="R261" s="218">
        <f>ROUND(J261*H261,2)</f>
        <v>0</v>
      </c>
      <c r="S261" s="77"/>
      <c r="T261" s="219">
        <f>S261*H261</f>
        <v>0</v>
      </c>
      <c r="U261" s="219">
        <v>1E-05</v>
      </c>
      <c r="V261" s="219">
        <f>U261*H261</f>
        <v>0.0028666100000000003</v>
      </c>
      <c r="W261" s="219">
        <v>0</v>
      </c>
      <c r="X261" s="220">
        <f>W261*H261</f>
        <v>0</v>
      </c>
      <c r="AR261" s="15" t="s">
        <v>238</v>
      </c>
      <c r="AT261" s="15" t="s">
        <v>138</v>
      </c>
      <c r="AU261" s="15" t="s">
        <v>82</v>
      </c>
      <c r="AY261" s="15" t="s">
        <v>135</v>
      </c>
      <c r="BE261" s="221">
        <f>IF(O261="základní",K261,0)</f>
        <v>0</v>
      </c>
      <c r="BF261" s="221">
        <f>IF(O261="snížená",K261,0)</f>
        <v>0</v>
      </c>
      <c r="BG261" s="221">
        <f>IF(O261="zákl. přenesená",K261,0)</f>
        <v>0</v>
      </c>
      <c r="BH261" s="221">
        <f>IF(O261="sníž. přenesená",K261,0)</f>
        <v>0</v>
      </c>
      <c r="BI261" s="221">
        <f>IF(O261="nulová",K261,0)</f>
        <v>0</v>
      </c>
      <c r="BJ261" s="15" t="s">
        <v>80</v>
      </c>
      <c r="BK261" s="221">
        <f>ROUND(P261*H261,2)</f>
        <v>0</v>
      </c>
      <c r="BL261" s="15" t="s">
        <v>238</v>
      </c>
      <c r="BM261" s="15" t="s">
        <v>985</v>
      </c>
    </row>
    <row r="262" spans="2:51" s="11" customFormat="1" ht="12">
      <c r="B262" s="228"/>
      <c r="C262" s="229"/>
      <c r="D262" s="230" t="s">
        <v>204</v>
      </c>
      <c r="E262" s="231" t="s">
        <v>1</v>
      </c>
      <c r="F262" s="232" t="s">
        <v>986</v>
      </c>
      <c r="G262" s="229"/>
      <c r="H262" s="233">
        <v>286.661</v>
      </c>
      <c r="I262" s="234"/>
      <c r="J262" s="234"/>
      <c r="K262" s="229"/>
      <c r="L262" s="229"/>
      <c r="M262" s="235"/>
      <c r="N262" s="240"/>
      <c r="O262" s="241"/>
      <c r="P262" s="241"/>
      <c r="Q262" s="241"/>
      <c r="R262" s="241"/>
      <c r="S262" s="241"/>
      <c r="T262" s="241"/>
      <c r="U262" s="241"/>
      <c r="V262" s="241"/>
      <c r="W262" s="241"/>
      <c r="X262" s="242"/>
      <c r="AT262" s="239" t="s">
        <v>204</v>
      </c>
      <c r="AU262" s="239" t="s">
        <v>82</v>
      </c>
      <c r="AV262" s="11" t="s">
        <v>82</v>
      </c>
      <c r="AW262" s="11" t="s">
        <v>5</v>
      </c>
      <c r="AX262" s="11" t="s">
        <v>80</v>
      </c>
      <c r="AY262" s="239" t="s">
        <v>135</v>
      </c>
    </row>
    <row r="263" spans="2:13" s="1" customFormat="1" ht="6.95" customHeight="1">
      <c r="B263" s="55"/>
      <c r="C263" s="56"/>
      <c r="D263" s="56"/>
      <c r="E263" s="56"/>
      <c r="F263" s="56"/>
      <c r="G263" s="56"/>
      <c r="H263" s="56"/>
      <c r="I263" s="155"/>
      <c r="J263" s="155"/>
      <c r="K263" s="56"/>
      <c r="L263" s="56"/>
      <c r="M263" s="41"/>
    </row>
  </sheetData>
  <sheetProtection password="CC35" sheet="1" objects="1" scenarios="1" formatColumns="0" formatRows="0" autoFilter="0"/>
  <autoFilter ref="C96:L262"/>
  <mergeCells count="9">
    <mergeCell ref="E7:H7"/>
    <mergeCell ref="E9:H9"/>
    <mergeCell ref="E18:H18"/>
    <mergeCell ref="E27:H27"/>
    <mergeCell ref="E50:H50"/>
    <mergeCell ref="E52:H52"/>
    <mergeCell ref="E87:H87"/>
    <mergeCell ref="E89:H8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3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5" t="s">
        <v>97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6"/>
      <c r="K3" s="125"/>
      <c r="L3" s="125"/>
      <c r="M3" s="18"/>
      <c r="AT3" s="15" t="s">
        <v>82</v>
      </c>
    </row>
    <row r="4" spans="2:46" ht="24.95" customHeight="1">
      <c r="B4" s="18"/>
      <c r="D4" s="127" t="s">
        <v>99</v>
      </c>
      <c r="M4" s="18"/>
      <c r="N4" s="22" t="s">
        <v>11</v>
      </c>
      <c r="AT4" s="15" t="s">
        <v>4</v>
      </c>
    </row>
    <row r="5" spans="2:13" ht="6.95" customHeight="1">
      <c r="B5" s="18"/>
      <c r="M5" s="18"/>
    </row>
    <row r="6" spans="2:13" ht="12" customHeight="1">
      <c r="B6" s="18"/>
      <c r="D6" s="128" t="s">
        <v>17</v>
      </c>
      <c r="M6" s="18"/>
    </row>
    <row r="7" spans="2:13" ht="16.5" customHeight="1">
      <c r="B7" s="18"/>
      <c r="E7" s="129" t="str">
        <f>'Rekapitulace stavby'!K6</f>
        <v>MŠ Majerové 1650 - Sokolov - stav.úpravy pavilonu II</v>
      </c>
      <c r="F7" s="128"/>
      <c r="G7" s="128"/>
      <c r="H7" s="128"/>
      <c r="M7" s="18"/>
    </row>
    <row r="8" spans="2:13" s="1" customFormat="1" ht="12" customHeight="1">
      <c r="B8" s="41"/>
      <c r="D8" s="128" t="s">
        <v>100</v>
      </c>
      <c r="I8" s="130"/>
      <c r="J8" s="130"/>
      <c r="M8" s="41"/>
    </row>
    <row r="9" spans="2:13" s="1" customFormat="1" ht="36.95" customHeight="1">
      <c r="B9" s="41"/>
      <c r="E9" s="131" t="s">
        <v>987</v>
      </c>
      <c r="F9" s="1"/>
      <c r="G9" s="1"/>
      <c r="H9" s="1"/>
      <c r="I9" s="130"/>
      <c r="J9" s="130"/>
      <c r="M9" s="41"/>
    </row>
    <row r="10" spans="2:13" s="1" customFormat="1" ht="12">
      <c r="B10" s="41"/>
      <c r="I10" s="130"/>
      <c r="J10" s="130"/>
      <c r="M10" s="41"/>
    </row>
    <row r="11" spans="2:13" s="1" customFormat="1" ht="12" customHeight="1">
      <c r="B11" s="41"/>
      <c r="D11" s="128" t="s">
        <v>19</v>
      </c>
      <c r="F11" s="15" t="s">
        <v>98</v>
      </c>
      <c r="I11" s="132" t="s">
        <v>20</v>
      </c>
      <c r="J11" s="133" t="s">
        <v>988</v>
      </c>
      <c r="M11" s="41"/>
    </row>
    <row r="12" spans="2:13" s="1" customFormat="1" ht="12" customHeight="1">
      <c r="B12" s="41"/>
      <c r="D12" s="128" t="s">
        <v>21</v>
      </c>
      <c r="F12" s="15" t="s">
        <v>22</v>
      </c>
      <c r="I12" s="132" t="s">
        <v>23</v>
      </c>
      <c r="J12" s="134" t="str">
        <f>'Rekapitulace stavby'!AN8</f>
        <v>14. 12. 2019</v>
      </c>
      <c r="M12" s="41"/>
    </row>
    <row r="13" spans="2:13" s="1" customFormat="1" ht="10.8" customHeight="1">
      <c r="B13" s="41"/>
      <c r="I13" s="130"/>
      <c r="J13" s="130"/>
      <c r="M13" s="41"/>
    </row>
    <row r="14" spans="2:13" s="1" customFormat="1" ht="12" customHeight="1">
      <c r="B14" s="41"/>
      <c r="D14" s="128" t="s">
        <v>25</v>
      </c>
      <c r="I14" s="132" t="s">
        <v>26</v>
      </c>
      <c r="J14" s="133" t="s">
        <v>1</v>
      </c>
      <c r="M14" s="41"/>
    </row>
    <row r="15" spans="2:13" s="1" customFormat="1" ht="18" customHeight="1">
      <c r="B15" s="41"/>
      <c r="E15" s="15" t="s">
        <v>989</v>
      </c>
      <c r="I15" s="132" t="s">
        <v>28</v>
      </c>
      <c r="J15" s="133" t="s">
        <v>1</v>
      </c>
      <c r="M15" s="41"/>
    </row>
    <row r="16" spans="2:13" s="1" customFormat="1" ht="6.95" customHeight="1">
      <c r="B16" s="41"/>
      <c r="I16" s="130"/>
      <c r="J16" s="130"/>
      <c r="M16" s="41"/>
    </row>
    <row r="17" spans="2:13" s="1" customFormat="1" ht="12" customHeight="1">
      <c r="B17" s="41"/>
      <c r="D17" s="128" t="s">
        <v>29</v>
      </c>
      <c r="I17" s="132" t="s">
        <v>26</v>
      </c>
      <c r="J17" s="31" t="str">
        <f>'Rekapitulace stavby'!AN13</f>
        <v>Vyplň údaj</v>
      </c>
      <c r="M17" s="41"/>
    </row>
    <row r="18" spans="2:13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28</v>
      </c>
      <c r="J18" s="31" t="str">
        <f>'Rekapitulace stavby'!AN14</f>
        <v>Vyplň údaj</v>
      </c>
      <c r="M18" s="41"/>
    </row>
    <row r="19" spans="2:13" s="1" customFormat="1" ht="6.95" customHeight="1">
      <c r="B19" s="41"/>
      <c r="I19" s="130"/>
      <c r="J19" s="130"/>
      <c r="M19" s="41"/>
    </row>
    <row r="20" spans="2:13" s="1" customFormat="1" ht="12" customHeight="1">
      <c r="B20" s="41"/>
      <c r="D20" s="128" t="s">
        <v>31</v>
      </c>
      <c r="I20" s="132" t="s">
        <v>26</v>
      </c>
      <c r="J20" s="133" t="s">
        <v>1</v>
      </c>
      <c r="M20" s="41"/>
    </row>
    <row r="21" spans="2:13" s="1" customFormat="1" ht="18" customHeight="1">
      <c r="B21" s="41"/>
      <c r="E21" s="15" t="s">
        <v>990</v>
      </c>
      <c r="I21" s="132" t="s">
        <v>28</v>
      </c>
      <c r="J21" s="133" t="s">
        <v>1</v>
      </c>
      <c r="M21" s="41"/>
    </row>
    <row r="22" spans="2:13" s="1" customFormat="1" ht="6.95" customHeight="1">
      <c r="B22" s="41"/>
      <c r="I22" s="130"/>
      <c r="J22" s="130"/>
      <c r="M22" s="41"/>
    </row>
    <row r="23" spans="2:13" s="1" customFormat="1" ht="12" customHeight="1">
      <c r="B23" s="41"/>
      <c r="D23" s="128" t="s">
        <v>33</v>
      </c>
      <c r="I23" s="132" t="s">
        <v>26</v>
      </c>
      <c r="J23" s="133" t="s">
        <v>1</v>
      </c>
      <c r="M23" s="41"/>
    </row>
    <row r="24" spans="2:13" s="1" customFormat="1" ht="18" customHeight="1">
      <c r="B24" s="41"/>
      <c r="E24" s="15" t="s">
        <v>990</v>
      </c>
      <c r="I24" s="132" t="s">
        <v>28</v>
      </c>
      <c r="J24" s="133" t="s">
        <v>1</v>
      </c>
      <c r="M24" s="41"/>
    </row>
    <row r="25" spans="2:13" s="1" customFormat="1" ht="6.95" customHeight="1">
      <c r="B25" s="41"/>
      <c r="I25" s="130"/>
      <c r="J25" s="130"/>
      <c r="M25" s="41"/>
    </row>
    <row r="26" spans="2:13" s="1" customFormat="1" ht="12" customHeight="1">
      <c r="B26" s="41"/>
      <c r="D26" s="128" t="s">
        <v>35</v>
      </c>
      <c r="I26" s="130"/>
      <c r="J26" s="130"/>
      <c r="M26" s="41"/>
    </row>
    <row r="27" spans="2:13" s="6" customFormat="1" ht="16.5" customHeight="1">
      <c r="B27" s="135"/>
      <c r="E27" s="136" t="s">
        <v>1</v>
      </c>
      <c r="F27" s="136"/>
      <c r="G27" s="136"/>
      <c r="H27" s="136"/>
      <c r="I27" s="137"/>
      <c r="J27" s="137"/>
      <c r="M27" s="135"/>
    </row>
    <row r="28" spans="2:13" s="1" customFormat="1" ht="6.95" customHeight="1">
      <c r="B28" s="41"/>
      <c r="I28" s="130"/>
      <c r="J28" s="130"/>
      <c r="M28" s="41"/>
    </row>
    <row r="29" spans="2:13" s="1" customFormat="1" ht="6.95" customHeight="1">
      <c r="B29" s="41"/>
      <c r="D29" s="69"/>
      <c r="E29" s="69"/>
      <c r="F29" s="69"/>
      <c r="G29" s="69"/>
      <c r="H29" s="69"/>
      <c r="I29" s="138"/>
      <c r="J29" s="138"/>
      <c r="K29" s="69"/>
      <c r="L29" s="69"/>
      <c r="M29" s="41"/>
    </row>
    <row r="30" spans="2:13" s="1" customFormat="1" ht="12">
      <c r="B30" s="41"/>
      <c r="E30" s="128" t="s">
        <v>102</v>
      </c>
      <c r="I30" s="130"/>
      <c r="J30" s="130"/>
      <c r="K30" s="139">
        <f>I61</f>
        <v>0</v>
      </c>
      <c r="M30" s="41"/>
    </row>
    <row r="31" spans="2:13" s="1" customFormat="1" ht="12">
      <c r="B31" s="41"/>
      <c r="E31" s="128" t="s">
        <v>103</v>
      </c>
      <c r="I31" s="130"/>
      <c r="J31" s="130"/>
      <c r="K31" s="139">
        <f>J61</f>
        <v>0</v>
      </c>
      <c r="M31" s="41"/>
    </row>
    <row r="32" spans="2:13" s="1" customFormat="1" ht="25.4" customHeight="1">
      <c r="B32" s="41"/>
      <c r="D32" s="140" t="s">
        <v>36</v>
      </c>
      <c r="I32" s="130"/>
      <c r="J32" s="130"/>
      <c r="K32" s="141">
        <f>ROUND(K96,2)</f>
        <v>0</v>
      </c>
      <c r="M32" s="41"/>
    </row>
    <row r="33" spans="2:13" s="1" customFormat="1" ht="6.95" customHeight="1">
      <c r="B33" s="41"/>
      <c r="D33" s="69"/>
      <c r="E33" s="69"/>
      <c r="F33" s="69"/>
      <c r="G33" s="69"/>
      <c r="H33" s="69"/>
      <c r="I33" s="138"/>
      <c r="J33" s="138"/>
      <c r="K33" s="69"/>
      <c r="L33" s="69"/>
      <c r="M33" s="41"/>
    </row>
    <row r="34" spans="2:13" s="1" customFormat="1" ht="14.4" customHeight="1">
      <c r="B34" s="41"/>
      <c r="F34" s="142" t="s">
        <v>38</v>
      </c>
      <c r="I34" s="143" t="s">
        <v>37</v>
      </c>
      <c r="J34" s="130"/>
      <c r="K34" s="142" t="s">
        <v>39</v>
      </c>
      <c r="M34" s="41"/>
    </row>
    <row r="35" spans="2:13" s="1" customFormat="1" ht="14.4" customHeight="1">
      <c r="B35" s="41"/>
      <c r="D35" s="128" t="s">
        <v>40</v>
      </c>
      <c r="E35" s="128" t="s">
        <v>41</v>
      </c>
      <c r="F35" s="139">
        <f>ROUND((SUM(BE96:BE594)),2)</f>
        <v>0</v>
      </c>
      <c r="I35" s="144">
        <v>0.21</v>
      </c>
      <c r="J35" s="130"/>
      <c r="K35" s="139">
        <f>ROUND(((SUM(BE96:BE594))*I35),2)</f>
        <v>0</v>
      </c>
      <c r="M35" s="41"/>
    </row>
    <row r="36" spans="2:13" s="1" customFormat="1" ht="14.4" customHeight="1">
      <c r="B36" s="41"/>
      <c r="E36" s="128" t="s">
        <v>42</v>
      </c>
      <c r="F36" s="139">
        <f>ROUND((SUM(BF96:BF594)),2)</f>
        <v>0</v>
      </c>
      <c r="I36" s="144">
        <v>0.15</v>
      </c>
      <c r="J36" s="130"/>
      <c r="K36" s="139">
        <f>ROUND(((SUM(BF96:BF594))*I36),2)</f>
        <v>0</v>
      </c>
      <c r="M36" s="41"/>
    </row>
    <row r="37" spans="2:13" s="1" customFormat="1" ht="14.4" customHeight="1" hidden="1">
      <c r="B37" s="41"/>
      <c r="E37" s="128" t="s">
        <v>43</v>
      </c>
      <c r="F37" s="139">
        <f>ROUND((SUM(BG96:BG594)),2)</f>
        <v>0</v>
      </c>
      <c r="I37" s="144">
        <v>0.21</v>
      </c>
      <c r="J37" s="130"/>
      <c r="K37" s="139">
        <f>0</f>
        <v>0</v>
      </c>
      <c r="M37" s="41"/>
    </row>
    <row r="38" spans="2:13" s="1" customFormat="1" ht="14.4" customHeight="1" hidden="1">
      <c r="B38" s="41"/>
      <c r="E38" s="128" t="s">
        <v>44</v>
      </c>
      <c r="F38" s="139">
        <f>ROUND((SUM(BH96:BH594)),2)</f>
        <v>0</v>
      </c>
      <c r="I38" s="144">
        <v>0.15</v>
      </c>
      <c r="J38" s="130"/>
      <c r="K38" s="139">
        <f>0</f>
        <v>0</v>
      </c>
      <c r="M38" s="41"/>
    </row>
    <row r="39" spans="2:13" s="1" customFormat="1" ht="14.4" customHeight="1" hidden="1">
      <c r="B39" s="41"/>
      <c r="E39" s="128" t="s">
        <v>45</v>
      </c>
      <c r="F39" s="139">
        <f>ROUND((SUM(BI96:BI594)),2)</f>
        <v>0</v>
      </c>
      <c r="I39" s="144">
        <v>0</v>
      </c>
      <c r="J39" s="130"/>
      <c r="K39" s="139">
        <f>0</f>
        <v>0</v>
      </c>
      <c r="M39" s="41"/>
    </row>
    <row r="40" spans="2:13" s="1" customFormat="1" ht="6.95" customHeight="1">
      <c r="B40" s="41"/>
      <c r="I40" s="130"/>
      <c r="J40" s="130"/>
      <c r="M40" s="41"/>
    </row>
    <row r="41" spans="2:13" s="1" customFormat="1" ht="25.4" customHeight="1">
      <c r="B41" s="41"/>
      <c r="C41" s="145"/>
      <c r="D41" s="146" t="s">
        <v>46</v>
      </c>
      <c r="E41" s="147"/>
      <c r="F41" s="147"/>
      <c r="G41" s="148" t="s">
        <v>47</v>
      </c>
      <c r="H41" s="149" t="s">
        <v>48</v>
      </c>
      <c r="I41" s="150"/>
      <c r="J41" s="150"/>
      <c r="K41" s="151">
        <f>SUM(K32:K39)</f>
        <v>0</v>
      </c>
      <c r="L41" s="152"/>
      <c r="M41" s="41"/>
    </row>
    <row r="42" spans="2:13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5"/>
      <c r="K42" s="154"/>
      <c r="L42" s="154"/>
      <c r="M42" s="41"/>
    </row>
    <row r="46" spans="2:13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8"/>
      <c r="K46" s="157"/>
      <c r="L46" s="157"/>
      <c r="M46" s="41"/>
    </row>
    <row r="47" spans="2:13" s="1" customFormat="1" ht="24.95" customHeight="1">
      <c r="B47" s="36"/>
      <c r="C47" s="21" t="s">
        <v>104</v>
      </c>
      <c r="D47" s="37"/>
      <c r="E47" s="37"/>
      <c r="F47" s="37"/>
      <c r="G47" s="37"/>
      <c r="H47" s="37"/>
      <c r="I47" s="130"/>
      <c r="J47" s="130"/>
      <c r="K47" s="37"/>
      <c r="L47" s="37"/>
      <c r="M47" s="41"/>
    </row>
    <row r="48" spans="2:13" s="1" customFormat="1" ht="6.95" customHeight="1">
      <c r="B48" s="36"/>
      <c r="C48" s="37"/>
      <c r="D48" s="37"/>
      <c r="E48" s="37"/>
      <c r="F48" s="37"/>
      <c r="G48" s="37"/>
      <c r="H48" s="37"/>
      <c r="I48" s="130"/>
      <c r="J48" s="130"/>
      <c r="K48" s="37"/>
      <c r="L48" s="37"/>
      <c r="M48" s="41"/>
    </row>
    <row r="49" spans="2:13" s="1" customFormat="1" ht="12" customHeight="1">
      <c r="B49" s="36"/>
      <c r="C49" s="30" t="s">
        <v>17</v>
      </c>
      <c r="D49" s="37"/>
      <c r="E49" s="37"/>
      <c r="F49" s="37"/>
      <c r="G49" s="37"/>
      <c r="H49" s="37"/>
      <c r="I49" s="130"/>
      <c r="J49" s="130"/>
      <c r="K49" s="37"/>
      <c r="L49" s="37"/>
      <c r="M49" s="41"/>
    </row>
    <row r="50" spans="2:13" s="1" customFormat="1" ht="16.5" customHeight="1">
      <c r="B50" s="36"/>
      <c r="C50" s="37"/>
      <c r="D50" s="37"/>
      <c r="E50" s="159" t="str">
        <f>E7</f>
        <v>MŠ Majerové 1650 - Sokolov - stav.úpravy pavilonu II</v>
      </c>
      <c r="F50" s="30"/>
      <c r="G50" s="30"/>
      <c r="H50" s="30"/>
      <c r="I50" s="130"/>
      <c r="J50" s="130"/>
      <c r="K50" s="37"/>
      <c r="L50" s="37"/>
      <c r="M50" s="41"/>
    </row>
    <row r="51" spans="2:13" s="1" customFormat="1" ht="12" customHeight="1">
      <c r="B51" s="36"/>
      <c r="C51" s="30" t="s">
        <v>100</v>
      </c>
      <c r="D51" s="37"/>
      <c r="E51" s="37"/>
      <c r="F51" s="37"/>
      <c r="G51" s="37"/>
      <c r="H51" s="37"/>
      <c r="I51" s="130"/>
      <c r="J51" s="130"/>
      <c r="K51" s="37"/>
      <c r="L51" s="37"/>
      <c r="M51" s="41"/>
    </row>
    <row r="52" spans="2:13" s="1" customFormat="1" ht="16.5" customHeight="1">
      <c r="B52" s="36"/>
      <c r="C52" s="37"/>
      <c r="D52" s="37"/>
      <c r="E52" s="62" t="str">
        <f>E9</f>
        <v>30 - Elektroinstalace</v>
      </c>
      <c r="F52" s="37"/>
      <c r="G52" s="37"/>
      <c r="H52" s="37"/>
      <c r="I52" s="130"/>
      <c r="J52" s="130"/>
      <c r="K52" s="37"/>
      <c r="L52" s="37"/>
      <c r="M52" s="41"/>
    </row>
    <row r="53" spans="2:13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130"/>
      <c r="K53" s="37"/>
      <c r="L53" s="37"/>
      <c r="M53" s="41"/>
    </row>
    <row r="54" spans="2:13" s="1" customFormat="1" ht="12" customHeight="1">
      <c r="B54" s="36"/>
      <c r="C54" s="30" t="s">
        <v>21</v>
      </c>
      <c r="D54" s="37"/>
      <c r="E54" s="37"/>
      <c r="F54" s="25" t="str">
        <f>F12</f>
        <v>Sokolov</v>
      </c>
      <c r="G54" s="37"/>
      <c r="H54" s="37"/>
      <c r="I54" s="132" t="s">
        <v>23</v>
      </c>
      <c r="J54" s="134" t="str">
        <f>IF(J12="","",J12)</f>
        <v>14. 12. 2019</v>
      </c>
      <c r="K54" s="37"/>
      <c r="L54" s="37"/>
      <c r="M54" s="41"/>
    </row>
    <row r="55" spans="2:13" s="1" customFormat="1" ht="6.95" customHeight="1">
      <c r="B55" s="36"/>
      <c r="C55" s="37"/>
      <c r="D55" s="37"/>
      <c r="E55" s="37"/>
      <c r="F55" s="37"/>
      <c r="G55" s="37"/>
      <c r="H55" s="37"/>
      <c r="I55" s="130"/>
      <c r="J55" s="130"/>
      <c r="K55" s="37"/>
      <c r="L55" s="37"/>
      <c r="M55" s="41"/>
    </row>
    <row r="56" spans="2:13" s="1" customFormat="1" ht="13.65" customHeight="1">
      <c r="B56" s="36"/>
      <c r="C56" s="30" t="s">
        <v>25</v>
      </c>
      <c r="D56" s="37"/>
      <c r="E56" s="37"/>
      <c r="F56" s="25" t="str">
        <f>E15</f>
        <v>Město Sokolov, Rokycanova 1929, Sokolov 356 01</v>
      </c>
      <c r="G56" s="37"/>
      <c r="H56" s="37"/>
      <c r="I56" s="132" t="s">
        <v>31</v>
      </c>
      <c r="J56" s="160" t="str">
        <f>E21</f>
        <v>Ing. Jiří Voráč</v>
      </c>
      <c r="K56" s="37"/>
      <c r="L56" s="37"/>
      <c r="M56" s="41"/>
    </row>
    <row r="57" spans="2:13" s="1" customFormat="1" ht="13.65" customHeight="1">
      <c r="B57" s="36"/>
      <c r="C57" s="30" t="s">
        <v>29</v>
      </c>
      <c r="D57" s="37"/>
      <c r="E57" s="37"/>
      <c r="F57" s="25" t="str">
        <f>IF(E18="","",E18)</f>
        <v>Vyplň údaj</v>
      </c>
      <c r="G57" s="37"/>
      <c r="H57" s="37"/>
      <c r="I57" s="132" t="s">
        <v>33</v>
      </c>
      <c r="J57" s="160" t="str">
        <f>E24</f>
        <v>Ing. Jiří Voráč</v>
      </c>
      <c r="K57" s="37"/>
      <c r="L57" s="37"/>
      <c r="M57" s="41"/>
    </row>
    <row r="58" spans="2:13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130"/>
      <c r="K58" s="37"/>
      <c r="L58" s="37"/>
      <c r="M58" s="41"/>
    </row>
    <row r="59" spans="2:13" s="1" customFormat="1" ht="29.25" customHeight="1">
      <c r="B59" s="36"/>
      <c r="C59" s="161" t="s">
        <v>105</v>
      </c>
      <c r="D59" s="162"/>
      <c r="E59" s="162"/>
      <c r="F59" s="162"/>
      <c r="G59" s="162"/>
      <c r="H59" s="162"/>
      <c r="I59" s="163" t="s">
        <v>106</v>
      </c>
      <c r="J59" s="163" t="s">
        <v>107</v>
      </c>
      <c r="K59" s="164" t="s">
        <v>108</v>
      </c>
      <c r="L59" s="162"/>
      <c r="M59" s="41"/>
    </row>
    <row r="60" spans="2:13" s="1" customFormat="1" ht="10.3" customHeight="1">
      <c r="B60" s="36"/>
      <c r="C60" s="37"/>
      <c r="D60" s="37"/>
      <c r="E60" s="37"/>
      <c r="F60" s="37"/>
      <c r="G60" s="37"/>
      <c r="H60" s="37"/>
      <c r="I60" s="130"/>
      <c r="J60" s="130"/>
      <c r="K60" s="37"/>
      <c r="L60" s="37"/>
      <c r="M60" s="41"/>
    </row>
    <row r="61" spans="2:47" s="1" customFormat="1" ht="22.8" customHeight="1">
      <c r="B61" s="36"/>
      <c r="C61" s="165" t="s">
        <v>109</v>
      </c>
      <c r="D61" s="37"/>
      <c r="E61" s="37"/>
      <c r="F61" s="37"/>
      <c r="G61" s="37"/>
      <c r="H61" s="37"/>
      <c r="I61" s="166">
        <f>Q96</f>
        <v>0</v>
      </c>
      <c r="J61" s="166">
        <f>R96</f>
        <v>0</v>
      </c>
      <c r="K61" s="96">
        <f>K96</f>
        <v>0</v>
      </c>
      <c r="L61" s="37"/>
      <c r="M61" s="41"/>
      <c r="AU61" s="15" t="s">
        <v>110</v>
      </c>
    </row>
    <row r="62" spans="2:13" s="7" customFormat="1" ht="24.95" customHeight="1">
      <c r="B62" s="167"/>
      <c r="C62" s="168"/>
      <c r="D62" s="169" t="s">
        <v>991</v>
      </c>
      <c r="E62" s="170"/>
      <c r="F62" s="170"/>
      <c r="G62" s="170"/>
      <c r="H62" s="170"/>
      <c r="I62" s="171">
        <f>Q97</f>
        <v>0</v>
      </c>
      <c r="J62" s="171">
        <f>R97</f>
        <v>0</v>
      </c>
      <c r="K62" s="172">
        <f>K97</f>
        <v>0</v>
      </c>
      <c r="L62" s="168"/>
      <c r="M62" s="173"/>
    </row>
    <row r="63" spans="2:13" s="8" customFormat="1" ht="19.9" customHeight="1">
      <c r="B63" s="174"/>
      <c r="C63" s="175"/>
      <c r="D63" s="176" t="s">
        <v>184</v>
      </c>
      <c r="E63" s="177"/>
      <c r="F63" s="177"/>
      <c r="G63" s="177"/>
      <c r="H63" s="177"/>
      <c r="I63" s="178">
        <f>Q98</f>
        <v>0</v>
      </c>
      <c r="J63" s="178">
        <f>R98</f>
        <v>0</v>
      </c>
      <c r="K63" s="179">
        <f>K98</f>
        <v>0</v>
      </c>
      <c r="L63" s="175"/>
      <c r="M63" s="180"/>
    </row>
    <row r="64" spans="2:13" s="8" customFormat="1" ht="19.9" customHeight="1">
      <c r="B64" s="174"/>
      <c r="C64" s="175"/>
      <c r="D64" s="176" t="s">
        <v>992</v>
      </c>
      <c r="E64" s="177"/>
      <c r="F64" s="177"/>
      <c r="G64" s="177"/>
      <c r="H64" s="177"/>
      <c r="I64" s="178">
        <f>Q114</f>
        <v>0</v>
      </c>
      <c r="J64" s="178">
        <f>R114</f>
        <v>0</v>
      </c>
      <c r="K64" s="179">
        <f>K114</f>
        <v>0</v>
      </c>
      <c r="L64" s="175"/>
      <c r="M64" s="180"/>
    </row>
    <row r="65" spans="2:13" s="8" customFormat="1" ht="19.9" customHeight="1">
      <c r="B65" s="174"/>
      <c r="C65" s="175"/>
      <c r="D65" s="176" t="s">
        <v>186</v>
      </c>
      <c r="E65" s="177"/>
      <c r="F65" s="177"/>
      <c r="G65" s="177"/>
      <c r="H65" s="177"/>
      <c r="I65" s="178">
        <f>Q125</f>
        <v>0</v>
      </c>
      <c r="J65" s="178">
        <f>R125</f>
        <v>0</v>
      </c>
      <c r="K65" s="179">
        <f>K125</f>
        <v>0</v>
      </c>
      <c r="L65" s="175"/>
      <c r="M65" s="180"/>
    </row>
    <row r="66" spans="2:13" s="7" customFormat="1" ht="24.95" customHeight="1">
      <c r="B66" s="167"/>
      <c r="C66" s="168"/>
      <c r="D66" s="169" t="s">
        <v>188</v>
      </c>
      <c r="E66" s="170"/>
      <c r="F66" s="170"/>
      <c r="G66" s="170"/>
      <c r="H66" s="170"/>
      <c r="I66" s="171">
        <f>Q131</f>
        <v>0</v>
      </c>
      <c r="J66" s="171">
        <f>R131</f>
        <v>0</v>
      </c>
      <c r="K66" s="172">
        <f>K131</f>
        <v>0</v>
      </c>
      <c r="L66" s="168"/>
      <c r="M66" s="173"/>
    </row>
    <row r="67" spans="2:13" s="8" customFormat="1" ht="19.9" customHeight="1">
      <c r="B67" s="174"/>
      <c r="C67" s="175"/>
      <c r="D67" s="176" t="s">
        <v>409</v>
      </c>
      <c r="E67" s="177"/>
      <c r="F67" s="177"/>
      <c r="G67" s="177"/>
      <c r="H67" s="177"/>
      <c r="I67" s="178">
        <f>Q132</f>
        <v>0</v>
      </c>
      <c r="J67" s="178">
        <f>R132</f>
        <v>0</v>
      </c>
      <c r="K67" s="179">
        <f>K132</f>
        <v>0</v>
      </c>
      <c r="L67" s="175"/>
      <c r="M67" s="180"/>
    </row>
    <row r="68" spans="2:13" s="8" customFormat="1" ht="19.9" customHeight="1">
      <c r="B68" s="174"/>
      <c r="C68" s="175"/>
      <c r="D68" s="176" t="s">
        <v>194</v>
      </c>
      <c r="E68" s="177"/>
      <c r="F68" s="177"/>
      <c r="G68" s="177"/>
      <c r="H68" s="177"/>
      <c r="I68" s="178">
        <f>Q134</f>
        <v>0</v>
      </c>
      <c r="J68" s="178">
        <f>R134</f>
        <v>0</v>
      </c>
      <c r="K68" s="179">
        <f>K134</f>
        <v>0</v>
      </c>
      <c r="L68" s="175"/>
      <c r="M68" s="180"/>
    </row>
    <row r="69" spans="2:13" s="8" customFormat="1" ht="19.9" customHeight="1">
      <c r="B69" s="174"/>
      <c r="C69" s="175"/>
      <c r="D69" s="176" t="s">
        <v>195</v>
      </c>
      <c r="E69" s="177"/>
      <c r="F69" s="177"/>
      <c r="G69" s="177"/>
      <c r="H69" s="177"/>
      <c r="I69" s="178">
        <f>Q140</f>
        <v>0</v>
      </c>
      <c r="J69" s="178">
        <f>R140</f>
        <v>0</v>
      </c>
      <c r="K69" s="179">
        <f>K140</f>
        <v>0</v>
      </c>
      <c r="L69" s="175"/>
      <c r="M69" s="180"/>
    </row>
    <row r="70" spans="2:13" s="7" customFormat="1" ht="24.95" customHeight="1">
      <c r="B70" s="167"/>
      <c r="C70" s="168"/>
      <c r="D70" s="169" t="s">
        <v>993</v>
      </c>
      <c r="E70" s="170"/>
      <c r="F70" s="170"/>
      <c r="G70" s="170"/>
      <c r="H70" s="170"/>
      <c r="I70" s="171">
        <f>Q147</f>
        <v>0</v>
      </c>
      <c r="J70" s="171">
        <f>R147</f>
        <v>0</v>
      </c>
      <c r="K70" s="172">
        <f>K147</f>
        <v>0</v>
      </c>
      <c r="L70" s="168"/>
      <c r="M70" s="173"/>
    </row>
    <row r="71" spans="2:13" s="8" customFormat="1" ht="19.9" customHeight="1">
      <c r="B71" s="174"/>
      <c r="C71" s="175"/>
      <c r="D71" s="176" t="s">
        <v>994</v>
      </c>
      <c r="E71" s="177"/>
      <c r="F71" s="177"/>
      <c r="G71" s="177"/>
      <c r="H71" s="177"/>
      <c r="I71" s="178">
        <f>Q148</f>
        <v>0</v>
      </c>
      <c r="J71" s="178">
        <f>R148</f>
        <v>0</v>
      </c>
      <c r="K71" s="179">
        <f>K148</f>
        <v>0</v>
      </c>
      <c r="L71" s="175"/>
      <c r="M71" s="180"/>
    </row>
    <row r="72" spans="2:13" s="8" customFormat="1" ht="14.85" customHeight="1">
      <c r="B72" s="174"/>
      <c r="C72" s="175"/>
      <c r="D72" s="176" t="s">
        <v>995</v>
      </c>
      <c r="E72" s="177"/>
      <c r="F72" s="177"/>
      <c r="G72" s="177"/>
      <c r="H72" s="177"/>
      <c r="I72" s="178">
        <f>Q149</f>
        <v>0</v>
      </c>
      <c r="J72" s="178">
        <f>R149</f>
        <v>0</v>
      </c>
      <c r="K72" s="179">
        <f>K149</f>
        <v>0</v>
      </c>
      <c r="L72" s="175"/>
      <c r="M72" s="180"/>
    </row>
    <row r="73" spans="2:13" s="8" customFormat="1" ht="14.85" customHeight="1">
      <c r="B73" s="174"/>
      <c r="C73" s="175"/>
      <c r="D73" s="176" t="s">
        <v>996</v>
      </c>
      <c r="E73" s="177"/>
      <c r="F73" s="177"/>
      <c r="G73" s="177"/>
      <c r="H73" s="177"/>
      <c r="I73" s="178">
        <f>Q518</f>
        <v>0</v>
      </c>
      <c r="J73" s="178">
        <f>R518</f>
        <v>0</v>
      </c>
      <c r="K73" s="179">
        <f>K518</f>
        <v>0</v>
      </c>
      <c r="L73" s="175"/>
      <c r="M73" s="180"/>
    </row>
    <row r="74" spans="2:13" s="8" customFormat="1" ht="14.85" customHeight="1">
      <c r="B74" s="174"/>
      <c r="C74" s="175"/>
      <c r="D74" s="176" t="s">
        <v>997</v>
      </c>
      <c r="E74" s="177"/>
      <c r="F74" s="177"/>
      <c r="G74" s="177"/>
      <c r="H74" s="177"/>
      <c r="I74" s="178">
        <f>Q589</f>
        <v>0</v>
      </c>
      <c r="J74" s="178">
        <f>R589</f>
        <v>0</v>
      </c>
      <c r="K74" s="179">
        <f>K589</f>
        <v>0</v>
      </c>
      <c r="L74" s="175"/>
      <c r="M74" s="180"/>
    </row>
    <row r="75" spans="2:13" s="7" customFormat="1" ht="24.95" customHeight="1">
      <c r="B75" s="167"/>
      <c r="C75" s="168"/>
      <c r="D75" s="169" t="s">
        <v>998</v>
      </c>
      <c r="E75" s="170"/>
      <c r="F75" s="170"/>
      <c r="G75" s="170"/>
      <c r="H75" s="170"/>
      <c r="I75" s="171">
        <f>Q590</f>
        <v>0</v>
      </c>
      <c r="J75" s="171">
        <f>R590</f>
        <v>0</v>
      </c>
      <c r="K75" s="172">
        <f>K590</f>
        <v>0</v>
      </c>
      <c r="L75" s="168"/>
      <c r="M75" s="173"/>
    </row>
    <row r="76" spans="2:13" s="8" customFormat="1" ht="19.9" customHeight="1">
      <c r="B76" s="174"/>
      <c r="C76" s="175"/>
      <c r="D76" s="176" t="s">
        <v>999</v>
      </c>
      <c r="E76" s="177"/>
      <c r="F76" s="177"/>
      <c r="G76" s="177"/>
      <c r="H76" s="177"/>
      <c r="I76" s="178">
        <f>Q591</f>
        <v>0</v>
      </c>
      <c r="J76" s="178">
        <f>R591</f>
        <v>0</v>
      </c>
      <c r="K76" s="179">
        <f>K591</f>
        <v>0</v>
      </c>
      <c r="L76" s="175"/>
      <c r="M76" s="180"/>
    </row>
    <row r="77" spans="2:13" s="1" customFormat="1" ht="21.8" customHeight="1">
      <c r="B77" s="36"/>
      <c r="C77" s="37"/>
      <c r="D77" s="37"/>
      <c r="E77" s="37"/>
      <c r="F77" s="37"/>
      <c r="G77" s="37"/>
      <c r="H77" s="37"/>
      <c r="I77" s="130"/>
      <c r="J77" s="130"/>
      <c r="K77" s="37"/>
      <c r="L77" s="37"/>
      <c r="M77" s="41"/>
    </row>
    <row r="78" spans="2:13" s="1" customFormat="1" ht="6.95" customHeight="1">
      <c r="B78" s="55"/>
      <c r="C78" s="56"/>
      <c r="D78" s="56"/>
      <c r="E78" s="56"/>
      <c r="F78" s="56"/>
      <c r="G78" s="56"/>
      <c r="H78" s="56"/>
      <c r="I78" s="155"/>
      <c r="J78" s="155"/>
      <c r="K78" s="56"/>
      <c r="L78" s="56"/>
      <c r="M78" s="41"/>
    </row>
    <row r="82" spans="2:13" s="1" customFormat="1" ht="6.95" customHeight="1">
      <c r="B82" s="57"/>
      <c r="C82" s="58"/>
      <c r="D82" s="58"/>
      <c r="E82" s="58"/>
      <c r="F82" s="58"/>
      <c r="G82" s="58"/>
      <c r="H82" s="58"/>
      <c r="I82" s="158"/>
      <c r="J82" s="158"/>
      <c r="K82" s="58"/>
      <c r="L82" s="58"/>
      <c r="M82" s="41"/>
    </row>
    <row r="83" spans="2:13" s="1" customFormat="1" ht="24.95" customHeight="1">
      <c r="B83" s="36"/>
      <c r="C83" s="21" t="s">
        <v>115</v>
      </c>
      <c r="D83" s="37"/>
      <c r="E83" s="37"/>
      <c r="F83" s="37"/>
      <c r="G83" s="37"/>
      <c r="H83" s="37"/>
      <c r="I83" s="130"/>
      <c r="J83" s="130"/>
      <c r="K83" s="37"/>
      <c r="L83" s="37"/>
      <c r="M83" s="41"/>
    </row>
    <row r="84" spans="2:13" s="1" customFormat="1" ht="6.95" customHeight="1">
      <c r="B84" s="36"/>
      <c r="C84" s="37"/>
      <c r="D84" s="37"/>
      <c r="E84" s="37"/>
      <c r="F84" s="37"/>
      <c r="G84" s="37"/>
      <c r="H84" s="37"/>
      <c r="I84" s="130"/>
      <c r="J84" s="130"/>
      <c r="K84" s="37"/>
      <c r="L84" s="37"/>
      <c r="M84" s="41"/>
    </row>
    <row r="85" spans="2:13" s="1" customFormat="1" ht="12" customHeight="1">
      <c r="B85" s="36"/>
      <c r="C85" s="30" t="s">
        <v>17</v>
      </c>
      <c r="D85" s="37"/>
      <c r="E85" s="37"/>
      <c r="F85" s="37"/>
      <c r="G85" s="37"/>
      <c r="H85" s="37"/>
      <c r="I85" s="130"/>
      <c r="J85" s="130"/>
      <c r="K85" s="37"/>
      <c r="L85" s="37"/>
      <c r="M85" s="41"/>
    </row>
    <row r="86" spans="2:13" s="1" customFormat="1" ht="16.5" customHeight="1">
      <c r="B86" s="36"/>
      <c r="C86" s="37"/>
      <c r="D86" s="37"/>
      <c r="E86" s="159" t="str">
        <f>E7</f>
        <v>MŠ Majerové 1650 - Sokolov - stav.úpravy pavilonu II</v>
      </c>
      <c r="F86" s="30"/>
      <c r="G86" s="30"/>
      <c r="H86" s="30"/>
      <c r="I86" s="130"/>
      <c r="J86" s="130"/>
      <c r="K86" s="37"/>
      <c r="L86" s="37"/>
      <c r="M86" s="41"/>
    </row>
    <row r="87" spans="2:13" s="1" customFormat="1" ht="12" customHeight="1">
      <c r="B87" s="36"/>
      <c r="C87" s="30" t="s">
        <v>100</v>
      </c>
      <c r="D87" s="37"/>
      <c r="E87" s="37"/>
      <c r="F87" s="37"/>
      <c r="G87" s="37"/>
      <c r="H87" s="37"/>
      <c r="I87" s="130"/>
      <c r="J87" s="130"/>
      <c r="K87" s="37"/>
      <c r="L87" s="37"/>
      <c r="M87" s="41"/>
    </row>
    <row r="88" spans="2:13" s="1" customFormat="1" ht="16.5" customHeight="1">
      <c r="B88" s="36"/>
      <c r="C88" s="37"/>
      <c r="D88" s="37"/>
      <c r="E88" s="62" t="str">
        <f>E9</f>
        <v>30 - Elektroinstalace</v>
      </c>
      <c r="F88" s="37"/>
      <c r="G88" s="37"/>
      <c r="H88" s="37"/>
      <c r="I88" s="130"/>
      <c r="J88" s="130"/>
      <c r="K88" s="37"/>
      <c r="L88" s="37"/>
      <c r="M88" s="41"/>
    </row>
    <row r="89" spans="2:13" s="1" customFormat="1" ht="6.95" customHeight="1">
      <c r="B89" s="36"/>
      <c r="C89" s="37"/>
      <c r="D89" s="37"/>
      <c r="E89" s="37"/>
      <c r="F89" s="37"/>
      <c r="G89" s="37"/>
      <c r="H89" s="37"/>
      <c r="I89" s="130"/>
      <c r="J89" s="130"/>
      <c r="K89" s="37"/>
      <c r="L89" s="37"/>
      <c r="M89" s="41"/>
    </row>
    <row r="90" spans="2:13" s="1" customFormat="1" ht="12" customHeight="1">
      <c r="B90" s="36"/>
      <c r="C90" s="30" t="s">
        <v>21</v>
      </c>
      <c r="D90" s="37"/>
      <c r="E90" s="37"/>
      <c r="F90" s="25" t="str">
        <f>F12</f>
        <v>Sokolov</v>
      </c>
      <c r="G90" s="37"/>
      <c r="H90" s="37"/>
      <c r="I90" s="132" t="s">
        <v>23</v>
      </c>
      <c r="J90" s="134" t="str">
        <f>IF(J12="","",J12)</f>
        <v>14. 12. 2019</v>
      </c>
      <c r="K90" s="37"/>
      <c r="L90" s="37"/>
      <c r="M90" s="41"/>
    </row>
    <row r="91" spans="2:13" s="1" customFormat="1" ht="6.95" customHeight="1">
      <c r="B91" s="36"/>
      <c r="C91" s="37"/>
      <c r="D91" s="37"/>
      <c r="E91" s="37"/>
      <c r="F91" s="37"/>
      <c r="G91" s="37"/>
      <c r="H91" s="37"/>
      <c r="I91" s="130"/>
      <c r="J91" s="130"/>
      <c r="K91" s="37"/>
      <c r="L91" s="37"/>
      <c r="M91" s="41"/>
    </row>
    <row r="92" spans="2:13" s="1" customFormat="1" ht="13.65" customHeight="1">
      <c r="B92" s="36"/>
      <c r="C92" s="30" t="s">
        <v>25</v>
      </c>
      <c r="D92" s="37"/>
      <c r="E92" s="37"/>
      <c r="F92" s="25" t="str">
        <f>E15</f>
        <v>Město Sokolov, Rokycanova 1929, Sokolov 356 01</v>
      </c>
      <c r="G92" s="37"/>
      <c r="H92" s="37"/>
      <c r="I92" s="132" t="s">
        <v>31</v>
      </c>
      <c r="J92" s="160" t="str">
        <f>E21</f>
        <v>Ing. Jiří Voráč</v>
      </c>
      <c r="K92" s="37"/>
      <c r="L92" s="37"/>
      <c r="M92" s="41"/>
    </row>
    <row r="93" spans="2:13" s="1" customFormat="1" ht="13.65" customHeight="1">
      <c r="B93" s="36"/>
      <c r="C93" s="30" t="s">
        <v>29</v>
      </c>
      <c r="D93" s="37"/>
      <c r="E93" s="37"/>
      <c r="F93" s="25" t="str">
        <f>IF(E18="","",E18)</f>
        <v>Vyplň údaj</v>
      </c>
      <c r="G93" s="37"/>
      <c r="H93" s="37"/>
      <c r="I93" s="132" t="s">
        <v>33</v>
      </c>
      <c r="J93" s="160" t="str">
        <f>E24</f>
        <v>Ing. Jiří Voráč</v>
      </c>
      <c r="K93" s="37"/>
      <c r="L93" s="37"/>
      <c r="M93" s="41"/>
    </row>
    <row r="94" spans="2:13" s="1" customFormat="1" ht="10.3" customHeight="1">
      <c r="B94" s="36"/>
      <c r="C94" s="37"/>
      <c r="D94" s="37"/>
      <c r="E94" s="37"/>
      <c r="F94" s="37"/>
      <c r="G94" s="37"/>
      <c r="H94" s="37"/>
      <c r="I94" s="130"/>
      <c r="J94" s="130"/>
      <c r="K94" s="37"/>
      <c r="L94" s="37"/>
      <c r="M94" s="41"/>
    </row>
    <row r="95" spans="2:24" s="9" customFormat="1" ht="29.25" customHeight="1">
      <c r="B95" s="181"/>
      <c r="C95" s="182" t="s">
        <v>116</v>
      </c>
      <c r="D95" s="183" t="s">
        <v>55</v>
      </c>
      <c r="E95" s="183" t="s">
        <v>51</v>
      </c>
      <c r="F95" s="183" t="s">
        <v>52</v>
      </c>
      <c r="G95" s="183" t="s">
        <v>117</v>
      </c>
      <c r="H95" s="183" t="s">
        <v>118</v>
      </c>
      <c r="I95" s="184" t="s">
        <v>119</v>
      </c>
      <c r="J95" s="184" t="s">
        <v>120</v>
      </c>
      <c r="K95" s="183" t="s">
        <v>108</v>
      </c>
      <c r="L95" s="185" t="s">
        <v>121</v>
      </c>
      <c r="M95" s="186"/>
      <c r="N95" s="86" t="s">
        <v>1</v>
      </c>
      <c r="O95" s="87" t="s">
        <v>40</v>
      </c>
      <c r="P95" s="87" t="s">
        <v>122</v>
      </c>
      <c r="Q95" s="87" t="s">
        <v>123</v>
      </c>
      <c r="R95" s="87" t="s">
        <v>124</v>
      </c>
      <c r="S95" s="87" t="s">
        <v>125</v>
      </c>
      <c r="T95" s="87" t="s">
        <v>126</v>
      </c>
      <c r="U95" s="87" t="s">
        <v>127</v>
      </c>
      <c r="V95" s="87" t="s">
        <v>128</v>
      </c>
      <c r="W95" s="87" t="s">
        <v>129</v>
      </c>
      <c r="X95" s="88" t="s">
        <v>130</v>
      </c>
    </row>
    <row r="96" spans="2:63" s="1" customFormat="1" ht="22.8" customHeight="1">
      <c r="B96" s="36"/>
      <c r="C96" s="93" t="s">
        <v>131</v>
      </c>
      <c r="D96" s="37"/>
      <c r="E96" s="37"/>
      <c r="F96" s="37"/>
      <c r="G96" s="37"/>
      <c r="H96" s="37"/>
      <c r="I96" s="130"/>
      <c r="J96" s="130"/>
      <c r="K96" s="187">
        <f>BK96</f>
        <v>0</v>
      </c>
      <c r="L96" s="37"/>
      <c r="M96" s="41"/>
      <c r="N96" s="89"/>
      <c r="O96" s="90"/>
      <c r="P96" s="90"/>
      <c r="Q96" s="188">
        <f>Q97+Q131+Q147+Q590</f>
        <v>0</v>
      </c>
      <c r="R96" s="188">
        <f>R97+R131+R147+R590</f>
        <v>0</v>
      </c>
      <c r="S96" s="90"/>
      <c r="T96" s="189">
        <f>T97+T131+T147+T590</f>
        <v>0</v>
      </c>
      <c r="U96" s="90"/>
      <c r="V96" s="189">
        <f>V97+V131+V147+V590</f>
        <v>3.6265370000000003</v>
      </c>
      <c r="W96" s="90"/>
      <c r="X96" s="190">
        <f>X97+X131+X147+X590</f>
        <v>2.12446</v>
      </c>
      <c r="AT96" s="15" t="s">
        <v>71</v>
      </c>
      <c r="AU96" s="15" t="s">
        <v>110</v>
      </c>
      <c r="BK96" s="191">
        <f>BK97+BK131+BK147+BK590</f>
        <v>0</v>
      </c>
    </row>
    <row r="97" spans="2:63" s="10" customFormat="1" ht="25.9" customHeight="1">
      <c r="B97" s="192"/>
      <c r="C97" s="193"/>
      <c r="D97" s="194" t="s">
        <v>71</v>
      </c>
      <c r="E97" s="195" t="s">
        <v>197</v>
      </c>
      <c r="F97" s="195" t="s">
        <v>197</v>
      </c>
      <c r="G97" s="193"/>
      <c r="H97" s="193"/>
      <c r="I97" s="196"/>
      <c r="J97" s="196"/>
      <c r="K97" s="197">
        <f>BK97</f>
        <v>0</v>
      </c>
      <c r="L97" s="193"/>
      <c r="M97" s="198"/>
      <c r="N97" s="199"/>
      <c r="O97" s="200"/>
      <c r="P97" s="200"/>
      <c r="Q97" s="201">
        <f>Q98+Q114+Q125</f>
        <v>0</v>
      </c>
      <c r="R97" s="201">
        <f>R98+R114+R125</f>
        <v>0</v>
      </c>
      <c r="S97" s="200"/>
      <c r="T97" s="202">
        <f>T98+T114+T125</f>
        <v>0</v>
      </c>
      <c r="U97" s="200"/>
      <c r="V97" s="202">
        <f>V98+V114+V125</f>
        <v>3.6246110000000002</v>
      </c>
      <c r="W97" s="200"/>
      <c r="X97" s="203">
        <f>X98+X114+X125</f>
        <v>2.12166</v>
      </c>
      <c r="AR97" s="204" t="s">
        <v>80</v>
      </c>
      <c r="AT97" s="205" t="s">
        <v>71</v>
      </c>
      <c r="AU97" s="205" t="s">
        <v>72</v>
      </c>
      <c r="AY97" s="204" t="s">
        <v>135</v>
      </c>
      <c r="BK97" s="206">
        <f>BK98+BK114+BK125</f>
        <v>0</v>
      </c>
    </row>
    <row r="98" spans="2:63" s="10" customFormat="1" ht="22.8" customHeight="1">
      <c r="B98" s="192"/>
      <c r="C98" s="193"/>
      <c r="D98" s="194" t="s">
        <v>71</v>
      </c>
      <c r="E98" s="207" t="s">
        <v>160</v>
      </c>
      <c r="F98" s="207" t="s">
        <v>199</v>
      </c>
      <c r="G98" s="193"/>
      <c r="H98" s="193"/>
      <c r="I98" s="196"/>
      <c r="J98" s="196"/>
      <c r="K98" s="208">
        <f>BK98</f>
        <v>0</v>
      </c>
      <c r="L98" s="193"/>
      <c r="M98" s="198"/>
      <c r="N98" s="199"/>
      <c r="O98" s="200"/>
      <c r="P98" s="200"/>
      <c r="Q98" s="201">
        <f>SUM(Q99:Q113)</f>
        <v>0</v>
      </c>
      <c r="R98" s="201">
        <f>SUM(R99:R113)</f>
        <v>0</v>
      </c>
      <c r="S98" s="200"/>
      <c r="T98" s="202">
        <f>SUM(T99:T113)</f>
        <v>0</v>
      </c>
      <c r="U98" s="200"/>
      <c r="V98" s="202">
        <f>SUM(V99:V113)</f>
        <v>3.620912</v>
      </c>
      <c r="W98" s="200"/>
      <c r="X98" s="203">
        <f>SUM(X99:X113)</f>
        <v>0</v>
      </c>
      <c r="AR98" s="204" t="s">
        <v>80</v>
      </c>
      <c r="AT98" s="205" t="s">
        <v>71</v>
      </c>
      <c r="AU98" s="205" t="s">
        <v>80</v>
      </c>
      <c r="AY98" s="204" t="s">
        <v>135</v>
      </c>
      <c r="BK98" s="206">
        <f>SUM(BK99:BK113)</f>
        <v>0</v>
      </c>
    </row>
    <row r="99" spans="2:65" s="1" customFormat="1" ht="16.5" customHeight="1">
      <c r="B99" s="36"/>
      <c r="C99" s="209" t="s">
        <v>80</v>
      </c>
      <c r="D99" s="209" t="s">
        <v>138</v>
      </c>
      <c r="E99" s="210" t="s">
        <v>1000</v>
      </c>
      <c r="F99" s="211" t="s">
        <v>1001</v>
      </c>
      <c r="G99" s="212" t="s">
        <v>202</v>
      </c>
      <c r="H99" s="213">
        <v>30.4</v>
      </c>
      <c r="I99" s="214"/>
      <c r="J99" s="214"/>
      <c r="K99" s="215">
        <f>ROUND(P99*H99,2)</f>
        <v>0</v>
      </c>
      <c r="L99" s="211" t="s">
        <v>142</v>
      </c>
      <c r="M99" s="41"/>
      <c r="N99" s="216" t="s">
        <v>1</v>
      </c>
      <c r="O99" s="217" t="s">
        <v>41</v>
      </c>
      <c r="P99" s="218">
        <f>I99+J99</f>
        <v>0</v>
      </c>
      <c r="Q99" s="218">
        <f>ROUND(I99*H99,2)</f>
        <v>0</v>
      </c>
      <c r="R99" s="218">
        <f>ROUND(J99*H99,2)</f>
        <v>0</v>
      </c>
      <c r="S99" s="77"/>
      <c r="T99" s="219">
        <f>S99*H99</f>
        <v>0</v>
      </c>
      <c r="U99" s="219">
        <v>0.04</v>
      </c>
      <c r="V99" s="219">
        <f>U99*H99</f>
        <v>1.216</v>
      </c>
      <c r="W99" s="219">
        <v>0</v>
      </c>
      <c r="X99" s="220">
        <f>W99*H99</f>
        <v>0</v>
      </c>
      <c r="AR99" s="15" t="s">
        <v>153</v>
      </c>
      <c r="AT99" s="15" t="s">
        <v>138</v>
      </c>
      <c r="AU99" s="15" t="s">
        <v>82</v>
      </c>
      <c r="AY99" s="15" t="s">
        <v>135</v>
      </c>
      <c r="BE99" s="221">
        <f>IF(O99="základní",K99,0)</f>
        <v>0</v>
      </c>
      <c r="BF99" s="221">
        <f>IF(O99="snížená",K99,0)</f>
        <v>0</v>
      </c>
      <c r="BG99" s="221">
        <f>IF(O99="zákl. přenesená",K99,0)</f>
        <v>0</v>
      </c>
      <c r="BH99" s="221">
        <f>IF(O99="sníž. přenesená",K99,0)</f>
        <v>0</v>
      </c>
      <c r="BI99" s="221">
        <f>IF(O99="nulová",K99,0)</f>
        <v>0</v>
      </c>
      <c r="BJ99" s="15" t="s">
        <v>80</v>
      </c>
      <c r="BK99" s="221">
        <f>ROUND(P99*H99,2)</f>
        <v>0</v>
      </c>
      <c r="BL99" s="15" t="s">
        <v>153</v>
      </c>
      <c r="BM99" s="15" t="s">
        <v>1002</v>
      </c>
    </row>
    <row r="100" spans="2:51" s="11" customFormat="1" ht="12">
      <c r="B100" s="228"/>
      <c r="C100" s="229"/>
      <c r="D100" s="230" t="s">
        <v>204</v>
      </c>
      <c r="E100" s="231" t="s">
        <v>1</v>
      </c>
      <c r="F100" s="232" t="s">
        <v>1003</v>
      </c>
      <c r="G100" s="229"/>
      <c r="H100" s="233">
        <v>12.6</v>
      </c>
      <c r="I100" s="234"/>
      <c r="J100" s="234"/>
      <c r="K100" s="229"/>
      <c r="L100" s="229"/>
      <c r="M100" s="235"/>
      <c r="N100" s="236"/>
      <c r="O100" s="237"/>
      <c r="P100" s="237"/>
      <c r="Q100" s="237"/>
      <c r="R100" s="237"/>
      <c r="S100" s="237"/>
      <c r="T100" s="237"/>
      <c r="U100" s="237"/>
      <c r="V100" s="237"/>
      <c r="W100" s="237"/>
      <c r="X100" s="238"/>
      <c r="AT100" s="239" t="s">
        <v>204</v>
      </c>
      <c r="AU100" s="239" t="s">
        <v>82</v>
      </c>
      <c r="AV100" s="11" t="s">
        <v>82</v>
      </c>
      <c r="AW100" s="11" t="s">
        <v>5</v>
      </c>
      <c r="AX100" s="11" t="s">
        <v>72</v>
      </c>
      <c r="AY100" s="239" t="s">
        <v>135</v>
      </c>
    </row>
    <row r="101" spans="2:51" s="11" customFormat="1" ht="12">
      <c r="B101" s="228"/>
      <c r="C101" s="229"/>
      <c r="D101" s="230" t="s">
        <v>204</v>
      </c>
      <c r="E101" s="231" t="s">
        <v>1</v>
      </c>
      <c r="F101" s="232" t="s">
        <v>1004</v>
      </c>
      <c r="G101" s="229"/>
      <c r="H101" s="233">
        <v>9.8</v>
      </c>
      <c r="I101" s="234"/>
      <c r="J101" s="234"/>
      <c r="K101" s="229"/>
      <c r="L101" s="229"/>
      <c r="M101" s="235"/>
      <c r="N101" s="236"/>
      <c r="O101" s="237"/>
      <c r="P101" s="237"/>
      <c r="Q101" s="237"/>
      <c r="R101" s="237"/>
      <c r="S101" s="237"/>
      <c r="T101" s="237"/>
      <c r="U101" s="237"/>
      <c r="V101" s="237"/>
      <c r="W101" s="237"/>
      <c r="X101" s="238"/>
      <c r="AT101" s="239" t="s">
        <v>204</v>
      </c>
      <c r="AU101" s="239" t="s">
        <v>82</v>
      </c>
      <c r="AV101" s="11" t="s">
        <v>82</v>
      </c>
      <c r="AW101" s="11" t="s">
        <v>5</v>
      </c>
      <c r="AX101" s="11" t="s">
        <v>72</v>
      </c>
      <c r="AY101" s="239" t="s">
        <v>135</v>
      </c>
    </row>
    <row r="102" spans="2:51" s="11" customFormat="1" ht="12">
      <c r="B102" s="228"/>
      <c r="C102" s="229"/>
      <c r="D102" s="230" t="s">
        <v>204</v>
      </c>
      <c r="E102" s="231" t="s">
        <v>1</v>
      </c>
      <c r="F102" s="232" t="s">
        <v>1005</v>
      </c>
      <c r="G102" s="229"/>
      <c r="H102" s="233">
        <v>8</v>
      </c>
      <c r="I102" s="234"/>
      <c r="J102" s="234"/>
      <c r="K102" s="229"/>
      <c r="L102" s="229"/>
      <c r="M102" s="235"/>
      <c r="N102" s="236"/>
      <c r="O102" s="237"/>
      <c r="P102" s="237"/>
      <c r="Q102" s="237"/>
      <c r="R102" s="237"/>
      <c r="S102" s="237"/>
      <c r="T102" s="237"/>
      <c r="U102" s="237"/>
      <c r="V102" s="237"/>
      <c r="W102" s="237"/>
      <c r="X102" s="238"/>
      <c r="AT102" s="239" t="s">
        <v>204</v>
      </c>
      <c r="AU102" s="239" t="s">
        <v>82</v>
      </c>
      <c r="AV102" s="11" t="s">
        <v>82</v>
      </c>
      <c r="AW102" s="11" t="s">
        <v>5</v>
      </c>
      <c r="AX102" s="11" t="s">
        <v>72</v>
      </c>
      <c r="AY102" s="239" t="s">
        <v>135</v>
      </c>
    </row>
    <row r="103" spans="2:65" s="1" customFormat="1" ht="16.5" customHeight="1">
      <c r="B103" s="36"/>
      <c r="C103" s="209" t="s">
        <v>82</v>
      </c>
      <c r="D103" s="209" t="s">
        <v>138</v>
      </c>
      <c r="E103" s="210" t="s">
        <v>1006</v>
      </c>
      <c r="F103" s="211" t="s">
        <v>1007</v>
      </c>
      <c r="G103" s="212" t="s">
        <v>202</v>
      </c>
      <c r="H103" s="213">
        <v>30.4</v>
      </c>
      <c r="I103" s="214"/>
      <c r="J103" s="214"/>
      <c r="K103" s="215">
        <f>ROUND(P103*H103,2)</f>
        <v>0</v>
      </c>
      <c r="L103" s="211" t="s">
        <v>142</v>
      </c>
      <c r="M103" s="41"/>
      <c r="N103" s="216" t="s">
        <v>1</v>
      </c>
      <c r="O103" s="217" t="s">
        <v>41</v>
      </c>
      <c r="P103" s="218">
        <f>I103+J103</f>
        <v>0</v>
      </c>
      <c r="Q103" s="218">
        <f>ROUND(I103*H103,2)</f>
        <v>0</v>
      </c>
      <c r="R103" s="218">
        <f>ROUND(J103*H103,2)</f>
        <v>0</v>
      </c>
      <c r="S103" s="77"/>
      <c r="T103" s="219">
        <f>S103*H103</f>
        <v>0</v>
      </c>
      <c r="U103" s="219">
        <v>0.04153</v>
      </c>
      <c r="V103" s="219">
        <f>U103*H103</f>
        <v>1.2625119999999999</v>
      </c>
      <c r="W103" s="219">
        <v>0</v>
      </c>
      <c r="X103" s="220">
        <f>W103*H103</f>
        <v>0</v>
      </c>
      <c r="AR103" s="15" t="s">
        <v>153</v>
      </c>
      <c r="AT103" s="15" t="s">
        <v>138</v>
      </c>
      <c r="AU103" s="15" t="s">
        <v>82</v>
      </c>
      <c r="AY103" s="15" t="s">
        <v>135</v>
      </c>
      <c r="BE103" s="221">
        <f>IF(O103="základní",K103,0)</f>
        <v>0</v>
      </c>
      <c r="BF103" s="221">
        <f>IF(O103="snížená",K103,0)</f>
        <v>0</v>
      </c>
      <c r="BG103" s="221">
        <f>IF(O103="zákl. přenesená",K103,0)</f>
        <v>0</v>
      </c>
      <c r="BH103" s="221">
        <f>IF(O103="sníž. přenesená",K103,0)</f>
        <v>0</v>
      </c>
      <c r="BI103" s="221">
        <f>IF(O103="nulová",K103,0)</f>
        <v>0</v>
      </c>
      <c r="BJ103" s="15" t="s">
        <v>80</v>
      </c>
      <c r="BK103" s="221">
        <f>ROUND(P103*H103,2)</f>
        <v>0</v>
      </c>
      <c r="BL103" s="15" t="s">
        <v>153</v>
      </c>
      <c r="BM103" s="15" t="s">
        <v>1008</v>
      </c>
    </row>
    <row r="104" spans="2:51" s="11" customFormat="1" ht="12">
      <c r="B104" s="228"/>
      <c r="C104" s="229"/>
      <c r="D104" s="230" t="s">
        <v>204</v>
      </c>
      <c r="E104" s="231" t="s">
        <v>1</v>
      </c>
      <c r="F104" s="232" t="s">
        <v>1003</v>
      </c>
      <c r="G104" s="229"/>
      <c r="H104" s="233">
        <v>12.6</v>
      </c>
      <c r="I104" s="234"/>
      <c r="J104" s="234"/>
      <c r="K104" s="229"/>
      <c r="L104" s="229"/>
      <c r="M104" s="235"/>
      <c r="N104" s="236"/>
      <c r="O104" s="237"/>
      <c r="P104" s="237"/>
      <c r="Q104" s="237"/>
      <c r="R104" s="237"/>
      <c r="S104" s="237"/>
      <c r="T104" s="237"/>
      <c r="U104" s="237"/>
      <c r="V104" s="237"/>
      <c r="W104" s="237"/>
      <c r="X104" s="238"/>
      <c r="AT104" s="239" t="s">
        <v>204</v>
      </c>
      <c r="AU104" s="239" t="s">
        <v>82</v>
      </c>
      <c r="AV104" s="11" t="s">
        <v>82</v>
      </c>
      <c r="AW104" s="11" t="s">
        <v>5</v>
      </c>
      <c r="AX104" s="11" t="s">
        <v>72</v>
      </c>
      <c r="AY104" s="239" t="s">
        <v>135</v>
      </c>
    </row>
    <row r="105" spans="2:51" s="11" customFormat="1" ht="12">
      <c r="B105" s="228"/>
      <c r="C105" s="229"/>
      <c r="D105" s="230" t="s">
        <v>204</v>
      </c>
      <c r="E105" s="231" t="s">
        <v>1</v>
      </c>
      <c r="F105" s="232" t="s">
        <v>1004</v>
      </c>
      <c r="G105" s="229"/>
      <c r="H105" s="233">
        <v>9.8</v>
      </c>
      <c r="I105" s="234"/>
      <c r="J105" s="234"/>
      <c r="K105" s="229"/>
      <c r="L105" s="229"/>
      <c r="M105" s="235"/>
      <c r="N105" s="236"/>
      <c r="O105" s="237"/>
      <c r="P105" s="237"/>
      <c r="Q105" s="237"/>
      <c r="R105" s="237"/>
      <c r="S105" s="237"/>
      <c r="T105" s="237"/>
      <c r="U105" s="237"/>
      <c r="V105" s="237"/>
      <c r="W105" s="237"/>
      <c r="X105" s="238"/>
      <c r="AT105" s="239" t="s">
        <v>204</v>
      </c>
      <c r="AU105" s="239" t="s">
        <v>82</v>
      </c>
      <c r="AV105" s="11" t="s">
        <v>82</v>
      </c>
      <c r="AW105" s="11" t="s">
        <v>5</v>
      </c>
      <c r="AX105" s="11" t="s">
        <v>72</v>
      </c>
      <c r="AY105" s="239" t="s">
        <v>135</v>
      </c>
    </row>
    <row r="106" spans="2:51" s="11" customFormat="1" ht="12">
      <c r="B106" s="228"/>
      <c r="C106" s="229"/>
      <c r="D106" s="230" t="s">
        <v>204</v>
      </c>
      <c r="E106" s="231" t="s">
        <v>1</v>
      </c>
      <c r="F106" s="232" t="s">
        <v>1005</v>
      </c>
      <c r="G106" s="229"/>
      <c r="H106" s="233">
        <v>8</v>
      </c>
      <c r="I106" s="234"/>
      <c r="J106" s="234"/>
      <c r="K106" s="229"/>
      <c r="L106" s="229"/>
      <c r="M106" s="235"/>
      <c r="N106" s="236"/>
      <c r="O106" s="237"/>
      <c r="P106" s="237"/>
      <c r="Q106" s="237"/>
      <c r="R106" s="237"/>
      <c r="S106" s="237"/>
      <c r="T106" s="237"/>
      <c r="U106" s="237"/>
      <c r="V106" s="237"/>
      <c r="W106" s="237"/>
      <c r="X106" s="238"/>
      <c r="AT106" s="239" t="s">
        <v>204</v>
      </c>
      <c r="AU106" s="239" t="s">
        <v>82</v>
      </c>
      <c r="AV106" s="11" t="s">
        <v>82</v>
      </c>
      <c r="AW106" s="11" t="s">
        <v>5</v>
      </c>
      <c r="AX106" s="11" t="s">
        <v>72</v>
      </c>
      <c r="AY106" s="239" t="s">
        <v>135</v>
      </c>
    </row>
    <row r="107" spans="2:65" s="1" customFormat="1" ht="16.5" customHeight="1">
      <c r="B107" s="36"/>
      <c r="C107" s="209" t="s">
        <v>149</v>
      </c>
      <c r="D107" s="209" t="s">
        <v>138</v>
      </c>
      <c r="E107" s="210" t="s">
        <v>1009</v>
      </c>
      <c r="F107" s="211" t="s">
        <v>1010</v>
      </c>
      <c r="G107" s="212" t="s">
        <v>249</v>
      </c>
      <c r="H107" s="213">
        <v>255</v>
      </c>
      <c r="I107" s="214"/>
      <c r="J107" s="214"/>
      <c r="K107" s="215">
        <f>ROUND(P107*H107,2)</f>
        <v>0</v>
      </c>
      <c r="L107" s="211" t="s">
        <v>142</v>
      </c>
      <c r="M107" s="41"/>
      <c r="N107" s="216" t="s">
        <v>1</v>
      </c>
      <c r="O107" s="217" t="s">
        <v>41</v>
      </c>
      <c r="P107" s="218">
        <f>I107+J107</f>
        <v>0</v>
      </c>
      <c r="Q107" s="218">
        <f>ROUND(I107*H107,2)</f>
        <v>0</v>
      </c>
      <c r="R107" s="218">
        <f>ROUND(J107*H107,2)</f>
        <v>0</v>
      </c>
      <c r="S107" s="77"/>
      <c r="T107" s="219">
        <f>S107*H107</f>
        <v>0</v>
      </c>
      <c r="U107" s="219">
        <v>0.00376</v>
      </c>
      <c r="V107" s="219">
        <f>U107*H107</f>
        <v>0.9588</v>
      </c>
      <c r="W107" s="219">
        <v>0</v>
      </c>
      <c r="X107" s="220">
        <f>W107*H107</f>
        <v>0</v>
      </c>
      <c r="AR107" s="15" t="s">
        <v>153</v>
      </c>
      <c r="AT107" s="15" t="s">
        <v>138</v>
      </c>
      <c r="AU107" s="15" t="s">
        <v>82</v>
      </c>
      <c r="AY107" s="15" t="s">
        <v>135</v>
      </c>
      <c r="BE107" s="221">
        <f>IF(O107="základní",K107,0)</f>
        <v>0</v>
      </c>
      <c r="BF107" s="221">
        <f>IF(O107="snížená",K107,0)</f>
        <v>0</v>
      </c>
      <c r="BG107" s="221">
        <f>IF(O107="zákl. přenesená",K107,0)</f>
        <v>0</v>
      </c>
      <c r="BH107" s="221">
        <f>IF(O107="sníž. přenesená",K107,0)</f>
        <v>0</v>
      </c>
      <c r="BI107" s="221">
        <f>IF(O107="nulová",K107,0)</f>
        <v>0</v>
      </c>
      <c r="BJ107" s="15" t="s">
        <v>80</v>
      </c>
      <c r="BK107" s="221">
        <f>ROUND(P107*H107,2)</f>
        <v>0</v>
      </c>
      <c r="BL107" s="15" t="s">
        <v>153</v>
      </c>
      <c r="BM107" s="15" t="s">
        <v>1011</v>
      </c>
    </row>
    <row r="108" spans="2:51" s="11" customFormat="1" ht="12">
      <c r="B108" s="228"/>
      <c r="C108" s="229"/>
      <c r="D108" s="230" t="s">
        <v>204</v>
      </c>
      <c r="E108" s="231" t="s">
        <v>1</v>
      </c>
      <c r="F108" s="232" t="s">
        <v>1012</v>
      </c>
      <c r="G108" s="229"/>
      <c r="H108" s="233">
        <v>179</v>
      </c>
      <c r="I108" s="234"/>
      <c r="J108" s="234"/>
      <c r="K108" s="229"/>
      <c r="L108" s="229"/>
      <c r="M108" s="235"/>
      <c r="N108" s="236"/>
      <c r="O108" s="237"/>
      <c r="P108" s="237"/>
      <c r="Q108" s="237"/>
      <c r="R108" s="237"/>
      <c r="S108" s="237"/>
      <c r="T108" s="237"/>
      <c r="U108" s="237"/>
      <c r="V108" s="237"/>
      <c r="W108" s="237"/>
      <c r="X108" s="238"/>
      <c r="AT108" s="239" t="s">
        <v>204</v>
      </c>
      <c r="AU108" s="239" t="s">
        <v>82</v>
      </c>
      <c r="AV108" s="11" t="s">
        <v>82</v>
      </c>
      <c r="AW108" s="11" t="s">
        <v>5</v>
      </c>
      <c r="AX108" s="11" t="s">
        <v>72</v>
      </c>
      <c r="AY108" s="239" t="s">
        <v>135</v>
      </c>
    </row>
    <row r="109" spans="2:51" s="11" customFormat="1" ht="12">
      <c r="B109" s="228"/>
      <c r="C109" s="229"/>
      <c r="D109" s="230" t="s">
        <v>204</v>
      </c>
      <c r="E109" s="231" t="s">
        <v>1</v>
      </c>
      <c r="F109" s="232" t="s">
        <v>1013</v>
      </c>
      <c r="G109" s="229"/>
      <c r="H109" s="233">
        <v>48</v>
      </c>
      <c r="I109" s="234"/>
      <c r="J109" s="234"/>
      <c r="K109" s="229"/>
      <c r="L109" s="229"/>
      <c r="M109" s="235"/>
      <c r="N109" s="236"/>
      <c r="O109" s="237"/>
      <c r="P109" s="237"/>
      <c r="Q109" s="237"/>
      <c r="R109" s="237"/>
      <c r="S109" s="237"/>
      <c r="T109" s="237"/>
      <c r="U109" s="237"/>
      <c r="V109" s="237"/>
      <c r="W109" s="237"/>
      <c r="X109" s="238"/>
      <c r="AT109" s="239" t="s">
        <v>204</v>
      </c>
      <c r="AU109" s="239" t="s">
        <v>82</v>
      </c>
      <c r="AV109" s="11" t="s">
        <v>82</v>
      </c>
      <c r="AW109" s="11" t="s">
        <v>5</v>
      </c>
      <c r="AX109" s="11" t="s">
        <v>72</v>
      </c>
      <c r="AY109" s="239" t="s">
        <v>135</v>
      </c>
    </row>
    <row r="110" spans="2:51" s="11" customFormat="1" ht="12">
      <c r="B110" s="228"/>
      <c r="C110" s="229"/>
      <c r="D110" s="230" t="s">
        <v>204</v>
      </c>
      <c r="E110" s="231" t="s">
        <v>1</v>
      </c>
      <c r="F110" s="232" t="s">
        <v>1014</v>
      </c>
      <c r="G110" s="229"/>
      <c r="H110" s="233">
        <v>28</v>
      </c>
      <c r="I110" s="234"/>
      <c r="J110" s="234"/>
      <c r="K110" s="229"/>
      <c r="L110" s="229"/>
      <c r="M110" s="235"/>
      <c r="N110" s="236"/>
      <c r="O110" s="237"/>
      <c r="P110" s="237"/>
      <c r="Q110" s="237"/>
      <c r="R110" s="237"/>
      <c r="S110" s="237"/>
      <c r="T110" s="237"/>
      <c r="U110" s="237"/>
      <c r="V110" s="237"/>
      <c r="W110" s="237"/>
      <c r="X110" s="238"/>
      <c r="AT110" s="239" t="s">
        <v>204</v>
      </c>
      <c r="AU110" s="239" t="s">
        <v>82</v>
      </c>
      <c r="AV110" s="11" t="s">
        <v>82</v>
      </c>
      <c r="AW110" s="11" t="s">
        <v>5</v>
      </c>
      <c r="AX110" s="11" t="s">
        <v>72</v>
      </c>
      <c r="AY110" s="239" t="s">
        <v>135</v>
      </c>
    </row>
    <row r="111" spans="2:65" s="1" customFormat="1" ht="16.5" customHeight="1">
      <c r="B111" s="36"/>
      <c r="C111" s="209" t="s">
        <v>153</v>
      </c>
      <c r="D111" s="209" t="s">
        <v>138</v>
      </c>
      <c r="E111" s="210" t="s">
        <v>1015</v>
      </c>
      <c r="F111" s="211" t="s">
        <v>1016</v>
      </c>
      <c r="G111" s="212" t="s">
        <v>249</v>
      </c>
      <c r="H111" s="213">
        <v>18</v>
      </c>
      <c r="I111" s="214"/>
      <c r="J111" s="214"/>
      <c r="K111" s="215">
        <f>ROUND(P111*H111,2)</f>
        <v>0</v>
      </c>
      <c r="L111" s="211" t="s">
        <v>142</v>
      </c>
      <c r="M111" s="41"/>
      <c r="N111" s="216" t="s">
        <v>1</v>
      </c>
      <c r="O111" s="217" t="s">
        <v>41</v>
      </c>
      <c r="P111" s="218">
        <f>I111+J111</f>
        <v>0</v>
      </c>
      <c r="Q111" s="218">
        <f>ROUND(I111*H111,2)</f>
        <v>0</v>
      </c>
      <c r="R111" s="218">
        <f>ROUND(J111*H111,2)</f>
        <v>0</v>
      </c>
      <c r="S111" s="77"/>
      <c r="T111" s="219">
        <f>S111*H111</f>
        <v>0</v>
      </c>
      <c r="U111" s="219">
        <v>0.0102</v>
      </c>
      <c r="V111" s="219">
        <f>U111*H111</f>
        <v>0.1836</v>
      </c>
      <c r="W111" s="219">
        <v>0</v>
      </c>
      <c r="X111" s="220">
        <f>W111*H111</f>
        <v>0</v>
      </c>
      <c r="AR111" s="15" t="s">
        <v>153</v>
      </c>
      <c r="AT111" s="15" t="s">
        <v>138</v>
      </c>
      <c r="AU111" s="15" t="s">
        <v>82</v>
      </c>
      <c r="AY111" s="15" t="s">
        <v>135</v>
      </c>
      <c r="BE111" s="221">
        <f>IF(O111="základní",K111,0)</f>
        <v>0</v>
      </c>
      <c r="BF111" s="221">
        <f>IF(O111="snížená",K111,0)</f>
        <v>0</v>
      </c>
      <c r="BG111" s="221">
        <f>IF(O111="zákl. přenesená",K111,0)</f>
        <v>0</v>
      </c>
      <c r="BH111" s="221">
        <f>IF(O111="sníž. přenesená",K111,0)</f>
        <v>0</v>
      </c>
      <c r="BI111" s="221">
        <f>IF(O111="nulová",K111,0)</f>
        <v>0</v>
      </c>
      <c r="BJ111" s="15" t="s">
        <v>80</v>
      </c>
      <c r="BK111" s="221">
        <f>ROUND(P111*H111,2)</f>
        <v>0</v>
      </c>
      <c r="BL111" s="15" t="s">
        <v>153</v>
      </c>
      <c r="BM111" s="15" t="s">
        <v>1017</v>
      </c>
    </row>
    <row r="112" spans="2:51" s="11" customFormat="1" ht="12">
      <c r="B112" s="228"/>
      <c r="C112" s="229"/>
      <c r="D112" s="230" t="s">
        <v>204</v>
      </c>
      <c r="E112" s="231" t="s">
        <v>1</v>
      </c>
      <c r="F112" s="232" t="s">
        <v>1018</v>
      </c>
      <c r="G112" s="229"/>
      <c r="H112" s="233">
        <v>18</v>
      </c>
      <c r="I112" s="234"/>
      <c r="J112" s="234"/>
      <c r="K112" s="229"/>
      <c r="L112" s="229"/>
      <c r="M112" s="235"/>
      <c r="N112" s="236"/>
      <c r="O112" s="237"/>
      <c r="P112" s="237"/>
      <c r="Q112" s="237"/>
      <c r="R112" s="237"/>
      <c r="S112" s="237"/>
      <c r="T112" s="237"/>
      <c r="U112" s="237"/>
      <c r="V112" s="237"/>
      <c r="W112" s="237"/>
      <c r="X112" s="238"/>
      <c r="AT112" s="239" t="s">
        <v>204</v>
      </c>
      <c r="AU112" s="239" t="s">
        <v>82</v>
      </c>
      <c r="AV112" s="11" t="s">
        <v>82</v>
      </c>
      <c r="AW112" s="11" t="s">
        <v>5</v>
      </c>
      <c r="AX112" s="11" t="s">
        <v>80</v>
      </c>
      <c r="AY112" s="239" t="s">
        <v>135</v>
      </c>
    </row>
    <row r="113" spans="2:65" s="1" customFormat="1" ht="16.5" customHeight="1">
      <c r="B113" s="36"/>
      <c r="C113" s="209" t="s">
        <v>134</v>
      </c>
      <c r="D113" s="209" t="s">
        <v>138</v>
      </c>
      <c r="E113" s="210" t="s">
        <v>1019</v>
      </c>
      <c r="F113" s="211" t="s">
        <v>1020</v>
      </c>
      <c r="G113" s="212" t="s">
        <v>249</v>
      </c>
      <c r="H113" s="213">
        <v>1</v>
      </c>
      <c r="I113" s="214"/>
      <c r="J113" s="214"/>
      <c r="K113" s="215">
        <f>ROUND(P113*H113,2)</f>
        <v>0</v>
      </c>
      <c r="L113" s="211" t="s">
        <v>1</v>
      </c>
      <c r="M113" s="41"/>
      <c r="N113" s="216" t="s">
        <v>1</v>
      </c>
      <c r="O113" s="217" t="s">
        <v>41</v>
      </c>
      <c r="P113" s="218">
        <f>I113+J113</f>
        <v>0</v>
      </c>
      <c r="Q113" s="218">
        <f>ROUND(I113*H113,2)</f>
        <v>0</v>
      </c>
      <c r="R113" s="218">
        <f>ROUND(J113*H113,2)</f>
        <v>0</v>
      </c>
      <c r="S113" s="77"/>
      <c r="T113" s="219">
        <f>S113*H113</f>
        <v>0</v>
      </c>
      <c r="U113" s="219">
        <v>0</v>
      </c>
      <c r="V113" s="219">
        <f>U113*H113</f>
        <v>0</v>
      </c>
      <c r="W113" s="219">
        <v>0</v>
      </c>
      <c r="X113" s="220">
        <f>W113*H113</f>
        <v>0</v>
      </c>
      <c r="AR113" s="15" t="s">
        <v>153</v>
      </c>
      <c r="AT113" s="15" t="s">
        <v>138</v>
      </c>
      <c r="AU113" s="15" t="s">
        <v>82</v>
      </c>
      <c r="AY113" s="15" t="s">
        <v>135</v>
      </c>
      <c r="BE113" s="221">
        <f>IF(O113="základní",K113,0)</f>
        <v>0</v>
      </c>
      <c r="BF113" s="221">
        <f>IF(O113="snížená",K113,0)</f>
        <v>0</v>
      </c>
      <c r="BG113" s="221">
        <f>IF(O113="zákl. přenesená",K113,0)</f>
        <v>0</v>
      </c>
      <c r="BH113" s="221">
        <f>IF(O113="sníž. přenesená",K113,0)</f>
        <v>0</v>
      </c>
      <c r="BI113" s="221">
        <f>IF(O113="nulová",K113,0)</f>
        <v>0</v>
      </c>
      <c r="BJ113" s="15" t="s">
        <v>80</v>
      </c>
      <c r="BK113" s="221">
        <f>ROUND(P113*H113,2)</f>
        <v>0</v>
      </c>
      <c r="BL113" s="15" t="s">
        <v>153</v>
      </c>
      <c r="BM113" s="15" t="s">
        <v>1021</v>
      </c>
    </row>
    <row r="114" spans="2:63" s="10" customFormat="1" ht="22.8" customHeight="1">
      <c r="B114" s="192"/>
      <c r="C114" s="193"/>
      <c r="D114" s="194" t="s">
        <v>71</v>
      </c>
      <c r="E114" s="207" t="s">
        <v>174</v>
      </c>
      <c r="F114" s="207" t="s">
        <v>1022</v>
      </c>
      <c r="G114" s="193"/>
      <c r="H114" s="193"/>
      <c r="I114" s="196"/>
      <c r="J114" s="196"/>
      <c r="K114" s="208">
        <f>BK114</f>
        <v>0</v>
      </c>
      <c r="L114" s="193"/>
      <c r="M114" s="198"/>
      <c r="N114" s="199"/>
      <c r="O114" s="200"/>
      <c r="P114" s="200"/>
      <c r="Q114" s="201">
        <f>SUM(Q115:Q124)</f>
        <v>0</v>
      </c>
      <c r="R114" s="201">
        <f>SUM(R115:R124)</f>
        <v>0</v>
      </c>
      <c r="S114" s="200"/>
      <c r="T114" s="202">
        <f>SUM(T115:T124)</f>
        <v>0</v>
      </c>
      <c r="U114" s="200"/>
      <c r="V114" s="202">
        <f>SUM(V115:V124)</f>
        <v>0.0036990000000000005</v>
      </c>
      <c r="W114" s="200"/>
      <c r="X114" s="203">
        <f>SUM(X115:X124)</f>
        <v>2.12166</v>
      </c>
      <c r="AR114" s="204" t="s">
        <v>80</v>
      </c>
      <c r="AT114" s="205" t="s">
        <v>71</v>
      </c>
      <c r="AU114" s="205" t="s">
        <v>80</v>
      </c>
      <c r="AY114" s="204" t="s">
        <v>135</v>
      </c>
      <c r="BK114" s="206">
        <f>SUM(BK115:BK124)</f>
        <v>0</v>
      </c>
    </row>
    <row r="115" spans="2:65" s="1" customFormat="1" ht="16.5" customHeight="1">
      <c r="B115" s="36"/>
      <c r="C115" s="209" t="s">
        <v>160</v>
      </c>
      <c r="D115" s="209" t="s">
        <v>138</v>
      </c>
      <c r="E115" s="210" t="s">
        <v>1023</v>
      </c>
      <c r="F115" s="211" t="s">
        <v>1024</v>
      </c>
      <c r="G115" s="212" t="s">
        <v>218</v>
      </c>
      <c r="H115" s="213">
        <v>420</v>
      </c>
      <c r="I115" s="214"/>
      <c r="J115" s="214"/>
      <c r="K115" s="215">
        <f>ROUND(P115*H115,2)</f>
        <v>0</v>
      </c>
      <c r="L115" s="211" t="s">
        <v>142</v>
      </c>
      <c r="M115" s="41"/>
      <c r="N115" s="216" t="s">
        <v>1</v>
      </c>
      <c r="O115" s="217" t="s">
        <v>41</v>
      </c>
      <c r="P115" s="218">
        <f>I115+J115</f>
        <v>0</v>
      </c>
      <c r="Q115" s="218">
        <f>ROUND(I115*H115,2)</f>
        <v>0</v>
      </c>
      <c r="R115" s="218">
        <f>ROUND(J115*H115,2)</f>
        <v>0</v>
      </c>
      <c r="S115" s="77"/>
      <c r="T115" s="219">
        <f>S115*H115</f>
        <v>0</v>
      </c>
      <c r="U115" s="219">
        <v>0</v>
      </c>
      <c r="V115" s="219">
        <f>U115*H115</f>
        <v>0</v>
      </c>
      <c r="W115" s="219">
        <v>0.002</v>
      </c>
      <c r="X115" s="220">
        <f>W115*H115</f>
        <v>0.84</v>
      </c>
      <c r="AR115" s="15" t="s">
        <v>153</v>
      </c>
      <c r="AT115" s="15" t="s">
        <v>138</v>
      </c>
      <c r="AU115" s="15" t="s">
        <v>82</v>
      </c>
      <c r="AY115" s="15" t="s">
        <v>135</v>
      </c>
      <c r="BE115" s="221">
        <f>IF(O115="základní",K115,0)</f>
        <v>0</v>
      </c>
      <c r="BF115" s="221">
        <f>IF(O115="snížená",K115,0)</f>
        <v>0</v>
      </c>
      <c r="BG115" s="221">
        <f>IF(O115="zákl. přenesená",K115,0)</f>
        <v>0</v>
      </c>
      <c r="BH115" s="221">
        <f>IF(O115="sníž. přenesená",K115,0)</f>
        <v>0</v>
      </c>
      <c r="BI115" s="221">
        <f>IF(O115="nulová",K115,0)</f>
        <v>0</v>
      </c>
      <c r="BJ115" s="15" t="s">
        <v>80</v>
      </c>
      <c r="BK115" s="221">
        <f>ROUND(P115*H115,2)</f>
        <v>0</v>
      </c>
      <c r="BL115" s="15" t="s">
        <v>153</v>
      </c>
      <c r="BM115" s="15" t="s">
        <v>1025</v>
      </c>
    </row>
    <row r="116" spans="2:65" s="1" customFormat="1" ht="16.5" customHeight="1">
      <c r="B116" s="36"/>
      <c r="C116" s="209" t="s">
        <v>164</v>
      </c>
      <c r="D116" s="209" t="s">
        <v>138</v>
      </c>
      <c r="E116" s="210" t="s">
        <v>1026</v>
      </c>
      <c r="F116" s="211" t="s">
        <v>1027</v>
      </c>
      <c r="G116" s="212" t="s">
        <v>218</v>
      </c>
      <c r="H116" s="213">
        <v>140</v>
      </c>
      <c r="I116" s="214"/>
      <c r="J116" s="214"/>
      <c r="K116" s="215">
        <f>ROUND(P116*H116,2)</f>
        <v>0</v>
      </c>
      <c r="L116" s="211" t="s">
        <v>142</v>
      </c>
      <c r="M116" s="41"/>
      <c r="N116" s="216" t="s">
        <v>1</v>
      </c>
      <c r="O116" s="217" t="s">
        <v>41</v>
      </c>
      <c r="P116" s="218">
        <f>I116+J116</f>
        <v>0</v>
      </c>
      <c r="Q116" s="218">
        <f>ROUND(I116*H116,2)</f>
        <v>0</v>
      </c>
      <c r="R116" s="218">
        <f>ROUND(J116*H116,2)</f>
        <v>0</v>
      </c>
      <c r="S116" s="77"/>
      <c r="T116" s="219">
        <f>S116*H116</f>
        <v>0</v>
      </c>
      <c r="U116" s="219">
        <v>0</v>
      </c>
      <c r="V116" s="219">
        <f>U116*H116</f>
        <v>0</v>
      </c>
      <c r="W116" s="219">
        <v>0.004</v>
      </c>
      <c r="X116" s="220">
        <f>W116*H116</f>
        <v>0.56</v>
      </c>
      <c r="AR116" s="15" t="s">
        <v>153</v>
      </c>
      <c r="AT116" s="15" t="s">
        <v>138</v>
      </c>
      <c r="AU116" s="15" t="s">
        <v>82</v>
      </c>
      <c r="AY116" s="15" t="s">
        <v>135</v>
      </c>
      <c r="BE116" s="221">
        <f>IF(O116="základní",K116,0)</f>
        <v>0</v>
      </c>
      <c r="BF116" s="221">
        <f>IF(O116="snížená",K116,0)</f>
        <v>0</v>
      </c>
      <c r="BG116" s="221">
        <f>IF(O116="zákl. přenesená",K116,0)</f>
        <v>0</v>
      </c>
      <c r="BH116" s="221">
        <f>IF(O116="sníž. přenesená",K116,0)</f>
        <v>0</v>
      </c>
      <c r="BI116" s="221">
        <f>IF(O116="nulová",K116,0)</f>
        <v>0</v>
      </c>
      <c r="BJ116" s="15" t="s">
        <v>80</v>
      </c>
      <c r="BK116" s="221">
        <f>ROUND(P116*H116,2)</f>
        <v>0</v>
      </c>
      <c r="BL116" s="15" t="s">
        <v>153</v>
      </c>
      <c r="BM116" s="15" t="s">
        <v>1028</v>
      </c>
    </row>
    <row r="117" spans="2:65" s="1" customFormat="1" ht="16.5" customHeight="1">
      <c r="B117" s="36"/>
      <c r="C117" s="209" t="s">
        <v>168</v>
      </c>
      <c r="D117" s="209" t="s">
        <v>138</v>
      </c>
      <c r="E117" s="210" t="s">
        <v>1029</v>
      </c>
      <c r="F117" s="211" t="s">
        <v>1030</v>
      </c>
      <c r="G117" s="212" t="s">
        <v>218</v>
      </c>
      <c r="H117" s="213">
        <v>80</v>
      </c>
      <c r="I117" s="214"/>
      <c r="J117" s="214"/>
      <c r="K117" s="215">
        <f>ROUND(P117*H117,2)</f>
        <v>0</v>
      </c>
      <c r="L117" s="211" t="s">
        <v>142</v>
      </c>
      <c r="M117" s="41"/>
      <c r="N117" s="216" t="s">
        <v>1</v>
      </c>
      <c r="O117" s="217" t="s">
        <v>41</v>
      </c>
      <c r="P117" s="218">
        <f>I117+J117</f>
        <v>0</v>
      </c>
      <c r="Q117" s="218">
        <f>ROUND(I117*H117,2)</f>
        <v>0</v>
      </c>
      <c r="R117" s="218">
        <f>ROUND(J117*H117,2)</f>
        <v>0</v>
      </c>
      <c r="S117" s="77"/>
      <c r="T117" s="219">
        <f>S117*H117</f>
        <v>0</v>
      </c>
      <c r="U117" s="219">
        <v>0</v>
      </c>
      <c r="V117" s="219">
        <f>U117*H117</f>
        <v>0</v>
      </c>
      <c r="W117" s="219">
        <v>0.005</v>
      </c>
      <c r="X117" s="220">
        <f>W117*H117</f>
        <v>0.4</v>
      </c>
      <c r="AR117" s="15" t="s">
        <v>153</v>
      </c>
      <c r="AT117" s="15" t="s">
        <v>138</v>
      </c>
      <c r="AU117" s="15" t="s">
        <v>82</v>
      </c>
      <c r="AY117" s="15" t="s">
        <v>135</v>
      </c>
      <c r="BE117" s="221">
        <f>IF(O117="základní",K117,0)</f>
        <v>0</v>
      </c>
      <c r="BF117" s="221">
        <f>IF(O117="snížená",K117,0)</f>
        <v>0</v>
      </c>
      <c r="BG117" s="221">
        <f>IF(O117="zákl. přenesená",K117,0)</f>
        <v>0</v>
      </c>
      <c r="BH117" s="221">
        <f>IF(O117="sníž. přenesená",K117,0)</f>
        <v>0</v>
      </c>
      <c r="BI117" s="221">
        <f>IF(O117="nulová",K117,0)</f>
        <v>0</v>
      </c>
      <c r="BJ117" s="15" t="s">
        <v>80</v>
      </c>
      <c r="BK117" s="221">
        <f>ROUND(P117*H117,2)</f>
        <v>0</v>
      </c>
      <c r="BL117" s="15" t="s">
        <v>153</v>
      </c>
      <c r="BM117" s="15" t="s">
        <v>1031</v>
      </c>
    </row>
    <row r="118" spans="2:65" s="1" customFormat="1" ht="16.5" customHeight="1">
      <c r="B118" s="36"/>
      <c r="C118" s="209" t="s">
        <v>174</v>
      </c>
      <c r="D118" s="209" t="s">
        <v>138</v>
      </c>
      <c r="E118" s="210" t="s">
        <v>1032</v>
      </c>
      <c r="F118" s="211" t="s">
        <v>1033</v>
      </c>
      <c r="G118" s="212" t="s">
        <v>218</v>
      </c>
      <c r="H118" s="213">
        <v>30</v>
      </c>
      <c r="I118" s="214"/>
      <c r="J118" s="214"/>
      <c r="K118" s="215">
        <f>ROUND(P118*H118,2)</f>
        <v>0</v>
      </c>
      <c r="L118" s="211" t="s">
        <v>142</v>
      </c>
      <c r="M118" s="41"/>
      <c r="N118" s="216" t="s">
        <v>1</v>
      </c>
      <c r="O118" s="217" t="s">
        <v>41</v>
      </c>
      <c r="P118" s="218">
        <f>I118+J118</f>
        <v>0</v>
      </c>
      <c r="Q118" s="218">
        <f>ROUND(I118*H118,2)</f>
        <v>0</v>
      </c>
      <c r="R118" s="218">
        <f>ROUND(J118*H118,2)</f>
        <v>0</v>
      </c>
      <c r="S118" s="77"/>
      <c r="T118" s="219">
        <f>S118*H118</f>
        <v>0</v>
      </c>
      <c r="U118" s="219">
        <v>0</v>
      </c>
      <c r="V118" s="219">
        <f>U118*H118</f>
        <v>0</v>
      </c>
      <c r="W118" s="219">
        <v>0.006</v>
      </c>
      <c r="X118" s="220">
        <f>W118*H118</f>
        <v>0.18</v>
      </c>
      <c r="AR118" s="15" t="s">
        <v>153</v>
      </c>
      <c r="AT118" s="15" t="s">
        <v>138</v>
      </c>
      <c r="AU118" s="15" t="s">
        <v>82</v>
      </c>
      <c r="AY118" s="15" t="s">
        <v>135</v>
      </c>
      <c r="BE118" s="221">
        <f>IF(O118="základní",K118,0)</f>
        <v>0</v>
      </c>
      <c r="BF118" s="221">
        <f>IF(O118="snížená",K118,0)</f>
        <v>0</v>
      </c>
      <c r="BG118" s="221">
        <f>IF(O118="zákl. přenesená",K118,0)</f>
        <v>0</v>
      </c>
      <c r="BH118" s="221">
        <f>IF(O118="sníž. přenesená",K118,0)</f>
        <v>0</v>
      </c>
      <c r="BI118" s="221">
        <f>IF(O118="nulová",K118,0)</f>
        <v>0</v>
      </c>
      <c r="BJ118" s="15" t="s">
        <v>80</v>
      </c>
      <c r="BK118" s="221">
        <f>ROUND(P118*H118,2)</f>
        <v>0</v>
      </c>
      <c r="BL118" s="15" t="s">
        <v>153</v>
      </c>
      <c r="BM118" s="15" t="s">
        <v>1034</v>
      </c>
    </row>
    <row r="119" spans="2:65" s="1" customFormat="1" ht="16.5" customHeight="1">
      <c r="B119" s="36"/>
      <c r="C119" s="209" t="s">
        <v>178</v>
      </c>
      <c r="D119" s="209" t="s">
        <v>138</v>
      </c>
      <c r="E119" s="210" t="s">
        <v>1035</v>
      </c>
      <c r="F119" s="211" t="s">
        <v>1036</v>
      </c>
      <c r="G119" s="212" t="s">
        <v>218</v>
      </c>
      <c r="H119" s="213">
        <v>41.1</v>
      </c>
      <c r="I119" s="214"/>
      <c r="J119" s="214"/>
      <c r="K119" s="215">
        <f>ROUND(P119*H119,2)</f>
        <v>0</v>
      </c>
      <c r="L119" s="211" t="s">
        <v>142</v>
      </c>
      <c r="M119" s="41"/>
      <c r="N119" s="216" t="s">
        <v>1</v>
      </c>
      <c r="O119" s="217" t="s">
        <v>41</v>
      </c>
      <c r="P119" s="218">
        <f>I119+J119</f>
        <v>0</v>
      </c>
      <c r="Q119" s="218">
        <f>ROUND(I119*H119,2)</f>
        <v>0</v>
      </c>
      <c r="R119" s="218">
        <f>ROUND(J119*H119,2)</f>
        <v>0</v>
      </c>
      <c r="S119" s="77"/>
      <c r="T119" s="219">
        <f>S119*H119</f>
        <v>0</v>
      </c>
      <c r="U119" s="219">
        <v>9E-05</v>
      </c>
      <c r="V119" s="219">
        <f>U119*H119</f>
        <v>0.0036990000000000005</v>
      </c>
      <c r="W119" s="219">
        <v>0.003</v>
      </c>
      <c r="X119" s="220">
        <f>W119*H119</f>
        <v>0.1233</v>
      </c>
      <c r="AR119" s="15" t="s">
        <v>153</v>
      </c>
      <c r="AT119" s="15" t="s">
        <v>138</v>
      </c>
      <c r="AU119" s="15" t="s">
        <v>82</v>
      </c>
      <c r="AY119" s="15" t="s">
        <v>135</v>
      </c>
      <c r="BE119" s="221">
        <f>IF(O119="základní",K119,0)</f>
        <v>0</v>
      </c>
      <c r="BF119" s="221">
        <f>IF(O119="snížená",K119,0)</f>
        <v>0</v>
      </c>
      <c r="BG119" s="221">
        <f>IF(O119="zákl. přenesená",K119,0)</f>
        <v>0</v>
      </c>
      <c r="BH119" s="221">
        <f>IF(O119="sníž. přenesená",K119,0)</f>
        <v>0</v>
      </c>
      <c r="BI119" s="221">
        <f>IF(O119="nulová",K119,0)</f>
        <v>0</v>
      </c>
      <c r="BJ119" s="15" t="s">
        <v>80</v>
      </c>
      <c r="BK119" s="221">
        <f>ROUND(P119*H119,2)</f>
        <v>0</v>
      </c>
      <c r="BL119" s="15" t="s">
        <v>153</v>
      </c>
      <c r="BM119" s="15" t="s">
        <v>1037</v>
      </c>
    </row>
    <row r="120" spans="2:51" s="11" customFormat="1" ht="12">
      <c r="B120" s="228"/>
      <c r="C120" s="229"/>
      <c r="D120" s="230" t="s">
        <v>204</v>
      </c>
      <c r="E120" s="231" t="s">
        <v>1</v>
      </c>
      <c r="F120" s="232" t="s">
        <v>1038</v>
      </c>
      <c r="G120" s="229"/>
      <c r="H120" s="233">
        <v>39.6</v>
      </c>
      <c r="I120" s="234"/>
      <c r="J120" s="234"/>
      <c r="K120" s="229"/>
      <c r="L120" s="229"/>
      <c r="M120" s="235"/>
      <c r="N120" s="236"/>
      <c r="O120" s="237"/>
      <c r="P120" s="237"/>
      <c r="Q120" s="237"/>
      <c r="R120" s="237"/>
      <c r="S120" s="237"/>
      <c r="T120" s="237"/>
      <c r="U120" s="237"/>
      <c r="V120" s="237"/>
      <c r="W120" s="237"/>
      <c r="X120" s="238"/>
      <c r="AT120" s="239" t="s">
        <v>204</v>
      </c>
      <c r="AU120" s="239" t="s">
        <v>82</v>
      </c>
      <c r="AV120" s="11" t="s">
        <v>82</v>
      </c>
      <c r="AW120" s="11" t="s">
        <v>5</v>
      </c>
      <c r="AX120" s="11" t="s">
        <v>72</v>
      </c>
      <c r="AY120" s="239" t="s">
        <v>135</v>
      </c>
    </row>
    <row r="121" spans="2:51" s="11" customFormat="1" ht="12">
      <c r="B121" s="228"/>
      <c r="C121" s="229"/>
      <c r="D121" s="230" t="s">
        <v>204</v>
      </c>
      <c r="E121" s="231" t="s">
        <v>1</v>
      </c>
      <c r="F121" s="232" t="s">
        <v>1039</v>
      </c>
      <c r="G121" s="229"/>
      <c r="H121" s="233">
        <v>1.5</v>
      </c>
      <c r="I121" s="234"/>
      <c r="J121" s="234"/>
      <c r="K121" s="229"/>
      <c r="L121" s="229"/>
      <c r="M121" s="235"/>
      <c r="N121" s="236"/>
      <c r="O121" s="237"/>
      <c r="P121" s="237"/>
      <c r="Q121" s="237"/>
      <c r="R121" s="237"/>
      <c r="S121" s="237"/>
      <c r="T121" s="237"/>
      <c r="U121" s="237"/>
      <c r="V121" s="237"/>
      <c r="W121" s="237"/>
      <c r="X121" s="238"/>
      <c r="AT121" s="239" t="s">
        <v>204</v>
      </c>
      <c r="AU121" s="239" t="s">
        <v>82</v>
      </c>
      <c r="AV121" s="11" t="s">
        <v>82</v>
      </c>
      <c r="AW121" s="11" t="s">
        <v>5</v>
      </c>
      <c r="AX121" s="11" t="s">
        <v>72</v>
      </c>
      <c r="AY121" s="239" t="s">
        <v>135</v>
      </c>
    </row>
    <row r="122" spans="2:65" s="1" customFormat="1" ht="16.5" customHeight="1">
      <c r="B122" s="36"/>
      <c r="C122" s="209" t="s">
        <v>260</v>
      </c>
      <c r="D122" s="209" t="s">
        <v>138</v>
      </c>
      <c r="E122" s="210" t="s">
        <v>1040</v>
      </c>
      <c r="F122" s="211" t="s">
        <v>1041</v>
      </c>
      <c r="G122" s="212" t="s">
        <v>218</v>
      </c>
      <c r="H122" s="213">
        <v>41.1</v>
      </c>
      <c r="I122" s="214"/>
      <c r="J122" s="214"/>
      <c r="K122" s="215">
        <f>ROUND(P122*H122,2)</f>
        <v>0</v>
      </c>
      <c r="L122" s="211" t="s">
        <v>142</v>
      </c>
      <c r="M122" s="41"/>
      <c r="N122" s="216" t="s">
        <v>1</v>
      </c>
      <c r="O122" s="217" t="s">
        <v>41</v>
      </c>
      <c r="P122" s="218">
        <f>I122+J122</f>
        <v>0</v>
      </c>
      <c r="Q122" s="218">
        <f>ROUND(I122*H122,2)</f>
        <v>0</v>
      </c>
      <c r="R122" s="218">
        <f>ROUND(J122*H122,2)</f>
        <v>0</v>
      </c>
      <c r="S122" s="77"/>
      <c r="T122" s="219">
        <f>S122*H122</f>
        <v>0</v>
      </c>
      <c r="U122" s="219">
        <v>0</v>
      </c>
      <c r="V122" s="219">
        <f>U122*H122</f>
        <v>0</v>
      </c>
      <c r="W122" s="219">
        <v>0</v>
      </c>
      <c r="X122" s="220">
        <f>W122*H122</f>
        <v>0</v>
      </c>
      <c r="AR122" s="15" t="s">
        <v>153</v>
      </c>
      <c r="AT122" s="15" t="s">
        <v>138</v>
      </c>
      <c r="AU122" s="15" t="s">
        <v>82</v>
      </c>
      <c r="AY122" s="15" t="s">
        <v>135</v>
      </c>
      <c r="BE122" s="221">
        <f>IF(O122="základní",K122,0)</f>
        <v>0</v>
      </c>
      <c r="BF122" s="221">
        <f>IF(O122="snížená",K122,0)</f>
        <v>0</v>
      </c>
      <c r="BG122" s="221">
        <f>IF(O122="zákl. přenesená",K122,0)</f>
        <v>0</v>
      </c>
      <c r="BH122" s="221">
        <f>IF(O122="sníž. přenesená",K122,0)</f>
        <v>0</v>
      </c>
      <c r="BI122" s="221">
        <f>IF(O122="nulová",K122,0)</f>
        <v>0</v>
      </c>
      <c r="BJ122" s="15" t="s">
        <v>80</v>
      </c>
      <c r="BK122" s="221">
        <f>ROUND(P122*H122,2)</f>
        <v>0</v>
      </c>
      <c r="BL122" s="15" t="s">
        <v>153</v>
      </c>
      <c r="BM122" s="15" t="s">
        <v>1042</v>
      </c>
    </row>
    <row r="123" spans="2:65" s="1" customFormat="1" ht="16.5" customHeight="1">
      <c r="B123" s="36"/>
      <c r="C123" s="209" t="s">
        <v>265</v>
      </c>
      <c r="D123" s="209" t="s">
        <v>138</v>
      </c>
      <c r="E123" s="210" t="s">
        <v>1043</v>
      </c>
      <c r="F123" s="211" t="s">
        <v>1044</v>
      </c>
      <c r="G123" s="212" t="s">
        <v>202</v>
      </c>
      <c r="H123" s="213">
        <v>0.27</v>
      </c>
      <c r="I123" s="214"/>
      <c r="J123" s="214"/>
      <c r="K123" s="215">
        <f>ROUND(P123*H123,2)</f>
        <v>0</v>
      </c>
      <c r="L123" s="211" t="s">
        <v>142</v>
      </c>
      <c r="M123" s="41"/>
      <c r="N123" s="216" t="s">
        <v>1</v>
      </c>
      <c r="O123" s="217" t="s">
        <v>41</v>
      </c>
      <c r="P123" s="218">
        <f>I123+J123</f>
        <v>0</v>
      </c>
      <c r="Q123" s="218">
        <f>ROUND(I123*H123,2)</f>
        <v>0</v>
      </c>
      <c r="R123" s="218">
        <f>ROUND(J123*H123,2)</f>
        <v>0</v>
      </c>
      <c r="S123" s="77"/>
      <c r="T123" s="219">
        <f>S123*H123</f>
        <v>0</v>
      </c>
      <c r="U123" s="219">
        <v>0</v>
      </c>
      <c r="V123" s="219">
        <f>U123*H123</f>
        <v>0</v>
      </c>
      <c r="W123" s="219">
        <v>0.068</v>
      </c>
      <c r="X123" s="220">
        <f>W123*H123</f>
        <v>0.01836</v>
      </c>
      <c r="AR123" s="15" t="s">
        <v>153</v>
      </c>
      <c r="AT123" s="15" t="s">
        <v>138</v>
      </c>
      <c r="AU123" s="15" t="s">
        <v>82</v>
      </c>
      <c r="AY123" s="15" t="s">
        <v>135</v>
      </c>
      <c r="BE123" s="221">
        <f>IF(O123="základní",K123,0)</f>
        <v>0</v>
      </c>
      <c r="BF123" s="221">
        <f>IF(O123="snížená",K123,0)</f>
        <v>0</v>
      </c>
      <c r="BG123" s="221">
        <f>IF(O123="zákl. přenesená",K123,0)</f>
        <v>0</v>
      </c>
      <c r="BH123" s="221">
        <f>IF(O123="sníž. přenesená",K123,0)</f>
        <v>0</v>
      </c>
      <c r="BI123" s="221">
        <f>IF(O123="nulová",K123,0)</f>
        <v>0</v>
      </c>
      <c r="BJ123" s="15" t="s">
        <v>80</v>
      </c>
      <c r="BK123" s="221">
        <f>ROUND(P123*H123,2)</f>
        <v>0</v>
      </c>
      <c r="BL123" s="15" t="s">
        <v>153</v>
      </c>
      <c r="BM123" s="15" t="s">
        <v>1045</v>
      </c>
    </row>
    <row r="124" spans="2:51" s="11" customFormat="1" ht="12">
      <c r="B124" s="228"/>
      <c r="C124" s="229"/>
      <c r="D124" s="230" t="s">
        <v>204</v>
      </c>
      <c r="E124" s="231" t="s">
        <v>1</v>
      </c>
      <c r="F124" s="232" t="s">
        <v>1046</v>
      </c>
      <c r="G124" s="229"/>
      <c r="H124" s="233">
        <v>0.27</v>
      </c>
      <c r="I124" s="234"/>
      <c r="J124" s="234"/>
      <c r="K124" s="229"/>
      <c r="L124" s="229"/>
      <c r="M124" s="235"/>
      <c r="N124" s="236"/>
      <c r="O124" s="237"/>
      <c r="P124" s="237"/>
      <c r="Q124" s="237"/>
      <c r="R124" s="237"/>
      <c r="S124" s="237"/>
      <c r="T124" s="237"/>
      <c r="U124" s="237"/>
      <c r="V124" s="237"/>
      <c r="W124" s="237"/>
      <c r="X124" s="238"/>
      <c r="AT124" s="239" t="s">
        <v>204</v>
      </c>
      <c r="AU124" s="239" t="s">
        <v>82</v>
      </c>
      <c r="AV124" s="11" t="s">
        <v>82</v>
      </c>
      <c r="AW124" s="11" t="s">
        <v>5</v>
      </c>
      <c r="AX124" s="11" t="s">
        <v>80</v>
      </c>
      <c r="AY124" s="239" t="s">
        <v>135</v>
      </c>
    </row>
    <row r="125" spans="2:63" s="10" customFormat="1" ht="22.8" customHeight="1">
      <c r="B125" s="192"/>
      <c r="C125" s="193"/>
      <c r="D125" s="194" t="s">
        <v>71</v>
      </c>
      <c r="E125" s="207" t="s">
        <v>292</v>
      </c>
      <c r="F125" s="207" t="s">
        <v>293</v>
      </c>
      <c r="G125" s="193"/>
      <c r="H125" s="193"/>
      <c r="I125" s="196"/>
      <c r="J125" s="196"/>
      <c r="K125" s="208">
        <f>BK125</f>
        <v>0</v>
      </c>
      <c r="L125" s="193"/>
      <c r="M125" s="198"/>
      <c r="N125" s="199"/>
      <c r="O125" s="200"/>
      <c r="P125" s="200"/>
      <c r="Q125" s="201">
        <f>SUM(Q126:Q130)</f>
        <v>0</v>
      </c>
      <c r="R125" s="201">
        <f>SUM(R126:R130)</f>
        <v>0</v>
      </c>
      <c r="S125" s="200"/>
      <c r="T125" s="202">
        <f>SUM(T126:T130)</f>
        <v>0</v>
      </c>
      <c r="U125" s="200"/>
      <c r="V125" s="202">
        <f>SUM(V126:V130)</f>
        <v>0</v>
      </c>
      <c r="W125" s="200"/>
      <c r="X125" s="203">
        <f>SUM(X126:X130)</f>
        <v>0</v>
      </c>
      <c r="AR125" s="204" t="s">
        <v>80</v>
      </c>
      <c r="AT125" s="205" t="s">
        <v>71</v>
      </c>
      <c r="AU125" s="205" t="s">
        <v>80</v>
      </c>
      <c r="AY125" s="204" t="s">
        <v>135</v>
      </c>
      <c r="BK125" s="206">
        <f>SUM(BK126:BK130)</f>
        <v>0</v>
      </c>
    </row>
    <row r="126" spans="2:65" s="1" customFormat="1" ht="16.5" customHeight="1">
      <c r="B126" s="36"/>
      <c r="C126" s="209" t="s">
        <v>271</v>
      </c>
      <c r="D126" s="209" t="s">
        <v>138</v>
      </c>
      <c r="E126" s="210" t="s">
        <v>295</v>
      </c>
      <c r="F126" s="211" t="s">
        <v>296</v>
      </c>
      <c r="G126" s="212" t="s">
        <v>297</v>
      </c>
      <c r="H126" s="213">
        <v>2.124</v>
      </c>
      <c r="I126" s="214"/>
      <c r="J126" s="214"/>
      <c r="K126" s="215">
        <f>ROUND(P126*H126,2)</f>
        <v>0</v>
      </c>
      <c r="L126" s="211" t="s">
        <v>142</v>
      </c>
      <c r="M126" s="41"/>
      <c r="N126" s="216" t="s">
        <v>1</v>
      </c>
      <c r="O126" s="217" t="s">
        <v>41</v>
      </c>
      <c r="P126" s="218">
        <f>I126+J126</f>
        <v>0</v>
      </c>
      <c r="Q126" s="218">
        <f>ROUND(I126*H126,2)</f>
        <v>0</v>
      </c>
      <c r="R126" s="218">
        <f>ROUND(J126*H126,2)</f>
        <v>0</v>
      </c>
      <c r="S126" s="77"/>
      <c r="T126" s="219">
        <f>S126*H126</f>
        <v>0</v>
      </c>
      <c r="U126" s="219">
        <v>0</v>
      </c>
      <c r="V126" s="219">
        <f>U126*H126</f>
        <v>0</v>
      </c>
      <c r="W126" s="219">
        <v>0</v>
      </c>
      <c r="X126" s="220">
        <f>W126*H126</f>
        <v>0</v>
      </c>
      <c r="AR126" s="15" t="s">
        <v>153</v>
      </c>
      <c r="AT126" s="15" t="s">
        <v>138</v>
      </c>
      <c r="AU126" s="15" t="s">
        <v>82</v>
      </c>
      <c r="AY126" s="15" t="s">
        <v>135</v>
      </c>
      <c r="BE126" s="221">
        <f>IF(O126="základní",K126,0)</f>
        <v>0</v>
      </c>
      <c r="BF126" s="221">
        <f>IF(O126="snížená",K126,0)</f>
        <v>0</v>
      </c>
      <c r="BG126" s="221">
        <f>IF(O126="zákl. přenesená",K126,0)</f>
        <v>0</v>
      </c>
      <c r="BH126" s="221">
        <f>IF(O126="sníž. přenesená",K126,0)</f>
        <v>0</v>
      </c>
      <c r="BI126" s="221">
        <f>IF(O126="nulová",K126,0)</f>
        <v>0</v>
      </c>
      <c r="BJ126" s="15" t="s">
        <v>80</v>
      </c>
      <c r="BK126" s="221">
        <f>ROUND(P126*H126,2)</f>
        <v>0</v>
      </c>
      <c r="BL126" s="15" t="s">
        <v>153</v>
      </c>
      <c r="BM126" s="15" t="s">
        <v>1047</v>
      </c>
    </row>
    <row r="127" spans="2:65" s="1" customFormat="1" ht="16.5" customHeight="1">
      <c r="B127" s="36"/>
      <c r="C127" s="209" t="s">
        <v>276</v>
      </c>
      <c r="D127" s="209" t="s">
        <v>138</v>
      </c>
      <c r="E127" s="210" t="s">
        <v>300</v>
      </c>
      <c r="F127" s="211" t="s">
        <v>301</v>
      </c>
      <c r="G127" s="212" t="s">
        <v>297</v>
      </c>
      <c r="H127" s="213">
        <v>2.124</v>
      </c>
      <c r="I127" s="214"/>
      <c r="J127" s="214"/>
      <c r="K127" s="215">
        <f>ROUND(P127*H127,2)</f>
        <v>0</v>
      </c>
      <c r="L127" s="211" t="s">
        <v>142</v>
      </c>
      <c r="M127" s="41"/>
      <c r="N127" s="216" t="s">
        <v>1</v>
      </c>
      <c r="O127" s="217" t="s">
        <v>41</v>
      </c>
      <c r="P127" s="218">
        <f>I127+J127</f>
        <v>0</v>
      </c>
      <c r="Q127" s="218">
        <f>ROUND(I127*H127,2)</f>
        <v>0</v>
      </c>
      <c r="R127" s="218">
        <f>ROUND(J127*H127,2)</f>
        <v>0</v>
      </c>
      <c r="S127" s="77"/>
      <c r="T127" s="219">
        <f>S127*H127</f>
        <v>0</v>
      </c>
      <c r="U127" s="219">
        <v>0</v>
      </c>
      <c r="V127" s="219">
        <f>U127*H127</f>
        <v>0</v>
      </c>
      <c r="W127" s="219">
        <v>0</v>
      </c>
      <c r="X127" s="220">
        <f>W127*H127</f>
        <v>0</v>
      </c>
      <c r="AR127" s="15" t="s">
        <v>153</v>
      </c>
      <c r="AT127" s="15" t="s">
        <v>138</v>
      </c>
      <c r="AU127" s="15" t="s">
        <v>82</v>
      </c>
      <c r="AY127" s="15" t="s">
        <v>135</v>
      </c>
      <c r="BE127" s="221">
        <f>IF(O127="základní",K127,0)</f>
        <v>0</v>
      </c>
      <c r="BF127" s="221">
        <f>IF(O127="snížená",K127,0)</f>
        <v>0</v>
      </c>
      <c r="BG127" s="221">
        <f>IF(O127="zákl. přenesená",K127,0)</f>
        <v>0</v>
      </c>
      <c r="BH127" s="221">
        <f>IF(O127="sníž. přenesená",K127,0)</f>
        <v>0</v>
      </c>
      <c r="BI127" s="221">
        <f>IF(O127="nulová",K127,0)</f>
        <v>0</v>
      </c>
      <c r="BJ127" s="15" t="s">
        <v>80</v>
      </c>
      <c r="BK127" s="221">
        <f>ROUND(P127*H127,2)</f>
        <v>0</v>
      </c>
      <c r="BL127" s="15" t="s">
        <v>153</v>
      </c>
      <c r="BM127" s="15" t="s">
        <v>1048</v>
      </c>
    </row>
    <row r="128" spans="2:65" s="1" customFormat="1" ht="16.5" customHeight="1">
      <c r="B128" s="36"/>
      <c r="C128" s="209" t="s">
        <v>9</v>
      </c>
      <c r="D128" s="209" t="s">
        <v>138</v>
      </c>
      <c r="E128" s="210" t="s">
        <v>304</v>
      </c>
      <c r="F128" s="211" t="s">
        <v>305</v>
      </c>
      <c r="G128" s="212" t="s">
        <v>297</v>
      </c>
      <c r="H128" s="213">
        <v>19.116</v>
      </c>
      <c r="I128" s="214"/>
      <c r="J128" s="214"/>
      <c r="K128" s="215">
        <f>ROUND(P128*H128,2)</f>
        <v>0</v>
      </c>
      <c r="L128" s="211" t="s">
        <v>142</v>
      </c>
      <c r="M128" s="41"/>
      <c r="N128" s="216" t="s">
        <v>1</v>
      </c>
      <c r="O128" s="217" t="s">
        <v>41</v>
      </c>
      <c r="P128" s="218">
        <f>I128+J128</f>
        <v>0</v>
      </c>
      <c r="Q128" s="218">
        <f>ROUND(I128*H128,2)</f>
        <v>0</v>
      </c>
      <c r="R128" s="218">
        <f>ROUND(J128*H128,2)</f>
        <v>0</v>
      </c>
      <c r="S128" s="77"/>
      <c r="T128" s="219">
        <f>S128*H128</f>
        <v>0</v>
      </c>
      <c r="U128" s="219">
        <v>0</v>
      </c>
      <c r="V128" s="219">
        <f>U128*H128</f>
        <v>0</v>
      </c>
      <c r="W128" s="219">
        <v>0</v>
      </c>
      <c r="X128" s="220">
        <f>W128*H128</f>
        <v>0</v>
      </c>
      <c r="AR128" s="15" t="s">
        <v>153</v>
      </c>
      <c r="AT128" s="15" t="s">
        <v>138</v>
      </c>
      <c r="AU128" s="15" t="s">
        <v>82</v>
      </c>
      <c r="AY128" s="15" t="s">
        <v>135</v>
      </c>
      <c r="BE128" s="221">
        <f>IF(O128="základní",K128,0)</f>
        <v>0</v>
      </c>
      <c r="BF128" s="221">
        <f>IF(O128="snížená",K128,0)</f>
        <v>0</v>
      </c>
      <c r="BG128" s="221">
        <f>IF(O128="zákl. přenesená",K128,0)</f>
        <v>0</v>
      </c>
      <c r="BH128" s="221">
        <f>IF(O128="sníž. přenesená",K128,0)</f>
        <v>0</v>
      </c>
      <c r="BI128" s="221">
        <f>IF(O128="nulová",K128,0)</f>
        <v>0</v>
      </c>
      <c r="BJ128" s="15" t="s">
        <v>80</v>
      </c>
      <c r="BK128" s="221">
        <f>ROUND(P128*H128,2)</f>
        <v>0</v>
      </c>
      <c r="BL128" s="15" t="s">
        <v>153</v>
      </c>
      <c r="BM128" s="15" t="s">
        <v>1049</v>
      </c>
    </row>
    <row r="129" spans="2:51" s="11" customFormat="1" ht="12">
      <c r="B129" s="228"/>
      <c r="C129" s="229"/>
      <c r="D129" s="230" t="s">
        <v>204</v>
      </c>
      <c r="E129" s="229"/>
      <c r="F129" s="232" t="s">
        <v>1050</v>
      </c>
      <c r="G129" s="229"/>
      <c r="H129" s="233">
        <v>19.116</v>
      </c>
      <c r="I129" s="234"/>
      <c r="J129" s="234"/>
      <c r="K129" s="229"/>
      <c r="L129" s="229"/>
      <c r="M129" s="235"/>
      <c r="N129" s="236"/>
      <c r="O129" s="237"/>
      <c r="P129" s="237"/>
      <c r="Q129" s="237"/>
      <c r="R129" s="237"/>
      <c r="S129" s="237"/>
      <c r="T129" s="237"/>
      <c r="U129" s="237"/>
      <c r="V129" s="237"/>
      <c r="W129" s="237"/>
      <c r="X129" s="238"/>
      <c r="AT129" s="239" t="s">
        <v>204</v>
      </c>
      <c r="AU129" s="239" t="s">
        <v>82</v>
      </c>
      <c r="AV129" s="11" t="s">
        <v>82</v>
      </c>
      <c r="AW129" s="11" t="s">
        <v>4</v>
      </c>
      <c r="AX129" s="11" t="s">
        <v>80</v>
      </c>
      <c r="AY129" s="239" t="s">
        <v>135</v>
      </c>
    </row>
    <row r="130" spans="2:65" s="1" customFormat="1" ht="16.5" customHeight="1">
      <c r="B130" s="36"/>
      <c r="C130" s="209" t="s">
        <v>238</v>
      </c>
      <c r="D130" s="209" t="s">
        <v>138</v>
      </c>
      <c r="E130" s="210" t="s">
        <v>308</v>
      </c>
      <c r="F130" s="211" t="s">
        <v>309</v>
      </c>
      <c r="G130" s="212" t="s">
        <v>297</v>
      </c>
      <c r="H130" s="213">
        <v>2.124</v>
      </c>
      <c r="I130" s="214"/>
      <c r="J130" s="214"/>
      <c r="K130" s="215">
        <f>ROUND(P130*H130,2)</f>
        <v>0</v>
      </c>
      <c r="L130" s="211" t="s">
        <v>142</v>
      </c>
      <c r="M130" s="41"/>
      <c r="N130" s="216" t="s">
        <v>1</v>
      </c>
      <c r="O130" s="217" t="s">
        <v>41</v>
      </c>
      <c r="P130" s="218">
        <f>I130+J130</f>
        <v>0</v>
      </c>
      <c r="Q130" s="218">
        <f>ROUND(I130*H130,2)</f>
        <v>0</v>
      </c>
      <c r="R130" s="218">
        <f>ROUND(J130*H130,2)</f>
        <v>0</v>
      </c>
      <c r="S130" s="77"/>
      <c r="T130" s="219">
        <f>S130*H130</f>
        <v>0</v>
      </c>
      <c r="U130" s="219">
        <v>0</v>
      </c>
      <c r="V130" s="219">
        <f>U130*H130</f>
        <v>0</v>
      </c>
      <c r="W130" s="219">
        <v>0</v>
      </c>
      <c r="X130" s="220">
        <f>W130*H130</f>
        <v>0</v>
      </c>
      <c r="AR130" s="15" t="s">
        <v>153</v>
      </c>
      <c r="AT130" s="15" t="s">
        <v>138</v>
      </c>
      <c r="AU130" s="15" t="s">
        <v>82</v>
      </c>
      <c r="AY130" s="15" t="s">
        <v>135</v>
      </c>
      <c r="BE130" s="221">
        <f>IF(O130="základní",K130,0)</f>
        <v>0</v>
      </c>
      <c r="BF130" s="221">
        <f>IF(O130="snížená",K130,0)</f>
        <v>0</v>
      </c>
      <c r="BG130" s="221">
        <f>IF(O130="zákl. přenesená",K130,0)</f>
        <v>0</v>
      </c>
      <c r="BH130" s="221">
        <f>IF(O130="sníž. přenesená",K130,0)</f>
        <v>0</v>
      </c>
      <c r="BI130" s="221">
        <f>IF(O130="nulová",K130,0)</f>
        <v>0</v>
      </c>
      <c r="BJ130" s="15" t="s">
        <v>80</v>
      </c>
      <c r="BK130" s="221">
        <f>ROUND(P130*H130,2)</f>
        <v>0</v>
      </c>
      <c r="BL130" s="15" t="s">
        <v>153</v>
      </c>
      <c r="BM130" s="15" t="s">
        <v>1051</v>
      </c>
    </row>
    <row r="131" spans="2:63" s="10" customFormat="1" ht="25.9" customHeight="1">
      <c r="B131" s="192"/>
      <c r="C131" s="193"/>
      <c r="D131" s="194" t="s">
        <v>71</v>
      </c>
      <c r="E131" s="195" t="s">
        <v>323</v>
      </c>
      <c r="F131" s="195" t="s">
        <v>324</v>
      </c>
      <c r="G131" s="193"/>
      <c r="H131" s="193"/>
      <c r="I131" s="196"/>
      <c r="J131" s="196"/>
      <c r="K131" s="197">
        <f>BK131</f>
        <v>0</v>
      </c>
      <c r="L131" s="193"/>
      <c r="M131" s="198"/>
      <c r="N131" s="199"/>
      <c r="O131" s="200"/>
      <c r="P131" s="200"/>
      <c r="Q131" s="201">
        <f>Q132+Q134+Q140</f>
        <v>0</v>
      </c>
      <c r="R131" s="201">
        <f>R132+R134+R140</f>
        <v>0</v>
      </c>
      <c r="S131" s="200"/>
      <c r="T131" s="202">
        <f>T132+T134+T140</f>
        <v>0</v>
      </c>
      <c r="U131" s="200"/>
      <c r="V131" s="202">
        <f>V132+V134+V140</f>
        <v>0.0019260000000000002</v>
      </c>
      <c r="W131" s="200"/>
      <c r="X131" s="203">
        <f>X132+X134+X140</f>
        <v>0.0028</v>
      </c>
      <c r="AR131" s="204" t="s">
        <v>82</v>
      </c>
      <c r="AT131" s="205" t="s">
        <v>71</v>
      </c>
      <c r="AU131" s="205" t="s">
        <v>72</v>
      </c>
      <c r="AY131" s="204" t="s">
        <v>135</v>
      </c>
      <c r="BK131" s="206">
        <f>BK132+BK134+BK140</f>
        <v>0</v>
      </c>
    </row>
    <row r="132" spans="2:63" s="10" customFormat="1" ht="22.8" customHeight="1">
      <c r="B132" s="192"/>
      <c r="C132" s="193"/>
      <c r="D132" s="194" t="s">
        <v>71</v>
      </c>
      <c r="E132" s="207" t="s">
        <v>550</v>
      </c>
      <c r="F132" s="207" t="s">
        <v>551</v>
      </c>
      <c r="G132" s="193"/>
      <c r="H132" s="193"/>
      <c r="I132" s="196"/>
      <c r="J132" s="196"/>
      <c r="K132" s="208">
        <f>BK132</f>
        <v>0</v>
      </c>
      <c r="L132" s="193"/>
      <c r="M132" s="198"/>
      <c r="N132" s="199"/>
      <c r="O132" s="200"/>
      <c r="P132" s="200"/>
      <c r="Q132" s="201">
        <f>Q133</f>
        <v>0</v>
      </c>
      <c r="R132" s="201">
        <f>R133</f>
        <v>0</v>
      </c>
      <c r="S132" s="200"/>
      <c r="T132" s="202">
        <f>T133</f>
        <v>0</v>
      </c>
      <c r="U132" s="200"/>
      <c r="V132" s="202">
        <f>V133</f>
        <v>0</v>
      </c>
      <c r="W132" s="200"/>
      <c r="X132" s="203">
        <f>X133</f>
        <v>0</v>
      </c>
      <c r="AR132" s="204" t="s">
        <v>82</v>
      </c>
      <c r="AT132" s="205" t="s">
        <v>71</v>
      </c>
      <c r="AU132" s="205" t="s">
        <v>80</v>
      </c>
      <c r="AY132" s="204" t="s">
        <v>135</v>
      </c>
      <c r="BK132" s="206">
        <f>BK133</f>
        <v>0</v>
      </c>
    </row>
    <row r="133" spans="2:65" s="1" customFormat="1" ht="16.5" customHeight="1">
      <c r="B133" s="36"/>
      <c r="C133" s="209" t="s">
        <v>287</v>
      </c>
      <c r="D133" s="209" t="s">
        <v>138</v>
      </c>
      <c r="E133" s="210" t="s">
        <v>1052</v>
      </c>
      <c r="F133" s="211" t="s">
        <v>1053</v>
      </c>
      <c r="G133" s="212" t="s">
        <v>249</v>
      </c>
      <c r="H133" s="213">
        <v>18</v>
      </c>
      <c r="I133" s="214"/>
      <c r="J133" s="214"/>
      <c r="K133" s="215">
        <f>ROUND(P133*H133,2)</f>
        <v>0</v>
      </c>
      <c r="L133" s="211" t="s">
        <v>1</v>
      </c>
      <c r="M133" s="41"/>
      <c r="N133" s="216" t="s">
        <v>1</v>
      </c>
      <c r="O133" s="217" t="s">
        <v>41</v>
      </c>
      <c r="P133" s="218">
        <f>I133+J133</f>
        <v>0</v>
      </c>
      <c r="Q133" s="218">
        <f>ROUND(I133*H133,2)</f>
        <v>0</v>
      </c>
      <c r="R133" s="218">
        <f>ROUND(J133*H133,2)</f>
        <v>0</v>
      </c>
      <c r="S133" s="77"/>
      <c r="T133" s="219">
        <f>S133*H133</f>
        <v>0</v>
      </c>
      <c r="U133" s="219">
        <v>0</v>
      </c>
      <c r="V133" s="219">
        <f>U133*H133</f>
        <v>0</v>
      </c>
      <c r="W133" s="219">
        <v>0</v>
      </c>
      <c r="X133" s="220">
        <f>W133*H133</f>
        <v>0</v>
      </c>
      <c r="AR133" s="15" t="s">
        <v>238</v>
      </c>
      <c r="AT133" s="15" t="s">
        <v>138</v>
      </c>
      <c r="AU133" s="15" t="s">
        <v>82</v>
      </c>
      <c r="AY133" s="15" t="s">
        <v>135</v>
      </c>
      <c r="BE133" s="221">
        <f>IF(O133="základní",K133,0)</f>
        <v>0</v>
      </c>
      <c r="BF133" s="221">
        <f>IF(O133="snížená",K133,0)</f>
        <v>0</v>
      </c>
      <c r="BG133" s="221">
        <f>IF(O133="zákl. přenesená",K133,0)</f>
        <v>0</v>
      </c>
      <c r="BH133" s="221">
        <f>IF(O133="sníž. přenesená",K133,0)</f>
        <v>0</v>
      </c>
      <c r="BI133" s="221">
        <f>IF(O133="nulová",K133,0)</f>
        <v>0</v>
      </c>
      <c r="BJ133" s="15" t="s">
        <v>80</v>
      </c>
      <c r="BK133" s="221">
        <f>ROUND(P133*H133,2)</f>
        <v>0</v>
      </c>
      <c r="BL133" s="15" t="s">
        <v>238</v>
      </c>
      <c r="BM133" s="15" t="s">
        <v>1054</v>
      </c>
    </row>
    <row r="134" spans="2:63" s="10" customFormat="1" ht="22.8" customHeight="1">
      <c r="B134" s="192"/>
      <c r="C134" s="193"/>
      <c r="D134" s="194" t="s">
        <v>71</v>
      </c>
      <c r="E134" s="207" t="s">
        <v>381</v>
      </c>
      <c r="F134" s="207" t="s">
        <v>382</v>
      </c>
      <c r="G134" s="193"/>
      <c r="H134" s="193"/>
      <c r="I134" s="196"/>
      <c r="J134" s="196"/>
      <c r="K134" s="208">
        <f>BK134</f>
        <v>0</v>
      </c>
      <c r="L134" s="193"/>
      <c r="M134" s="198"/>
      <c r="N134" s="199"/>
      <c r="O134" s="200"/>
      <c r="P134" s="200"/>
      <c r="Q134" s="201">
        <f>SUM(Q135:Q139)</f>
        <v>0</v>
      </c>
      <c r="R134" s="201">
        <f>SUM(R135:R139)</f>
        <v>0</v>
      </c>
      <c r="S134" s="200"/>
      <c r="T134" s="202">
        <f>SUM(T135:T139)</f>
        <v>0</v>
      </c>
      <c r="U134" s="200"/>
      <c r="V134" s="202">
        <f>SUM(V135:V139)</f>
        <v>0.0014502</v>
      </c>
      <c r="W134" s="200"/>
      <c r="X134" s="203">
        <f>SUM(X135:X139)</f>
        <v>0.0028</v>
      </c>
      <c r="AR134" s="204" t="s">
        <v>82</v>
      </c>
      <c r="AT134" s="205" t="s">
        <v>71</v>
      </c>
      <c r="AU134" s="205" t="s">
        <v>80</v>
      </c>
      <c r="AY134" s="204" t="s">
        <v>135</v>
      </c>
      <c r="BK134" s="206">
        <f>SUM(BK135:BK139)</f>
        <v>0</v>
      </c>
    </row>
    <row r="135" spans="2:65" s="1" customFormat="1" ht="16.5" customHeight="1">
      <c r="B135" s="36"/>
      <c r="C135" s="209" t="s">
        <v>294</v>
      </c>
      <c r="D135" s="209" t="s">
        <v>138</v>
      </c>
      <c r="E135" s="210" t="s">
        <v>1055</v>
      </c>
      <c r="F135" s="211" t="s">
        <v>1056</v>
      </c>
      <c r="G135" s="212" t="s">
        <v>249</v>
      </c>
      <c r="H135" s="213">
        <v>4</v>
      </c>
      <c r="I135" s="214"/>
      <c r="J135" s="214"/>
      <c r="K135" s="215">
        <f>ROUND(P135*H135,2)</f>
        <v>0</v>
      </c>
      <c r="L135" s="211" t="s">
        <v>142</v>
      </c>
      <c r="M135" s="41"/>
      <c r="N135" s="216" t="s">
        <v>1</v>
      </c>
      <c r="O135" s="217" t="s">
        <v>41</v>
      </c>
      <c r="P135" s="218">
        <f>I135+J135</f>
        <v>0</v>
      </c>
      <c r="Q135" s="218">
        <f>ROUND(I135*H135,2)</f>
        <v>0</v>
      </c>
      <c r="R135" s="218">
        <f>ROUND(J135*H135,2)</f>
        <v>0</v>
      </c>
      <c r="S135" s="77"/>
      <c r="T135" s="219">
        <f>S135*H135</f>
        <v>0</v>
      </c>
      <c r="U135" s="219">
        <v>0.00012</v>
      </c>
      <c r="V135" s="219">
        <f>U135*H135</f>
        <v>0.00048</v>
      </c>
      <c r="W135" s="219">
        <v>0.0007</v>
      </c>
      <c r="X135" s="220">
        <f>W135*H135</f>
        <v>0.0028</v>
      </c>
      <c r="AR135" s="15" t="s">
        <v>238</v>
      </c>
      <c r="AT135" s="15" t="s">
        <v>138</v>
      </c>
      <c r="AU135" s="15" t="s">
        <v>82</v>
      </c>
      <c r="AY135" s="15" t="s">
        <v>135</v>
      </c>
      <c r="BE135" s="221">
        <f>IF(O135="základní",K135,0)</f>
        <v>0</v>
      </c>
      <c r="BF135" s="221">
        <f>IF(O135="snížená",K135,0)</f>
        <v>0</v>
      </c>
      <c r="BG135" s="221">
        <f>IF(O135="zákl. přenesená",K135,0)</f>
        <v>0</v>
      </c>
      <c r="BH135" s="221">
        <f>IF(O135="sníž. přenesená",K135,0)</f>
        <v>0</v>
      </c>
      <c r="BI135" s="221">
        <f>IF(O135="nulová",K135,0)</f>
        <v>0</v>
      </c>
      <c r="BJ135" s="15" t="s">
        <v>80</v>
      </c>
      <c r="BK135" s="221">
        <f>ROUND(P135*H135,2)</f>
        <v>0</v>
      </c>
      <c r="BL135" s="15" t="s">
        <v>238</v>
      </c>
      <c r="BM135" s="15" t="s">
        <v>1057</v>
      </c>
    </row>
    <row r="136" spans="2:51" s="11" customFormat="1" ht="12">
      <c r="B136" s="228"/>
      <c r="C136" s="229"/>
      <c r="D136" s="230" t="s">
        <v>204</v>
      </c>
      <c r="E136" s="231" t="s">
        <v>1</v>
      </c>
      <c r="F136" s="232" t="s">
        <v>1058</v>
      </c>
      <c r="G136" s="229"/>
      <c r="H136" s="233">
        <v>4</v>
      </c>
      <c r="I136" s="234"/>
      <c r="J136" s="234"/>
      <c r="K136" s="229"/>
      <c r="L136" s="229"/>
      <c r="M136" s="235"/>
      <c r="N136" s="236"/>
      <c r="O136" s="237"/>
      <c r="P136" s="237"/>
      <c r="Q136" s="237"/>
      <c r="R136" s="237"/>
      <c r="S136" s="237"/>
      <c r="T136" s="237"/>
      <c r="U136" s="237"/>
      <c r="V136" s="237"/>
      <c r="W136" s="237"/>
      <c r="X136" s="238"/>
      <c r="AT136" s="239" t="s">
        <v>204</v>
      </c>
      <c r="AU136" s="239" t="s">
        <v>82</v>
      </c>
      <c r="AV136" s="11" t="s">
        <v>82</v>
      </c>
      <c r="AW136" s="11" t="s">
        <v>5</v>
      </c>
      <c r="AX136" s="11" t="s">
        <v>80</v>
      </c>
      <c r="AY136" s="239" t="s">
        <v>135</v>
      </c>
    </row>
    <row r="137" spans="2:65" s="1" customFormat="1" ht="16.5" customHeight="1">
      <c r="B137" s="36"/>
      <c r="C137" s="243" t="s">
        <v>299</v>
      </c>
      <c r="D137" s="243" t="s">
        <v>415</v>
      </c>
      <c r="E137" s="244" t="s">
        <v>1059</v>
      </c>
      <c r="F137" s="245" t="s">
        <v>1060</v>
      </c>
      <c r="G137" s="246" t="s">
        <v>202</v>
      </c>
      <c r="H137" s="247">
        <v>0.099</v>
      </c>
      <c r="I137" s="248"/>
      <c r="J137" s="249"/>
      <c r="K137" s="250">
        <f>ROUND(P137*H137,2)</f>
        <v>0</v>
      </c>
      <c r="L137" s="245" t="s">
        <v>1</v>
      </c>
      <c r="M137" s="251"/>
      <c r="N137" s="252" t="s">
        <v>1</v>
      </c>
      <c r="O137" s="217" t="s">
        <v>41</v>
      </c>
      <c r="P137" s="218">
        <f>I137+J137</f>
        <v>0</v>
      </c>
      <c r="Q137" s="218">
        <f>ROUND(I137*H137,2)</f>
        <v>0</v>
      </c>
      <c r="R137" s="218">
        <f>ROUND(J137*H137,2)</f>
        <v>0</v>
      </c>
      <c r="S137" s="77"/>
      <c r="T137" s="219">
        <f>S137*H137</f>
        <v>0</v>
      </c>
      <c r="U137" s="219">
        <v>0.0098</v>
      </c>
      <c r="V137" s="219">
        <f>U137*H137</f>
        <v>0.0009702000000000001</v>
      </c>
      <c r="W137" s="219">
        <v>0</v>
      </c>
      <c r="X137" s="220">
        <f>W137*H137</f>
        <v>0</v>
      </c>
      <c r="AR137" s="15" t="s">
        <v>370</v>
      </c>
      <c r="AT137" s="15" t="s">
        <v>415</v>
      </c>
      <c r="AU137" s="15" t="s">
        <v>82</v>
      </c>
      <c r="AY137" s="15" t="s">
        <v>135</v>
      </c>
      <c r="BE137" s="221">
        <f>IF(O137="základní",K137,0)</f>
        <v>0</v>
      </c>
      <c r="BF137" s="221">
        <f>IF(O137="snížená",K137,0)</f>
        <v>0</v>
      </c>
      <c r="BG137" s="221">
        <f>IF(O137="zákl. přenesená",K137,0)</f>
        <v>0</v>
      </c>
      <c r="BH137" s="221">
        <f>IF(O137="sníž. přenesená",K137,0)</f>
        <v>0</v>
      </c>
      <c r="BI137" s="221">
        <f>IF(O137="nulová",K137,0)</f>
        <v>0</v>
      </c>
      <c r="BJ137" s="15" t="s">
        <v>80</v>
      </c>
      <c r="BK137" s="221">
        <f>ROUND(P137*H137,2)</f>
        <v>0</v>
      </c>
      <c r="BL137" s="15" t="s">
        <v>238</v>
      </c>
      <c r="BM137" s="15" t="s">
        <v>1061</v>
      </c>
    </row>
    <row r="138" spans="2:51" s="11" customFormat="1" ht="12">
      <c r="B138" s="228"/>
      <c r="C138" s="229"/>
      <c r="D138" s="230" t="s">
        <v>204</v>
      </c>
      <c r="E138" s="231" t="s">
        <v>1</v>
      </c>
      <c r="F138" s="232" t="s">
        <v>1062</v>
      </c>
      <c r="G138" s="229"/>
      <c r="H138" s="233">
        <v>0.09</v>
      </c>
      <c r="I138" s="234"/>
      <c r="J138" s="234"/>
      <c r="K138" s="229"/>
      <c r="L138" s="229"/>
      <c r="M138" s="235"/>
      <c r="N138" s="236"/>
      <c r="O138" s="237"/>
      <c r="P138" s="237"/>
      <c r="Q138" s="237"/>
      <c r="R138" s="237"/>
      <c r="S138" s="237"/>
      <c r="T138" s="237"/>
      <c r="U138" s="237"/>
      <c r="V138" s="237"/>
      <c r="W138" s="237"/>
      <c r="X138" s="238"/>
      <c r="AT138" s="239" t="s">
        <v>204</v>
      </c>
      <c r="AU138" s="239" t="s">
        <v>82</v>
      </c>
      <c r="AV138" s="11" t="s">
        <v>82</v>
      </c>
      <c r="AW138" s="11" t="s">
        <v>5</v>
      </c>
      <c r="AX138" s="11" t="s">
        <v>80</v>
      </c>
      <c r="AY138" s="239" t="s">
        <v>135</v>
      </c>
    </row>
    <row r="139" spans="2:51" s="11" customFormat="1" ht="12">
      <c r="B139" s="228"/>
      <c r="C139" s="229"/>
      <c r="D139" s="230" t="s">
        <v>204</v>
      </c>
      <c r="E139" s="229"/>
      <c r="F139" s="232" t="s">
        <v>1063</v>
      </c>
      <c r="G139" s="229"/>
      <c r="H139" s="233">
        <v>0.099</v>
      </c>
      <c r="I139" s="234"/>
      <c r="J139" s="234"/>
      <c r="K139" s="229"/>
      <c r="L139" s="229"/>
      <c r="M139" s="235"/>
      <c r="N139" s="236"/>
      <c r="O139" s="237"/>
      <c r="P139" s="237"/>
      <c r="Q139" s="237"/>
      <c r="R139" s="237"/>
      <c r="S139" s="237"/>
      <c r="T139" s="237"/>
      <c r="U139" s="237"/>
      <c r="V139" s="237"/>
      <c r="W139" s="237"/>
      <c r="X139" s="238"/>
      <c r="AT139" s="239" t="s">
        <v>204</v>
      </c>
      <c r="AU139" s="239" t="s">
        <v>82</v>
      </c>
      <c r="AV139" s="11" t="s">
        <v>82</v>
      </c>
      <c r="AW139" s="11" t="s">
        <v>4</v>
      </c>
      <c r="AX139" s="11" t="s">
        <v>80</v>
      </c>
      <c r="AY139" s="239" t="s">
        <v>135</v>
      </c>
    </row>
    <row r="140" spans="2:63" s="10" customFormat="1" ht="22.8" customHeight="1">
      <c r="B140" s="192"/>
      <c r="C140" s="193"/>
      <c r="D140" s="194" t="s">
        <v>71</v>
      </c>
      <c r="E140" s="207" t="s">
        <v>388</v>
      </c>
      <c r="F140" s="207" t="s">
        <v>389</v>
      </c>
      <c r="G140" s="193"/>
      <c r="H140" s="193"/>
      <c r="I140" s="196"/>
      <c r="J140" s="196"/>
      <c r="K140" s="208">
        <f>BK140</f>
        <v>0</v>
      </c>
      <c r="L140" s="193"/>
      <c r="M140" s="198"/>
      <c r="N140" s="199"/>
      <c r="O140" s="200"/>
      <c r="P140" s="200"/>
      <c r="Q140" s="201">
        <f>SUM(Q141:Q146)</f>
        <v>0</v>
      </c>
      <c r="R140" s="201">
        <f>SUM(R141:R146)</f>
        <v>0</v>
      </c>
      <c r="S140" s="200"/>
      <c r="T140" s="202">
        <f>SUM(T141:T146)</f>
        <v>0</v>
      </c>
      <c r="U140" s="200"/>
      <c r="V140" s="202">
        <f>SUM(V141:V146)</f>
        <v>0.00047580000000000007</v>
      </c>
      <c r="W140" s="200"/>
      <c r="X140" s="203">
        <f>SUM(X141:X146)</f>
        <v>0</v>
      </c>
      <c r="AR140" s="204" t="s">
        <v>82</v>
      </c>
      <c r="AT140" s="205" t="s">
        <v>71</v>
      </c>
      <c r="AU140" s="205" t="s">
        <v>80</v>
      </c>
      <c r="AY140" s="204" t="s">
        <v>135</v>
      </c>
      <c r="BK140" s="206">
        <f>SUM(BK141:BK146)</f>
        <v>0</v>
      </c>
    </row>
    <row r="141" spans="2:65" s="1" customFormat="1" ht="16.5" customHeight="1">
      <c r="B141" s="36"/>
      <c r="C141" s="209" t="s">
        <v>303</v>
      </c>
      <c r="D141" s="209" t="s">
        <v>138</v>
      </c>
      <c r="E141" s="210" t="s">
        <v>716</v>
      </c>
      <c r="F141" s="211" t="s">
        <v>717</v>
      </c>
      <c r="G141" s="212" t="s">
        <v>202</v>
      </c>
      <c r="H141" s="213">
        <v>0.78</v>
      </c>
      <c r="I141" s="214"/>
      <c r="J141" s="214"/>
      <c r="K141" s="215">
        <f>ROUND(P141*H141,2)</f>
        <v>0</v>
      </c>
      <c r="L141" s="211" t="s">
        <v>142</v>
      </c>
      <c r="M141" s="41"/>
      <c r="N141" s="216" t="s">
        <v>1</v>
      </c>
      <c r="O141" s="217" t="s">
        <v>41</v>
      </c>
      <c r="P141" s="218">
        <f>I141+J141</f>
        <v>0</v>
      </c>
      <c r="Q141" s="218">
        <f>ROUND(I141*H141,2)</f>
        <v>0</v>
      </c>
      <c r="R141" s="218">
        <f>ROUND(J141*H141,2)</f>
        <v>0</v>
      </c>
      <c r="S141" s="77"/>
      <c r="T141" s="219">
        <f>S141*H141</f>
        <v>0</v>
      </c>
      <c r="U141" s="219">
        <v>0</v>
      </c>
      <c r="V141" s="219">
        <f>U141*H141</f>
        <v>0</v>
      </c>
      <c r="W141" s="219">
        <v>0</v>
      </c>
      <c r="X141" s="220">
        <f>W141*H141</f>
        <v>0</v>
      </c>
      <c r="AR141" s="15" t="s">
        <v>238</v>
      </c>
      <c r="AT141" s="15" t="s">
        <v>138</v>
      </c>
      <c r="AU141" s="15" t="s">
        <v>82</v>
      </c>
      <c r="AY141" s="15" t="s">
        <v>135</v>
      </c>
      <c r="BE141" s="221">
        <f>IF(O141="základní",K141,0)</f>
        <v>0</v>
      </c>
      <c r="BF141" s="221">
        <f>IF(O141="snížená",K141,0)</f>
        <v>0</v>
      </c>
      <c r="BG141" s="221">
        <f>IF(O141="zákl. přenesená",K141,0)</f>
        <v>0</v>
      </c>
      <c r="BH141" s="221">
        <f>IF(O141="sníž. přenesená",K141,0)</f>
        <v>0</v>
      </c>
      <c r="BI141" s="221">
        <f>IF(O141="nulová",K141,0)</f>
        <v>0</v>
      </c>
      <c r="BJ141" s="15" t="s">
        <v>80</v>
      </c>
      <c r="BK141" s="221">
        <f>ROUND(P141*H141,2)</f>
        <v>0</v>
      </c>
      <c r="BL141" s="15" t="s">
        <v>238</v>
      </c>
      <c r="BM141" s="15" t="s">
        <v>1064</v>
      </c>
    </row>
    <row r="142" spans="2:51" s="11" customFormat="1" ht="12">
      <c r="B142" s="228"/>
      <c r="C142" s="229"/>
      <c r="D142" s="230" t="s">
        <v>204</v>
      </c>
      <c r="E142" s="231" t="s">
        <v>1</v>
      </c>
      <c r="F142" s="232" t="s">
        <v>1065</v>
      </c>
      <c r="G142" s="229"/>
      <c r="H142" s="233">
        <v>0.78</v>
      </c>
      <c r="I142" s="234"/>
      <c r="J142" s="234"/>
      <c r="K142" s="229"/>
      <c r="L142" s="229"/>
      <c r="M142" s="235"/>
      <c r="N142" s="236"/>
      <c r="O142" s="237"/>
      <c r="P142" s="237"/>
      <c r="Q142" s="237"/>
      <c r="R142" s="237"/>
      <c r="S142" s="237"/>
      <c r="T142" s="237"/>
      <c r="U142" s="237"/>
      <c r="V142" s="237"/>
      <c r="W142" s="237"/>
      <c r="X142" s="238"/>
      <c r="AT142" s="239" t="s">
        <v>204</v>
      </c>
      <c r="AU142" s="239" t="s">
        <v>82</v>
      </c>
      <c r="AV142" s="11" t="s">
        <v>82</v>
      </c>
      <c r="AW142" s="11" t="s">
        <v>5</v>
      </c>
      <c r="AX142" s="11" t="s">
        <v>72</v>
      </c>
      <c r="AY142" s="239" t="s">
        <v>135</v>
      </c>
    </row>
    <row r="143" spans="2:65" s="1" customFormat="1" ht="16.5" customHeight="1">
      <c r="B143" s="36"/>
      <c r="C143" s="209" t="s">
        <v>8</v>
      </c>
      <c r="D143" s="209" t="s">
        <v>138</v>
      </c>
      <c r="E143" s="210" t="s">
        <v>724</v>
      </c>
      <c r="F143" s="211" t="s">
        <v>1066</v>
      </c>
      <c r="G143" s="212" t="s">
        <v>202</v>
      </c>
      <c r="H143" s="213">
        <v>0.78</v>
      </c>
      <c r="I143" s="214"/>
      <c r="J143" s="214"/>
      <c r="K143" s="215">
        <f>ROUND(P143*H143,2)</f>
        <v>0</v>
      </c>
      <c r="L143" s="211" t="s">
        <v>142</v>
      </c>
      <c r="M143" s="41"/>
      <c r="N143" s="216" t="s">
        <v>1</v>
      </c>
      <c r="O143" s="217" t="s">
        <v>41</v>
      </c>
      <c r="P143" s="218">
        <f>I143+J143</f>
        <v>0</v>
      </c>
      <c r="Q143" s="218">
        <f>ROUND(I143*H143,2)</f>
        <v>0</v>
      </c>
      <c r="R143" s="218">
        <f>ROUND(J143*H143,2)</f>
        <v>0</v>
      </c>
      <c r="S143" s="77"/>
      <c r="T143" s="219">
        <f>S143*H143</f>
        <v>0</v>
      </c>
      <c r="U143" s="219">
        <v>0.0002</v>
      </c>
      <c r="V143" s="219">
        <f>U143*H143</f>
        <v>0.00015600000000000002</v>
      </c>
      <c r="W143" s="219">
        <v>0</v>
      </c>
      <c r="X143" s="220">
        <f>W143*H143</f>
        <v>0</v>
      </c>
      <c r="AR143" s="15" t="s">
        <v>238</v>
      </c>
      <c r="AT143" s="15" t="s">
        <v>138</v>
      </c>
      <c r="AU143" s="15" t="s">
        <v>82</v>
      </c>
      <c r="AY143" s="15" t="s">
        <v>135</v>
      </c>
      <c r="BE143" s="221">
        <f>IF(O143="základní",K143,0)</f>
        <v>0</v>
      </c>
      <c r="BF143" s="221">
        <f>IF(O143="snížená",K143,0)</f>
        <v>0</v>
      </c>
      <c r="BG143" s="221">
        <f>IF(O143="zákl. přenesená",K143,0)</f>
        <v>0</v>
      </c>
      <c r="BH143" s="221">
        <f>IF(O143="sníž. přenesená",K143,0)</f>
        <v>0</v>
      </c>
      <c r="BI143" s="221">
        <f>IF(O143="nulová",K143,0)</f>
        <v>0</v>
      </c>
      <c r="BJ143" s="15" t="s">
        <v>80</v>
      </c>
      <c r="BK143" s="221">
        <f>ROUND(P143*H143,2)</f>
        <v>0</v>
      </c>
      <c r="BL143" s="15" t="s">
        <v>238</v>
      </c>
      <c r="BM143" s="15" t="s">
        <v>1067</v>
      </c>
    </row>
    <row r="144" spans="2:51" s="11" customFormat="1" ht="12">
      <c r="B144" s="228"/>
      <c r="C144" s="229"/>
      <c r="D144" s="230" t="s">
        <v>204</v>
      </c>
      <c r="E144" s="231" t="s">
        <v>1</v>
      </c>
      <c r="F144" s="232" t="s">
        <v>1065</v>
      </c>
      <c r="G144" s="229"/>
      <c r="H144" s="233">
        <v>0.78</v>
      </c>
      <c r="I144" s="234"/>
      <c r="J144" s="234"/>
      <c r="K144" s="229"/>
      <c r="L144" s="229"/>
      <c r="M144" s="235"/>
      <c r="N144" s="236"/>
      <c r="O144" s="237"/>
      <c r="P144" s="237"/>
      <c r="Q144" s="237"/>
      <c r="R144" s="237"/>
      <c r="S144" s="237"/>
      <c r="T144" s="237"/>
      <c r="U144" s="237"/>
      <c r="V144" s="237"/>
      <c r="W144" s="237"/>
      <c r="X144" s="238"/>
      <c r="AT144" s="239" t="s">
        <v>204</v>
      </c>
      <c r="AU144" s="239" t="s">
        <v>82</v>
      </c>
      <c r="AV144" s="11" t="s">
        <v>82</v>
      </c>
      <c r="AW144" s="11" t="s">
        <v>5</v>
      </c>
      <c r="AX144" s="11" t="s">
        <v>72</v>
      </c>
      <c r="AY144" s="239" t="s">
        <v>135</v>
      </c>
    </row>
    <row r="145" spans="2:65" s="1" customFormat="1" ht="16.5" customHeight="1">
      <c r="B145" s="36"/>
      <c r="C145" s="209" t="s">
        <v>312</v>
      </c>
      <c r="D145" s="209" t="s">
        <v>138</v>
      </c>
      <c r="E145" s="210" t="s">
        <v>1068</v>
      </c>
      <c r="F145" s="211" t="s">
        <v>730</v>
      </c>
      <c r="G145" s="212" t="s">
        <v>202</v>
      </c>
      <c r="H145" s="213">
        <v>0.78</v>
      </c>
      <c r="I145" s="214"/>
      <c r="J145" s="214"/>
      <c r="K145" s="215">
        <f>ROUND(P145*H145,2)</f>
        <v>0</v>
      </c>
      <c r="L145" s="211" t="s">
        <v>142</v>
      </c>
      <c r="M145" s="41"/>
      <c r="N145" s="216" t="s">
        <v>1</v>
      </c>
      <c r="O145" s="217" t="s">
        <v>41</v>
      </c>
      <c r="P145" s="218">
        <f>I145+J145</f>
        <v>0</v>
      </c>
      <c r="Q145" s="218">
        <f>ROUND(I145*H145,2)</f>
        <v>0</v>
      </c>
      <c r="R145" s="218">
        <f>ROUND(J145*H145,2)</f>
        <v>0</v>
      </c>
      <c r="S145" s="77"/>
      <c r="T145" s="219">
        <f>S145*H145</f>
        <v>0</v>
      </c>
      <c r="U145" s="219">
        <v>0.00041</v>
      </c>
      <c r="V145" s="219">
        <f>U145*H145</f>
        <v>0.0003198</v>
      </c>
      <c r="W145" s="219">
        <v>0</v>
      </c>
      <c r="X145" s="220">
        <f>W145*H145</f>
        <v>0</v>
      </c>
      <c r="AR145" s="15" t="s">
        <v>238</v>
      </c>
      <c r="AT145" s="15" t="s">
        <v>138</v>
      </c>
      <c r="AU145" s="15" t="s">
        <v>82</v>
      </c>
      <c r="AY145" s="15" t="s">
        <v>135</v>
      </c>
      <c r="BE145" s="221">
        <f>IF(O145="základní",K145,0)</f>
        <v>0</v>
      </c>
      <c r="BF145" s="221">
        <f>IF(O145="snížená",K145,0)</f>
        <v>0</v>
      </c>
      <c r="BG145" s="221">
        <f>IF(O145="zákl. přenesená",K145,0)</f>
        <v>0</v>
      </c>
      <c r="BH145" s="221">
        <f>IF(O145="sníž. přenesená",K145,0)</f>
        <v>0</v>
      </c>
      <c r="BI145" s="221">
        <f>IF(O145="nulová",K145,0)</f>
        <v>0</v>
      </c>
      <c r="BJ145" s="15" t="s">
        <v>80</v>
      </c>
      <c r="BK145" s="221">
        <f>ROUND(P145*H145,2)</f>
        <v>0</v>
      </c>
      <c r="BL145" s="15" t="s">
        <v>238</v>
      </c>
      <c r="BM145" s="15" t="s">
        <v>1069</v>
      </c>
    </row>
    <row r="146" spans="2:51" s="11" customFormat="1" ht="12">
      <c r="B146" s="228"/>
      <c r="C146" s="229"/>
      <c r="D146" s="230" t="s">
        <v>204</v>
      </c>
      <c r="E146" s="231" t="s">
        <v>1</v>
      </c>
      <c r="F146" s="232" t="s">
        <v>1065</v>
      </c>
      <c r="G146" s="229"/>
      <c r="H146" s="233">
        <v>0.78</v>
      </c>
      <c r="I146" s="234"/>
      <c r="J146" s="234"/>
      <c r="K146" s="229"/>
      <c r="L146" s="229"/>
      <c r="M146" s="235"/>
      <c r="N146" s="236"/>
      <c r="O146" s="237"/>
      <c r="P146" s="237"/>
      <c r="Q146" s="237"/>
      <c r="R146" s="237"/>
      <c r="S146" s="237"/>
      <c r="T146" s="237"/>
      <c r="U146" s="237"/>
      <c r="V146" s="237"/>
      <c r="W146" s="237"/>
      <c r="X146" s="238"/>
      <c r="AT146" s="239" t="s">
        <v>204</v>
      </c>
      <c r="AU146" s="239" t="s">
        <v>82</v>
      </c>
      <c r="AV146" s="11" t="s">
        <v>82</v>
      </c>
      <c r="AW146" s="11" t="s">
        <v>5</v>
      </c>
      <c r="AX146" s="11" t="s">
        <v>72</v>
      </c>
      <c r="AY146" s="239" t="s">
        <v>135</v>
      </c>
    </row>
    <row r="147" spans="2:63" s="10" customFormat="1" ht="25.9" customHeight="1">
      <c r="B147" s="192"/>
      <c r="C147" s="193"/>
      <c r="D147" s="194" t="s">
        <v>71</v>
      </c>
      <c r="E147" s="195" t="s">
        <v>415</v>
      </c>
      <c r="F147" s="195" t="s">
        <v>1070</v>
      </c>
      <c r="G147" s="193"/>
      <c r="H147" s="193"/>
      <c r="I147" s="196"/>
      <c r="J147" s="196"/>
      <c r="K147" s="197">
        <f>BK147</f>
        <v>0</v>
      </c>
      <c r="L147" s="193"/>
      <c r="M147" s="198"/>
      <c r="N147" s="199"/>
      <c r="O147" s="200"/>
      <c r="P147" s="200"/>
      <c r="Q147" s="201">
        <f>Q148</f>
        <v>0</v>
      </c>
      <c r="R147" s="201">
        <f>R148</f>
        <v>0</v>
      </c>
      <c r="S147" s="200"/>
      <c r="T147" s="202">
        <f>T148</f>
        <v>0</v>
      </c>
      <c r="U147" s="200"/>
      <c r="V147" s="202">
        <f>V148</f>
        <v>0</v>
      </c>
      <c r="W147" s="200"/>
      <c r="X147" s="203">
        <f>X148</f>
        <v>0</v>
      </c>
      <c r="AR147" s="204" t="s">
        <v>149</v>
      </c>
      <c r="AT147" s="205" t="s">
        <v>71</v>
      </c>
      <c r="AU147" s="205" t="s">
        <v>72</v>
      </c>
      <c r="AY147" s="204" t="s">
        <v>135</v>
      </c>
      <c r="BK147" s="206">
        <f>BK148</f>
        <v>0</v>
      </c>
    </row>
    <row r="148" spans="2:63" s="10" customFormat="1" ht="22.8" customHeight="1">
      <c r="B148" s="192"/>
      <c r="C148" s="193"/>
      <c r="D148" s="194" t="s">
        <v>71</v>
      </c>
      <c r="E148" s="207" t="s">
        <v>1071</v>
      </c>
      <c r="F148" s="207" t="s">
        <v>1072</v>
      </c>
      <c r="G148" s="193"/>
      <c r="H148" s="193"/>
      <c r="I148" s="196"/>
      <c r="J148" s="196"/>
      <c r="K148" s="208">
        <f>BK148</f>
        <v>0</v>
      </c>
      <c r="L148" s="193"/>
      <c r="M148" s="198"/>
      <c r="N148" s="199"/>
      <c r="O148" s="200"/>
      <c r="P148" s="200"/>
      <c r="Q148" s="201">
        <f>Q149+Q518+Q589</f>
        <v>0</v>
      </c>
      <c r="R148" s="201">
        <f>R149+R518+R589</f>
        <v>0</v>
      </c>
      <c r="S148" s="200"/>
      <c r="T148" s="202">
        <f>T149+T518+T589</f>
        <v>0</v>
      </c>
      <c r="U148" s="200"/>
      <c r="V148" s="202">
        <f>V149+V518+V589</f>
        <v>0</v>
      </c>
      <c r="W148" s="200"/>
      <c r="X148" s="203">
        <f>X149+X518+X589</f>
        <v>0</v>
      </c>
      <c r="AR148" s="204" t="s">
        <v>149</v>
      </c>
      <c r="AT148" s="205" t="s">
        <v>71</v>
      </c>
      <c r="AU148" s="205" t="s">
        <v>80</v>
      </c>
      <c r="AY148" s="204" t="s">
        <v>135</v>
      </c>
      <c r="BK148" s="206">
        <f>BK149+BK518+BK589</f>
        <v>0</v>
      </c>
    </row>
    <row r="149" spans="2:63" s="10" customFormat="1" ht="20.85" customHeight="1">
      <c r="B149" s="192"/>
      <c r="C149" s="193"/>
      <c r="D149" s="194" t="s">
        <v>71</v>
      </c>
      <c r="E149" s="207" t="s">
        <v>1073</v>
      </c>
      <c r="F149" s="207" t="s">
        <v>1074</v>
      </c>
      <c r="G149" s="193"/>
      <c r="H149" s="193"/>
      <c r="I149" s="196"/>
      <c r="J149" s="196"/>
      <c r="K149" s="208">
        <f>BK149</f>
        <v>0</v>
      </c>
      <c r="L149" s="193"/>
      <c r="M149" s="198"/>
      <c r="N149" s="199"/>
      <c r="O149" s="200"/>
      <c r="P149" s="200"/>
      <c r="Q149" s="201">
        <f>SUM(Q150:Q517)</f>
        <v>0</v>
      </c>
      <c r="R149" s="201">
        <f>SUM(R150:R517)</f>
        <v>0</v>
      </c>
      <c r="S149" s="200"/>
      <c r="T149" s="202">
        <f>SUM(T150:T517)</f>
        <v>0</v>
      </c>
      <c r="U149" s="200"/>
      <c r="V149" s="202">
        <f>SUM(V150:V517)</f>
        <v>0</v>
      </c>
      <c r="W149" s="200"/>
      <c r="X149" s="203">
        <f>SUM(X150:X517)</f>
        <v>0</v>
      </c>
      <c r="AR149" s="204" t="s">
        <v>149</v>
      </c>
      <c r="AT149" s="205" t="s">
        <v>71</v>
      </c>
      <c r="AU149" s="205" t="s">
        <v>82</v>
      </c>
      <c r="AY149" s="204" t="s">
        <v>135</v>
      </c>
      <c r="BK149" s="206">
        <f>SUM(BK150:BK517)</f>
        <v>0</v>
      </c>
    </row>
    <row r="150" spans="2:65" s="1" customFormat="1" ht="16.5" customHeight="1">
      <c r="B150" s="36"/>
      <c r="C150" s="209" t="s">
        <v>319</v>
      </c>
      <c r="D150" s="209" t="s">
        <v>138</v>
      </c>
      <c r="E150" s="210" t="s">
        <v>1075</v>
      </c>
      <c r="F150" s="211" t="s">
        <v>1076</v>
      </c>
      <c r="G150" s="212" t="s">
        <v>249</v>
      </c>
      <c r="H150" s="213">
        <v>1</v>
      </c>
      <c r="I150" s="214"/>
      <c r="J150" s="214"/>
      <c r="K150" s="215">
        <f>ROUND(P150*H150,2)</f>
        <v>0</v>
      </c>
      <c r="L150" s="211" t="s">
        <v>1</v>
      </c>
      <c r="M150" s="41"/>
      <c r="N150" s="216" t="s">
        <v>1</v>
      </c>
      <c r="O150" s="217" t="s">
        <v>41</v>
      </c>
      <c r="P150" s="218">
        <f>I150+J150</f>
        <v>0</v>
      </c>
      <c r="Q150" s="218">
        <f>ROUND(I150*H150,2)</f>
        <v>0</v>
      </c>
      <c r="R150" s="218">
        <f>ROUND(J150*H150,2)</f>
        <v>0</v>
      </c>
      <c r="S150" s="77"/>
      <c r="T150" s="219">
        <f>S150*H150</f>
        <v>0</v>
      </c>
      <c r="U150" s="219">
        <v>0</v>
      </c>
      <c r="V150" s="219">
        <f>U150*H150</f>
        <v>0</v>
      </c>
      <c r="W150" s="219">
        <v>0</v>
      </c>
      <c r="X150" s="220">
        <f>W150*H150</f>
        <v>0</v>
      </c>
      <c r="AR150" s="15" t="s">
        <v>684</v>
      </c>
      <c r="AT150" s="15" t="s">
        <v>138</v>
      </c>
      <c r="AU150" s="15" t="s">
        <v>149</v>
      </c>
      <c r="AY150" s="15" t="s">
        <v>135</v>
      </c>
      <c r="BE150" s="221">
        <f>IF(O150="základní",K150,0)</f>
        <v>0</v>
      </c>
      <c r="BF150" s="221">
        <f>IF(O150="snížená",K150,0)</f>
        <v>0</v>
      </c>
      <c r="BG150" s="221">
        <f>IF(O150="zákl. přenesená",K150,0)</f>
        <v>0</v>
      </c>
      <c r="BH150" s="221">
        <f>IF(O150="sníž. přenesená",K150,0)</f>
        <v>0</v>
      </c>
      <c r="BI150" s="221">
        <f>IF(O150="nulová",K150,0)</f>
        <v>0</v>
      </c>
      <c r="BJ150" s="15" t="s">
        <v>80</v>
      </c>
      <c r="BK150" s="221">
        <f>ROUND(P150*H150,2)</f>
        <v>0</v>
      </c>
      <c r="BL150" s="15" t="s">
        <v>684</v>
      </c>
      <c r="BM150" s="15" t="s">
        <v>1077</v>
      </c>
    </row>
    <row r="151" spans="2:51" s="12" customFormat="1" ht="12">
      <c r="B151" s="254"/>
      <c r="C151" s="255"/>
      <c r="D151" s="230" t="s">
        <v>204</v>
      </c>
      <c r="E151" s="256" t="s">
        <v>1</v>
      </c>
      <c r="F151" s="257" t="s">
        <v>1078</v>
      </c>
      <c r="G151" s="255"/>
      <c r="H151" s="256" t="s">
        <v>1</v>
      </c>
      <c r="I151" s="258"/>
      <c r="J151" s="258"/>
      <c r="K151" s="255"/>
      <c r="L151" s="255"/>
      <c r="M151" s="259"/>
      <c r="N151" s="260"/>
      <c r="O151" s="261"/>
      <c r="P151" s="261"/>
      <c r="Q151" s="261"/>
      <c r="R151" s="261"/>
      <c r="S151" s="261"/>
      <c r="T151" s="261"/>
      <c r="U151" s="261"/>
      <c r="V151" s="261"/>
      <c r="W151" s="261"/>
      <c r="X151" s="262"/>
      <c r="AT151" s="263" t="s">
        <v>204</v>
      </c>
      <c r="AU151" s="263" t="s">
        <v>149</v>
      </c>
      <c r="AV151" s="12" t="s">
        <v>80</v>
      </c>
      <c r="AW151" s="12" t="s">
        <v>5</v>
      </c>
      <c r="AX151" s="12" t="s">
        <v>72</v>
      </c>
      <c r="AY151" s="263" t="s">
        <v>135</v>
      </c>
    </row>
    <row r="152" spans="2:51" s="11" customFormat="1" ht="12">
      <c r="B152" s="228"/>
      <c r="C152" s="229"/>
      <c r="D152" s="230" t="s">
        <v>204</v>
      </c>
      <c r="E152" s="231" t="s">
        <v>1</v>
      </c>
      <c r="F152" s="232" t="s">
        <v>80</v>
      </c>
      <c r="G152" s="229"/>
      <c r="H152" s="233">
        <v>1</v>
      </c>
      <c r="I152" s="234"/>
      <c r="J152" s="234"/>
      <c r="K152" s="229"/>
      <c r="L152" s="229"/>
      <c r="M152" s="235"/>
      <c r="N152" s="236"/>
      <c r="O152" s="237"/>
      <c r="P152" s="237"/>
      <c r="Q152" s="237"/>
      <c r="R152" s="237"/>
      <c r="S152" s="237"/>
      <c r="T152" s="237"/>
      <c r="U152" s="237"/>
      <c r="V152" s="237"/>
      <c r="W152" s="237"/>
      <c r="X152" s="238"/>
      <c r="AT152" s="239" t="s">
        <v>204</v>
      </c>
      <c r="AU152" s="239" t="s">
        <v>149</v>
      </c>
      <c r="AV152" s="11" t="s">
        <v>82</v>
      </c>
      <c r="AW152" s="11" t="s">
        <v>5</v>
      </c>
      <c r="AX152" s="11" t="s">
        <v>72</v>
      </c>
      <c r="AY152" s="239" t="s">
        <v>135</v>
      </c>
    </row>
    <row r="153" spans="2:51" s="13" customFormat="1" ht="12">
      <c r="B153" s="264"/>
      <c r="C153" s="265"/>
      <c r="D153" s="230" t="s">
        <v>204</v>
      </c>
      <c r="E153" s="266" t="s">
        <v>1</v>
      </c>
      <c r="F153" s="267" t="s">
        <v>1079</v>
      </c>
      <c r="G153" s="265"/>
      <c r="H153" s="268">
        <v>1</v>
      </c>
      <c r="I153" s="269"/>
      <c r="J153" s="269"/>
      <c r="K153" s="265"/>
      <c r="L153" s="265"/>
      <c r="M153" s="270"/>
      <c r="N153" s="271"/>
      <c r="O153" s="272"/>
      <c r="P153" s="272"/>
      <c r="Q153" s="272"/>
      <c r="R153" s="272"/>
      <c r="S153" s="272"/>
      <c r="T153" s="272"/>
      <c r="U153" s="272"/>
      <c r="V153" s="272"/>
      <c r="W153" s="272"/>
      <c r="X153" s="273"/>
      <c r="AT153" s="274" t="s">
        <v>204</v>
      </c>
      <c r="AU153" s="274" t="s">
        <v>149</v>
      </c>
      <c r="AV153" s="13" t="s">
        <v>153</v>
      </c>
      <c r="AW153" s="13" t="s">
        <v>5</v>
      </c>
      <c r="AX153" s="13" t="s">
        <v>80</v>
      </c>
      <c r="AY153" s="274" t="s">
        <v>135</v>
      </c>
    </row>
    <row r="154" spans="2:65" s="1" customFormat="1" ht="16.5" customHeight="1">
      <c r="B154" s="36"/>
      <c r="C154" s="209" t="s">
        <v>327</v>
      </c>
      <c r="D154" s="209" t="s">
        <v>138</v>
      </c>
      <c r="E154" s="210" t="s">
        <v>1080</v>
      </c>
      <c r="F154" s="211" t="s">
        <v>1081</v>
      </c>
      <c r="G154" s="212" t="s">
        <v>249</v>
      </c>
      <c r="H154" s="213">
        <v>2</v>
      </c>
      <c r="I154" s="214"/>
      <c r="J154" s="214"/>
      <c r="K154" s="215">
        <f>ROUND(P154*H154,2)</f>
        <v>0</v>
      </c>
      <c r="L154" s="211" t="s">
        <v>142</v>
      </c>
      <c r="M154" s="41"/>
      <c r="N154" s="216" t="s">
        <v>1</v>
      </c>
      <c r="O154" s="217" t="s">
        <v>41</v>
      </c>
      <c r="P154" s="218">
        <f>I154+J154</f>
        <v>0</v>
      </c>
      <c r="Q154" s="218">
        <f>ROUND(I154*H154,2)</f>
        <v>0</v>
      </c>
      <c r="R154" s="218">
        <f>ROUND(J154*H154,2)</f>
        <v>0</v>
      </c>
      <c r="S154" s="77"/>
      <c r="T154" s="219">
        <f>S154*H154</f>
        <v>0</v>
      </c>
      <c r="U154" s="219">
        <v>0</v>
      </c>
      <c r="V154" s="219">
        <f>U154*H154</f>
        <v>0</v>
      </c>
      <c r="W154" s="219">
        <v>0</v>
      </c>
      <c r="X154" s="220">
        <f>W154*H154</f>
        <v>0</v>
      </c>
      <c r="AR154" s="15" t="s">
        <v>238</v>
      </c>
      <c r="AT154" s="15" t="s">
        <v>138</v>
      </c>
      <c r="AU154" s="15" t="s">
        <v>149</v>
      </c>
      <c r="AY154" s="15" t="s">
        <v>135</v>
      </c>
      <c r="BE154" s="221">
        <f>IF(O154="základní",K154,0)</f>
        <v>0</v>
      </c>
      <c r="BF154" s="221">
        <f>IF(O154="snížená",K154,0)</f>
        <v>0</v>
      </c>
      <c r="BG154" s="221">
        <f>IF(O154="zákl. přenesená",K154,0)</f>
        <v>0</v>
      </c>
      <c r="BH154" s="221">
        <f>IF(O154="sníž. přenesená",K154,0)</f>
        <v>0</v>
      </c>
      <c r="BI154" s="221">
        <f>IF(O154="nulová",K154,0)</f>
        <v>0</v>
      </c>
      <c r="BJ154" s="15" t="s">
        <v>80</v>
      </c>
      <c r="BK154" s="221">
        <f>ROUND(P154*H154,2)</f>
        <v>0</v>
      </c>
      <c r="BL154" s="15" t="s">
        <v>238</v>
      </c>
      <c r="BM154" s="15" t="s">
        <v>1082</v>
      </c>
    </row>
    <row r="155" spans="2:51" s="12" customFormat="1" ht="12">
      <c r="B155" s="254"/>
      <c r="C155" s="255"/>
      <c r="D155" s="230" t="s">
        <v>204</v>
      </c>
      <c r="E155" s="256" t="s">
        <v>1</v>
      </c>
      <c r="F155" s="257" t="s">
        <v>1078</v>
      </c>
      <c r="G155" s="255"/>
      <c r="H155" s="256" t="s">
        <v>1</v>
      </c>
      <c r="I155" s="258"/>
      <c r="J155" s="258"/>
      <c r="K155" s="255"/>
      <c r="L155" s="255"/>
      <c r="M155" s="259"/>
      <c r="N155" s="260"/>
      <c r="O155" s="261"/>
      <c r="P155" s="261"/>
      <c r="Q155" s="261"/>
      <c r="R155" s="261"/>
      <c r="S155" s="261"/>
      <c r="T155" s="261"/>
      <c r="U155" s="261"/>
      <c r="V155" s="261"/>
      <c r="W155" s="261"/>
      <c r="X155" s="262"/>
      <c r="AT155" s="263" t="s">
        <v>204</v>
      </c>
      <c r="AU155" s="263" t="s">
        <v>149</v>
      </c>
      <c r="AV155" s="12" t="s">
        <v>80</v>
      </c>
      <c r="AW155" s="12" t="s">
        <v>5</v>
      </c>
      <c r="AX155" s="12" t="s">
        <v>72</v>
      </c>
      <c r="AY155" s="263" t="s">
        <v>135</v>
      </c>
    </row>
    <row r="156" spans="2:51" s="11" customFormat="1" ht="12">
      <c r="B156" s="228"/>
      <c r="C156" s="229"/>
      <c r="D156" s="230" t="s">
        <v>204</v>
      </c>
      <c r="E156" s="231" t="s">
        <v>1</v>
      </c>
      <c r="F156" s="232" t="s">
        <v>82</v>
      </c>
      <c r="G156" s="229"/>
      <c r="H156" s="233">
        <v>2</v>
      </c>
      <c r="I156" s="234"/>
      <c r="J156" s="234"/>
      <c r="K156" s="229"/>
      <c r="L156" s="229"/>
      <c r="M156" s="235"/>
      <c r="N156" s="236"/>
      <c r="O156" s="237"/>
      <c r="P156" s="237"/>
      <c r="Q156" s="237"/>
      <c r="R156" s="237"/>
      <c r="S156" s="237"/>
      <c r="T156" s="237"/>
      <c r="U156" s="237"/>
      <c r="V156" s="237"/>
      <c r="W156" s="237"/>
      <c r="X156" s="238"/>
      <c r="AT156" s="239" t="s">
        <v>204</v>
      </c>
      <c r="AU156" s="239" t="s">
        <v>149</v>
      </c>
      <c r="AV156" s="11" t="s">
        <v>82</v>
      </c>
      <c r="AW156" s="11" t="s">
        <v>5</v>
      </c>
      <c r="AX156" s="11" t="s">
        <v>72</v>
      </c>
      <c r="AY156" s="239" t="s">
        <v>135</v>
      </c>
    </row>
    <row r="157" spans="2:51" s="13" customFormat="1" ht="12">
      <c r="B157" s="264"/>
      <c r="C157" s="265"/>
      <c r="D157" s="230" t="s">
        <v>204</v>
      </c>
      <c r="E157" s="266" t="s">
        <v>1</v>
      </c>
      <c r="F157" s="267" t="s">
        <v>1079</v>
      </c>
      <c r="G157" s="265"/>
      <c r="H157" s="268">
        <v>2</v>
      </c>
      <c r="I157" s="269"/>
      <c r="J157" s="269"/>
      <c r="K157" s="265"/>
      <c r="L157" s="265"/>
      <c r="M157" s="270"/>
      <c r="N157" s="271"/>
      <c r="O157" s="272"/>
      <c r="P157" s="272"/>
      <c r="Q157" s="272"/>
      <c r="R157" s="272"/>
      <c r="S157" s="272"/>
      <c r="T157" s="272"/>
      <c r="U157" s="272"/>
      <c r="V157" s="272"/>
      <c r="W157" s="272"/>
      <c r="X157" s="273"/>
      <c r="AT157" s="274" t="s">
        <v>204</v>
      </c>
      <c r="AU157" s="274" t="s">
        <v>149</v>
      </c>
      <c r="AV157" s="13" t="s">
        <v>153</v>
      </c>
      <c r="AW157" s="13" t="s">
        <v>5</v>
      </c>
      <c r="AX157" s="13" t="s">
        <v>80</v>
      </c>
      <c r="AY157" s="274" t="s">
        <v>135</v>
      </c>
    </row>
    <row r="158" spans="2:65" s="1" customFormat="1" ht="16.5" customHeight="1">
      <c r="B158" s="36"/>
      <c r="C158" s="243" t="s">
        <v>336</v>
      </c>
      <c r="D158" s="243" t="s">
        <v>415</v>
      </c>
      <c r="E158" s="244" t="s">
        <v>1083</v>
      </c>
      <c r="F158" s="245" t="s">
        <v>1084</v>
      </c>
      <c r="G158" s="246" t="s">
        <v>249</v>
      </c>
      <c r="H158" s="247">
        <v>1</v>
      </c>
      <c r="I158" s="248"/>
      <c r="J158" s="249"/>
      <c r="K158" s="250">
        <f>ROUND(P158*H158,2)</f>
        <v>0</v>
      </c>
      <c r="L158" s="245" t="s">
        <v>1</v>
      </c>
      <c r="M158" s="251"/>
      <c r="N158" s="252" t="s">
        <v>1</v>
      </c>
      <c r="O158" s="217" t="s">
        <v>41</v>
      </c>
      <c r="P158" s="218">
        <f>I158+J158</f>
        <v>0</v>
      </c>
      <c r="Q158" s="218">
        <f>ROUND(I158*H158,2)</f>
        <v>0</v>
      </c>
      <c r="R158" s="218">
        <f>ROUND(J158*H158,2)</f>
        <v>0</v>
      </c>
      <c r="S158" s="77"/>
      <c r="T158" s="219">
        <f>S158*H158</f>
        <v>0</v>
      </c>
      <c r="U158" s="219">
        <v>0</v>
      </c>
      <c r="V158" s="219">
        <f>U158*H158</f>
        <v>0</v>
      </c>
      <c r="W158" s="219">
        <v>0</v>
      </c>
      <c r="X158" s="220">
        <f>W158*H158</f>
        <v>0</v>
      </c>
      <c r="AR158" s="15" t="s">
        <v>1085</v>
      </c>
      <c r="AT158" s="15" t="s">
        <v>415</v>
      </c>
      <c r="AU158" s="15" t="s">
        <v>149</v>
      </c>
      <c r="AY158" s="15" t="s">
        <v>135</v>
      </c>
      <c r="BE158" s="221">
        <f>IF(O158="základní",K158,0)</f>
        <v>0</v>
      </c>
      <c r="BF158" s="221">
        <f>IF(O158="snížená",K158,0)</f>
        <v>0</v>
      </c>
      <c r="BG158" s="221">
        <f>IF(O158="zákl. přenesená",K158,0)</f>
        <v>0</v>
      </c>
      <c r="BH158" s="221">
        <f>IF(O158="sníž. přenesená",K158,0)</f>
        <v>0</v>
      </c>
      <c r="BI158" s="221">
        <f>IF(O158="nulová",K158,0)</f>
        <v>0</v>
      </c>
      <c r="BJ158" s="15" t="s">
        <v>80</v>
      </c>
      <c r="BK158" s="221">
        <f>ROUND(P158*H158,2)</f>
        <v>0</v>
      </c>
      <c r="BL158" s="15" t="s">
        <v>684</v>
      </c>
      <c r="BM158" s="15" t="s">
        <v>1086</v>
      </c>
    </row>
    <row r="159" spans="2:51" s="12" customFormat="1" ht="12">
      <c r="B159" s="254"/>
      <c r="C159" s="255"/>
      <c r="D159" s="230" t="s">
        <v>204</v>
      </c>
      <c r="E159" s="256" t="s">
        <v>1</v>
      </c>
      <c r="F159" s="257" t="s">
        <v>1078</v>
      </c>
      <c r="G159" s="255"/>
      <c r="H159" s="256" t="s">
        <v>1</v>
      </c>
      <c r="I159" s="258"/>
      <c r="J159" s="258"/>
      <c r="K159" s="255"/>
      <c r="L159" s="255"/>
      <c r="M159" s="259"/>
      <c r="N159" s="260"/>
      <c r="O159" s="261"/>
      <c r="P159" s="261"/>
      <c r="Q159" s="261"/>
      <c r="R159" s="261"/>
      <c r="S159" s="261"/>
      <c r="T159" s="261"/>
      <c r="U159" s="261"/>
      <c r="V159" s="261"/>
      <c r="W159" s="261"/>
      <c r="X159" s="262"/>
      <c r="AT159" s="263" t="s">
        <v>204</v>
      </c>
      <c r="AU159" s="263" t="s">
        <v>149</v>
      </c>
      <c r="AV159" s="12" t="s">
        <v>80</v>
      </c>
      <c r="AW159" s="12" t="s">
        <v>5</v>
      </c>
      <c r="AX159" s="12" t="s">
        <v>72</v>
      </c>
      <c r="AY159" s="263" t="s">
        <v>135</v>
      </c>
    </row>
    <row r="160" spans="2:51" s="11" customFormat="1" ht="12">
      <c r="B160" s="228"/>
      <c r="C160" s="229"/>
      <c r="D160" s="230" t="s">
        <v>204</v>
      </c>
      <c r="E160" s="231" t="s">
        <v>1</v>
      </c>
      <c r="F160" s="232" t="s">
        <v>80</v>
      </c>
      <c r="G160" s="229"/>
      <c r="H160" s="233">
        <v>1</v>
      </c>
      <c r="I160" s="234"/>
      <c r="J160" s="234"/>
      <c r="K160" s="229"/>
      <c r="L160" s="229"/>
      <c r="M160" s="235"/>
      <c r="N160" s="236"/>
      <c r="O160" s="237"/>
      <c r="P160" s="237"/>
      <c r="Q160" s="237"/>
      <c r="R160" s="237"/>
      <c r="S160" s="237"/>
      <c r="T160" s="237"/>
      <c r="U160" s="237"/>
      <c r="V160" s="237"/>
      <c r="W160" s="237"/>
      <c r="X160" s="238"/>
      <c r="AT160" s="239" t="s">
        <v>204</v>
      </c>
      <c r="AU160" s="239" t="s">
        <v>149</v>
      </c>
      <c r="AV160" s="11" t="s">
        <v>82</v>
      </c>
      <c r="AW160" s="11" t="s">
        <v>5</v>
      </c>
      <c r="AX160" s="11" t="s">
        <v>72</v>
      </c>
      <c r="AY160" s="239" t="s">
        <v>135</v>
      </c>
    </row>
    <row r="161" spans="2:51" s="13" customFormat="1" ht="12">
      <c r="B161" s="264"/>
      <c r="C161" s="265"/>
      <c r="D161" s="230" t="s">
        <v>204</v>
      </c>
      <c r="E161" s="266" t="s">
        <v>1</v>
      </c>
      <c r="F161" s="267" t="s">
        <v>1079</v>
      </c>
      <c r="G161" s="265"/>
      <c r="H161" s="268">
        <v>1</v>
      </c>
      <c r="I161" s="269"/>
      <c r="J161" s="269"/>
      <c r="K161" s="265"/>
      <c r="L161" s="265"/>
      <c r="M161" s="270"/>
      <c r="N161" s="271"/>
      <c r="O161" s="272"/>
      <c r="P161" s="272"/>
      <c r="Q161" s="272"/>
      <c r="R161" s="272"/>
      <c r="S161" s="272"/>
      <c r="T161" s="272"/>
      <c r="U161" s="272"/>
      <c r="V161" s="272"/>
      <c r="W161" s="272"/>
      <c r="X161" s="273"/>
      <c r="AT161" s="274" t="s">
        <v>204</v>
      </c>
      <c r="AU161" s="274" t="s">
        <v>149</v>
      </c>
      <c r="AV161" s="13" t="s">
        <v>153</v>
      </c>
      <c r="AW161" s="13" t="s">
        <v>5</v>
      </c>
      <c r="AX161" s="13" t="s">
        <v>80</v>
      </c>
      <c r="AY161" s="274" t="s">
        <v>135</v>
      </c>
    </row>
    <row r="162" spans="2:65" s="1" customFormat="1" ht="16.5" customHeight="1">
      <c r="B162" s="36"/>
      <c r="C162" s="243" t="s">
        <v>340</v>
      </c>
      <c r="D162" s="243" t="s">
        <v>415</v>
      </c>
      <c r="E162" s="244" t="s">
        <v>1087</v>
      </c>
      <c r="F162" s="245" t="s">
        <v>1088</v>
      </c>
      <c r="G162" s="246" t="s">
        <v>249</v>
      </c>
      <c r="H162" s="247">
        <v>1</v>
      </c>
      <c r="I162" s="248"/>
      <c r="J162" s="249"/>
      <c r="K162" s="250">
        <f>ROUND(P162*H162,2)</f>
        <v>0</v>
      </c>
      <c r="L162" s="245" t="s">
        <v>1</v>
      </c>
      <c r="M162" s="251"/>
      <c r="N162" s="252" t="s">
        <v>1</v>
      </c>
      <c r="O162" s="217" t="s">
        <v>41</v>
      </c>
      <c r="P162" s="218">
        <f>I162+J162</f>
        <v>0</v>
      </c>
      <c r="Q162" s="218">
        <f>ROUND(I162*H162,2)</f>
        <v>0</v>
      </c>
      <c r="R162" s="218">
        <f>ROUND(J162*H162,2)</f>
        <v>0</v>
      </c>
      <c r="S162" s="77"/>
      <c r="T162" s="219">
        <f>S162*H162</f>
        <v>0</v>
      </c>
      <c r="U162" s="219">
        <v>0</v>
      </c>
      <c r="V162" s="219">
        <f>U162*H162</f>
        <v>0</v>
      </c>
      <c r="W162" s="219">
        <v>0</v>
      </c>
      <c r="X162" s="220">
        <f>W162*H162</f>
        <v>0</v>
      </c>
      <c r="AR162" s="15" t="s">
        <v>1085</v>
      </c>
      <c r="AT162" s="15" t="s">
        <v>415</v>
      </c>
      <c r="AU162" s="15" t="s">
        <v>149</v>
      </c>
      <c r="AY162" s="15" t="s">
        <v>135</v>
      </c>
      <c r="BE162" s="221">
        <f>IF(O162="základní",K162,0)</f>
        <v>0</v>
      </c>
      <c r="BF162" s="221">
        <f>IF(O162="snížená",K162,0)</f>
        <v>0</v>
      </c>
      <c r="BG162" s="221">
        <f>IF(O162="zákl. přenesená",K162,0)</f>
        <v>0</v>
      </c>
      <c r="BH162" s="221">
        <f>IF(O162="sníž. přenesená",K162,0)</f>
        <v>0</v>
      </c>
      <c r="BI162" s="221">
        <f>IF(O162="nulová",K162,0)</f>
        <v>0</v>
      </c>
      <c r="BJ162" s="15" t="s">
        <v>80</v>
      </c>
      <c r="BK162" s="221">
        <f>ROUND(P162*H162,2)</f>
        <v>0</v>
      </c>
      <c r="BL162" s="15" t="s">
        <v>684</v>
      </c>
      <c r="BM162" s="15" t="s">
        <v>1089</v>
      </c>
    </row>
    <row r="163" spans="2:51" s="12" customFormat="1" ht="12">
      <c r="B163" s="254"/>
      <c r="C163" s="255"/>
      <c r="D163" s="230" t="s">
        <v>204</v>
      </c>
      <c r="E163" s="256" t="s">
        <v>1</v>
      </c>
      <c r="F163" s="257" t="s">
        <v>1078</v>
      </c>
      <c r="G163" s="255"/>
      <c r="H163" s="256" t="s">
        <v>1</v>
      </c>
      <c r="I163" s="258"/>
      <c r="J163" s="258"/>
      <c r="K163" s="255"/>
      <c r="L163" s="255"/>
      <c r="M163" s="259"/>
      <c r="N163" s="260"/>
      <c r="O163" s="261"/>
      <c r="P163" s="261"/>
      <c r="Q163" s="261"/>
      <c r="R163" s="261"/>
      <c r="S163" s="261"/>
      <c r="T163" s="261"/>
      <c r="U163" s="261"/>
      <c r="V163" s="261"/>
      <c r="W163" s="261"/>
      <c r="X163" s="262"/>
      <c r="AT163" s="263" t="s">
        <v>204</v>
      </c>
      <c r="AU163" s="263" t="s">
        <v>149</v>
      </c>
      <c r="AV163" s="12" t="s">
        <v>80</v>
      </c>
      <c r="AW163" s="12" t="s">
        <v>5</v>
      </c>
      <c r="AX163" s="12" t="s">
        <v>72</v>
      </c>
      <c r="AY163" s="263" t="s">
        <v>135</v>
      </c>
    </row>
    <row r="164" spans="2:51" s="11" customFormat="1" ht="12">
      <c r="B164" s="228"/>
      <c r="C164" s="229"/>
      <c r="D164" s="230" t="s">
        <v>204</v>
      </c>
      <c r="E164" s="231" t="s">
        <v>1</v>
      </c>
      <c r="F164" s="232" t="s">
        <v>80</v>
      </c>
      <c r="G164" s="229"/>
      <c r="H164" s="233">
        <v>1</v>
      </c>
      <c r="I164" s="234"/>
      <c r="J164" s="234"/>
      <c r="K164" s="229"/>
      <c r="L164" s="229"/>
      <c r="M164" s="235"/>
      <c r="N164" s="236"/>
      <c r="O164" s="237"/>
      <c r="P164" s="237"/>
      <c r="Q164" s="237"/>
      <c r="R164" s="237"/>
      <c r="S164" s="237"/>
      <c r="T164" s="237"/>
      <c r="U164" s="237"/>
      <c r="V164" s="237"/>
      <c r="W164" s="237"/>
      <c r="X164" s="238"/>
      <c r="AT164" s="239" t="s">
        <v>204</v>
      </c>
      <c r="AU164" s="239" t="s">
        <v>149</v>
      </c>
      <c r="AV164" s="11" t="s">
        <v>82</v>
      </c>
      <c r="AW164" s="11" t="s">
        <v>5</v>
      </c>
      <c r="AX164" s="11" t="s">
        <v>72</v>
      </c>
      <c r="AY164" s="239" t="s">
        <v>135</v>
      </c>
    </row>
    <row r="165" spans="2:51" s="13" customFormat="1" ht="12">
      <c r="B165" s="264"/>
      <c r="C165" s="265"/>
      <c r="D165" s="230" t="s">
        <v>204</v>
      </c>
      <c r="E165" s="266" t="s">
        <v>1</v>
      </c>
      <c r="F165" s="267" t="s">
        <v>1079</v>
      </c>
      <c r="G165" s="265"/>
      <c r="H165" s="268">
        <v>1</v>
      </c>
      <c r="I165" s="269"/>
      <c r="J165" s="269"/>
      <c r="K165" s="265"/>
      <c r="L165" s="265"/>
      <c r="M165" s="270"/>
      <c r="N165" s="271"/>
      <c r="O165" s="272"/>
      <c r="P165" s="272"/>
      <c r="Q165" s="272"/>
      <c r="R165" s="272"/>
      <c r="S165" s="272"/>
      <c r="T165" s="272"/>
      <c r="U165" s="272"/>
      <c r="V165" s="272"/>
      <c r="W165" s="272"/>
      <c r="X165" s="273"/>
      <c r="AT165" s="274" t="s">
        <v>204</v>
      </c>
      <c r="AU165" s="274" t="s">
        <v>149</v>
      </c>
      <c r="AV165" s="13" t="s">
        <v>153</v>
      </c>
      <c r="AW165" s="13" t="s">
        <v>5</v>
      </c>
      <c r="AX165" s="13" t="s">
        <v>80</v>
      </c>
      <c r="AY165" s="274" t="s">
        <v>135</v>
      </c>
    </row>
    <row r="166" spans="2:65" s="1" customFormat="1" ht="16.5" customHeight="1">
      <c r="B166" s="36"/>
      <c r="C166" s="209" t="s">
        <v>344</v>
      </c>
      <c r="D166" s="209" t="s">
        <v>138</v>
      </c>
      <c r="E166" s="210" t="s">
        <v>1090</v>
      </c>
      <c r="F166" s="211" t="s">
        <v>1091</v>
      </c>
      <c r="G166" s="212" t="s">
        <v>218</v>
      </c>
      <c r="H166" s="213">
        <v>61</v>
      </c>
      <c r="I166" s="214"/>
      <c r="J166" s="214"/>
      <c r="K166" s="215">
        <f>ROUND(P166*H166,2)</f>
        <v>0</v>
      </c>
      <c r="L166" s="211" t="s">
        <v>142</v>
      </c>
      <c r="M166" s="41"/>
      <c r="N166" s="216" t="s">
        <v>1</v>
      </c>
      <c r="O166" s="217" t="s">
        <v>41</v>
      </c>
      <c r="P166" s="218">
        <f>I166+J166</f>
        <v>0</v>
      </c>
      <c r="Q166" s="218">
        <f>ROUND(I166*H166,2)</f>
        <v>0</v>
      </c>
      <c r="R166" s="218">
        <f>ROUND(J166*H166,2)</f>
        <v>0</v>
      </c>
      <c r="S166" s="77"/>
      <c r="T166" s="219">
        <f>S166*H166</f>
        <v>0</v>
      </c>
      <c r="U166" s="219">
        <v>0</v>
      </c>
      <c r="V166" s="219">
        <f>U166*H166</f>
        <v>0</v>
      </c>
      <c r="W166" s="219">
        <v>0</v>
      </c>
      <c r="X166" s="220">
        <f>W166*H166</f>
        <v>0</v>
      </c>
      <c r="AR166" s="15" t="s">
        <v>684</v>
      </c>
      <c r="AT166" s="15" t="s">
        <v>138</v>
      </c>
      <c r="AU166" s="15" t="s">
        <v>149</v>
      </c>
      <c r="AY166" s="15" t="s">
        <v>135</v>
      </c>
      <c r="BE166" s="221">
        <f>IF(O166="základní",K166,0)</f>
        <v>0</v>
      </c>
      <c r="BF166" s="221">
        <f>IF(O166="snížená",K166,0)</f>
        <v>0</v>
      </c>
      <c r="BG166" s="221">
        <f>IF(O166="zákl. přenesená",K166,0)</f>
        <v>0</v>
      </c>
      <c r="BH166" s="221">
        <f>IF(O166="sníž. přenesená",K166,0)</f>
        <v>0</v>
      </c>
      <c r="BI166" s="221">
        <f>IF(O166="nulová",K166,0)</f>
        <v>0</v>
      </c>
      <c r="BJ166" s="15" t="s">
        <v>80</v>
      </c>
      <c r="BK166" s="221">
        <f>ROUND(P166*H166,2)</f>
        <v>0</v>
      </c>
      <c r="BL166" s="15" t="s">
        <v>684</v>
      </c>
      <c r="BM166" s="15" t="s">
        <v>1092</v>
      </c>
    </row>
    <row r="167" spans="2:51" s="12" customFormat="1" ht="12">
      <c r="B167" s="254"/>
      <c r="C167" s="255"/>
      <c r="D167" s="230" t="s">
        <v>204</v>
      </c>
      <c r="E167" s="256" t="s">
        <v>1</v>
      </c>
      <c r="F167" s="257" t="s">
        <v>1093</v>
      </c>
      <c r="G167" s="255"/>
      <c r="H167" s="256" t="s">
        <v>1</v>
      </c>
      <c r="I167" s="258"/>
      <c r="J167" s="258"/>
      <c r="K167" s="255"/>
      <c r="L167" s="255"/>
      <c r="M167" s="259"/>
      <c r="N167" s="260"/>
      <c r="O167" s="261"/>
      <c r="P167" s="261"/>
      <c r="Q167" s="261"/>
      <c r="R167" s="261"/>
      <c r="S167" s="261"/>
      <c r="T167" s="261"/>
      <c r="U167" s="261"/>
      <c r="V167" s="261"/>
      <c r="W167" s="261"/>
      <c r="X167" s="262"/>
      <c r="AT167" s="263" t="s">
        <v>204</v>
      </c>
      <c r="AU167" s="263" t="s">
        <v>149</v>
      </c>
      <c r="AV167" s="12" t="s">
        <v>80</v>
      </c>
      <c r="AW167" s="12" t="s">
        <v>5</v>
      </c>
      <c r="AX167" s="12" t="s">
        <v>72</v>
      </c>
      <c r="AY167" s="263" t="s">
        <v>135</v>
      </c>
    </row>
    <row r="168" spans="2:51" s="11" customFormat="1" ht="12">
      <c r="B168" s="228"/>
      <c r="C168" s="229"/>
      <c r="D168" s="230" t="s">
        <v>204</v>
      </c>
      <c r="E168" s="231" t="s">
        <v>1</v>
      </c>
      <c r="F168" s="232" t="s">
        <v>1094</v>
      </c>
      <c r="G168" s="229"/>
      <c r="H168" s="233">
        <v>61</v>
      </c>
      <c r="I168" s="234"/>
      <c r="J168" s="234"/>
      <c r="K168" s="229"/>
      <c r="L168" s="229"/>
      <c r="M168" s="235"/>
      <c r="N168" s="236"/>
      <c r="O168" s="237"/>
      <c r="P168" s="237"/>
      <c r="Q168" s="237"/>
      <c r="R168" s="237"/>
      <c r="S168" s="237"/>
      <c r="T168" s="237"/>
      <c r="U168" s="237"/>
      <c r="V168" s="237"/>
      <c r="W168" s="237"/>
      <c r="X168" s="238"/>
      <c r="AT168" s="239" t="s">
        <v>204</v>
      </c>
      <c r="AU168" s="239" t="s">
        <v>149</v>
      </c>
      <c r="AV168" s="11" t="s">
        <v>82</v>
      </c>
      <c r="AW168" s="11" t="s">
        <v>5</v>
      </c>
      <c r="AX168" s="11" t="s">
        <v>72</v>
      </c>
      <c r="AY168" s="239" t="s">
        <v>135</v>
      </c>
    </row>
    <row r="169" spans="2:51" s="13" customFormat="1" ht="12">
      <c r="B169" s="264"/>
      <c r="C169" s="265"/>
      <c r="D169" s="230" t="s">
        <v>204</v>
      </c>
      <c r="E169" s="266" t="s">
        <v>1</v>
      </c>
      <c r="F169" s="267" t="s">
        <v>1079</v>
      </c>
      <c r="G169" s="265"/>
      <c r="H169" s="268">
        <v>61</v>
      </c>
      <c r="I169" s="269"/>
      <c r="J169" s="269"/>
      <c r="K169" s="265"/>
      <c r="L169" s="265"/>
      <c r="M169" s="270"/>
      <c r="N169" s="271"/>
      <c r="O169" s="272"/>
      <c r="P169" s="272"/>
      <c r="Q169" s="272"/>
      <c r="R169" s="272"/>
      <c r="S169" s="272"/>
      <c r="T169" s="272"/>
      <c r="U169" s="272"/>
      <c r="V169" s="272"/>
      <c r="W169" s="272"/>
      <c r="X169" s="273"/>
      <c r="AT169" s="274" t="s">
        <v>204</v>
      </c>
      <c r="AU169" s="274" t="s">
        <v>149</v>
      </c>
      <c r="AV169" s="13" t="s">
        <v>153</v>
      </c>
      <c r="AW169" s="13" t="s">
        <v>5</v>
      </c>
      <c r="AX169" s="13" t="s">
        <v>80</v>
      </c>
      <c r="AY169" s="274" t="s">
        <v>135</v>
      </c>
    </row>
    <row r="170" spans="2:65" s="1" customFormat="1" ht="16.5" customHeight="1">
      <c r="B170" s="36"/>
      <c r="C170" s="243" t="s">
        <v>351</v>
      </c>
      <c r="D170" s="243" t="s">
        <v>415</v>
      </c>
      <c r="E170" s="244" t="s">
        <v>1095</v>
      </c>
      <c r="F170" s="245" t="s">
        <v>1096</v>
      </c>
      <c r="G170" s="246" t="s">
        <v>218</v>
      </c>
      <c r="H170" s="247">
        <v>20</v>
      </c>
      <c r="I170" s="248"/>
      <c r="J170" s="249"/>
      <c r="K170" s="250">
        <f>ROUND(P170*H170,2)</f>
        <v>0</v>
      </c>
      <c r="L170" s="245" t="s">
        <v>1</v>
      </c>
      <c r="M170" s="251"/>
      <c r="N170" s="252" t="s">
        <v>1</v>
      </c>
      <c r="O170" s="217" t="s">
        <v>41</v>
      </c>
      <c r="P170" s="218">
        <f>I170+J170</f>
        <v>0</v>
      </c>
      <c r="Q170" s="218">
        <f>ROUND(I170*H170,2)</f>
        <v>0</v>
      </c>
      <c r="R170" s="218">
        <f>ROUND(J170*H170,2)</f>
        <v>0</v>
      </c>
      <c r="S170" s="77"/>
      <c r="T170" s="219">
        <f>S170*H170</f>
        <v>0</v>
      </c>
      <c r="U170" s="219">
        <v>0</v>
      </c>
      <c r="V170" s="219">
        <f>U170*H170</f>
        <v>0</v>
      </c>
      <c r="W170" s="219">
        <v>0</v>
      </c>
      <c r="X170" s="220">
        <f>W170*H170</f>
        <v>0</v>
      </c>
      <c r="AR170" s="15" t="s">
        <v>1085</v>
      </c>
      <c r="AT170" s="15" t="s">
        <v>415</v>
      </c>
      <c r="AU170" s="15" t="s">
        <v>149</v>
      </c>
      <c r="AY170" s="15" t="s">
        <v>135</v>
      </c>
      <c r="BE170" s="221">
        <f>IF(O170="základní",K170,0)</f>
        <v>0</v>
      </c>
      <c r="BF170" s="221">
        <f>IF(O170="snížená",K170,0)</f>
        <v>0</v>
      </c>
      <c r="BG170" s="221">
        <f>IF(O170="zákl. přenesená",K170,0)</f>
        <v>0</v>
      </c>
      <c r="BH170" s="221">
        <f>IF(O170="sníž. přenesená",K170,0)</f>
        <v>0</v>
      </c>
      <c r="BI170" s="221">
        <f>IF(O170="nulová",K170,0)</f>
        <v>0</v>
      </c>
      <c r="BJ170" s="15" t="s">
        <v>80</v>
      </c>
      <c r="BK170" s="221">
        <f>ROUND(P170*H170,2)</f>
        <v>0</v>
      </c>
      <c r="BL170" s="15" t="s">
        <v>684</v>
      </c>
      <c r="BM170" s="15" t="s">
        <v>1097</v>
      </c>
    </row>
    <row r="171" spans="2:51" s="12" customFormat="1" ht="12">
      <c r="B171" s="254"/>
      <c r="C171" s="255"/>
      <c r="D171" s="230" t="s">
        <v>204</v>
      </c>
      <c r="E171" s="256" t="s">
        <v>1</v>
      </c>
      <c r="F171" s="257" t="s">
        <v>1093</v>
      </c>
      <c r="G171" s="255"/>
      <c r="H171" s="256" t="s">
        <v>1</v>
      </c>
      <c r="I171" s="258"/>
      <c r="J171" s="258"/>
      <c r="K171" s="255"/>
      <c r="L171" s="255"/>
      <c r="M171" s="259"/>
      <c r="N171" s="260"/>
      <c r="O171" s="261"/>
      <c r="P171" s="261"/>
      <c r="Q171" s="261"/>
      <c r="R171" s="261"/>
      <c r="S171" s="261"/>
      <c r="T171" s="261"/>
      <c r="U171" s="261"/>
      <c r="V171" s="261"/>
      <c r="W171" s="261"/>
      <c r="X171" s="262"/>
      <c r="AT171" s="263" t="s">
        <v>204</v>
      </c>
      <c r="AU171" s="263" t="s">
        <v>149</v>
      </c>
      <c r="AV171" s="12" t="s">
        <v>80</v>
      </c>
      <c r="AW171" s="12" t="s">
        <v>5</v>
      </c>
      <c r="AX171" s="12" t="s">
        <v>72</v>
      </c>
      <c r="AY171" s="263" t="s">
        <v>135</v>
      </c>
    </row>
    <row r="172" spans="2:51" s="11" customFormat="1" ht="12">
      <c r="B172" s="228"/>
      <c r="C172" s="229"/>
      <c r="D172" s="230" t="s">
        <v>204</v>
      </c>
      <c r="E172" s="231" t="s">
        <v>1</v>
      </c>
      <c r="F172" s="232" t="s">
        <v>303</v>
      </c>
      <c r="G172" s="229"/>
      <c r="H172" s="233">
        <v>20</v>
      </c>
      <c r="I172" s="234"/>
      <c r="J172" s="234"/>
      <c r="K172" s="229"/>
      <c r="L172" s="229"/>
      <c r="M172" s="235"/>
      <c r="N172" s="236"/>
      <c r="O172" s="237"/>
      <c r="P172" s="237"/>
      <c r="Q172" s="237"/>
      <c r="R172" s="237"/>
      <c r="S172" s="237"/>
      <c r="T172" s="237"/>
      <c r="U172" s="237"/>
      <c r="V172" s="237"/>
      <c r="W172" s="237"/>
      <c r="X172" s="238"/>
      <c r="AT172" s="239" t="s">
        <v>204</v>
      </c>
      <c r="AU172" s="239" t="s">
        <v>149</v>
      </c>
      <c r="AV172" s="11" t="s">
        <v>82</v>
      </c>
      <c r="AW172" s="11" t="s">
        <v>5</v>
      </c>
      <c r="AX172" s="11" t="s">
        <v>72</v>
      </c>
      <c r="AY172" s="239" t="s">
        <v>135</v>
      </c>
    </row>
    <row r="173" spans="2:51" s="13" customFormat="1" ht="12">
      <c r="B173" s="264"/>
      <c r="C173" s="265"/>
      <c r="D173" s="230" t="s">
        <v>204</v>
      </c>
      <c r="E173" s="266" t="s">
        <v>1</v>
      </c>
      <c r="F173" s="267" t="s">
        <v>1079</v>
      </c>
      <c r="G173" s="265"/>
      <c r="H173" s="268">
        <v>20</v>
      </c>
      <c r="I173" s="269"/>
      <c r="J173" s="269"/>
      <c r="K173" s="265"/>
      <c r="L173" s="265"/>
      <c r="M173" s="270"/>
      <c r="N173" s="271"/>
      <c r="O173" s="272"/>
      <c r="P173" s="272"/>
      <c r="Q173" s="272"/>
      <c r="R173" s="272"/>
      <c r="S173" s="272"/>
      <c r="T173" s="272"/>
      <c r="U173" s="272"/>
      <c r="V173" s="272"/>
      <c r="W173" s="272"/>
      <c r="X173" s="273"/>
      <c r="AT173" s="274" t="s">
        <v>204</v>
      </c>
      <c r="AU173" s="274" t="s">
        <v>149</v>
      </c>
      <c r="AV173" s="13" t="s">
        <v>153</v>
      </c>
      <c r="AW173" s="13" t="s">
        <v>5</v>
      </c>
      <c r="AX173" s="13" t="s">
        <v>80</v>
      </c>
      <c r="AY173" s="274" t="s">
        <v>135</v>
      </c>
    </row>
    <row r="174" spans="2:65" s="1" customFormat="1" ht="16.5" customHeight="1">
      <c r="B174" s="36"/>
      <c r="C174" s="243" t="s">
        <v>356</v>
      </c>
      <c r="D174" s="243" t="s">
        <v>415</v>
      </c>
      <c r="E174" s="244" t="s">
        <v>1098</v>
      </c>
      <c r="F174" s="245" t="s">
        <v>1099</v>
      </c>
      <c r="G174" s="246" t="s">
        <v>218</v>
      </c>
      <c r="H174" s="247">
        <v>41</v>
      </c>
      <c r="I174" s="248"/>
      <c r="J174" s="249"/>
      <c r="K174" s="250">
        <f>ROUND(P174*H174,2)</f>
        <v>0</v>
      </c>
      <c r="L174" s="245" t="s">
        <v>1</v>
      </c>
      <c r="M174" s="251"/>
      <c r="N174" s="252" t="s">
        <v>1</v>
      </c>
      <c r="O174" s="217" t="s">
        <v>41</v>
      </c>
      <c r="P174" s="218">
        <f>I174+J174</f>
        <v>0</v>
      </c>
      <c r="Q174" s="218">
        <f>ROUND(I174*H174,2)</f>
        <v>0</v>
      </c>
      <c r="R174" s="218">
        <f>ROUND(J174*H174,2)</f>
        <v>0</v>
      </c>
      <c r="S174" s="77"/>
      <c r="T174" s="219">
        <f>S174*H174</f>
        <v>0</v>
      </c>
      <c r="U174" s="219">
        <v>0</v>
      </c>
      <c r="V174" s="219">
        <f>U174*H174</f>
        <v>0</v>
      </c>
      <c r="W174" s="219">
        <v>0</v>
      </c>
      <c r="X174" s="220">
        <f>W174*H174</f>
        <v>0</v>
      </c>
      <c r="AR174" s="15" t="s">
        <v>1085</v>
      </c>
      <c r="AT174" s="15" t="s">
        <v>415</v>
      </c>
      <c r="AU174" s="15" t="s">
        <v>149</v>
      </c>
      <c r="AY174" s="15" t="s">
        <v>135</v>
      </c>
      <c r="BE174" s="221">
        <f>IF(O174="základní",K174,0)</f>
        <v>0</v>
      </c>
      <c r="BF174" s="221">
        <f>IF(O174="snížená",K174,0)</f>
        <v>0</v>
      </c>
      <c r="BG174" s="221">
        <f>IF(O174="zákl. přenesená",K174,0)</f>
        <v>0</v>
      </c>
      <c r="BH174" s="221">
        <f>IF(O174="sníž. přenesená",K174,0)</f>
        <v>0</v>
      </c>
      <c r="BI174" s="221">
        <f>IF(O174="nulová",K174,0)</f>
        <v>0</v>
      </c>
      <c r="BJ174" s="15" t="s">
        <v>80</v>
      </c>
      <c r="BK174" s="221">
        <f>ROUND(P174*H174,2)</f>
        <v>0</v>
      </c>
      <c r="BL174" s="15" t="s">
        <v>684</v>
      </c>
      <c r="BM174" s="15" t="s">
        <v>1100</v>
      </c>
    </row>
    <row r="175" spans="2:51" s="12" customFormat="1" ht="12">
      <c r="B175" s="254"/>
      <c r="C175" s="255"/>
      <c r="D175" s="230" t="s">
        <v>204</v>
      </c>
      <c r="E175" s="256" t="s">
        <v>1</v>
      </c>
      <c r="F175" s="257" t="s">
        <v>1093</v>
      </c>
      <c r="G175" s="255"/>
      <c r="H175" s="256" t="s">
        <v>1</v>
      </c>
      <c r="I175" s="258"/>
      <c r="J175" s="258"/>
      <c r="K175" s="255"/>
      <c r="L175" s="255"/>
      <c r="M175" s="259"/>
      <c r="N175" s="260"/>
      <c r="O175" s="261"/>
      <c r="P175" s="261"/>
      <c r="Q175" s="261"/>
      <c r="R175" s="261"/>
      <c r="S175" s="261"/>
      <c r="T175" s="261"/>
      <c r="U175" s="261"/>
      <c r="V175" s="261"/>
      <c r="W175" s="261"/>
      <c r="X175" s="262"/>
      <c r="AT175" s="263" t="s">
        <v>204</v>
      </c>
      <c r="AU175" s="263" t="s">
        <v>149</v>
      </c>
      <c r="AV175" s="12" t="s">
        <v>80</v>
      </c>
      <c r="AW175" s="12" t="s">
        <v>5</v>
      </c>
      <c r="AX175" s="12" t="s">
        <v>72</v>
      </c>
      <c r="AY175" s="263" t="s">
        <v>135</v>
      </c>
    </row>
    <row r="176" spans="2:51" s="11" customFormat="1" ht="12">
      <c r="B176" s="228"/>
      <c r="C176" s="229"/>
      <c r="D176" s="230" t="s">
        <v>204</v>
      </c>
      <c r="E176" s="231" t="s">
        <v>1</v>
      </c>
      <c r="F176" s="232" t="s">
        <v>574</v>
      </c>
      <c r="G176" s="229"/>
      <c r="H176" s="233">
        <v>41</v>
      </c>
      <c r="I176" s="234"/>
      <c r="J176" s="234"/>
      <c r="K176" s="229"/>
      <c r="L176" s="229"/>
      <c r="M176" s="235"/>
      <c r="N176" s="236"/>
      <c r="O176" s="237"/>
      <c r="P176" s="237"/>
      <c r="Q176" s="237"/>
      <c r="R176" s="237"/>
      <c r="S176" s="237"/>
      <c r="T176" s="237"/>
      <c r="U176" s="237"/>
      <c r="V176" s="237"/>
      <c r="W176" s="237"/>
      <c r="X176" s="238"/>
      <c r="AT176" s="239" t="s">
        <v>204</v>
      </c>
      <c r="AU176" s="239" t="s">
        <v>149</v>
      </c>
      <c r="AV176" s="11" t="s">
        <v>82</v>
      </c>
      <c r="AW176" s="11" t="s">
        <v>5</v>
      </c>
      <c r="AX176" s="11" t="s">
        <v>72</v>
      </c>
      <c r="AY176" s="239" t="s">
        <v>135</v>
      </c>
    </row>
    <row r="177" spans="2:51" s="13" customFormat="1" ht="12">
      <c r="B177" s="264"/>
      <c r="C177" s="265"/>
      <c r="D177" s="230" t="s">
        <v>204</v>
      </c>
      <c r="E177" s="266" t="s">
        <v>1</v>
      </c>
      <c r="F177" s="267" t="s">
        <v>1079</v>
      </c>
      <c r="G177" s="265"/>
      <c r="H177" s="268">
        <v>41</v>
      </c>
      <c r="I177" s="269"/>
      <c r="J177" s="269"/>
      <c r="K177" s="265"/>
      <c r="L177" s="265"/>
      <c r="M177" s="270"/>
      <c r="N177" s="271"/>
      <c r="O177" s="272"/>
      <c r="P177" s="272"/>
      <c r="Q177" s="272"/>
      <c r="R177" s="272"/>
      <c r="S177" s="272"/>
      <c r="T177" s="272"/>
      <c r="U177" s="272"/>
      <c r="V177" s="272"/>
      <c r="W177" s="272"/>
      <c r="X177" s="273"/>
      <c r="AT177" s="274" t="s">
        <v>204</v>
      </c>
      <c r="AU177" s="274" t="s">
        <v>149</v>
      </c>
      <c r="AV177" s="13" t="s">
        <v>153</v>
      </c>
      <c r="AW177" s="13" t="s">
        <v>5</v>
      </c>
      <c r="AX177" s="13" t="s">
        <v>80</v>
      </c>
      <c r="AY177" s="274" t="s">
        <v>135</v>
      </c>
    </row>
    <row r="178" spans="2:65" s="1" customFormat="1" ht="16.5" customHeight="1">
      <c r="B178" s="36"/>
      <c r="C178" s="209" t="s">
        <v>95</v>
      </c>
      <c r="D178" s="209" t="s">
        <v>138</v>
      </c>
      <c r="E178" s="210" t="s">
        <v>1101</v>
      </c>
      <c r="F178" s="211" t="s">
        <v>1102</v>
      </c>
      <c r="G178" s="212" t="s">
        <v>218</v>
      </c>
      <c r="H178" s="213">
        <v>21</v>
      </c>
      <c r="I178" s="214"/>
      <c r="J178" s="214"/>
      <c r="K178" s="215">
        <f>ROUND(P178*H178,2)</f>
        <v>0</v>
      </c>
      <c r="L178" s="211" t="s">
        <v>142</v>
      </c>
      <c r="M178" s="41"/>
      <c r="N178" s="216" t="s">
        <v>1</v>
      </c>
      <c r="O178" s="217" t="s">
        <v>41</v>
      </c>
      <c r="P178" s="218">
        <f>I178+J178</f>
        <v>0</v>
      </c>
      <c r="Q178" s="218">
        <f>ROUND(I178*H178,2)</f>
        <v>0</v>
      </c>
      <c r="R178" s="218">
        <f>ROUND(J178*H178,2)</f>
        <v>0</v>
      </c>
      <c r="S178" s="77"/>
      <c r="T178" s="219">
        <f>S178*H178</f>
        <v>0</v>
      </c>
      <c r="U178" s="219">
        <v>0</v>
      </c>
      <c r="V178" s="219">
        <f>U178*H178</f>
        <v>0</v>
      </c>
      <c r="W178" s="219">
        <v>0</v>
      </c>
      <c r="X178" s="220">
        <f>W178*H178</f>
        <v>0</v>
      </c>
      <c r="AR178" s="15" t="s">
        <v>684</v>
      </c>
      <c r="AT178" s="15" t="s">
        <v>138</v>
      </c>
      <c r="AU178" s="15" t="s">
        <v>149</v>
      </c>
      <c r="AY178" s="15" t="s">
        <v>135</v>
      </c>
      <c r="BE178" s="221">
        <f>IF(O178="základní",K178,0)</f>
        <v>0</v>
      </c>
      <c r="BF178" s="221">
        <f>IF(O178="snížená",K178,0)</f>
        <v>0</v>
      </c>
      <c r="BG178" s="221">
        <f>IF(O178="zákl. přenesená",K178,0)</f>
        <v>0</v>
      </c>
      <c r="BH178" s="221">
        <f>IF(O178="sníž. přenesená",K178,0)</f>
        <v>0</v>
      </c>
      <c r="BI178" s="221">
        <f>IF(O178="nulová",K178,0)</f>
        <v>0</v>
      </c>
      <c r="BJ178" s="15" t="s">
        <v>80</v>
      </c>
      <c r="BK178" s="221">
        <f>ROUND(P178*H178,2)</f>
        <v>0</v>
      </c>
      <c r="BL178" s="15" t="s">
        <v>684</v>
      </c>
      <c r="BM178" s="15" t="s">
        <v>1103</v>
      </c>
    </row>
    <row r="179" spans="2:51" s="12" customFormat="1" ht="12">
      <c r="B179" s="254"/>
      <c r="C179" s="255"/>
      <c r="D179" s="230" t="s">
        <v>204</v>
      </c>
      <c r="E179" s="256" t="s">
        <v>1</v>
      </c>
      <c r="F179" s="257" t="s">
        <v>1093</v>
      </c>
      <c r="G179" s="255"/>
      <c r="H179" s="256" t="s">
        <v>1</v>
      </c>
      <c r="I179" s="258"/>
      <c r="J179" s="258"/>
      <c r="K179" s="255"/>
      <c r="L179" s="255"/>
      <c r="M179" s="259"/>
      <c r="N179" s="260"/>
      <c r="O179" s="261"/>
      <c r="P179" s="261"/>
      <c r="Q179" s="261"/>
      <c r="R179" s="261"/>
      <c r="S179" s="261"/>
      <c r="T179" s="261"/>
      <c r="U179" s="261"/>
      <c r="V179" s="261"/>
      <c r="W179" s="261"/>
      <c r="X179" s="262"/>
      <c r="AT179" s="263" t="s">
        <v>204</v>
      </c>
      <c r="AU179" s="263" t="s">
        <v>149</v>
      </c>
      <c r="AV179" s="12" t="s">
        <v>80</v>
      </c>
      <c r="AW179" s="12" t="s">
        <v>5</v>
      </c>
      <c r="AX179" s="12" t="s">
        <v>72</v>
      </c>
      <c r="AY179" s="263" t="s">
        <v>135</v>
      </c>
    </row>
    <row r="180" spans="2:51" s="11" customFormat="1" ht="12">
      <c r="B180" s="228"/>
      <c r="C180" s="229"/>
      <c r="D180" s="230" t="s">
        <v>204</v>
      </c>
      <c r="E180" s="231" t="s">
        <v>1</v>
      </c>
      <c r="F180" s="232" t="s">
        <v>8</v>
      </c>
      <c r="G180" s="229"/>
      <c r="H180" s="233">
        <v>21</v>
      </c>
      <c r="I180" s="234"/>
      <c r="J180" s="234"/>
      <c r="K180" s="229"/>
      <c r="L180" s="229"/>
      <c r="M180" s="235"/>
      <c r="N180" s="236"/>
      <c r="O180" s="237"/>
      <c r="P180" s="237"/>
      <c r="Q180" s="237"/>
      <c r="R180" s="237"/>
      <c r="S180" s="237"/>
      <c r="T180" s="237"/>
      <c r="U180" s="237"/>
      <c r="V180" s="237"/>
      <c r="W180" s="237"/>
      <c r="X180" s="238"/>
      <c r="AT180" s="239" t="s">
        <v>204</v>
      </c>
      <c r="AU180" s="239" t="s">
        <v>149</v>
      </c>
      <c r="AV180" s="11" t="s">
        <v>82</v>
      </c>
      <c r="AW180" s="11" t="s">
        <v>5</v>
      </c>
      <c r="AX180" s="11" t="s">
        <v>72</v>
      </c>
      <c r="AY180" s="239" t="s">
        <v>135</v>
      </c>
    </row>
    <row r="181" spans="2:51" s="13" customFormat="1" ht="12">
      <c r="B181" s="264"/>
      <c r="C181" s="265"/>
      <c r="D181" s="230" t="s">
        <v>204</v>
      </c>
      <c r="E181" s="266" t="s">
        <v>1</v>
      </c>
      <c r="F181" s="267" t="s">
        <v>1079</v>
      </c>
      <c r="G181" s="265"/>
      <c r="H181" s="268">
        <v>21</v>
      </c>
      <c r="I181" s="269"/>
      <c r="J181" s="269"/>
      <c r="K181" s="265"/>
      <c r="L181" s="265"/>
      <c r="M181" s="270"/>
      <c r="N181" s="271"/>
      <c r="O181" s="272"/>
      <c r="P181" s="272"/>
      <c r="Q181" s="272"/>
      <c r="R181" s="272"/>
      <c r="S181" s="272"/>
      <c r="T181" s="272"/>
      <c r="U181" s="272"/>
      <c r="V181" s="272"/>
      <c r="W181" s="272"/>
      <c r="X181" s="273"/>
      <c r="AT181" s="274" t="s">
        <v>204</v>
      </c>
      <c r="AU181" s="274" t="s">
        <v>149</v>
      </c>
      <c r="AV181" s="13" t="s">
        <v>153</v>
      </c>
      <c r="AW181" s="13" t="s">
        <v>5</v>
      </c>
      <c r="AX181" s="13" t="s">
        <v>80</v>
      </c>
      <c r="AY181" s="274" t="s">
        <v>135</v>
      </c>
    </row>
    <row r="182" spans="2:65" s="1" customFormat="1" ht="16.5" customHeight="1">
      <c r="B182" s="36"/>
      <c r="C182" s="243" t="s">
        <v>363</v>
      </c>
      <c r="D182" s="243" t="s">
        <v>415</v>
      </c>
      <c r="E182" s="244" t="s">
        <v>1104</v>
      </c>
      <c r="F182" s="245" t="s">
        <v>1105</v>
      </c>
      <c r="G182" s="246" t="s">
        <v>218</v>
      </c>
      <c r="H182" s="247">
        <v>21</v>
      </c>
      <c r="I182" s="248"/>
      <c r="J182" s="249"/>
      <c r="K182" s="250">
        <f>ROUND(P182*H182,2)</f>
        <v>0</v>
      </c>
      <c r="L182" s="245" t="s">
        <v>1</v>
      </c>
      <c r="M182" s="251"/>
      <c r="N182" s="252" t="s">
        <v>1</v>
      </c>
      <c r="O182" s="217" t="s">
        <v>41</v>
      </c>
      <c r="P182" s="218">
        <f>I182+J182</f>
        <v>0</v>
      </c>
      <c r="Q182" s="218">
        <f>ROUND(I182*H182,2)</f>
        <v>0</v>
      </c>
      <c r="R182" s="218">
        <f>ROUND(J182*H182,2)</f>
        <v>0</v>
      </c>
      <c r="S182" s="77"/>
      <c r="T182" s="219">
        <f>S182*H182</f>
        <v>0</v>
      </c>
      <c r="U182" s="219">
        <v>0</v>
      </c>
      <c r="V182" s="219">
        <f>U182*H182</f>
        <v>0</v>
      </c>
      <c r="W182" s="219">
        <v>0</v>
      </c>
      <c r="X182" s="220">
        <f>W182*H182</f>
        <v>0</v>
      </c>
      <c r="AR182" s="15" t="s">
        <v>1085</v>
      </c>
      <c r="AT182" s="15" t="s">
        <v>415</v>
      </c>
      <c r="AU182" s="15" t="s">
        <v>149</v>
      </c>
      <c r="AY182" s="15" t="s">
        <v>135</v>
      </c>
      <c r="BE182" s="221">
        <f>IF(O182="základní",K182,0)</f>
        <v>0</v>
      </c>
      <c r="BF182" s="221">
        <f>IF(O182="snížená",K182,0)</f>
        <v>0</v>
      </c>
      <c r="BG182" s="221">
        <f>IF(O182="zákl. přenesená",K182,0)</f>
        <v>0</v>
      </c>
      <c r="BH182" s="221">
        <f>IF(O182="sníž. přenesená",K182,0)</f>
        <v>0</v>
      </c>
      <c r="BI182" s="221">
        <f>IF(O182="nulová",K182,0)</f>
        <v>0</v>
      </c>
      <c r="BJ182" s="15" t="s">
        <v>80</v>
      </c>
      <c r="BK182" s="221">
        <f>ROUND(P182*H182,2)</f>
        <v>0</v>
      </c>
      <c r="BL182" s="15" t="s">
        <v>684</v>
      </c>
      <c r="BM182" s="15" t="s">
        <v>1106</v>
      </c>
    </row>
    <row r="183" spans="2:51" s="12" customFormat="1" ht="12">
      <c r="B183" s="254"/>
      <c r="C183" s="255"/>
      <c r="D183" s="230" t="s">
        <v>204</v>
      </c>
      <c r="E183" s="256" t="s">
        <v>1</v>
      </c>
      <c r="F183" s="257" t="s">
        <v>1093</v>
      </c>
      <c r="G183" s="255"/>
      <c r="H183" s="256" t="s">
        <v>1</v>
      </c>
      <c r="I183" s="258"/>
      <c r="J183" s="258"/>
      <c r="K183" s="255"/>
      <c r="L183" s="255"/>
      <c r="M183" s="259"/>
      <c r="N183" s="260"/>
      <c r="O183" s="261"/>
      <c r="P183" s="261"/>
      <c r="Q183" s="261"/>
      <c r="R183" s="261"/>
      <c r="S183" s="261"/>
      <c r="T183" s="261"/>
      <c r="U183" s="261"/>
      <c r="V183" s="261"/>
      <c r="W183" s="261"/>
      <c r="X183" s="262"/>
      <c r="AT183" s="263" t="s">
        <v>204</v>
      </c>
      <c r="AU183" s="263" t="s">
        <v>149</v>
      </c>
      <c r="AV183" s="12" t="s">
        <v>80</v>
      </c>
      <c r="AW183" s="12" t="s">
        <v>5</v>
      </c>
      <c r="AX183" s="12" t="s">
        <v>72</v>
      </c>
      <c r="AY183" s="263" t="s">
        <v>135</v>
      </c>
    </row>
    <row r="184" spans="2:51" s="11" customFormat="1" ht="12">
      <c r="B184" s="228"/>
      <c r="C184" s="229"/>
      <c r="D184" s="230" t="s">
        <v>204</v>
      </c>
      <c r="E184" s="231" t="s">
        <v>1</v>
      </c>
      <c r="F184" s="232" t="s">
        <v>8</v>
      </c>
      <c r="G184" s="229"/>
      <c r="H184" s="233">
        <v>21</v>
      </c>
      <c r="I184" s="234"/>
      <c r="J184" s="234"/>
      <c r="K184" s="229"/>
      <c r="L184" s="229"/>
      <c r="M184" s="235"/>
      <c r="N184" s="236"/>
      <c r="O184" s="237"/>
      <c r="P184" s="237"/>
      <c r="Q184" s="237"/>
      <c r="R184" s="237"/>
      <c r="S184" s="237"/>
      <c r="T184" s="237"/>
      <c r="U184" s="237"/>
      <c r="V184" s="237"/>
      <c r="W184" s="237"/>
      <c r="X184" s="238"/>
      <c r="AT184" s="239" t="s">
        <v>204</v>
      </c>
      <c r="AU184" s="239" t="s">
        <v>149</v>
      </c>
      <c r="AV184" s="11" t="s">
        <v>82</v>
      </c>
      <c r="AW184" s="11" t="s">
        <v>5</v>
      </c>
      <c r="AX184" s="11" t="s">
        <v>72</v>
      </c>
      <c r="AY184" s="239" t="s">
        <v>135</v>
      </c>
    </row>
    <row r="185" spans="2:51" s="13" customFormat="1" ht="12">
      <c r="B185" s="264"/>
      <c r="C185" s="265"/>
      <c r="D185" s="230" t="s">
        <v>204</v>
      </c>
      <c r="E185" s="266" t="s">
        <v>1</v>
      </c>
      <c r="F185" s="267" t="s">
        <v>1079</v>
      </c>
      <c r="G185" s="265"/>
      <c r="H185" s="268">
        <v>21</v>
      </c>
      <c r="I185" s="269"/>
      <c r="J185" s="269"/>
      <c r="K185" s="265"/>
      <c r="L185" s="265"/>
      <c r="M185" s="270"/>
      <c r="N185" s="271"/>
      <c r="O185" s="272"/>
      <c r="P185" s="272"/>
      <c r="Q185" s="272"/>
      <c r="R185" s="272"/>
      <c r="S185" s="272"/>
      <c r="T185" s="272"/>
      <c r="U185" s="272"/>
      <c r="V185" s="272"/>
      <c r="W185" s="272"/>
      <c r="X185" s="273"/>
      <c r="AT185" s="274" t="s">
        <v>204</v>
      </c>
      <c r="AU185" s="274" t="s">
        <v>149</v>
      </c>
      <c r="AV185" s="13" t="s">
        <v>153</v>
      </c>
      <c r="AW185" s="13" t="s">
        <v>5</v>
      </c>
      <c r="AX185" s="13" t="s">
        <v>80</v>
      </c>
      <c r="AY185" s="274" t="s">
        <v>135</v>
      </c>
    </row>
    <row r="186" spans="2:65" s="1" customFormat="1" ht="16.5" customHeight="1">
      <c r="B186" s="36"/>
      <c r="C186" s="209" t="s">
        <v>370</v>
      </c>
      <c r="D186" s="209" t="s">
        <v>138</v>
      </c>
      <c r="E186" s="210" t="s">
        <v>1107</v>
      </c>
      <c r="F186" s="211" t="s">
        <v>1108</v>
      </c>
      <c r="G186" s="212" t="s">
        <v>218</v>
      </c>
      <c r="H186" s="213">
        <v>48</v>
      </c>
      <c r="I186" s="214"/>
      <c r="J186" s="214"/>
      <c r="K186" s="215">
        <f>ROUND(P186*H186,2)</f>
        <v>0</v>
      </c>
      <c r="L186" s="211" t="s">
        <v>142</v>
      </c>
      <c r="M186" s="41"/>
      <c r="N186" s="216" t="s">
        <v>1</v>
      </c>
      <c r="O186" s="217" t="s">
        <v>41</v>
      </c>
      <c r="P186" s="218">
        <f>I186+J186</f>
        <v>0</v>
      </c>
      <c r="Q186" s="218">
        <f>ROUND(I186*H186,2)</f>
        <v>0</v>
      </c>
      <c r="R186" s="218">
        <f>ROUND(J186*H186,2)</f>
        <v>0</v>
      </c>
      <c r="S186" s="77"/>
      <c r="T186" s="219">
        <f>S186*H186</f>
        <v>0</v>
      </c>
      <c r="U186" s="219">
        <v>0</v>
      </c>
      <c r="V186" s="219">
        <f>U186*H186</f>
        <v>0</v>
      </c>
      <c r="W186" s="219">
        <v>0</v>
      </c>
      <c r="X186" s="220">
        <f>W186*H186</f>
        <v>0</v>
      </c>
      <c r="AR186" s="15" t="s">
        <v>684</v>
      </c>
      <c r="AT186" s="15" t="s">
        <v>138</v>
      </c>
      <c r="AU186" s="15" t="s">
        <v>149</v>
      </c>
      <c r="AY186" s="15" t="s">
        <v>135</v>
      </c>
      <c r="BE186" s="221">
        <f>IF(O186="základní",K186,0)</f>
        <v>0</v>
      </c>
      <c r="BF186" s="221">
        <f>IF(O186="snížená",K186,0)</f>
        <v>0</v>
      </c>
      <c r="BG186" s="221">
        <f>IF(O186="zákl. přenesená",K186,0)</f>
        <v>0</v>
      </c>
      <c r="BH186" s="221">
        <f>IF(O186="sníž. přenesená",K186,0)</f>
        <v>0</v>
      </c>
      <c r="BI186" s="221">
        <f>IF(O186="nulová",K186,0)</f>
        <v>0</v>
      </c>
      <c r="BJ186" s="15" t="s">
        <v>80</v>
      </c>
      <c r="BK186" s="221">
        <f>ROUND(P186*H186,2)</f>
        <v>0</v>
      </c>
      <c r="BL186" s="15" t="s">
        <v>684</v>
      </c>
      <c r="BM186" s="15" t="s">
        <v>1109</v>
      </c>
    </row>
    <row r="187" spans="2:51" s="12" customFormat="1" ht="12">
      <c r="B187" s="254"/>
      <c r="C187" s="255"/>
      <c r="D187" s="230" t="s">
        <v>204</v>
      </c>
      <c r="E187" s="256" t="s">
        <v>1</v>
      </c>
      <c r="F187" s="257" t="s">
        <v>1093</v>
      </c>
      <c r="G187" s="255"/>
      <c r="H187" s="256" t="s">
        <v>1</v>
      </c>
      <c r="I187" s="258"/>
      <c r="J187" s="258"/>
      <c r="K187" s="255"/>
      <c r="L187" s="255"/>
      <c r="M187" s="259"/>
      <c r="N187" s="260"/>
      <c r="O187" s="261"/>
      <c r="P187" s="261"/>
      <c r="Q187" s="261"/>
      <c r="R187" s="261"/>
      <c r="S187" s="261"/>
      <c r="T187" s="261"/>
      <c r="U187" s="261"/>
      <c r="V187" s="261"/>
      <c r="W187" s="261"/>
      <c r="X187" s="262"/>
      <c r="AT187" s="263" t="s">
        <v>204</v>
      </c>
      <c r="AU187" s="263" t="s">
        <v>149</v>
      </c>
      <c r="AV187" s="12" t="s">
        <v>80</v>
      </c>
      <c r="AW187" s="12" t="s">
        <v>5</v>
      </c>
      <c r="AX187" s="12" t="s">
        <v>72</v>
      </c>
      <c r="AY187" s="263" t="s">
        <v>135</v>
      </c>
    </row>
    <row r="188" spans="2:51" s="11" customFormat="1" ht="12">
      <c r="B188" s="228"/>
      <c r="C188" s="229"/>
      <c r="D188" s="230" t="s">
        <v>204</v>
      </c>
      <c r="E188" s="231" t="s">
        <v>1</v>
      </c>
      <c r="F188" s="232" t="s">
        <v>609</v>
      </c>
      <c r="G188" s="229"/>
      <c r="H188" s="233">
        <v>48</v>
      </c>
      <c r="I188" s="234"/>
      <c r="J188" s="234"/>
      <c r="K188" s="229"/>
      <c r="L188" s="229"/>
      <c r="M188" s="235"/>
      <c r="N188" s="236"/>
      <c r="O188" s="237"/>
      <c r="P188" s="237"/>
      <c r="Q188" s="237"/>
      <c r="R188" s="237"/>
      <c r="S188" s="237"/>
      <c r="T188" s="237"/>
      <c r="U188" s="237"/>
      <c r="V188" s="237"/>
      <c r="W188" s="237"/>
      <c r="X188" s="238"/>
      <c r="AT188" s="239" t="s">
        <v>204</v>
      </c>
      <c r="AU188" s="239" t="s">
        <v>149</v>
      </c>
      <c r="AV188" s="11" t="s">
        <v>82</v>
      </c>
      <c r="AW188" s="11" t="s">
        <v>5</v>
      </c>
      <c r="AX188" s="11" t="s">
        <v>72</v>
      </c>
      <c r="AY188" s="239" t="s">
        <v>135</v>
      </c>
    </row>
    <row r="189" spans="2:51" s="13" customFormat="1" ht="12">
      <c r="B189" s="264"/>
      <c r="C189" s="265"/>
      <c r="D189" s="230" t="s">
        <v>204</v>
      </c>
      <c r="E189" s="266" t="s">
        <v>1</v>
      </c>
      <c r="F189" s="267" t="s">
        <v>1079</v>
      </c>
      <c r="G189" s="265"/>
      <c r="H189" s="268">
        <v>48</v>
      </c>
      <c r="I189" s="269"/>
      <c r="J189" s="269"/>
      <c r="K189" s="265"/>
      <c r="L189" s="265"/>
      <c r="M189" s="270"/>
      <c r="N189" s="271"/>
      <c r="O189" s="272"/>
      <c r="P189" s="272"/>
      <c r="Q189" s="272"/>
      <c r="R189" s="272"/>
      <c r="S189" s="272"/>
      <c r="T189" s="272"/>
      <c r="U189" s="272"/>
      <c r="V189" s="272"/>
      <c r="W189" s="272"/>
      <c r="X189" s="273"/>
      <c r="AT189" s="274" t="s">
        <v>204</v>
      </c>
      <c r="AU189" s="274" t="s">
        <v>149</v>
      </c>
      <c r="AV189" s="13" t="s">
        <v>153</v>
      </c>
      <c r="AW189" s="13" t="s">
        <v>5</v>
      </c>
      <c r="AX189" s="13" t="s">
        <v>80</v>
      </c>
      <c r="AY189" s="274" t="s">
        <v>135</v>
      </c>
    </row>
    <row r="190" spans="2:65" s="1" customFormat="1" ht="16.5" customHeight="1">
      <c r="B190" s="36"/>
      <c r="C190" s="243" t="s">
        <v>376</v>
      </c>
      <c r="D190" s="243" t="s">
        <v>415</v>
      </c>
      <c r="E190" s="244" t="s">
        <v>1110</v>
      </c>
      <c r="F190" s="245" t="s">
        <v>1111</v>
      </c>
      <c r="G190" s="246" t="s">
        <v>218</v>
      </c>
      <c r="H190" s="247">
        <v>48</v>
      </c>
      <c r="I190" s="248"/>
      <c r="J190" s="249"/>
      <c r="K190" s="250">
        <f>ROUND(P190*H190,2)</f>
        <v>0</v>
      </c>
      <c r="L190" s="245" t="s">
        <v>1</v>
      </c>
      <c r="M190" s="251"/>
      <c r="N190" s="252" t="s">
        <v>1</v>
      </c>
      <c r="O190" s="217" t="s">
        <v>41</v>
      </c>
      <c r="P190" s="218">
        <f>I190+J190</f>
        <v>0</v>
      </c>
      <c r="Q190" s="218">
        <f>ROUND(I190*H190,2)</f>
        <v>0</v>
      </c>
      <c r="R190" s="218">
        <f>ROUND(J190*H190,2)</f>
        <v>0</v>
      </c>
      <c r="S190" s="77"/>
      <c r="T190" s="219">
        <f>S190*H190</f>
        <v>0</v>
      </c>
      <c r="U190" s="219">
        <v>0</v>
      </c>
      <c r="V190" s="219">
        <f>U190*H190</f>
        <v>0</v>
      </c>
      <c r="W190" s="219">
        <v>0</v>
      </c>
      <c r="X190" s="220">
        <f>W190*H190</f>
        <v>0</v>
      </c>
      <c r="AR190" s="15" t="s">
        <v>1085</v>
      </c>
      <c r="AT190" s="15" t="s">
        <v>415</v>
      </c>
      <c r="AU190" s="15" t="s">
        <v>149</v>
      </c>
      <c r="AY190" s="15" t="s">
        <v>135</v>
      </c>
      <c r="BE190" s="221">
        <f>IF(O190="základní",K190,0)</f>
        <v>0</v>
      </c>
      <c r="BF190" s="221">
        <f>IF(O190="snížená",K190,0)</f>
        <v>0</v>
      </c>
      <c r="BG190" s="221">
        <f>IF(O190="zákl. přenesená",K190,0)</f>
        <v>0</v>
      </c>
      <c r="BH190" s="221">
        <f>IF(O190="sníž. přenesená",K190,0)</f>
        <v>0</v>
      </c>
      <c r="BI190" s="221">
        <f>IF(O190="nulová",K190,0)</f>
        <v>0</v>
      </c>
      <c r="BJ190" s="15" t="s">
        <v>80</v>
      </c>
      <c r="BK190" s="221">
        <f>ROUND(P190*H190,2)</f>
        <v>0</v>
      </c>
      <c r="BL190" s="15" t="s">
        <v>684</v>
      </c>
      <c r="BM190" s="15" t="s">
        <v>1112</v>
      </c>
    </row>
    <row r="191" spans="2:51" s="12" customFormat="1" ht="12">
      <c r="B191" s="254"/>
      <c r="C191" s="255"/>
      <c r="D191" s="230" t="s">
        <v>204</v>
      </c>
      <c r="E191" s="256" t="s">
        <v>1</v>
      </c>
      <c r="F191" s="257" t="s">
        <v>1093</v>
      </c>
      <c r="G191" s="255"/>
      <c r="H191" s="256" t="s">
        <v>1</v>
      </c>
      <c r="I191" s="258"/>
      <c r="J191" s="258"/>
      <c r="K191" s="255"/>
      <c r="L191" s="255"/>
      <c r="M191" s="259"/>
      <c r="N191" s="260"/>
      <c r="O191" s="261"/>
      <c r="P191" s="261"/>
      <c r="Q191" s="261"/>
      <c r="R191" s="261"/>
      <c r="S191" s="261"/>
      <c r="T191" s="261"/>
      <c r="U191" s="261"/>
      <c r="V191" s="261"/>
      <c r="W191" s="261"/>
      <c r="X191" s="262"/>
      <c r="AT191" s="263" t="s">
        <v>204</v>
      </c>
      <c r="AU191" s="263" t="s">
        <v>149</v>
      </c>
      <c r="AV191" s="12" t="s">
        <v>80</v>
      </c>
      <c r="AW191" s="12" t="s">
        <v>5</v>
      </c>
      <c r="AX191" s="12" t="s">
        <v>72</v>
      </c>
      <c r="AY191" s="263" t="s">
        <v>135</v>
      </c>
    </row>
    <row r="192" spans="2:51" s="11" customFormat="1" ht="12">
      <c r="B192" s="228"/>
      <c r="C192" s="229"/>
      <c r="D192" s="230" t="s">
        <v>204</v>
      </c>
      <c r="E192" s="231" t="s">
        <v>1</v>
      </c>
      <c r="F192" s="232" t="s">
        <v>609</v>
      </c>
      <c r="G192" s="229"/>
      <c r="H192" s="233">
        <v>48</v>
      </c>
      <c r="I192" s="234"/>
      <c r="J192" s="234"/>
      <c r="K192" s="229"/>
      <c r="L192" s="229"/>
      <c r="M192" s="235"/>
      <c r="N192" s="236"/>
      <c r="O192" s="237"/>
      <c r="P192" s="237"/>
      <c r="Q192" s="237"/>
      <c r="R192" s="237"/>
      <c r="S192" s="237"/>
      <c r="T192" s="237"/>
      <c r="U192" s="237"/>
      <c r="V192" s="237"/>
      <c r="W192" s="237"/>
      <c r="X192" s="238"/>
      <c r="AT192" s="239" t="s">
        <v>204</v>
      </c>
      <c r="AU192" s="239" t="s">
        <v>149</v>
      </c>
      <c r="AV192" s="11" t="s">
        <v>82</v>
      </c>
      <c r="AW192" s="11" t="s">
        <v>5</v>
      </c>
      <c r="AX192" s="11" t="s">
        <v>72</v>
      </c>
      <c r="AY192" s="239" t="s">
        <v>135</v>
      </c>
    </row>
    <row r="193" spans="2:51" s="13" customFormat="1" ht="12">
      <c r="B193" s="264"/>
      <c r="C193" s="265"/>
      <c r="D193" s="230" t="s">
        <v>204</v>
      </c>
      <c r="E193" s="266" t="s">
        <v>1</v>
      </c>
      <c r="F193" s="267" t="s">
        <v>1079</v>
      </c>
      <c r="G193" s="265"/>
      <c r="H193" s="268">
        <v>48</v>
      </c>
      <c r="I193" s="269"/>
      <c r="J193" s="269"/>
      <c r="K193" s="265"/>
      <c r="L193" s="265"/>
      <c r="M193" s="270"/>
      <c r="N193" s="271"/>
      <c r="O193" s="272"/>
      <c r="P193" s="272"/>
      <c r="Q193" s="272"/>
      <c r="R193" s="272"/>
      <c r="S193" s="272"/>
      <c r="T193" s="272"/>
      <c r="U193" s="272"/>
      <c r="V193" s="272"/>
      <c r="W193" s="272"/>
      <c r="X193" s="273"/>
      <c r="AT193" s="274" t="s">
        <v>204</v>
      </c>
      <c r="AU193" s="274" t="s">
        <v>149</v>
      </c>
      <c r="AV193" s="13" t="s">
        <v>153</v>
      </c>
      <c r="AW193" s="13" t="s">
        <v>5</v>
      </c>
      <c r="AX193" s="13" t="s">
        <v>80</v>
      </c>
      <c r="AY193" s="274" t="s">
        <v>135</v>
      </c>
    </row>
    <row r="194" spans="2:65" s="1" customFormat="1" ht="16.5" customHeight="1">
      <c r="B194" s="36"/>
      <c r="C194" s="209" t="s">
        <v>383</v>
      </c>
      <c r="D194" s="209" t="s">
        <v>138</v>
      </c>
      <c r="E194" s="210" t="s">
        <v>1113</v>
      </c>
      <c r="F194" s="211" t="s">
        <v>1114</v>
      </c>
      <c r="G194" s="212" t="s">
        <v>218</v>
      </c>
      <c r="H194" s="213">
        <v>11</v>
      </c>
      <c r="I194" s="214"/>
      <c r="J194" s="214"/>
      <c r="K194" s="215">
        <f>ROUND(P194*H194,2)</f>
        <v>0</v>
      </c>
      <c r="L194" s="211" t="s">
        <v>142</v>
      </c>
      <c r="M194" s="41"/>
      <c r="N194" s="216" t="s">
        <v>1</v>
      </c>
      <c r="O194" s="217" t="s">
        <v>41</v>
      </c>
      <c r="P194" s="218">
        <f>I194+J194</f>
        <v>0</v>
      </c>
      <c r="Q194" s="218">
        <f>ROUND(I194*H194,2)</f>
        <v>0</v>
      </c>
      <c r="R194" s="218">
        <f>ROUND(J194*H194,2)</f>
        <v>0</v>
      </c>
      <c r="S194" s="77"/>
      <c r="T194" s="219">
        <f>S194*H194</f>
        <v>0</v>
      </c>
      <c r="U194" s="219">
        <v>0</v>
      </c>
      <c r="V194" s="219">
        <f>U194*H194</f>
        <v>0</v>
      </c>
      <c r="W194" s="219">
        <v>0</v>
      </c>
      <c r="X194" s="220">
        <f>W194*H194</f>
        <v>0</v>
      </c>
      <c r="AR194" s="15" t="s">
        <v>684</v>
      </c>
      <c r="AT194" s="15" t="s">
        <v>138</v>
      </c>
      <c r="AU194" s="15" t="s">
        <v>149</v>
      </c>
      <c r="AY194" s="15" t="s">
        <v>135</v>
      </c>
      <c r="BE194" s="221">
        <f>IF(O194="základní",K194,0)</f>
        <v>0</v>
      </c>
      <c r="BF194" s="221">
        <f>IF(O194="snížená",K194,0)</f>
        <v>0</v>
      </c>
      <c r="BG194" s="221">
        <f>IF(O194="zákl. přenesená",K194,0)</f>
        <v>0</v>
      </c>
      <c r="BH194" s="221">
        <f>IF(O194="sníž. přenesená",K194,0)</f>
        <v>0</v>
      </c>
      <c r="BI194" s="221">
        <f>IF(O194="nulová",K194,0)</f>
        <v>0</v>
      </c>
      <c r="BJ194" s="15" t="s">
        <v>80</v>
      </c>
      <c r="BK194" s="221">
        <f>ROUND(P194*H194,2)</f>
        <v>0</v>
      </c>
      <c r="BL194" s="15" t="s">
        <v>684</v>
      </c>
      <c r="BM194" s="15" t="s">
        <v>1115</v>
      </c>
    </row>
    <row r="195" spans="2:51" s="12" customFormat="1" ht="12">
      <c r="B195" s="254"/>
      <c r="C195" s="255"/>
      <c r="D195" s="230" t="s">
        <v>204</v>
      </c>
      <c r="E195" s="256" t="s">
        <v>1</v>
      </c>
      <c r="F195" s="257" t="s">
        <v>1093</v>
      </c>
      <c r="G195" s="255"/>
      <c r="H195" s="256" t="s">
        <v>1</v>
      </c>
      <c r="I195" s="258"/>
      <c r="J195" s="258"/>
      <c r="K195" s="255"/>
      <c r="L195" s="255"/>
      <c r="M195" s="259"/>
      <c r="N195" s="260"/>
      <c r="O195" s="261"/>
      <c r="P195" s="261"/>
      <c r="Q195" s="261"/>
      <c r="R195" s="261"/>
      <c r="S195" s="261"/>
      <c r="T195" s="261"/>
      <c r="U195" s="261"/>
      <c r="V195" s="261"/>
      <c r="W195" s="261"/>
      <c r="X195" s="262"/>
      <c r="AT195" s="263" t="s">
        <v>204</v>
      </c>
      <c r="AU195" s="263" t="s">
        <v>149</v>
      </c>
      <c r="AV195" s="12" t="s">
        <v>80</v>
      </c>
      <c r="AW195" s="12" t="s">
        <v>5</v>
      </c>
      <c r="AX195" s="12" t="s">
        <v>72</v>
      </c>
      <c r="AY195" s="263" t="s">
        <v>135</v>
      </c>
    </row>
    <row r="196" spans="2:51" s="11" customFormat="1" ht="12">
      <c r="B196" s="228"/>
      <c r="C196" s="229"/>
      <c r="D196" s="230" t="s">
        <v>204</v>
      </c>
      <c r="E196" s="231" t="s">
        <v>1</v>
      </c>
      <c r="F196" s="232" t="s">
        <v>260</v>
      </c>
      <c r="G196" s="229"/>
      <c r="H196" s="233">
        <v>11</v>
      </c>
      <c r="I196" s="234"/>
      <c r="J196" s="234"/>
      <c r="K196" s="229"/>
      <c r="L196" s="229"/>
      <c r="M196" s="235"/>
      <c r="N196" s="236"/>
      <c r="O196" s="237"/>
      <c r="P196" s="237"/>
      <c r="Q196" s="237"/>
      <c r="R196" s="237"/>
      <c r="S196" s="237"/>
      <c r="T196" s="237"/>
      <c r="U196" s="237"/>
      <c r="V196" s="237"/>
      <c r="W196" s="237"/>
      <c r="X196" s="238"/>
      <c r="AT196" s="239" t="s">
        <v>204</v>
      </c>
      <c r="AU196" s="239" t="s">
        <v>149</v>
      </c>
      <c r="AV196" s="11" t="s">
        <v>82</v>
      </c>
      <c r="AW196" s="11" t="s">
        <v>5</v>
      </c>
      <c r="AX196" s="11" t="s">
        <v>72</v>
      </c>
      <c r="AY196" s="239" t="s">
        <v>135</v>
      </c>
    </row>
    <row r="197" spans="2:51" s="13" customFormat="1" ht="12">
      <c r="B197" s="264"/>
      <c r="C197" s="265"/>
      <c r="D197" s="230" t="s">
        <v>204</v>
      </c>
      <c r="E197" s="266" t="s">
        <v>1</v>
      </c>
      <c r="F197" s="267" t="s">
        <v>1079</v>
      </c>
      <c r="G197" s="265"/>
      <c r="H197" s="268">
        <v>11</v>
      </c>
      <c r="I197" s="269"/>
      <c r="J197" s="269"/>
      <c r="K197" s="265"/>
      <c r="L197" s="265"/>
      <c r="M197" s="270"/>
      <c r="N197" s="271"/>
      <c r="O197" s="272"/>
      <c r="P197" s="272"/>
      <c r="Q197" s="272"/>
      <c r="R197" s="272"/>
      <c r="S197" s="272"/>
      <c r="T197" s="272"/>
      <c r="U197" s="272"/>
      <c r="V197" s="272"/>
      <c r="W197" s="272"/>
      <c r="X197" s="273"/>
      <c r="AT197" s="274" t="s">
        <v>204</v>
      </c>
      <c r="AU197" s="274" t="s">
        <v>149</v>
      </c>
      <c r="AV197" s="13" t="s">
        <v>153</v>
      </c>
      <c r="AW197" s="13" t="s">
        <v>5</v>
      </c>
      <c r="AX197" s="13" t="s">
        <v>80</v>
      </c>
      <c r="AY197" s="274" t="s">
        <v>135</v>
      </c>
    </row>
    <row r="198" spans="2:65" s="1" customFormat="1" ht="16.5" customHeight="1">
      <c r="B198" s="36"/>
      <c r="C198" s="243" t="s">
        <v>390</v>
      </c>
      <c r="D198" s="243" t="s">
        <v>415</v>
      </c>
      <c r="E198" s="244" t="s">
        <v>1104</v>
      </c>
      <c r="F198" s="245" t="s">
        <v>1105</v>
      </c>
      <c r="G198" s="246" t="s">
        <v>218</v>
      </c>
      <c r="H198" s="247">
        <v>11</v>
      </c>
      <c r="I198" s="248"/>
      <c r="J198" s="249"/>
      <c r="K198" s="250">
        <f>ROUND(P198*H198,2)</f>
        <v>0</v>
      </c>
      <c r="L198" s="245" t="s">
        <v>1</v>
      </c>
      <c r="M198" s="251"/>
      <c r="N198" s="252" t="s">
        <v>1</v>
      </c>
      <c r="O198" s="217" t="s">
        <v>41</v>
      </c>
      <c r="P198" s="218">
        <f>I198+J198</f>
        <v>0</v>
      </c>
      <c r="Q198" s="218">
        <f>ROUND(I198*H198,2)</f>
        <v>0</v>
      </c>
      <c r="R198" s="218">
        <f>ROUND(J198*H198,2)</f>
        <v>0</v>
      </c>
      <c r="S198" s="77"/>
      <c r="T198" s="219">
        <f>S198*H198</f>
        <v>0</v>
      </c>
      <c r="U198" s="219">
        <v>0</v>
      </c>
      <c r="V198" s="219">
        <f>U198*H198</f>
        <v>0</v>
      </c>
      <c r="W198" s="219">
        <v>0</v>
      </c>
      <c r="X198" s="220">
        <f>W198*H198</f>
        <v>0</v>
      </c>
      <c r="AR198" s="15" t="s">
        <v>1085</v>
      </c>
      <c r="AT198" s="15" t="s">
        <v>415</v>
      </c>
      <c r="AU198" s="15" t="s">
        <v>149</v>
      </c>
      <c r="AY198" s="15" t="s">
        <v>135</v>
      </c>
      <c r="BE198" s="221">
        <f>IF(O198="základní",K198,0)</f>
        <v>0</v>
      </c>
      <c r="BF198" s="221">
        <f>IF(O198="snížená",K198,0)</f>
        <v>0</v>
      </c>
      <c r="BG198" s="221">
        <f>IF(O198="zákl. přenesená",K198,0)</f>
        <v>0</v>
      </c>
      <c r="BH198" s="221">
        <f>IF(O198="sníž. přenesená",K198,0)</f>
        <v>0</v>
      </c>
      <c r="BI198" s="221">
        <f>IF(O198="nulová",K198,0)</f>
        <v>0</v>
      </c>
      <c r="BJ198" s="15" t="s">
        <v>80</v>
      </c>
      <c r="BK198" s="221">
        <f>ROUND(P198*H198,2)</f>
        <v>0</v>
      </c>
      <c r="BL198" s="15" t="s">
        <v>684</v>
      </c>
      <c r="BM198" s="15" t="s">
        <v>1116</v>
      </c>
    </row>
    <row r="199" spans="2:51" s="12" customFormat="1" ht="12">
      <c r="B199" s="254"/>
      <c r="C199" s="255"/>
      <c r="D199" s="230" t="s">
        <v>204</v>
      </c>
      <c r="E199" s="256" t="s">
        <v>1</v>
      </c>
      <c r="F199" s="257" t="s">
        <v>1093</v>
      </c>
      <c r="G199" s="255"/>
      <c r="H199" s="256" t="s">
        <v>1</v>
      </c>
      <c r="I199" s="258"/>
      <c r="J199" s="258"/>
      <c r="K199" s="255"/>
      <c r="L199" s="255"/>
      <c r="M199" s="259"/>
      <c r="N199" s="260"/>
      <c r="O199" s="261"/>
      <c r="P199" s="261"/>
      <c r="Q199" s="261"/>
      <c r="R199" s="261"/>
      <c r="S199" s="261"/>
      <c r="T199" s="261"/>
      <c r="U199" s="261"/>
      <c r="V199" s="261"/>
      <c r="W199" s="261"/>
      <c r="X199" s="262"/>
      <c r="AT199" s="263" t="s">
        <v>204</v>
      </c>
      <c r="AU199" s="263" t="s">
        <v>149</v>
      </c>
      <c r="AV199" s="12" t="s">
        <v>80</v>
      </c>
      <c r="AW199" s="12" t="s">
        <v>5</v>
      </c>
      <c r="AX199" s="12" t="s">
        <v>72</v>
      </c>
      <c r="AY199" s="263" t="s">
        <v>135</v>
      </c>
    </row>
    <row r="200" spans="2:51" s="11" customFormat="1" ht="12">
      <c r="B200" s="228"/>
      <c r="C200" s="229"/>
      <c r="D200" s="230" t="s">
        <v>204</v>
      </c>
      <c r="E200" s="231" t="s">
        <v>1</v>
      </c>
      <c r="F200" s="232" t="s">
        <v>260</v>
      </c>
      <c r="G200" s="229"/>
      <c r="H200" s="233">
        <v>11</v>
      </c>
      <c r="I200" s="234"/>
      <c r="J200" s="234"/>
      <c r="K200" s="229"/>
      <c r="L200" s="229"/>
      <c r="M200" s="235"/>
      <c r="N200" s="236"/>
      <c r="O200" s="237"/>
      <c r="P200" s="237"/>
      <c r="Q200" s="237"/>
      <c r="R200" s="237"/>
      <c r="S200" s="237"/>
      <c r="T200" s="237"/>
      <c r="U200" s="237"/>
      <c r="V200" s="237"/>
      <c r="W200" s="237"/>
      <c r="X200" s="238"/>
      <c r="AT200" s="239" t="s">
        <v>204</v>
      </c>
      <c r="AU200" s="239" t="s">
        <v>149</v>
      </c>
      <c r="AV200" s="11" t="s">
        <v>82</v>
      </c>
      <c r="AW200" s="11" t="s">
        <v>5</v>
      </c>
      <c r="AX200" s="11" t="s">
        <v>72</v>
      </c>
      <c r="AY200" s="239" t="s">
        <v>135</v>
      </c>
    </row>
    <row r="201" spans="2:51" s="13" customFormat="1" ht="12">
      <c r="B201" s="264"/>
      <c r="C201" s="265"/>
      <c r="D201" s="230" t="s">
        <v>204</v>
      </c>
      <c r="E201" s="266" t="s">
        <v>1</v>
      </c>
      <c r="F201" s="267" t="s">
        <v>1079</v>
      </c>
      <c r="G201" s="265"/>
      <c r="H201" s="268">
        <v>11</v>
      </c>
      <c r="I201" s="269"/>
      <c r="J201" s="269"/>
      <c r="K201" s="265"/>
      <c r="L201" s="265"/>
      <c r="M201" s="270"/>
      <c r="N201" s="271"/>
      <c r="O201" s="272"/>
      <c r="P201" s="272"/>
      <c r="Q201" s="272"/>
      <c r="R201" s="272"/>
      <c r="S201" s="272"/>
      <c r="T201" s="272"/>
      <c r="U201" s="272"/>
      <c r="V201" s="272"/>
      <c r="W201" s="272"/>
      <c r="X201" s="273"/>
      <c r="AT201" s="274" t="s">
        <v>204</v>
      </c>
      <c r="AU201" s="274" t="s">
        <v>149</v>
      </c>
      <c r="AV201" s="13" t="s">
        <v>153</v>
      </c>
      <c r="AW201" s="13" t="s">
        <v>5</v>
      </c>
      <c r="AX201" s="13" t="s">
        <v>80</v>
      </c>
      <c r="AY201" s="274" t="s">
        <v>135</v>
      </c>
    </row>
    <row r="202" spans="2:65" s="1" customFormat="1" ht="16.5" customHeight="1">
      <c r="B202" s="36"/>
      <c r="C202" s="209" t="s">
        <v>398</v>
      </c>
      <c r="D202" s="209" t="s">
        <v>138</v>
      </c>
      <c r="E202" s="210" t="s">
        <v>1117</v>
      </c>
      <c r="F202" s="211" t="s">
        <v>1118</v>
      </c>
      <c r="G202" s="212" t="s">
        <v>218</v>
      </c>
      <c r="H202" s="213">
        <v>327</v>
      </c>
      <c r="I202" s="214"/>
      <c r="J202" s="214"/>
      <c r="K202" s="215">
        <f>ROUND(P202*H202,2)</f>
        <v>0</v>
      </c>
      <c r="L202" s="211" t="s">
        <v>142</v>
      </c>
      <c r="M202" s="41"/>
      <c r="N202" s="216" t="s">
        <v>1</v>
      </c>
      <c r="O202" s="217" t="s">
        <v>41</v>
      </c>
      <c r="P202" s="218">
        <f>I202+J202</f>
        <v>0</v>
      </c>
      <c r="Q202" s="218">
        <f>ROUND(I202*H202,2)</f>
        <v>0</v>
      </c>
      <c r="R202" s="218">
        <f>ROUND(J202*H202,2)</f>
        <v>0</v>
      </c>
      <c r="S202" s="77"/>
      <c r="T202" s="219">
        <f>S202*H202</f>
        <v>0</v>
      </c>
      <c r="U202" s="219">
        <v>0</v>
      </c>
      <c r="V202" s="219">
        <f>U202*H202</f>
        <v>0</v>
      </c>
      <c r="W202" s="219">
        <v>0</v>
      </c>
      <c r="X202" s="220">
        <f>W202*H202</f>
        <v>0</v>
      </c>
      <c r="AR202" s="15" t="s">
        <v>684</v>
      </c>
      <c r="AT202" s="15" t="s">
        <v>138</v>
      </c>
      <c r="AU202" s="15" t="s">
        <v>149</v>
      </c>
      <c r="AY202" s="15" t="s">
        <v>135</v>
      </c>
      <c r="BE202" s="221">
        <f>IF(O202="základní",K202,0)</f>
        <v>0</v>
      </c>
      <c r="BF202" s="221">
        <f>IF(O202="snížená",K202,0)</f>
        <v>0</v>
      </c>
      <c r="BG202" s="221">
        <f>IF(O202="zákl. přenesená",K202,0)</f>
        <v>0</v>
      </c>
      <c r="BH202" s="221">
        <f>IF(O202="sníž. přenesená",K202,0)</f>
        <v>0</v>
      </c>
      <c r="BI202" s="221">
        <f>IF(O202="nulová",K202,0)</f>
        <v>0</v>
      </c>
      <c r="BJ202" s="15" t="s">
        <v>80</v>
      </c>
      <c r="BK202" s="221">
        <f>ROUND(P202*H202,2)</f>
        <v>0</v>
      </c>
      <c r="BL202" s="15" t="s">
        <v>684</v>
      </c>
      <c r="BM202" s="15" t="s">
        <v>1119</v>
      </c>
    </row>
    <row r="203" spans="2:51" s="12" customFormat="1" ht="12">
      <c r="B203" s="254"/>
      <c r="C203" s="255"/>
      <c r="D203" s="230" t="s">
        <v>204</v>
      </c>
      <c r="E203" s="256" t="s">
        <v>1</v>
      </c>
      <c r="F203" s="257" t="s">
        <v>1093</v>
      </c>
      <c r="G203" s="255"/>
      <c r="H203" s="256" t="s">
        <v>1</v>
      </c>
      <c r="I203" s="258"/>
      <c r="J203" s="258"/>
      <c r="K203" s="255"/>
      <c r="L203" s="255"/>
      <c r="M203" s="259"/>
      <c r="N203" s="260"/>
      <c r="O203" s="261"/>
      <c r="P203" s="261"/>
      <c r="Q203" s="261"/>
      <c r="R203" s="261"/>
      <c r="S203" s="261"/>
      <c r="T203" s="261"/>
      <c r="U203" s="261"/>
      <c r="V203" s="261"/>
      <c r="W203" s="261"/>
      <c r="X203" s="262"/>
      <c r="AT203" s="263" t="s">
        <v>204</v>
      </c>
      <c r="AU203" s="263" t="s">
        <v>149</v>
      </c>
      <c r="AV203" s="12" t="s">
        <v>80</v>
      </c>
      <c r="AW203" s="12" t="s">
        <v>5</v>
      </c>
      <c r="AX203" s="12" t="s">
        <v>72</v>
      </c>
      <c r="AY203" s="263" t="s">
        <v>135</v>
      </c>
    </row>
    <row r="204" spans="2:51" s="11" customFormat="1" ht="12">
      <c r="B204" s="228"/>
      <c r="C204" s="229"/>
      <c r="D204" s="230" t="s">
        <v>204</v>
      </c>
      <c r="E204" s="231" t="s">
        <v>1</v>
      </c>
      <c r="F204" s="232" t="s">
        <v>1120</v>
      </c>
      <c r="G204" s="229"/>
      <c r="H204" s="233">
        <v>327</v>
      </c>
      <c r="I204" s="234"/>
      <c r="J204" s="234"/>
      <c r="K204" s="229"/>
      <c r="L204" s="229"/>
      <c r="M204" s="235"/>
      <c r="N204" s="236"/>
      <c r="O204" s="237"/>
      <c r="P204" s="237"/>
      <c r="Q204" s="237"/>
      <c r="R204" s="237"/>
      <c r="S204" s="237"/>
      <c r="T204" s="237"/>
      <c r="U204" s="237"/>
      <c r="V204" s="237"/>
      <c r="W204" s="237"/>
      <c r="X204" s="238"/>
      <c r="AT204" s="239" t="s">
        <v>204</v>
      </c>
      <c r="AU204" s="239" t="s">
        <v>149</v>
      </c>
      <c r="AV204" s="11" t="s">
        <v>82</v>
      </c>
      <c r="AW204" s="11" t="s">
        <v>5</v>
      </c>
      <c r="AX204" s="11" t="s">
        <v>72</v>
      </c>
      <c r="AY204" s="239" t="s">
        <v>135</v>
      </c>
    </row>
    <row r="205" spans="2:51" s="13" customFormat="1" ht="12">
      <c r="B205" s="264"/>
      <c r="C205" s="265"/>
      <c r="D205" s="230" t="s">
        <v>204</v>
      </c>
      <c r="E205" s="266" t="s">
        <v>1</v>
      </c>
      <c r="F205" s="267" t="s">
        <v>1079</v>
      </c>
      <c r="G205" s="265"/>
      <c r="H205" s="268">
        <v>327</v>
      </c>
      <c r="I205" s="269"/>
      <c r="J205" s="269"/>
      <c r="K205" s="265"/>
      <c r="L205" s="265"/>
      <c r="M205" s="270"/>
      <c r="N205" s="271"/>
      <c r="O205" s="272"/>
      <c r="P205" s="272"/>
      <c r="Q205" s="272"/>
      <c r="R205" s="272"/>
      <c r="S205" s="272"/>
      <c r="T205" s="272"/>
      <c r="U205" s="272"/>
      <c r="V205" s="272"/>
      <c r="W205" s="272"/>
      <c r="X205" s="273"/>
      <c r="AT205" s="274" t="s">
        <v>204</v>
      </c>
      <c r="AU205" s="274" t="s">
        <v>149</v>
      </c>
      <c r="AV205" s="13" t="s">
        <v>153</v>
      </c>
      <c r="AW205" s="13" t="s">
        <v>5</v>
      </c>
      <c r="AX205" s="13" t="s">
        <v>80</v>
      </c>
      <c r="AY205" s="274" t="s">
        <v>135</v>
      </c>
    </row>
    <row r="206" spans="2:65" s="1" customFormat="1" ht="16.5" customHeight="1">
      <c r="B206" s="36"/>
      <c r="C206" s="243" t="s">
        <v>403</v>
      </c>
      <c r="D206" s="243" t="s">
        <v>415</v>
      </c>
      <c r="E206" s="244" t="s">
        <v>1110</v>
      </c>
      <c r="F206" s="245" t="s">
        <v>1111</v>
      </c>
      <c r="G206" s="246" t="s">
        <v>218</v>
      </c>
      <c r="H206" s="247">
        <v>327</v>
      </c>
      <c r="I206" s="248"/>
      <c r="J206" s="249"/>
      <c r="K206" s="250">
        <f>ROUND(P206*H206,2)</f>
        <v>0</v>
      </c>
      <c r="L206" s="245" t="s">
        <v>1</v>
      </c>
      <c r="M206" s="251"/>
      <c r="N206" s="252" t="s">
        <v>1</v>
      </c>
      <c r="O206" s="217" t="s">
        <v>41</v>
      </c>
      <c r="P206" s="218">
        <f>I206+J206</f>
        <v>0</v>
      </c>
      <c r="Q206" s="218">
        <f>ROUND(I206*H206,2)</f>
        <v>0</v>
      </c>
      <c r="R206" s="218">
        <f>ROUND(J206*H206,2)</f>
        <v>0</v>
      </c>
      <c r="S206" s="77"/>
      <c r="T206" s="219">
        <f>S206*H206</f>
        <v>0</v>
      </c>
      <c r="U206" s="219">
        <v>0</v>
      </c>
      <c r="V206" s="219">
        <f>U206*H206</f>
        <v>0</v>
      </c>
      <c r="W206" s="219">
        <v>0</v>
      </c>
      <c r="X206" s="220">
        <f>W206*H206</f>
        <v>0</v>
      </c>
      <c r="AR206" s="15" t="s">
        <v>1085</v>
      </c>
      <c r="AT206" s="15" t="s">
        <v>415</v>
      </c>
      <c r="AU206" s="15" t="s">
        <v>149</v>
      </c>
      <c r="AY206" s="15" t="s">
        <v>135</v>
      </c>
      <c r="BE206" s="221">
        <f>IF(O206="základní",K206,0)</f>
        <v>0</v>
      </c>
      <c r="BF206" s="221">
        <f>IF(O206="snížená",K206,0)</f>
        <v>0</v>
      </c>
      <c r="BG206" s="221">
        <f>IF(O206="zákl. přenesená",K206,0)</f>
        <v>0</v>
      </c>
      <c r="BH206" s="221">
        <f>IF(O206="sníž. přenesená",K206,0)</f>
        <v>0</v>
      </c>
      <c r="BI206" s="221">
        <f>IF(O206="nulová",K206,0)</f>
        <v>0</v>
      </c>
      <c r="BJ206" s="15" t="s">
        <v>80</v>
      </c>
      <c r="BK206" s="221">
        <f>ROUND(P206*H206,2)</f>
        <v>0</v>
      </c>
      <c r="BL206" s="15" t="s">
        <v>684</v>
      </c>
      <c r="BM206" s="15" t="s">
        <v>1121</v>
      </c>
    </row>
    <row r="207" spans="2:51" s="12" customFormat="1" ht="12">
      <c r="B207" s="254"/>
      <c r="C207" s="255"/>
      <c r="D207" s="230" t="s">
        <v>204</v>
      </c>
      <c r="E207" s="256" t="s">
        <v>1</v>
      </c>
      <c r="F207" s="257" t="s">
        <v>1093</v>
      </c>
      <c r="G207" s="255"/>
      <c r="H207" s="256" t="s">
        <v>1</v>
      </c>
      <c r="I207" s="258"/>
      <c r="J207" s="258"/>
      <c r="K207" s="255"/>
      <c r="L207" s="255"/>
      <c r="M207" s="259"/>
      <c r="N207" s="260"/>
      <c r="O207" s="261"/>
      <c r="P207" s="261"/>
      <c r="Q207" s="261"/>
      <c r="R207" s="261"/>
      <c r="S207" s="261"/>
      <c r="T207" s="261"/>
      <c r="U207" s="261"/>
      <c r="V207" s="261"/>
      <c r="W207" s="261"/>
      <c r="X207" s="262"/>
      <c r="AT207" s="263" t="s">
        <v>204</v>
      </c>
      <c r="AU207" s="263" t="s">
        <v>149</v>
      </c>
      <c r="AV207" s="12" t="s">
        <v>80</v>
      </c>
      <c r="AW207" s="12" t="s">
        <v>5</v>
      </c>
      <c r="AX207" s="12" t="s">
        <v>72</v>
      </c>
      <c r="AY207" s="263" t="s">
        <v>135</v>
      </c>
    </row>
    <row r="208" spans="2:51" s="11" customFormat="1" ht="12">
      <c r="B208" s="228"/>
      <c r="C208" s="229"/>
      <c r="D208" s="230" t="s">
        <v>204</v>
      </c>
      <c r="E208" s="231" t="s">
        <v>1</v>
      </c>
      <c r="F208" s="232" t="s">
        <v>1120</v>
      </c>
      <c r="G208" s="229"/>
      <c r="H208" s="233">
        <v>327</v>
      </c>
      <c r="I208" s="234"/>
      <c r="J208" s="234"/>
      <c r="K208" s="229"/>
      <c r="L208" s="229"/>
      <c r="M208" s="235"/>
      <c r="N208" s="236"/>
      <c r="O208" s="237"/>
      <c r="P208" s="237"/>
      <c r="Q208" s="237"/>
      <c r="R208" s="237"/>
      <c r="S208" s="237"/>
      <c r="T208" s="237"/>
      <c r="U208" s="237"/>
      <c r="V208" s="237"/>
      <c r="W208" s="237"/>
      <c r="X208" s="238"/>
      <c r="AT208" s="239" t="s">
        <v>204</v>
      </c>
      <c r="AU208" s="239" t="s">
        <v>149</v>
      </c>
      <c r="AV208" s="11" t="s">
        <v>82</v>
      </c>
      <c r="AW208" s="11" t="s">
        <v>5</v>
      </c>
      <c r="AX208" s="11" t="s">
        <v>72</v>
      </c>
      <c r="AY208" s="239" t="s">
        <v>135</v>
      </c>
    </row>
    <row r="209" spans="2:51" s="13" customFormat="1" ht="12">
      <c r="B209" s="264"/>
      <c r="C209" s="265"/>
      <c r="D209" s="230" t="s">
        <v>204</v>
      </c>
      <c r="E209" s="266" t="s">
        <v>1</v>
      </c>
      <c r="F209" s="267" t="s">
        <v>1079</v>
      </c>
      <c r="G209" s="265"/>
      <c r="H209" s="268">
        <v>327</v>
      </c>
      <c r="I209" s="269"/>
      <c r="J209" s="269"/>
      <c r="K209" s="265"/>
      <c r="L209" s="265"/>
      <c r="M209" s="270"/>
      <c r="N209" s="271"/>
      <c r="O209" s="272"/>
      <c r="P209" s="272"/>
      <c r="Q209" s="272"/>
      <c r="R209" s="272"/>
      <c r="S209" s="272"/>
      <c r="T209" s="272"/>
      <c r="U209" s="272"/>
      <c r="V209" s="272"/>
      <c r="W209" s="272"/>
      <c r="X209" s="273"/>
      <c r="AT209" s="274" t="s">
        <v>204</v>
      </c>
      <c r="AU209" s="274" t="s">
        <v>149</v>
      </c>
      <c r="AV209" s="13" t="s">
        <v>153</v>
      </c>
      <c r="AW209" s="13" t="s">
        <v>5</v>
      </c>
      <c r="AX209" s="13" t="s">
        <v>80</v>
      </c>
      <c r="AY209" s="274" t="s">
        <v>135</v>
      </c>
    </row>
    <row r="210" spans="2:65" s="1" customFormat="1" ht="16.5" customHeight="1">
      <c r="B210" s="36"/>
      <c r="C210" s="209" t="s">
        <v>552</v>
      </c>
      <c r="D210" s="209" t="s">
        <v>138</v>
      </c>
      <c r="E210" s="210" t="s">
        <v>1122</v>
      </c>
      <c r="F210" s="211" t="s">
        <v>1123</v>
      </c>
      <c r="G210" s="212" t="s">
        <v>218</v>
      </c>
      <c r="H210" s="213">
        <v>149</v>
      </c>
      <c r="I210" s="214"/>
      <c r="J210" s="214"/>
      <c r="K210" s="215">
        <f>ROUND(P210*H210,2)</f>
        <v>0</v>
      </c>
      <c r="L210" s="211" t="s">
        <v>142</v>
      </c>
      <c r="M210" s="41"/>
      <c r="N210" s="216" t="s">
        <v>1</v>
      </c>
      <c r="O210" s="217" t="s">
        <v>41</v>
      </c>
      <c r="P210" s="218">
        <f>I210+J210</f>
        <v>0</v>
      </c>
      <c r="Q210" s="218">
        <f>ROUND(I210*H210,2)</f>
        <v>0</v>
      </c>
      <c r="R210" s="218">
        <f>ROUND(J210*H210,2)</f>
        <v>0</v>
      </c>
      <c r="S210" s="77"/>
      <c r="T210" s="219">
        <f>S210*H210</f>
        <v>0</v>
      </c>
      <c r="U210" s="219">
        <v>0</v>
      </c>
      <c r="V210" s="219">
        <f>U210*H210</f>
        <v>0</v>
      </c>
      <c r="W210" s="219">
        <v>0</v>
      </c>
      <c r="X210" s="220">
        <f>W210*H210</f>
        <v>0</v>
      </c>
      <c r="AR210" s="15" t="s">
        <v>684</v>
      </c>
      <c r="AT210" s="15" t="s">
        <v>138</v>
      </c>
      <c r="AU210" s="15" t="s">
        <v>149</v>
      </c>
      <c r="AY210" s="15" t="s">
        <v>135</v>
      </c>
      <c r="BE210" s="221">
        <f>IF(O210="základní",K210,0)</f>
        <v>0</v>
      </c>
      <c r="BF210" s="221">
        <f>IF(O210="snížená",K210,0)</f>
        <v>0</v>
      </c>
      <c r="BG210" s="221">
        <f>IF(O210="zákl. přenesená",K210,0)</f>
        <v>0</v>
      </c>
      <c r="BH210" s="221">
        <f>IF(O210="sníž. přenesená",K210,0)</f>
        <v>0</v>
      </c>
      <c r="BI210" s="221">
        <f>IF(O210="nulová",K210,0)</f>
        <v>0</v>
      </c>
      <c r="BJ210" s="15" t="s">
        <v>80</v>
      </c>
      <c r="BK210" s="221">
        <f>ROUND(P210*H210,2)</f>
        <v>0</v>
      </c>
      <c r="BL210" s="15" t="s">
        <v>684</v>
      </c>
      <c r="BM210" s="15" t="s">
        <v>1124</v>
      </c>
    </row>
    <row r="211" spans="2:51" s="12" customFormat="1" ht="12">
      <c r="B211" s="254"/>
      <c r="C211" s="255"/>
      <c r="D211" s="230" t="s">
        <v>204</v>
      </c>
      <c r="E211" s="256" t="s">
        <v>1</v>
      </c>
      <c r="F211" s="257" t="s">
        <v>1093</v>
      </c>
      <c r="G211" s="255"/>
      <c r="H211" s="256" t="s">
        <v>1</v>
      </c>
      <c r="I211" s="258"/>
      <c r="J211" s="258"/>
      <c r="K211" s="255"/>
      <c r="L211" s="255"/>
      <c r="M211" s="259"/>
      <c r="N211" s="260"/>
      <c r="O211" s="261"/>
      <c r="P211" s="261"/>
      <c r="Q211" s="261"/>
      <c r="R211" s="261"/>
      <c r="S211" s="261"/>
      <c r="T211" s="261"/>
      <c r="U211" s="261"/>
      <c r="V211" s="261"/>
      <c r="W211" s="261"/>
      <c r="X211" s="262"/>
      <c r="AT211" s="263" t="s">
        <v>204</v>
      </c>
      <c r="AU211" s="263" t="s">
        <v>149</v>
      </c>
      <c r="AV211" s="12" t="s">
        <v>80</v>
      </c>
      <c r="AW211" s="12" t="s">
        <v>5</v>
      </c>
      <c r="AX211" s="12" t="s">
        <v>72</v>
      </c>
      <c r="AY211" s="263" t="s">
        <v>135</v>
      </c>
    </row>
    <row r="212" spans="2:51" s="11" customFormat="1" ht="12">
      <c r="B212" s="228"/>
      <c r="C212" s="229"/>
      <c r="D212" s="230" t="s">
        <v>204</v>
      </c>
      <c r="E212" s="231" t="s">
        <v>1</v>
      </c>
      <c r="F212" s="232" t="s">
        <v>1125</v>
      </c>
      <c r="G212" s="229"/>
      <c r="H212" s="233">
        <v>149</v>
      </c>
      <c r="I212" s="234"/>
      <c r="J212" s="234"/>
      <c r="K212" s="229"/>
      <c r="L212" s="229"/>
      <c r="M212" s="235"/>
      <c r="N212" s="236"/>
      <c r="O212" s="237"/>
      <c r="P212" s="237"/>
      <c r="Q212" s="237"/>
      <c r="R212" s="237"/>
      <c r="S212" s="237"/>
      <c r="T212" s="237"/>
      <c r="U212" s="237"/>
      <c r="V212" s="237"/>
      <c r="W212" s="237"/>
      <c r="X212" s="238"/>
      <c r="AT212" s="239" t="s">
        <v>204</v>
      </c>
      <c r="AU212" s="239" t="s">
        <v>149</v>
      </c>
      <c r="AV212" s="11" t="s">
        <v>82</v>
      </c>
      <c r="AW212" s="11" t="s">
        <v>5</v>
      </c>
      <c r="AX212" s="11" t="s">
        <v>72</v>
      </c>
      <c r="AY212" s="239" t="s">
        <v>135</v>
      </c>
    </row>
    <row r="213" spans="2:51" s="13" customFormat="1" ht="12">
      <c r="B213" s="264"/>
      <c r="C213" s="265"/>
      <c r="D213" s="230" t="s">
        <v>204</v>
      </c>
      <c r="E213" s="266" t="s">
        <v>1</v>
      </c>
      <c r="F213" s="267" t="s">
        <v>1079</v>
      </c>
      <c r="G213" s="265"/>
      <c r="H213" s="268">
        <v>149</v>
      </c>
      <c r="I213" s="269"/>
      <c r="J213" s="269"/>
      <c r="K213" s="265"/>
      <c r="L213" s="265"/>
      <c r="M213" s="270"/>
      <c r="N213" s="271"/>
      <c r="O213" s="272"/>
      <c r="P213" s="272"/>
      <c r="Q213" s="272"/>
      <c r="R213" s="272"/>
      <c r="S213" s="272"/>
      <c r="T213" s="272"/>
      <c r="U213" s="272"/>
      <c r="V213" s="272"/>
      <c r="W213" s="272"/>
      <c r="X213" s="273"/>
      <c r="AT213" s="274" t="s">
        <v>204</v>
      </c>
      <c r="AU213" s="274" t="s">
        <v>149</v>
      </c>
      <c r="AV213" s="13" t="s">
        <v>153</v>
      </c>
      <c r="AW213" s="13" t="s">
        <v>5</v>
      </c>
      <c r="AX213" s="13" t="s">
        <v>80</v>
      </c>
      <c r="AY213" s="274" t="s">
        <v>135</v>
      </c>
    </row>
    <row r="214" spans="2:65" s="1" customFormat="1" ht="16.5" customHeight="1">
      <c r="B214" s="36"/>
      <c r="C214" s="243" t="s">
        <v>560</v>
      </c>
      <c r="D214" s="243" t="s">
        <v>415</v>
      </c>
      <c r="E214" s="244" t="s">
        <v>1126</v>
      </c>
      <c r="F214" s="245" t="s">
        <v>1127</v>
      </c>
      <c r="G214" s="246" t="s">
        <v>218</v>
      </c>
      <c r="H214" s="247">
        <v>25</v>
      </c>
      <c r="I214" s="248"/>
      <c r="J214" s="249"/>
      <c r="K214" s="250">
        <f>ROUND(P214*H214,2)</f>
        <v>0</v>
      </c>
      <c r="L214" s="245" t="s">
        <v>1</v>
      </c>
      <c r="M214" s="251"/>
      <c r="N214" s="252" t="s">
        <v>1</v>
      </c>
      <c r="O214" s="217" t="s">
        <v>41</v>
      </c>
      <c r="P214" s="218">
        <f>I214+J214</f>
        <v>0</v>
      </c>
      <c r="Q214" s="218">
        <f>ROUND(I214*H214,2)</f>
        <v>0</v>
      </c>
      <c r="R214" s="218">
        <f>ROUND(J214*H214,2)</f>
        <v>0</v>
      </c>
      <c r="S214" s="77"/>
      <c r="T214" s="219">
        <f>S214*H214</f>
        <v>0</v>
      </c>
      <c r="U214" s="219">
        <v>0</v>
      </c>
      <c r="V214" s="219">
        <f>U214*H214</f>
        <v>0</v>
      </c>
      <c r="W214" s="219">
        <v>0</v>
      </c>
      <c r="X214" s="220">
        <f>W214*H214</f>
        <v>0</v>
      </c>
      <c r="AR214" s="15" t="s">
        <v>1085</v>
      </c>
      <c r="AT214" s="15" t="s">
        <v>415</v>
      </c>
      <c r="AU214" s="15" t="s">
        <v>149</v>
      </c>
      <c r="AY214" s="15" t="s">
        <v>135</v>
      </c>
      <c r="BE214" s="221">
        <f>IF(O214="základní",K214,0)</f>
        <v>0</v>
      </c>
      <c r="BF214" s="221">
        <f>IF(O214="snížená",K214,0)</f>
        <v>0</v>
      </c>
      <c r="BG214" s="221">
        <f>IF(O214="zákl. přenesená",K214,0)</f>
        <v>0</v>
      </c>
      <c r="BH214" s="221">
        <f>IF(O214="sníž. přenesená",K214,0)</f>
        <v>0</v>
      </c>
      <c r="BI214" s="221">
        <f>IF(O214="nulová",K214,0)</f>
        <v>0</v>
      </c>
      <c r="BJ214" s="15" t="s">
        <v>80</v>
      </c>
      <c r="BK214" s="221">
        <f>ROUND(P214*H214,2)</f>
        <v>0</v>
      </c>
      <c r="BL214" s="15" t="s">
        <v>684</v>
      </c>
      <c r="BM214" s="15" t="s">
        <v>1128</v>
      </c>
    </row>
    <row r="215" spans="2:51" s="12" customFormat="1" ht="12">
      <c r="B215" s="254"/>
      <c r="C215" s="255"/>
      <c r="D215" s="230" t="s">
        <v>204</v>
      </c>
      <c r="E215" s="256" t="s">
        <v>1</v>
      </c>
      <c r="F215" s="257" t="s">
        <v>1093</v>
      </c>
      <c r="G215" s="255"/>
      <c r="H215" s="256" t="s">
        <v>1</v>
      </c>
      <c r="I215" s="258"/>
      <c r="J215" s="258"/>
      <c r="K215" s="255"/>
      <c r="L215" s="255"/>
      <c r="M215" s="259"/>
      <c r="N215" s="260"/>
      <c r="O215" s="261"/>
      <c r="P215" s="261"/>
      <c r="Q215" s="261"/>
      <c r="R215" s="261"/>
      <c r="S215" s="261"/>
      <c r="T215" s="261"/>
      <c r="U215" s="261"/>
      <c r="V215" s="261"/>
      <c r="W215" s="261"/>
      <c r="X215" s="262"/>
      <c r="AT215" s="263" t="s">
        <v>204</v>
      </c>
      <c r="AU215" s="263" t="s">
        <v>149</v>
      </c>
      <c r="AV215" s="12" t="s">
        <v>80</v>
      </c>
      <c r="AW215" s="12" t="s">
        <v>5</v>
      </c>
      <c r="AX215" s="12" t="s">
        <v>72</v>
      </c>
      <c r="AY215" s="263" t="s">
        <v>135</v>
      </c>
    </row>
    <row r="216" spans="2:51" s="11" customFormat="1" ht="12">
      <c r="B216" s="228"/>
      <c r="C216" s="229"/>
      <c r="D216" s="230" t="s">
        <v>204</v>
      </c>
      <c r="E216" s="231" t="s">
        <v>1</v>
      </c>
      <c r="F216" s="232" t="s">
        <v>336</v>
      </c>
      <c r="G216" s="229"/>
      <c r="H216" s="233">
        <v>25</v>
      </c>
      <c r="I216" s="234"/>
      <c r="J216" s="234"/>
      <c r="K216" s="229"/>
      <c r="L216" s="229"/>
      <c r="M216" s="235"/>
      <c r="N216" s="236"/>
      <c r="O216" s="237"/>
      <c r="P216" s="237"/>
      <c r="Q216" s="237"/>
      <c r="R216" s="237"/>
      <c r="S216" s="237"/>
      <c r="T216" s="237"/>
      <c r="U216" s="237"/>
      <c r="V216" s="237"/>
      <c r="W216" s="237"/>
      <c r="X216" s="238"/>
      <c r="AT216" s="239" t="s">
        <v>204</v>
      </c>
      <c r="AU216" s="239" t="s">
        <v>149</v>
      </c>
      <c r="AV216" s="11" t="s">
        <v>82</v>
      </c>
      <c r="AW216" s="11" t="s">
        <v>5</v>
      </c>
      <c r="AX216" s="11" t="s">
        <v>72</v>
      </c>
      <c r="AY216" s="239" t="s">
        <v>135</v>
      </c>
    </row>
    <row r="217" spans="2:51" s="13" customFormat="1" ht="12">
      <c r="B217" s="264"/>
      <c r="C217" s="265"/>
      <c r="D217" s="230" t="s">
        <v>204</v>
      </c>
      <c r="E217" s="266" t="s">
        <v>1</v>
      </c>
      <c r="F217" s="267" t="s">
        <v>1079</v>
      </c>
      <c r="G217" s="265"/>
      <c r="H217" s="268">
        <v>25</v>
      </c>
      <c r="I217" s="269"/>
      <c r="J217" s="269"/>
      <c r="K217" s="265"/>
      <c r="L217" s="265"/>
      <c r="M217" s="270"/>
      <c r="N217" s="271"/>
      <c r="O217" s="272"/>
      <c r="P217" s="272"/>
      <c r="Q217" s="272"/>
      <c r="R217" s="272"/>
      <c r="S217" s="272"/>
      <c r="T217" s="272"/>
      <c r="U217" s="272"/>
      <c r="V217" s="272"/>
      <c r="W217" s="272"/>
      <c r="X217" s="273"/>
      <c r="AT217" s="274" t="s">
        <v>204</v>
      </c>
      <c r="AU217" s="274" t="s">
        <v>149</v>
      </c>
      <c r="AV217" s="13" t="s">
        <v>153</v>
      </c>
      <c r="AW217" s="13" t="s">
        <v>5</v>
      </c>
      <c r="AX217" s="13" t="s">
        <v>80</v>
      </c>
      <c r="AY217" s="274" t="s">
        <v>135</v>
      </c>
    </row>
    <row r="218" spans="2:65" s="1" customFormat="1" ht="16.5" customHeight="1">
      <c r="B218" s="36"/>
      <c r="C218" s="243" t="s">
        <v>569</v>
      </c>
      <c r="D218" s="243" t="s">
        <v>415</v>
      </c>
      <c r="E218" s="244" t="s">
        <v>1129</v>
      </c>
      <c r="F218" s="245" t="s">
        <v>1130</v>
      </c>
      <c r="G218" s="246" t="s">
        <v>218</v>
      </c>
      <c r="H218" s="247">
        <v>124</v>
      </c>
      <c r="I218" s="248"/>
      <c r="J218" s="249"/>
      <c r="K218" s="250">
        <f>ROUND(P218*H218,2)</f>
        <v>0</v>
      </c>
      <c r="L218" s="245" t="s">
        <v>1</v>
      </c>
      <c r="M218" s="251"/>
      <c r="N218" s="252" t="s">
        <v>1</v>
      </c>
      <c r="O218" s="217" t="s">
        <v>41</v>
      </c>
      <c r="P218" s="218">
        <f>I218+J218</f>
        <v>0</v>
      </c>
      <c r="Q218" s="218">
        <f>ROUND(I218*H218,2)</f>
        <v>0</v>
      </c>
      <c r="R218" s="218">
        <f>ROUND(J218*H218,2)</f>
        <v>0</v>
      </c>
      <c r="S218" s="77"/>
      <c r="T218" s="219">
        <f>S218*H218</f>
        <v>0</v>
      </c>
      <c r="U218" s="219">
        <v>0</v>
      </c>
      <c r="V218" s="219">
        <f>U218*H218</f>
        <v>0</v>
      </c>
      <c r="W218" s="219">
        <v>0</v>
      </c>
      <c r="X218" s="220">
        <f>W218*H218</f>
        <v>0</v>
      </c>
      <c r="AR218" s="15" t="s">
        <v>1085</v>
      </c>
      <c r="AT218" s="15" t="s">
        <v>415</v>
      </c>
      <c r="AU218" s="15" t="s">
        <v>149</v>
      </c>
      <c r="AY218" s="15" t="s">
        <v>135</v>
      </c>
      <c r="BE218" s="221">
        <f>IF(O218="základní",K218,0)</f>
        <v>0</v>
      </c>
      <c r="BF218" s="221">
        <f>IF(O218="snížená",K218,0)</f>
        <v>0</v>
      </c>
      <c r="BG218" s="221">
        <f>IF(O218="zákl. přenesená",K218,0)</f>
        <v>0</v>
      </c>
      <c r="BH218" s="221">
        <f>IF(O218="sníž. přenesená",K218,0)</f>
        <v>0</v>
      </c>
      <c r="BI218" s="221">
        <f>IF(O218="nulová",K218,0)</f>
        <v>0</v>
      </c>
      <c r="BJ218" s="15" t="s">
        <v>80</v>
      </c>
      <c r="BK218" s="221">
        <f>ROUND(P218*H218,2)</f>
        <v>0</v>
      </c>
      <c r="BL218" s="15" t="s">
        <v>684</v>
      </c>
      <c r="BM218" s="15" t="s">
        <v>1131</v>
      </c>
    </row>
    <row r="219" spans="2:51" s="12" customFormat="1" ht="12">
      <c r="B219" s="254"/>
      <c r="C219" s="255"/>
      <c r="D219" s="230" t="s">
        <v>204</v>
      </c>
      <c r="E219" s="256" t="s">
        <v>1</v>
      </c>
      <c r="F219" s="257" t="s">
        <v>1093</v>
      </c>
      <c r="G219" s="255"/>
      <c r="H219" s="256" t="s">
        <v>1</v>
      </c>
      <c r="I219" s="258"/>
      <c r="J219" s="258"/>
      <c r="K219" s="255"/>
      <c r="L219" s="255"/>
      <c r="M219" s="259"/>
      <c r="N219" s="260"/>
      <c r="O219" s="261"/>
      <c r="P219" s="261"/>
      <c r="Q219" s="261"/>
      <c r="R219" s="261"/>
      <c r="S219" s="261"/>
      <c r="T219" s="261"/>
      <c r="U219" s="261"/>
      <c r="V219" s="261"/>
      <c r="W219" s="261"/>
      <c r="X219" s="262"/>
      <c r="AT219" s="263" t="s">
        <v>204</v>
      </c>
      <c r="AU219" s="263" t="s">
        <v>149</v>
      </c>
      <c r="AV219" s="12" t="s">
        <v>80</v>
      </c>
      <c r="AW219" s="12" t="s">
        <v>5</v>
      </c>
      <c r="AX219" s="12" t="s">
        <v>72</v>
      </c>
      <c r="AY219" s="263" t="s">
        <v>135</v>
      </c>
    </row>
    <row r="220" spans="2:51" s="11" customFormat="1" ht="12">
      <c r="B220" s="228"/>
      <c r="C220" s="229"/>
      <c r="D220" s="230" t="s">
        <v>204</v>
      </c>
      <c r="E220" s="231" t="s">
        <v>1</v>
      </c>
      <c r="F220" s="232" t="s">
        <v>1132</v>
      </c>
      <c r="G220" s="229"/>
      <c r="H220" s="233">
        <v>124</v>
      </c>
      <c r="I220" s="234"/>
      <c r="J220" s="234"/>
      <c r="K220" s="229"/>
      <c r="L220" s="229"/>
      <c r="M220" s="235"/>
      <c r="N220" s="236"/>
      <c r="O220" s="237"/>
      <c r="P220" s="237"/>
      <c r="Q220" s="237"/>
      <c r="R220" s="237"/>
      <c r="S220" s="237"/>
      <c r="T220" s="237"/>
      <c r="U220" s="237"/>
      <c r="V220" s="237"/>
      <c r="W220" s="237"/>
      <c r="X220" s="238"/>
      <c r="AT220" s="239" t="s">
        <v>204</v>
      </c>
      <c r="AU220" s="239" t="s">
        <v>149</v>
      </c>
      <c r="AV220" s="11" t="s">
        <v>82</v>
      </c>
      <c r="AW220" s="11" t="s">
        <v>5</v>
      </c>
      <c r="AX220" s="11" t="s">
        <v>72</v>
      </c>
      <c r="AY220" s="239" t="s">
        <v>135</v>
      </c>
    </row>
    <row r="221" spans="2:51" s="13" customFormat="1" ht="12">
      <c r="B221" s="264"/>
      <c r="C221" s="265"/>
      <c r="D221" s="230" t="s">
        <v>204</v>
      </c>
      <c r="E221" s="266" t="s">
        <v>1</v>
      </c>
      <c r="F221" s="267" t="s">
        <v>1079</v>
      </c>
      <c r="G221" s="265"/>
      <c r="H221" s="268">
        <v>124</v>
      </c>
      <c r="I221" s="269"/>
      <c r="J221" s="269"/>
      <c r="K221" s="265"/>
      <c r="L221" s="265"/>
      <c r="M221" s="270"/>
      <c r="N221" s="271"/>
      <c r="O221" s="272"/>
      <c r="P221" s="272"/>
      <c r="Q221" s="272"/>
      <c r="R221" s="272"/>
      <c r="S221" s="272"/>
      <c r="T221" s="272"/>
      <c r="U221" s="272"/>
      <c r="V221" s="272"/>
      <c r="W221" s="272"/>
      <c r="X221" s="273"/>
      <c r="AT221" s="274" t="s">
        <v>204</v>
      </c>
      <c r="AU221" s="274" t="s">
        <v>149</v>
      </c>
      <c r="AV221" s="13" t="s">
        <v>153</v>
      </c>
      <c r="AW221" s="13" t="s">
        <v>5</v>
      </c>
      <c r="AX221" s="13" t="s">
        <v>80</v>
      </c>
      <c r="AY221" s="274" t="s">
        <v>135</v>
      </c>
    </row>
    <row r="222" spans="2:65" s="1" customFormat="1" ht="16.5" customHeight="1">
      <c r="B222" s="36"/>
      <c r="C222" s="209" t="s">
        <v>574</v>
      </c>
      <c r="D222" s="209" t="s">
        <v>138</v>
      </c>
      <c r="E222" s="210" t="s">
        <v>1133</v>
      </c>
      <c r="F222" s="211" t="s">
        <v>1134</v>
      </c>
      <c r="G222" s="212" t="s">
        <v>218</v>
      </c>
      <c r="H222" s="213">
        <v>950</v>
      </c>
      <c r="I222" s="214"/>
      <c r="J222" s="214"/>
      <c r="K222" s="215">
        <f>ROUND(P222*H222,2)</f>
        <v>0</v>
      </c>
      <c r="L222" s="211" t="s">
        <v>142</v>
      </c>
      <c r="M222" s="41"/>
      <c r="N222" s="216" t="s">
        <v>1</v>
      </c>
      <c r="O222" s="217" t="s">
        <v>41</v>
      </c>
      <c r="P222" s="218">
        <f>I222+J222</f>
        <v>0</v>
      </c>
      <c r="Q222" s="218">
        <f>ROUND(I222*H222,2)</f>
        <v>0</v>
      </c>
      <c r="R222" s="218">
        <f>ROUND(J222*H222,2)</f>
        <v>0</v>
      </c>
      <c r="S222" s="77"/>
      <c r="T222" s="219">
        <f>S222*H222</f>
        <v>0</v>
      </c>
      <c r="U222" s="219">
        <v>0</v>
      </c>
      <c r="V222" s="219">
        <f>U222*H222</f>
        <v>0</v>
      </c>
      <c r="W222" s="219">
        <v>0</v>
      </c>
      <c r="X222" s="220">
        <f>W222*H222</f>
        <v>0</v>
      </c>
      <c r="AR222" s="15" t="s">
        <v>684</v>
      </c>
      <c r="AT222" s="15" t="s">
        <v>138</v>
      </c>
      <c r="AU222" s="15" t="s">
        <v>149</v>
      </c>
      <c r="AY222" s="15" t="s">
        <v>135</v>
      </c>
      <c r="BE222" s="221">
        <f>IF(O222="základní",K222,0)</f>
        <v>0</v>
      </c>
      <c r="BF222" s="221">
        <f>IF(O222="snížená",K222,0)</f>
        <v>0</v>
      </c>
      <c r="BG222" s="221">
        <f>IF(O222="zákl. přenesená",K222,0)</f>
        <v>0</v>
      </c>
      <c r="BH222" s="221">
        <f>IF(O222="sníž. přenesená",K222,0)</f>
        <v>0</v>
      </c>
      <c r="BI222" s="221">
        <f>IF(O222="nulová",K222,0)</f>
        <v>0</v>
      </c>
      <c r="BJ222" s="15" t="s">
        <v>80</v>
      </c>
      <c r="BK222" s="221">
        <f>ROUND(P222*H222,2)</f>
        <v>0</v>
      </c>
      <c r="BL222" s="15" t="s">
        <v>684</v>
      </c>
      <c r="BM222" s="15" t="s">
        <v>1135</v>
      </c>
    </row>
    <row r="223" spans="2:51" s="12" customFormat="1" ht="12">
      <c r="B223" s="254"/>
      <c r="C223" s="255"/>
      <c r="D223" s="230" t="s">
        <v>204</v>
      </c>
      <c r="E223" s="256" t="s">
        <v>1</v>
      </c>
      <c r="F223" s="257" t="s">
        <v>1093</v>
      </c>
      <c r="G223" s="255"/>
      <c r="H223" s="256" t="s">
        <v>1</v>
      </c>
      <c r="I223" s="258"/>
      <c r="J223" s="258"/>
      <c r="K223" s="255"/>
      <c r="L223" s="255"/>
      <c r="M223" s="259"/>
      <c r="N223" s="260"/>
      <c r="O223" s="261"/>
      <c r="P223" s="261"/>
      <c r="Q223" s="261"/>
      <c r="R223" s="261"/>
      <c r="S223" s="261"/>
      <c r="T223" s="261"/>
      <c r="U223" s="261"/>
      <c r="V223" s="261"/>
      <c r="W223" s="261"/>
      <c r="X223" s="262"/>
      <c r="AT223" s="263" t="s">
        <v>204</v>
      </c>
      <c r="AU223" s="263" t="s">
        <v>149</v>
      </c>
      <c r="AV223" s="12" t="s">
        <v>80</v>
      </c>
      <c r="AW223" s="12" t="s">
        <v>5</v>
      </c>
      <c r="AX223" s="12" t="s">
        <v>72</v>
      </c>
      <c r="AY223" s="263" t="s">
        <v>135</v>
      </c>
    </row>
    <row r="224" spans="2:51" s="11" customFormat="1" ht="12">
      <c r="B224" s="228"/>
      <c r="C224" s="229"/>
      <c r="D224" s="230" t="s">
        <v>204</v>
      </c>
      <c r="E224" s="231" t="s">
        <v>1</v>
      </c>
      <c r="F224" s="232" t="s">
        <v>1136</v>
      </c>
      <c r="G224" s="229"/>
      <c r="H224" s="233">
        <v>950</v>
      </c>
      <c r="I224" s="234"/>
      <c r="J224" s="234"/>
      <c r="K224" s="229"/>
      <c r="L224" s="229"/>
      <c r="M224" s="235"/>
      <c r="N224" s="236"/>
      <c r="O224" s="237"/>
      <c r="P224" s="237"/>
      <c r="Q224" s="237"/>
      <c r="R224" s="237"/>
      <c r="S224" s="237"/>
      <c r="T224" s="237"/>
      <c r="U224" s="237"/>
      <c r="V224" s="237"/>
      <c r="W224" s="237"/>
      <c r="X224" s="238"/>
      <c r="AT224" s="239" t="s">
        <v>204</v>
      </c>
      <c r="AU224" s="239" t="s">
        <v>149</v>
      </c>
      <c r="AV224" s="11" t="s">
        <v>82</v>
      </c>
      <c r="AW224" s="11" t="s">
        <v>5</v>
      </c>
      <c r="AX224" s="11" t="s">
        <v>72</v>
      </c>
      <c r="AY224" s="239" t="s">
        <v>135</v>
      </c>
    </row>
    <row r="225" spans="2:51" s="13" customFormat="1" ht="12">
      <c r="B225" s="264"/>
      <c r="C225" s="265"/>
      <c r="D225" s="230" t="s">
        <v>204</v>
      </c>
      <c r="E225" s="266" t="s">
        <v>1</v>
      </c>
      <c r="F225" s="267" t="s">
        <v>1079</v>
      </c>
      <c r="G225" s="265"/>
      <c r="H225" s="268">
        <v>950</v>
      </c>
      <c r="I225" s="269"/>
      <c r="J225" s="269"/>
      <c r="K225" s="265"/>
      <c r="L225" s="265"/>
      <c r="M225" s="270"/>
      <c r="N225" s="271"/>
      <c r="O225" s="272"/>
      <c r="P225" s="272"/>
      <c r="Q225" s="272"/>
      <c r="R225" s="272"/>
      <c r="S225" s="272"/>
      <c r="T225" s="272"/>
      <c r="U225" s="272"/>
      <c r="V225" s="272"/>
      <c r="W225" s="272"/>
      <c r="X225" s="273"/>
      <c r="AT225" s="274" t="s">
        <v>204</v>
      </c>
      <c r="AU225" s="274" t="s">
        <v>149</v>
      </c>
      <c r="AV225" s="13" t="s">
        <v>153</v>
      </c>
      <c r="AW225" s="13" t="s">
        <v>5</v>
      </c>
      <c r="AX225" s="13" t="s">
        <v>80</v>
      </c>
      <c r="AY225" s="274" t="s">
        <v>135</v>
      </c>
    </row>
    <row r="226" spans="2:65" s="1" customFormat="1" ht="16.5" customHeight="1">
      <c r="B226" s="36"/>
      <c r="C226" s="243" t="s">
        <v>578</v>
      </c>
      <c r="D226" s="243" t="s">
        <v>415</v>
      </c>
      <c r="E226" s="244" t="s">
        <v>1137</v>
      </c>
      <c r="F226" s="245" t="s">
        <v>1138</v>
      </c>
      <c r="G226" s="246" t="s">
        <v>218</v>
      </c>
      <c r="H226" s="247">
        <v>839</v>
      </c>
      <c r="I226" s="248"/>
      <c r="J226" s="249"/>
      <c r="K226" s="250">
        <f>ROUND(P226*H226,2)</f>
        <v>0</v>
      </c>
      <c r="L226" s="245" t="s">
        <v>1</v>
      </c>
      <c r="M226" s="251"/>
      <c r="N226" s="252" t="s">
        <v>1</v>
      </c>
      <c r="O226" s="217" t="s">
        <v>41</v>
      </c>
      <c r="P226" s="218">
        <f>I226+J226</f>
        <v>0</v>
      </c>
      <c r="Q226" s="218">
        <f>ROUND(I226*H226,2)</f>
        <v>0</v>
      </c>
      <c r="R226" s="218">
        <f>ROUND(J226*H226,2)</f>
        <v>0</v>
      </c>
      <c r="S226" s="77"/>
      <c r="T226" s="219">
        <f>S226*H226</f>
        <v>0</v>
      </c>
      <c r="U226" s="219">
        <v>0</v>
      </c>
      <c r="V226" s="219">
        <f>U226*H226</f>
        <v>0</v>
      </c>
      <c r="W226" s="219">
        <v>0</v>
      </c>
      <c r="X226" s="220">
        <f>W226*H226</f>
        <v>0</v>
      </c>
      <c r="AR226" s="15" t="s">
        <v>1085</v>
      </c>
      <c r="AT226" s="15" t="s">
        <v>415</v>
      </c>
      <c r="AU226" s="15" t="s">
        <v>149</v>
      </c>
      <c r="AY226" s="15" t="s">
        <v>135</v>
      </c>
      <c r="BE226" s="221">
        <f>IF(O226="základní",K226,0)</f>
        <v>0</v>
      </c>
      <c r="BF226" s="221">
        <f>IF(O226="snížená",K226,0)</f>
        <v>0</v>
      </c>
      <c r="BG226" s="221">
        <f>IF(O226="zákl. přenesená",K226,0)</f>
        <v>0</v>
      </c>
      <c r="BH226" s="221">
        <f>IF(O226="sníž. přenesená",K226,0)</f>
        <v>0</v>
      </c>
      <c r="BI226" s="221">
        <f>IF(O226="nulová",K226,0)</f>
        <v>0</v>
      </c>
      <c r="BJ226" s="15" t="s">
        <v>80</v>
      </c>
      <c r="BK226" s="221">
        <f>ROUND(P226*H226,2)</f>
        <v>0</v>
      </c>
      <c r="BL226" s="15" t="s">
        <v>684</v>
      </c>
      <c r="BM226" s="15" t="s">
        <v>1139</v>
      </c>
    </row>
    <row r="227" spans="2:51" s="12" customFormat="1" ht="12">
      <c r="B227" s="254"/>
      <c r="C227" s="255"/>
      <c r="D227" s="230" t="s">
        <v>204</v>
      </c>
      <c r="E227" s="256" t="s">
        <v>1</v>
      </c>
      <c r="F227" s="257" t="s">
        <v>1093</v>
      </c>
      <c r="G227" s="255"/>
      <c r="H227" s="256" t="s">
        <v>1</v>
      </c>
      <c r="I227" s="258"/>
      <c r="J227" s="258"/>
      <c r="K227" s="255"/>
      <c r="L227" s="255"/>
      <c r="M227" s="259"/>
      <c r="N227" s="260"/>
      <c r="O227" s="261"/>
      <c r="P227" s="261"/>
      <c r="Q227" s="261"/>
      <c r="R227" s="261"/>
      <c r="S227" s="261"/>
      <c r="T227" s="261"/>
      <c r="U227" s="261"/>
      <c r="V227" s="261"/>
      <c r="W227" s="261"/>
      <c r="X227" s="262"/>
      <c r="AT227" s="263" t="s">
        <v>204</v>
      </c>
      <c r="AU227" s="263" t="s">
        <v>149</v>
      </c>
      <c r="AV227" s="12" t="s">
        <v>80</v>
      </c>
      <c r="AW227" s="12" t="s">
        <v>5</v>
      </c>
      <c r="AX227" s="12" t="s">
        <v>72</v>
      </c>
      <c r="AY227" s="263" t="s">
        <v>135</v>
      </c>
    </row>
    <row r="228" spans="2:51" s="11" customFormat="1" ht="12">
      <c r="B228" s="228"/>
      <c r="C228" s="229"/>
      <c r="D228" s="230" t="s">
        <v>204</v>
      </c>
      <c r="E228" s="231" t="s">
        <v>1</v>
      </c>
      <c r="F228" s="232" t="s">
        <v>1140</v>
      </c>
      <c r="G228" s="229"/>
      <c r="H228" s="233">
        <v>839</v>
      </c>
      <c r="I228" s="234"/>
      <c r="J228" s="234"/>
      <c r="K228" s="229"/>
      <c r="L228" s="229"/>
      <c r="M228" s="235"/>
      <c r="N228" s="236"/>
      <c r="O228" s="237"/>
      <c r="P228" s="237"/>
      <c r="Q228" s="237"/>
      <c r="R228" s="237"/>
      <c r="S228" s="237"/>
      <c r="T228" s="237"/>
      <c r="U228" s="237"/>
      <c r="V228" s="237"/>
      <c r="W228" s="237"/>
      <c r="X228" s="238"/>
      <c r="AT228" s="239" t="s">
        <v>204</v>
      </c>
      <c r="AU228" s="239" t="s">
        <v>149</v>
      </c>
      <c r="AV228" s="11" t="s">
        <v>82</v>
      </c>
      <c r="AW228" s="11" t="s">
        <v>5</v>
      </c>
      <c r="AX228" s="11" t="s">
        <v>72</v>
      </c>
      <c r="AY228" s="239" t="s">
        <v>135</v>
      </c>
    </row>
    <row r="229" spans="2:51" s="13" customFormat="1" ht="12">
      <c r="B229" s="264"/>
      <c r="C229" s="265"/>
      <c r="D229" s="230" t="s">
        <v>204</v>
      </c>
      <c r="E229" s="266" t="s">
        <v>1</v>
      </c>
      <c r="F229" s="267" t="s">
        <v>1079</v>
      </c>
      <c r="G229" s="265"/>
      <c r="H229" s="268">
        <v>839</v>
      </c>
      <c r="I229" s="269"/>
      <c r="J229" s="269"/>
      <c r="K229" s="265"/>
      <c r="L229" s="265"/>
      <c r="M229" s="270"/>
      <c r="N229" s="271"/>
      <c r="O229" s="272"/>
      <c r="P229" s="272"/>
      <c r="Q229" s="272"/>
      <c r="R229" s="272"/>
      <c r="S229" s="272"/>
      <c r="T229" s="272"/>
      <c r="U229" s="272"/>
      <c r="V229" s="272"/>
      <c r="W229" s="272"/>
      <c r="X229" s="273"/>
      <c r="AT229" s="274" t="s">
        <v>204</v>
      </c>
      <c r="AU229" s="274" t="s">
        <v>149</v>
      </c>
      <c r="AV229" s="13" t="s">
        <v>153</v>
      </c>
      <c r="AW229" s="13" t="s">
        <v>5</v>
      </c>
      <c r="AX229" s="13" t="s">
        <v>80</v>
      </c>
      <c r="AY229" s="274" t="s">
        <v>135</v>
      </c>
    </row>
    <row r="230" spans="2:65" s="1" customFormat="1" ht="16.5" customHeight="1">
      <c r="B230" s="36"/>
      <c r="C230" s="243" t="s">
        <v>582</v>
      </c>
      <c r="D230" s="243" t="s">
        <v>415</v>
      </c>
      <c r="E230" s="244" t="s">
        <v>1141</v>
      </c>
      <c r="F230" s="245" t="s">
        <v>1142</v>
      </c>
      <c r="G230" s="246" t="s">
        <v>218</v>
      </c>
      <c r="H230" s="247">
        <v>111</v>
      </c>
      <c r="I230" s="248"/>
      <c r="J230" s="249"/>
      <c r="K230" s="250">
        <f>ROUND(P230*H230,2)</f>
        <v>0</v>
      </c>
      <c r="L230" s="245" t="s">
        <v>1</v>
      </c>
      <c r="M230" s="251"/>
      <c r="N230" s="252" t="s">
        <v>1</v>
      </c>
      <c r="O230" s="217" t="s">
        <v>41</v>
      </c>
      <c r="P230" s="218">
        <f>I230+J230</f>
        <v>0</v>
      </c>
      <c r="Q230" s="218">
        <f>ROUND(I230*H230,2)</f>
        <v>0</v>
      </c>
      <c r="R230" s="218">
        <f>ROUND(J230*H230,2)</f>
        <v>0</v>
      </c>
      <c r="S230" s="77"/>
      <c r="T230" s="219">
        <f>S230*H230</f>
        <v>0</v>
      </c>
      <c r="U230" s="219">
        <v>0</v>
      </c>
      <c r="V230" s="219">
        <f>U230*H230</f>
        <v>0</v>
      </c>
      <c r="W230" s="219">
        <v>0</v>
      </c>
      <c r="X230" s="220">
        <f>W230*H230</f>
        <v>0</v>
      </c>
      <c r="AR230" s="15" t="s">
        <v>1085</v>
      </c>
      <c r="AT230" s="15" t="s">
        <v>415</v>
      </c>
      <c r="AU230" s="15" t="s">
        <v>149</v>
      </c>
      <c r="AY230" s="15" t="s">
        <v>135</v>
      </c>
      <c r="BE230" s="221">
        <f>IF(O230="základní",K230,0)</f>
        <v>0</v>
      </c>
      <c r="BF230" s="221">
        <f>IF(O230="snížená",K230,0)</f>
        <v>0</v>
      </c>
      <c r="BG230" s="221">
        <f>IF(O230="zákl. přenesená",K230,0)</f>
        <v>0</v>
      </c>
      <c r="BH230" s="221">
        <f>IF(O230="sníž. přenesená",K230,0)</f>
        <v>0</v>
      </c>
      <c r="BI230" s="221">
        <f>IF(O230="nulová",K230,0)</f>
        <v>0</v>
      </c>
      <c r="BJ230" s="15" t="s">
        <v>80</v>
      </c>
      <c r="BK230" s="221">
        <f>ROUND(P230*H230,2)</f>
        <v>0</v>
      </c>
      <c r="BL230" s="15" t="s">
        <v>684</v>
      </c>
      <c r="BM230" s="15" t="s">
        <v>1143</v>
      </c>
    </row>
    <row r="231" spans="2:51" s="12" customFormat="1" ht="12">
      <c r="B231" s="254"/>
      <c r="C231" s="255"/>
      <c r="D231" s="230" t="s">
        <v>204</v>
      </c>
      <c r="E231" s="256" t="s">
        <v>1</v>
      </c>
      <c r="F231" s="257" t="s">
        <v>1093</v>
      </c>
      <c r="G231" s="255"/>
      <c r="H231" s="256" t="s">
        <v>1</v>
      </c>
      <c r="I231" s="258"/>
      <c r="J231" s="258"/>
      <c r="K231" s="255"/>
      <c r="L231" s="255"/>
      <c r="M231" s="259"/>
      <c r="N231" s="260"/>
      <c r="O231" s="261"/>
      <c r="P231" s="261"/>
      <c r="Q231" s="261"/>
      <c r="R231" s="261"/>
      <c r="S231" s="261"/>
      <c r="T231" s="261"/>
      <c r="U231" s="261"/>
      <c r="V231" s="261"/>
      <c r="W231" s="261"/>
      <c r="X231" s="262"/>
      <c r="AT231" s="263" t="s">
        <v>204</v>
      </c>
      <c r="AU231" s="263" t="s">
        <v>149</v>
      </c>
      <c r="AV231" s="12" t="s">
        <v>80</v>
      </c>
      <c r="AW231" s="12" t="s">
        <v>5</v>
      </c>
      <c r="AX231" s="12" t="s">
        <v>72</v>
      </c>
      <c r="AY231" s="263" t="s">
        <v>135</v>
      </c>
    </row>
    <row r="232" spans="2:51" s="11" customFormat="1" ht="12">
      <c r="B232" s="228"/>
      <c r="C232" s="229"/>
      <c r="D232" s="230" t="s">
        <v>204</v>
      </c>
      <c r="E232" s="231" t="s">
        <v>1</v>
      </c>
      <c r="F232" s="232" t="s">
        <v>1144</v>
      </c>
      <c r="G232" s="229"/>
      <c r="H232" s="233">
        <v>111</v>
      </c>
      <c r="I232" s="234"/>
      <c r="J232" s="234"/>
      <c r="K232" s="229"/>
      <c r="L232" s="229"/>
      <c r="M232" s="235"/>
      <c r="N232" s="236"/>
      <c r="O232" s="237"/>
      <c r="P232" s="237"/>
      <c r="Q232" s="237"/>
      <c r="R232" s="237"/>
      <c r="S232" s="237"/>
      <c r="T232" s="237"/>
      <c r="U232" s="237"/>
      <c r="V232" s="237"/>
      <c r="W232" s="237"/>
      <c r="X232" s="238"/>
      <c r="AT232" s="239" t="s">
        <v>204</v>
      </c>
      <c r="AU232" s="239" t="s">
        <v>149</v>
      </c>
      <c r="AV232" s="11" t="s">
        <v>82</v>
      </c>
      <c r="AW232" s="11" t="s">
        <v>5</v>
      </c>
      <c r="AX232" s="11" t="s">
        <v>72</v>
      </c>
      <c r="AY232" s="239" t="s">
        <v>135</v>
      </c>
    </row>
    <row r="233" spans="2:51" s="13" customFormat="1" ht="12">
      <c r="B233" s="264"/>
      <c r="C233" s="265"/>
      <c r="D233" s="230" t="s">
        <v>204</v>
      </c>
      <c r="E233" s="266" t="s">
        <v>1</v>
      </c>
      <c r="F233" s="267" t="s">
        <v>1079</v>
      </c>
      <c r="G233" s="265"/>
      <c r="H233" s="268">
        <v>111</v>
      </c>
      <c r="I233" s="269"/>
      <c r="J233" s="269"/>
      <c r="K233" s="265"/>
      <c r="L233" s="265"/>
      <c r="M233" s="270"/>
      <c r="N233" s="271"/>
      <c r="O233" s="272"/>
      <c r="P233" s="272"/>
      <c r="Q233" s="272"/>
      <c r="R233" s="272"/>
      <c r="S233" s="272"/>
      <c r="T233" s="272"/>
      <c r="U233" s="272"/>
      <c r="V233" s="272"/>
      <c r="W233" s="272"/>
      <c r="X233" s="273"/>
      <c r="AT233" s="274" t="s">
        <v>204</v>
      </c>
      <c r="AU233" s="274" t="s">
        <v>149</v>
      </c>
      <c r="AV233" s="13" t="s">
        <v>153</v>
      </c>
      <c r="AW233" s="13" t="s">
        <v>5</v>
      </c>
      <c r="AX233" s="13" t="s">
        <v>80</v>
      </c>
      <c r="AY233" s="274" t="s">
        <v>135</v>
      </c>
    </row>
    <row r="234" spans="2:65" s="1" customFormat="1" ht="16.5" customHeight="1">
      <c r="B234" s="36"/>
      <c r="C234" s="209" t="s">
        <v>586</v>
      </c>
      <c r="D234" s="209" t="s">
        <v>138</v>
      </c>
      <c r="E234" s="210" t="s">
        <v>1145</v>
      </c>
      <c r="F234" s="211" t="s">
        <v>1146</v>
      </c>
      <c r="G234" s="212" t="s">
        <v>218</v>
      </c>
      <c r="H234" s="213">
        <v>62</v>
      </c>
      <c r="I234" s="214"/>
      <c r="J234" s="214"/>
      <c r="K234" s="215">
        <f>ROUND(P234*H234,2)</f>
        <v>0</v>
      </c>
      <c r="L234" s="211" t="s">
        <v>142</v>
      </c>
      <c r="M234" s="41"/>
      <c r="N234" s="216" t="s">
        <v>1</v>
      </c>
      <c r="O234" s="217" t="s">
        <v>41</v>
      </c>
      <c r="P234" s="218">
        <f>I234+J234</f>
        <v>0</v>
      </c>
      <c r="Q234" s="218">
        <f>ROUND(I234*H234,2)</f>
        <v>0</v>
      </c>
      <c r="R234" s="218">
        <f>ROUND(J234*H234,2)</f>
        <v>0</v>
      </c>
      <c r="S234" s="77"/>
      <c r="T234" s="219">
        <f>S234*H234</f>
        <v>0</v>
      </c>
      <c r="U234" s="219">
        <v>0</v>
      </c>
      <c r="V234" s="219">
        <f>U234*H234</f>
        <v>0</v>
      </c>
      <c r="W234" s="219">
        <v>0</v>
      </c>
      <c r="X234" s="220">
        <f>W234*H234</f>
        <v>0</v>
      </c>
      <c r="AR234" s="15" t="s">
        <v>684</v>
      </c>
      <c r="AT234" s="15" t="s">
        <v>138</v>
      </c>
      <c r="AU234" s="15" t="s">
        <v>149</v>
      </c>
      <c r="AY234" s="15" t="s">
        <v>135</v>
      </c>
      <c r="BE234" s="221">
        <f>IF(O234="základní",K234,0)</f>
        <v>0</v>
      </c>
      <c r="BF234" s="221">
        <f>IF(O234="snížená",K234,0)</f>
        <v>0</v>
      </c>
      <c r="BG234" s="221">
        <f>IF(O234="zákl. přenesená",K234,0)</f>
        <v>0</v>
      </c>
      <c r="BH234" s="221">
        <f>IF(O234="sníž. přenesená",K234,0)</f>
        <v>0</v>
      </c>
      <c r="BI234" s="221">
        <f>IF(O234="nulová",K234,0)</f>
        <v>0</v>
      </c>
      <c r="BJ234" s="15" t="s">
        <v>80</v>
      </c>
      <c r="BK234" s="221">
        <f>ROUND(P234*H234,2)</f>
        <v>0</v>
      </c>
      <c r="BL234" s="15" t="s">
        <v>684</v>
      </c>
      <c r="BM234" s="15" t="s">
        <v>1147</v>
      </c>
    </row>
    <row r="235" spans="2:51" s="12" customFormat="1" ht="12">
      <c r="B235" s="254"/>
      <c r="C235" s="255"/>
      <c r="D235" s="230" t="s">
        <v>204</v>
      </c>
      <c r="E235" s="256" t="s">
        <v>1</v>
      </c>
      <c r="F235" s="257" t="s">
        <v>1093</v>
      </c>
      <c r="G235" s="255"/>
      <c r="H235" s="256" t="s">
        <v>1</v>
      </c>
      <c r="I235" s="258"/>
      <c r="J235" s="258"/>
      <c r="K235" s="255"/>
      <c r="L235" s="255"/>
      <c r="M235" s="259"/>
      <c r="N235" s="260"/>
      <c r="O235" s="261"/>
      <c r="P235" s="261"/>
      <c r="Q235" s="261"/>
      <c r="R235" s="261"/>
      <c r="S235" s="261"/>
      <c r="T235" s="261"/>
      <c r="U235" s="261"/>
      <c r="V235" s="261"/>
      <c r="W235" s="261"/>
      <c r="X235" s="262"/>
      <c r="AT235" s="263" t="s">
        <v>204</v>
      </c>
      <c r="AU235" s="263" t="s">
        <v>149</v>
      </c>
      <c r="AV235" s="12" t="s">
        <v>80</v>
      </c>
      <c r="AW235" s="12" t="s">
        <v>5</v>
      </c>
      <c r="AX235" s="12" t="s">
        <v>72</v>
      </c>
      <c r="AY235" s="263" t="s">
        <v>135</v>
      </c>
    </row>
    <row r="236" spans="2:51" s="11" customFormat="1" ht="12">
      <c r="B236" s="228"/>
      <c r="C236" s="229"/>
      <c r="D236" s="230" t="s">
        <v>204</v>
      </c>
      <c r="E236" s="231" t="s">
        <v>1</v>
      </c>
      <c r="F236" s="232" t="s">
        <v>676</v>
      </c>
      <c r="G236" s="229"/>
      <c r="H236" s="233">
        <v>62</v>
      </c>
      <c r="I236" s="234"/>
      <c r="J236" s="234"/>
      <c r="K236" s="229"/>
      <c r="L236" s="229"/>
      <c r="M236" s="235"/>
      <c r="N236" s="236"/>
      <c r="O236" s="237"/>
      <c r="P236" s="237"/>
      <c r="Q236" s="237"/>
      <c r="R236" s="237"/>
      <c r="S236" s="237"/>
      <c r="T236" s="237"/>
      <c r="U236" s="237"/>
      <c r="V236" s="237"/>
      <c r="W236" s="237"/>
      <c r="X236" s="238"/>
      <c r="AT236" s="239" t="s">
        <v>204</v>
      </c>
      <c r="AU236" s="239" t="s">
        <v>149</v>
      </c>
      <c r="AV236" s="11" t="s">
        <v>82</v>
      </c>
      <c r="AW236" s="11" t="s">
        <v>5</v>
      </c>
      <c r="AX236" s="11" t="s">
        <v>72</v>
      </c>
      <c r="AY236" s="239" t="s">
        <v>135</v>
      </c>
    </row>
    <row r="237" spans="2:51" s="13" customFormat="1" ht="12">
      <c r="B237" s="264"/>
      <c r="C237" s="265"/>
      <c r="D237" s="230" t="s">
        <v>204</v>
      </c>
      <c r="E237" s="266" t="s">
        <v>1</v>
      </c>
      <c r="F237" s="267" t="s">
        <v>1079</v>
      </c>
      <c r="G237" s="265"/>
      <c r="H237" s="268">
        <v>62</v>
      </c>
      <c r="I237" s="269"/>
      <c r="J237" s="269"/>
      <c r="K237" s="265"/>
      <c r="L237" s="265"/>
      <c r="M237" s="270"/>
      <c r="N237" s="271"/>
      <c r="O237" s="272"/>
      <c r="P237" s="272"/>
      <c r="Q237" s="272"/>
      <c r="R237" s="272"/>
      <c r="S237" s="272"/>
      <c r="T237" s="272"/>
      <c r="U237" s="272"/>
      <c r="V237" s="272"/>
      <c r="W237" s="272"/>
      <c r="X237" s="273"/>
      <c r="AT237" s="274" t="s">
        <v>204</v>
      </c>
      <c r="AU237" s="274" t="s">
        <v>149</v>
      </c>
      <c r="AV237" s="13" t="s">
        <v>153</v>
      </c>
      <c r="AW237" s="13" t="s">
        <v>5</v>
      </c>
      <c r="AX237" s="13" t="s">
        <v>80</v>
      </c>
      <c r="AY237" s="274" t="s">
        <v>135</v>
      </c>
    </row>
    <row r="238" spans="2:65" s="1" customFormat="1" ht="16.5" customHeight="1">
      <c r="B238" s="36"/>
      <c r="C238" s="243" t="s">
        <v>590</v>
      </c>
      <c r="D238" s="243" t="s">
        <v>415</v>
      </c>
      <c r="E238" s="244" t="s">
        <v>1148</v>
      </c>
      <c r="F238" s="245" t="s">
        <v>1149</v>
      </c>
      <c r="G238" s="246" t="s">
        <v>218</v>
      </c>
      <c r="H238" s="247">
        <v>62</v>
      </c>
      <c r="I238" s="248"/>
      <c r="J238" s="249"/>
      <c r="K238" s="250">
        <f>ROUND(P238*H238,2)</f>
        <v>0</v>
      </c>
      <c r="L238" s="245" t="s">
        <v>1</v>
      </c>
      <c r="M238" s="251"/>
      <c r="N238" s="252" t="s">
        <v>1</v>
      </c>
      <c r="O238" s="217" t="s">
        <v>41</v>
      </c>
      <c r="P238" s="218">
        <f>I238+J238</f>
        <v>0</v>
      </c>
      <c r="Q238" s="218">
        <f>ROUND(I238*H238,2)</f>
        <v>0</v>
      </c>
      <c r="R238" s="218">
        <f>ROUND(J238*H238,2)</f>
        <v>0</v>
      </c>
      <c r="S238" s="77"/>
      <c r="T238" s="219">
        <f>S238*H238</f>
        <v>0</v>
      </c>
      <c r="U238" s="219">
        <v>0</v>
      </c>
      <c r="V238" s="219">
        <f>U238*H238</f>
        <v>0</v>
      </c>
      <c r="W238" s="219">
        <v>0</v>
      </c>
      <c r="X238" s="220">
        <f>W238*H238</f>
        <v>0</v>
      </c>
      <c r="AR238" s="15" t="s">
        <v>1085</v>
      </c>
      <c r="AT238" s="15" t="s">
        <v>415</v>
      </c>
      <c r="AU238" s="15" t="s">
        <v>149</v>
      </c>
      <c r="AY238" s="15" t="s">
        <v>135</v>
      </c>
      <c r="BE238" s="221">
        <f>IF(O238="základní",K238,0)</f>
        <v>0</v>
      </c>
      <c r="BF238" s="221">
        <f>IF(O238="snížená",K238,0)</f>
        <v>0</v>
      </c>
      <c r="BG238" s="221">
        <f>IF(O238="zákl. přenesená",K238,0)</f>
        <v>0</v>
      </c>
      <c r="BH238" s="221">
        <f>IF(O238="sníž. přenesená",K238,0)</f>
        <v>0</v>
      </c>
      <c r="BI238" s="221">
        <f>IF(O238="nulová",K238,0)</f>
        <v>0</v>
      </c>
      <c r="BJ238" s="15" t="s">
        <v>80</v>
      </c>
      <c r="BK238" s="221">
        <f>ROUND(P238*H238,2)</f>
        <v>0</v>
      </c>
      <c r="BL238" s="15" t="s">
        <v>684</v>
      </c>
      <c r="BM238" s="15" t="s">
        <v>1150</v>
      </c>
    </row>
    <row r="239" spans="2:51" s="12" customFormat="1" ht="12">
      <c r="B239" s="254"/>
      <c r="C239" s="255"/>
      <c r="D239" s="230" t="s">
        <v>204</v>
      </c>
      <c r="E239" s="256" t="s">
        <v>1</v>
      </c>
      <c r="F239" s="257" t="s">
        <v>1093</v>
      </c>
      <c r="G239" s="255"/>
      <c r="H239" s="256" t="s">
        <v>1</v>
      </c>
      <c r="I239" s="258"/>
      <c r="J239" s="258"/>
      <c r="K239" s="255"/>
      <c r="L239" s="255"/>
      <c r="M239" s="259"/>
      <c r="N239" s="260"/>
      <c r="O239" s="261"/>
      <c r="P239" s="261"/>
      <c r="Q239" s="261"/>
      <c r="R239" s="261"/>
      <c r="S239" s="261"/>
      <c r="T239" s="261"/>
      <c r="U239" s="261"/>
      <c r="V239" s="261"/>
      <c r="W239" s="261"/>
      <c r="X239" s="262"/>
      <c r="AT239" s="263" t="s">
        <v>204</v>
      </c>
      <c r="AU239" s="263" t="s">
        <v>149</v>
      </c>
      <c r="AV239" s="12" t="s">
        <v>80</v>
      </c>
      <c r="AW239" s="12" t="s">
        <v>5</v>
      </c>
      <c r="AX239" s="12" t="s">
        <v>72</v>
      </c>
      <c r="AY239" s="263" t="s">
        <v>135</v>
      </c>
    </row>
    <row r="240" spans="2:51" s="11" customFormat="1" ht="12">
      <c r="B240" s="228"/>
      <c r="C240" s="229"/>
      <c r="D240" s="230" t="s">
        <v>204</v>
      </c>
      <c r="E240" s="231" t="s">
        <v>1</v>
      </c>
      <c r="F240" s="232" t="s">
        <v>676</v>
      </c>
      <c r="G240" s="229"/>
      <c r="H240" s="233">
        <v>62</v>
      </c>
      <c r="I240" s="234"/>
      <c r="J240" s="234"/>
      <c r="K240" s="229"/>
      <c r="L240" s="229"/>
      <c r="M240" s="235"/>
      <c r="N240" s="236"/>
      <c r="O240" s="237"/>
      <c r="P240" s="237"/>
      <c r="Q240" s="237"/>
      <c r="R240" s="237"/>
      <c r="S240" s="237"/>
      <c r="T240" s="237"/>
      <c r="U240" s="237"/>
      <c r="V240" s="237"/>
      <c r="W240" s="237"/>
      <c r="X240" s="238"/>
      <c r="AT240" s="239" t="s">
        <v>204</v>
      </c>
      <c r="AU240" s="239" t="s">
        <v>149</v>
      </c>
      <c r="AV240" s="11" t="s">
        <v>82</v>
      </c>
      <c r="AW240" s="11" t="s">
        <v>5</v>
      </c>
      <c r="AX240" s="11" t="s">
        <v>72</v>
      </c>
      <c r="AY240" s="239" t="s">
        <v>135</v>
      </c>
    </row>
    <row r="241" spans="2:51" s="13" customFormat="1" ht="12">
      <c r="B241" s="264"/>
      <c r="C241" s="265"/>
      <c r="D241" s="230" t="s">
        <v>204</v>
      </c>
      <c r="E241" s="266" t="s">
        <v>1</v>
      </c>
      <c r="F241" s="267" t="s">
        <v>1079</v>
      </c>
      <c r="G241" s="265"/>
      <c r="H241" s="268">
        <v>62</v>
      </c>
      <c r="I241" s="269"/>
      <c r="J241" s="269"/>
      <c r="K241" s="265"/>
      <c r="L241" s="265"/>
      <c r="M241" s="270"/>
      <c r="N241" s="271"/>
      <c r="O241" s="272"/>
      <c r="P241" s="272"/>
      <c r="Q241" s="272"/>
      <c r="R241" s="272"/>
      <c r="S241" s="272"/>
      <c r="T241" s="272"/>
      <c r="U241" s="272"/>
      <c r="V241" s="272"/>
      <c r="W241" s="272"/>
      <c r="X241" s="273"/>
      <c r="AT241" s="274" t="s">
        <v>204</v>
      </c>
      <c r="AU241" s="274" t="s">
        <v>149</v>
      </c>
      <c r="AV241" s="13" t="s">
        <v>153</v>
      </c>
      <c r="AW241" s="13" t="s">
        <v>5</v>
      </c>
      <c r="AX241" s="13" t="s">
        <v>80</v>
      </c>
      <c r="AY241" s="274" t="s">
        <v>135</v>
      </c>
    </row>
    <row r="242" spans="2:65" s="1" customFormat="1" ht="16.5" customHeight="1">
      <c r="B242" s="36"/>
      <c r="C242" s="209" t="s">
        <v>597</v>
      </c>
      <c r="D242" s="209" t="s">
        <v>138</v>
      </c>
      <c r="E242" s="210" t="s">
        <v>1151</v>
      </c>
      <c r="F242" s="211" t="s">
        <v>1152</v>
      </c>
      <c r="G242" s="212" t="s">
        <v>249</v>
      </c>
      <c r="H242" s="213">
        <v>3</v>
      </c>
      <c r="I242" s="214"/>
      <c r="J242" s="214"/>
      <c r="K242" s="215">
        <f>ROUND(P242*H242,2)</f>
        <v>0</v>
      </c>
      <c r="L242" s="211" t="s">
        <v>142</v>
      </c>
      <c r="M242" s="41"/>
      <c r="N242" s="216" t="s">
        <v>1</v>
      </c>
      <c r="O242" s="217" t="s">
        <v>41</v>
      </c>
      <c r="P242" s="218">
        <f>I242+J242</f>
        <v>0</v>
      </c>
      <c r="Q242" s="218">
        <f>ROUND(I242*H242,2)</f>
        <v>0</v>
      </c>
      <c r="R242" s="218">
        <f>ROUND(J242*H242,2)</f>
        <v>0</v>
      </c>
      <c r="S242" s="77"/>
      <c r="T242" s="219">
        <f>S242*H242</f>
        <v>0</v>
      </c>
      <c r="U242" s="219">
        <v>0</v>
      </c>
      <c r="V242" s="219">
        <f>U242*H242</f>
        <v>0</v>
      </c>
      <c r="W242" s="219">
        <v>0</v>
      </c>
      <c r="X242" s="220">
        <f>W242*H242</f>
        <v>0</v>
      </c>
      <c r="AR242" s="15" t="s">
        <v>684</v>
      </c>
      <c r="AT242" s="15" t="s">
        <v>138</v>
      </c>
      <c r="AU242" s="15" t="s">
        <v>149</v>
      </c>
      <c r="AY242" s="15" t="s">
        <v>135</v>
      </c>
      <c r="BE242" s="221">
        <f>IF(O242="základní",K242,0)</f>
        <v>0</v>
      </c>
      <c r="BF242" s="221">
        <f>IF(O242="snížená",K242,0)</f>
        <v>0</v>
      </c>
      <c r="BG242" s="221">
        <f>IF(O242="zákl. přenesená",K242,0)</f>
        <v>0</v>
      </c>
      <c r="BH242" s="221">
        <f>IF(O242="sníž. přenesená",K242,0)</f>
        <v>0</v>
      </c>
      <c r="BI242" s="221">
        <f>IF(O242="nulová",K242,0)</f>
        <v>0</v>
      </c>
      <c r="BJ242" s="15" t="s">
        <v>80</v>
      </c>
      <c r="BK242" s="221">
        <f>ROUND(P242*H242,2)</f>
        <v>0</v>
      </c>
      <c r="BL242" s="15" t="s">
        <v>684</v>
      </c>
      <c r="BM242" s="15" t="s">
        <v>1153</v>
      </c>
    </row>
    <row r="243" spans="2:51" s="12" customFormat="1" ht="12">
      <c r="B243" s="254"/>
      <c r="C243" s="255"/>
      <c r="D243" s="230" t="s">
        <v>204</v>
      </c>
      <c r="E243" s="256" t="s">
        <v>1</v>
      </c>
      <c r="F243" s="257" t="s">
        <v>1078</v>
      </c>
      <c r="G243" s="255"/>
      <c r="H243" s="256" t="s">
        <v>1</v>
      </c>
      <c r="I243" s="258"/>
      <c r="J243" s="258"/>
      <c r="K243" s="255"/>
      <c r="L243" s="255"/>
      <c r="M243" s="259"/>
      <c r="N243" s="260"/>
      <c r="O243" s="261"/>
      <c r="P243" s="261"/>
      <c r="Q243" s="261"/>
      <c r="R243" s="261"/>
      <c r="S243" s="261"/>
      <c r="T243" s="261"/>
      <c r="U243" s="261"/>
      <c r="V243" s="261"/>
      <c r="W243" s="261"/>
      <c r="X243" s="262"/>
      <c r="AT243" s="263" t="s">
        <v>204</v>
      </c>
      <c r="AU243" s="263" t="s">
        <v>149</v>
      </c>
      <c r="AV243" s="12" t="s">
        <v>80</v>
      </c>
      <c r="AW243" s="12" t="s">
        <v>5</v>
      </c>
      <c r="AX243" s="12" t="s">
        <v>72</v>
      </c>
      <c r="AY243" s="263" t="s">
        <v>135</v>
      </c>
    </row>
    <row r="244" spans="2:51" s="11" customFormat="1" ht="12">
      <c r="B244" s="228"/>
      <c r="C244" s="229"/>
      <c r="D244" s="230" t="s">
        <v>204</v>
      </c>
      <c r="E244" s="231" t="s">
        <v>1</v>
      </c>
      <c r="F244" s="232" t="s">
        <v>149</v>
      </c>
      <c r="G244" s="229"/>
      <c r="H244" s="233">
        <v>3</v>
      </c>
      <c r="I244" s="234"/>
      <c r="J244" s="234"/>
      <c r="K244" s="229"/>
      <c r="L244" s="229"/>
      <c r="M244" s="235"/>
      <c r="N244" s="236"/>
      <c r="O244" s="237"/>
      <c r="P244" s="237"/>
      <c r="Q244" s="237"/>
      <c r="R244" s="237"/>
      <c r="S244" s="237"/>
      <c r="T244" s="237"/>
      <c r="U244" s="237"/>
      <c r="V244" s="237"/>
      <c r="W244" s="237"/>
      <c r="X244" s="238"/>
      <c r="AT244" s="239" t="s">
        <v>204</v>
      </c>
      <c r="AU244" s="239" t="s">
        <v>149</v>
      </c>
      <c r="AV244" s="11" t="s">
        <v>82</v>
      </c>
      <c r="AW244" s="11" t="s">
        <v>5</v>
      </c>
      <c r="AX244" s="11" t="s">
        <v>72</v>
      </c>
      <c r="AY244" s="239" t="s">
        <v>135</v>
      </c>
    </row>
    <row r="245" spans="2:51" s="13" customFormat="1" ht="12">
      <c r="B245" s="264"/>
      <c r="C245" s="265"/>
      <c r="D245" s="230" t="s">
        <v>204</v>
      </c>
      <c r="E245" s="266" t="s">
        <v>1</v>
      </c>
      <c r="F245" s="267" t="s">
        <v>1079</v>
      </c>
      <c r="G245" s="265"/>
      <c r="H245" s="268">
        <v>3</v>
      </c>
      <c r="I245" s="269"/>
      <c r="J245" s="269"/>
      <c r="K245" s="265"/>
      <c r="L245" s="265"/>
      <c r="M245" s="270"/>
      <c r="N245" s="271"/>
      <c r="O245" s="272"/>
      <c r="P245" s="272"/>
      <c r="Q245" s="272"/>
      <c r="R245" s="272"/>
      <c r="S245" s="272"/>
      <c r="T245" s="272"/>
      <c r="U245" s="272"/>
      <c r="V245" s="272"/>
      <c r="W245" s="272"/>
      <c r="X245" s="273"/>
      <c r="AT245" s="274" t="s">
        <v>204</v>
      </c>
      <c r="AU245" s="274" t="s">
        <v>149</v>
      </c>
      <c r="AV245" s="13" t="s">
        <v>153</v>
      </c>
      <c r="AW245" s="13" t="s">
        <v>5</v>
      </c>
      <c r="AX245" s="13" t="s">
        <v>80</v>
      </c>
      <c r="AY245" s="274" t="s">
        <v>135</v>
      </c>
    </row>
    <row r="246" spans="2:65" s="1" customFormat="1" ht="16.5" customHeight="1">
      <c r="B246" s="36"/>
      <c r="C246" s="243" t="s">
        <v>602</v>
      </c>
      <c r="D246" s="243" t="s">
        <v>415</v>
      </c>
      <c r="E246" s="244" t="s">
        <v>1154</v>
      </c>
      <c r="F246" s="245" t="s">
        <v>1155</v>
      </c>
      <c r="G246" s="246" t="s">
        <v>1156</v>
      </c>
      <c r="H246" s="247">
        <v>3</v>
      </c>
      <c r="I246" s="248"/>
      <c r="J246" s="249"/>
      <c r="K246" s="250">
        <f>ROUND(P246*H246,2)</f>
        <v>0</v>
      </c>
      <c r="L246" s="245" t="s">
        <v>1</v>
      </c>
      <c r="M246" s="251"/>
      <c r="N246" s="252" t="s">
        <v>1</v>
      </c>
      <c r="O246" s="217" t="s">
        <v>41</v>
      </c>
      <c r="P246" s="218">
        <f>I246+J246</f>
        <v>0</v>
      </c>
      <c r="Q246" s="218">
        <f>ROUND(I246*H246,2)</f>
        <v>0</v>
      </c>
      <c r="R246" s="218">
        <f>ROUND(J246*H246,2)</f>
        <v>0</v>
      </c>
      <c r="S246" s="77"/>
      <c r="T246" s="219">
        <f>S246*H246</f>
        <v>0</v>
      </c>
      <c r="U246" s="219">
        <v>0</v>
      </c>
      <c r="V246" s="219">
        <f>U246*H246</f>
        <v>0</v>
      </c>
      <c r="W246" s="219">
        <v>0</v>
      </c>
      <c r="X246" s="220">
        <f>W246*H246</f>
        <v>0</v>
      </c>
      <c r="AR246" s="15" t="s">
        <v>1085</v>
      </c>
      <c r="AT246" s="15" t="s">
        <v>415</v>
      </c>
      <c r="AU246" s="15" t="s">
        <v>149</v>
      </c>
      <c r="AY246" s="15" t="s">
        <v>135</v>
      </c>
      <c r="BE246" s="221">
        <f>IF(O246="základní",K246,0)</f>
        <v>0</v>
      </c>
      <c r="BF246" s="221">
        <f>IF(O246="snížená",K246,0)</f>
        <v>0</v>
      </c>
      <c r="BG246" s="221">
        <f>IF(O246="zákl. přenesená",K246,0)</f>
        <v>0</v>
      </c>
      <c r="BH246" s="221">
        <f>IF(O246="sníž. přenesená",K246,0)</f>
        <v>0</v>
      </c>
      <c r="BI246" s="221">
        <f>IF(O246="nulová",K246,0)</f>
        <v>0</v>
      </c>
      <c r="BJ246" s="15" t="s">
        <v>80</v>
      </c>
      <c r="BK246" s="221">
        <f>ROUND(P246*H246,2)</f>
        <v>0</v>
      </c>
      <c r="BL246" s="15" t="s">
        <v>684</v>
      </c>
      <c r="BM246" s="15" t="s">
        <v>1157</v>
      </c>
    </row>
    <row r="247" spans="2:51" s="12" customFormat="1" ht="12">
      <c r="B247" s="254"/>
      <c r="C247" s="255"/>
      <c r="D247" s="230" t="s">
        <v>204</v>
      </c>
      <c r="E247" s="256" t="s">
        <v>1</v>
      </c>
      <c r="F247" s="257" t="s">
        <v>1078</v>
      </c>
      <c r="G247" s="255"/>
      <c r="H247" s="256" t="s">
        <v>1</v>
      </c>
      <c r="I247" s="258"/>
      <c r="J247" s="258"/>
      <c r="K247" s="255"/>
      <c r="L247" s="255"/>
      <c r="M247" s="259"/>
      <c r="N247" s="260"/>
      <c r="O247" s="261"/>
      <c r="P247" s="261"/>
      <c r="Q247" s="261"/>
      <c r="R247" s="261"/>
      <c r="S247" s="261"/>
      <c r="T247" s="261"/>
      <c r="U247" s="261"/>
      <c r="V247" s="261"/>
      <c r="W247" s="261"/>
      <c r="X247" s="262"/>
      <c r="AT247" s="263" t="s">
        <v>204</v>
      </c>
      <c r="AU247" s="263" t="s">
        <v>149</v>
      </c>
      <c r="AV247" s="12" t="s">
        <v>80</v>
      </c>
      <c r="AW247" s="12" t="s">
        <v>5</v>
      </c>
      <c r="AX247" s="12" t="s">
        <v>72</v>
      </c>
      <c r="AY247" s="263" t="s">
        <v>135</v>
      </c>
    </row>
    <row r="248" spans="2:51" s="11" customFormat="1" ht="12">
      <c r="B248" s="228"/>
      <c r="C248" s="229"/>
      <c r="D248" s="230" t="s">
        <v>204</v>
      </c>
      <c r="E248" s="231" t="s">
        <v>1</v>
      </c>
      <c r="F248" s="232" t="s">
        <v>149</v>
      </c>
      <c r="G248" s="229"/>
      <c r="H248" s="233">
        <v>3</v>
      </c>
      <c r="I248" s="234"/>
      <c r="J248" s="234"/>
      <c r="K248" s="229"/>
      <c r="L248" s="229"/>
      <c r="M248" s="235"/>
      <c r="N248" s="236"/>
      <c r="O248" s="237"/>
      <c r="P248" s="237"/>
      <c r="Q248" s="237"/>
      <c r="R248" s="237"/>
      <c r="S248" s="237"/>
      <c r="T248" s="237"/>
      <c r="U248" s="237"/>
      <c r="V248" s="237"/>
      <c r="W248" s="237"/>
      <c r="X248" s="238"/>
      <c r="AT248" s="239" t="s">
        <v>204</v>
      </c>
      <c r="AU248" s="239" t="s">
        <v>149</v>
      </c>
      <c r="AV248" s="11" t="s">
        <v>82</v>
      </c>
      <c r="AW248" s="11" t="s">
        <v>5</v>
      </c>
      <c r="AX248" s="11" t="s">
        <v>72</v>
      </c>
      <c r="AY248" s="239" t="s">
        <v>135</v>
      </c>
    </row>
    <row r="249" spans="2:51" s="13" customFormat="1" ht="12">
      <c r="B249" s="264"/>
      <c r="C249" s="265"/>
      <c r="D249" s="230" t="s">
        <v>204</v>
      </c>
      <c r="E249" s="266" t="s">
        <v>1</v>
      </c>
      <c r="F249" s="267" t="s">
        <v>1079</v>
      </c>
      <c r="G249" s="265"/>
      <c r="H249" s="268">
        <v>3</v>
      </c>
      <c r="I249" s="269"/>
      <c r="J249" s="269"/>
      <c r="K249" s="265"/>
      <c r="L249" s="265"/>
      <c r="M249" s="270"/>
      <c r="N249" s="271"/>
      <c r="O249" s="272"/>
      <c r="P249" s="272"/>
      <c r="Q249" s="272"/>
      <c r="R249" s="272"/>
      <c r="S249" s="272"/>
      <c r="T249" s="272"/>
      <c r="U249" s="272"/>
      <c r="V249" s="272"/>
      <c r="W249" s="272"/>
      <c r="X249" s="273"/>
      <c r="AT249" s="274" t="s">
        <v>204</v>
      </c>
      <c r="AU249" s="274" t="s">
        <v>149</v>
      </c>
      <c r="AV249" s="13" t="s">
        <v>153</v>
      </c>
      <c r="AW249" s="13" t="s">
        <v>5</v>
      </c>
      <c r="AX249" s="13" t="s">
        <v>80</v>
      </c>
      <c r="AY249" s="274" t="s">
        <v>135</v>
      </c>
    </row>
    <row r="250" spans="2:65" s="1" customFormat="1" ht="16.5" customHeight="1">
      <c r="B250" s="36"/>
      <c r="C250" s="209" t="s">
        <v>609</v>
      </c>
      <c r="D250" s="209" t="s">
        <v>138</v>
      </c>
      <c r="E250" s="210" t="s">
        <v>1158</v>
      </c>
      <c r="F250" s="211" t="s">
        <v>1159</v>
      </c>
      <c r="G250" s="212" t="s">
        <v>249</v>
      </c>
      <c r="H250" s="213">
        <v>6</v>
      </c>
      <c r="I250" s="214"/>
      <c r="J250" s="214"/>
      <c r="K250" s="215">
        <f>ROUND(P250*H250,2)</f>
        <v>0</v>
      </c>
      <c r="L250" s="211" t="s">
        <v>142</v>
      </c>
      <c r="M250" s="41"/>
      <c r="N250" s="216" t="s">
        <v>1</v>
      </c>
      <c r="O250" s="217" t="s">
        <v>41</v>
      </c>
      <c r="P250" s="218">
        <f>I250+J250</f>
        <v>0</v>
      </c>
      <c r="Q250" s="218">
        <f>ROUND(I250*H250,2)</f>
        <v>0</v>
      </c>
      <c r="R250" s="218">
        <f>ROUND(J250*H250,2)</f>
        <v>0</v>
      </c>
      <c r="S250" s="77"/>
      <c r="T250" s="219">
        <f>S250*H250</f>
        <v>0</v>
      </c>
      <c r="U250" s="219">
        <v>0</v>
      </c>
      <c r="V250" s="219">
        <f>U250*H250</f>
        <v>0</v>
      </c>
      <c r="W250" s="219">
        <v>0</v>
      </c>
      <c r="X250" s="220">
        <f>W250*H250</f>
        <v>0</v>
      </c>
      <c r="AR250" s="15" t="s">
        <v>684</v>
      </c>
      <c r="AT250" s="15" t="s">
        <v>138</v>
      </c>
      <c r="AU250" s="15" t="s">
        <v>149</v>
      </c>
      <c r="AY250" s="15" t="s">
        <v>135</v>
      </c>
      <c r="BE250" s="221">
        <f>IF(O250="základní",K250,0)</f>
        <v>0</v>
      </c>
      <c r="BF250" s="221">
        <f>IF(O250="snížená",K250,0)</f>
        <v>0</v>
      </c>
      <c r="BG250" s="221">
        <f>IF(O250="zákl. přenesená",K250,0)</f>
        <v>0</v>
      </c>
      <c r="BH250" s="221">
        <f>IF(O250="sníž. přenesená",K250,0)</f>
        <v>0</v>
      </c>
      <c r="BI250" s="221">
        <f>IF(O250="nulová",K250,0)</f>
        <v>0</v>
      </c>
      <c r="BJ250" s="15" t="s">
        <v>80</v>
      </c>
      <c r="BK250" s="221">
        <f>ROUND(P250*H250,2)</f>
        <v>0</v>
      </c>
      <c r="BL250" s="15" t="s">
        <v>684</v>
      </c>
      <c r="BM250" s="15" t="s">
        <v>1160</v>
      </c>
    </row>
    <row r="251" spans="2:51" s="12" customFormat="1" ht="12">
      <c r="B251" s="254"/>
      <c r="C251" s="255"/>
      <c r="D251" s="230" t="s">
        <v>204</v>
      </c>
      <c r="E251" s="256" t="s">
        <v>1</v>
      </c>
      <c r="F251" s="257" t="s">
        <v>1078</v>
      </c>
      <c r="G251" s="255"/>
      <c r="H251" s="256" t="s">
        <v>1</v>
      </c>
      <c r="I251" s="258"/>
      <c r="J251" s="258"/>
      <c r="K251" s="255"/>
      <c r="L251" s="255"/>
      <c r="M251" s="259"/>
      <c r="N251" s="260"/>
      <c r="O251" s="261"/>
      <c r="P251" s="261"/>
      <c r="Q251" s="261"/>
      <c r="R251" s="261"/>
      <c r="S251" s="261"/>
      <c r="T251" s="261"/>
      <c r="U251" s="261"/>
      <c r="V251" s="261"/>
      <c r="W251" s="261"/>
      <c r="X251" s="262"/>
      <c r="AT251" s="263" t="s">
        <v>204</v>
      </c>
      <c r="AU251" s="263" t="s">
        <v>149</v>
      </c>
      <c r="AV251" s="12" t="s">
        <v>80</v>
      </c>
      <c r="AW251" s="12" t="s">
        <v>5</v>
      </c>
      <c r="AX251" s="12" t="s">
        <v>72</v>
      </c>
      <c r="AY251" s="263" t="s">
        <v>135</v>
      </c>
    </row>
    <row r="252" spans="2:51" s="11" customFormat="1" ht="12">
      <c r="B252" s="228"/>
      <c r="C252" s="229"/>
      <c r="D252" s="230" t="s">
        <v>204</v>
      </c>
      <c r="E252" s="231" t="s">
        <v>1</v>
      </c>
      <c r="F252" s="232" t="s">
        <v>160</v>
      </c>
      <c r="G252" s="229"/>
      <c r="H252" s="233">
        <v>6</v>
      </c>
      <c r="I252" s="234"/>
      <c r="J252" s="234"/>
      <c r="K252" s="229"/>
      <c r="L252" s="229"/>
      <c r="M252" s="235"/>
      <c r="N252" s="236"/>
      <c r="O252" s="237"/>
      <c r="P252" s="237"/>
      <c r="Q252" s="237"/>
      <c r="R252" s="237"/>
      <c r="S252" s="237"/>
      <c r="T252" s="237"/>
      <c r="U252" s="237"/>
      <c r="V252" s="237"/>
      <c r="W252" s="237"/>
      <c r="X252" s="238"/>
      <c r="AT252" s="239" t="s">
        <v>204</v>
      </c>
      <c r="AU252" s="239" t="s">
        <v>149</v>
      </c>
      <c r="AV252" s="11" t="s">
        <v>82</v>
      </c>
      <c r="AW252" s="11" t="s">
        <v>5</v>
      </c>
      <c r="AX252" s="11" t="s">
        <v>72</v>
      </c>
      <c r="AY252" s="239" t="s">
        <v>135</v>
      </c>
    </row>
    <row r="253" spans="2:51" s="13" customFormat="1" ht="12">
      <c r="B253" s="264"/>
      <c r="C253" s="265"/>
      <c r="D253" s="230" t="s">
        <v>204</v>
      </c>
      <c r="E253" s="266" t="s">
        <v>1</v>
      </c>
      <c r="F253" s="267" t="s">
        <v>1079</v>
      </c>
      <c r="G253" s="265"/>
      <c r="H253" s="268">
        <v>6</v>
      </c>
      <c r="I253" s="269"/>
      <c r="J253" s="269"/>
      <c r="K253" s="265"/>
      <c r="L253" s="265"/>
      <c r="M253" s="270"/>
      <c r="N253" s="271"/>
      <c r="O253" s="272"/>
      <c r="P253" s="272"/>
      <c r="Q253" s="272"/>
      <c r="R253" s="272"/>
      <c r="S253" s="272"/>
      <c r="T253" s="272"/>
      <c r="U253" s="272"/>
      <c r="V253" s="272"/>
      <c r="W253" s="272"/>
      <c r="X253" s="273"/>
      <c r="AT253" s="274" t="s">
        <v>204</v>
      </c>
      <c r="AU253" s="274" t="s">
        <v>149</v>
      </c>
      <c r="AV253" s="13" t="s">
        <v>153</v>
      </c>
      <c r="AW253" s="13" t="s">
        <v>5</v>
      </c>
      <c r="AX253" s="13" t="s">
        <v>80</v>
      </c>
      <c r="AY253" s="274" t="s">
        <v>135</v>
      </c>
    </row>
    <row r="254" spans="2:65" s="1" customFormat="1" ht="16.5" customHeight="1">
      <c r="B254" s="36"/>
      <c r="C254" s="243" t="s">
        <v>614</v>
      </c>
      <c r="D254" s="243" t="s">
        <v>415</v>
      </c>
      <c r="E254" s="244" t="s">
        <v>1161</v>
      </c>
      <c r="F254" s="245" t="s">
        <v>1162</v>
      </c>
      <c r="G254" s="246" t="s">
        <v>1156</v>
      </c>
      <c r="H254" s="247">
        <v>6</v>
      </c>
      <c r="I254" s="248"/>
      <c r="J254" s="249"/>
      <c r="K254" s="250">
        <f>ROUND(P254*H254,2)</f>
        <v>0</v>
      </c>
      <c r="L254" s="245" t="s">
        <v>1</v>
      </c>
      <c r="M254" s="251"/>
      <c r="N254" s="252" t="s">
        <v>1</v>
      </c>
      <c r="O254" s="217" t="s">
        <v>41</v>
      </c>
      <c r="P254" s="218">
        <f>I254+J254</f>
        <v>0</v>
      </c>
      <c r="Q254" s="218">
        <f>ROUND(I254*H254,2)</f>
        <v>0</v>
      </c>
      <c r="R254" s="218">
        <f>ROUND(J254*H254,2)</f>
        <v>0</v>
      </c>
      <c r="S254" s="77"/>
      <c r="T254" s="219">
        <f>S254*H254</f>
        <v>0</v>
      </c>
      <c r="U254" s="219">
        <v>0</v>
      </c>
      <c r="V254" s="219">
        <f>U254*H254</f>
        <v>0</v>
      </c>
      <c r="W254" s="219">
        <v>0</v>
      </c>
      <c r="X254" s="220">
        <f>W254*H254</f>
        <v>0</v>
      </c>
      <c r="AR254" s="15" t="s">
        <v>1085</v>
      </c>
      <c r="AT254" s="15" t="s">
        <v>415</v>
      </c>
      <c r="AU254" s="15" t="s">
        <v>149</v>
      </c>
      <c r="AY254" s="15" t="s">
        <v>135</v>
      </c>
      <c r="BE254" s="221">
        <f>IF(O254="základní",K254,0)</f>
        <v>0</v>
      </c>
      <c r="BF254" s="221">
        <f>IF(O254="snížená",K254,0)</f>
        <v>0</v>
      </c>
      <c r="BG254" s="221">
        <f>IF(O254="zákl. přenesená",K254,0)</f>
        <v>0</v>
      </c>
      <c r="BH254" s="221">
        <f>IF(O254="sníž. přenesená",K254,0)</f>
        <v>0</v>
      </c>
      <c r="BI254" s="221">
        <f>IF(O254="nulová",K254,0)</f>
        <v>0</v>
      </c>
      <c r="BJ254" s="15" t="s">
        <v>80</v>
      </c>
      <c r="BK254" s="221">
        <f>ROUND(P254*H254,2)</f>
        <v>0</v>
      </c>
      <c r="BL254" s="15" t="s">
        <v>684</v>
      </c>
      <c r="BM254" s="15" t="s">
        <v>1163</v>
      </c>
    </row>
    <row r="255" spans="2:51" s="12" customFormat="1" ht="12">
      <c r="B255" s="254"/>
      <c r="C255" s="255"/>
      <c r="D255" s="230" t="s">
        <v>204</v>
      </c>
      <c r="E255" s="256" t="s">
        <v>1</v>
      </c>
      <c r="F255" s="257" t="s">
        <v>1078</v>
      </c>
      <c r="G255" s="255"/>
      <c r="H255" s="256" t="s">
        <v>1</v>
      </c>
      <c r="I255" s="258"/>
      <c r="J255" s="258"/>
      <c r="K255" s="255"/>
      <c r="L255" s="255"/>
      <c r="M255" s="259"/>
      <c r="N255" s="260"/>
      <c r="O255" s="261"/>
      <c r="P255" s="261"/>
      <c r="Q255" s="261"/>
      <c r="R255" s="261"/>
      <c r="S255" s="261"/>
      <c r="T255" s="261"/>
      <c r="U255" s="261"/>
      <c r="V255" s="261"/>
      <c r="W255" s="261"/>
      <c r="X255" s="262"/>
      <c r="AT255" s="263" t="s">
        <v>204</v>
      </c>
      <c r="AU255" s="263" t="s">
        <v>149</v>
      </c>
      <c r="AV255" s="12" t="s">
        <v>80</v>
      </c>
      <c r="AW255" s="12" t="s">
        <v>5</v>
      </c>
      <c r="AX255" s="12" t="s">
        <v>72</v>
      </c>
      <c r="AY255" s="263" t="s">
        <v>135</v>
      </c>
    </row>
    <row r="256" spans="2:51" s="11" customFormat="1" ht="12">
      <c r="B256" s="228"/>
      <c r="C256" s="229"/>
      <c r="D256" s="230" t="s">
        <v>204</v>
      </c>
      <c r="E256" s="231" t="s">
        <v>1</v>
      </c>
      <c r="F256" s="232" t="s">
        <v>160</v>
      </c>
      <c r="G256" s="229"/>
      <c r="H256" s="233">
        <v>6</v>
      </c>
      <c r="I256" s="234"/>
      <c r="J256" s="234"/>
      <c r="K256" s="229"/>
      <c r="L256" s="229"/>
      <c r="M256" s="235"/>
      <c r="N256" s="236"/>
      <c r="O256" s="237"/>
      <c r="P256" s="237"/>
      <c r="Q256" s="237"/>
      <c r="R256" s="237"/>
      <c r="S256" s="237"/>
      <c r="T256" s="237"/>
      <c r="U256" s="237"/>
      <c r="V256" s="237"/>
      <c r="W256" s="237"/>
      <c r="X256" s="238"/>
      <c r="AT256" s="239" t="s">
        <v>204</v>
      </c>
      <c r="AU256" s="239" t="s">
        <v>149</v>
      </c>
      <c r="AV256" s="11" t="s">
        <v>82</v>
      </c>
      <c r="AW256" s="11" t="s">
        <v>5</v>
      </c>
      <c r="AX256" s="11" t="s">
        <v>72</v>
      </c>
      <c r="AY256" s="239" t="s">
        <v>135</v>
      </c>
    </row>
    <row r="257" spans="2:51" s="13" customFormat="1" ht="12">
      <c r="B257" s="264"/>
      <c r="C257" s="265"/>
      <c r="D257" s="230" t="s">
        <v>204</v>
      </c>
      <c r="E257" s="266" t="s">
        <v>1</v>
      </c>
      <c r="F257" s="267" t="s">
        <v>1079</v>
      </c>
      <c r="G257" s="265"/>
      <c r="H257" s="268">
        <v>6</v>
      </c>
      <c r="I257" s="269"/>
      <c r="J257" s="269"/>
      <c r="K257" s="265"/>
      <c r="L257" s="265"/>
      <c r="M257" s="270"/>
      <c r="N257" s="271"/>
      <c r="O257" s="272"/>
      <c r="P257" s="272"/>
      <c r="Q257" s="272"/>
      <c r="R257" s="272"/>
      <c r="S257" s="272"/>
      <c r="T257" s="272"/>
      <c r="U257" s="272"/>
      <c r="V257" s="272"/>
      <c r="W257" s="272"/>
      <c r="X257" s="273"/>
      <c r="AT257" s="274" t="s">
        <v>204</v>
      </c>
      <c r="AU257" s="274" t="s">
        <v>149</v>
      </c>
      <c r="AV257" s="13" t="s">
        <v>153</v>
      </c>
      <c r="AW257" s="13" t="s">
        <v>5</v>
      </c>
      <c r="AX257" s="13" t="s">
        <v>80</v>
      </c>
      <c r="AY257" s="274" t="s">
        <v>135</v>
      </c>
    </row>
    <row r="258" spans="2:65" s="1" customFormat="1" ht="16.5" customHeight="1">
      <c r="B258" s="36"/>
      <c r="C258" s="209" t="s">
        <v>618</v>
      </c>
      <c r="D258" s="209" t="s">
        <v>138</v>
      </c>
      <c r="E258" s="210" t="s">
        <v>1164</v>
      </c>
      <c r="F258" s="211" t="s">
        <v>1165</v>
      </c>
      <c r="G258" s="212" t="s">
        <v>249</v>
      </c>
      <c r="H258" s="213">
        <v>169</v>
      </c>
      <c r="I258" s="214"/>
      <c r="J258" s="214"/>
      <c r="K258" s="215">
        <f>ROUND(P258*H258,2)</f>
        <v>0</v>
      </c>
      <c r="L258" s="211" t="s">
        <v>142</v>
      </c>
      <c r="M258" s="41"/>
      <c r="N258" s="216" t="s">
        <v>1</v>
      </c>
      <c r="O258" s="217" t="s">
        <v>41</v>
      </c>
      <c r="P258" s="218">
        <f>I258+J258</f>
        <v>0</v>
      </c>
      <c r="Q258" s="218">
        <f>ROUND(I258*H258,2)</f>
        <v>0</v>
      </c>
      <c r="R258" s="218">
        <f>ROUND(J258*H258,2)</f>
        <v>0</v>
      </c>
      <c r="S258" s="77"/>
      <c r="T258" s="219">
        <f>S258*H258</f>
        <v>0</v>
      </c>
      <c r="U258" s="219">
        <v>0</v>
      </c>
      <c r="V258" s="219">
        <f>U258*H258</f>
        <v>0</v>
      </c>
      <c r="W258" s="219">
        <v>0</v>
      </c>
      <c r="X258" s="220">
        <f>W258*H258</f>
        <v>0</v>
      </c>
      <c r="AR258" s="15" t="s">
        <v>684</v>
      </c>
      <c r="AT258" s="15" t="s">
        <v>138</v>
      </c>
      <c r="AU258" s="15" t="s">
        <v>149</v>
      </c>
      <c r="AY258" s="15" t="s">
        <v>135</v>
      </c>
      <c r="BE258" s="221">
        <f>IF(O258="základní",K258,0)</f>
        <v>0</v>
      </c>
      <c r="BF258" s="221">
        <f>IF(O258="snížená",K258,0)</f>
        <v>0</v>
      </c>
      <c r="BG258" s="221">
        <f>IF(O258="zákl. přenesená",K258,0)</f>
        <v>0</v>
      </c>
      <c r="BH258" s="221">
        <f>IF(O258="sníž. přenesená",K258,0)</f>
        <v>0</v>
      </c>
      <c r="BI258" s="221">
        <f>IF(O258="nulová",K258,0)</f>
        <v>0</v>
      </c>
      <c r="BJ258" s="15" t="s">
        <v>80</v>
      </c>
      <c r="BK258" s="221">
        <f>ROUND(P258*H258,2)</f>
        <v>0</v>
      </c>
      <c r="BL258" s="15" t="s">
        <v>684</v>
      </c>
      <c r="BM258" s="15" t="s">
        <v>1166</v>
      </c>
    </row>
    <row r="259" spans="2:51" s="12" customFormat="1" ht="12">
      <c r="B259" s="254"/>
      <c r="C259" s="255"/>
      <c r="D259" s="230" t="s">
        <v>204</v>
      </c>
      <c r="E259" s="256" t="s">
        <v>1</v>
      </c>
      <c r="F259" s="257" t="s">
        <v>1078</v>
      </c>
      <c r="G259" s="255"/>
      <c r="H259" s="256" t="s">
        <v>1</v>
      </c>
      <c r="I259" s="258"/>
      <c r="J259" s="258"/>
      <c r="K259" s="255"/>
      <c r="L259" s="255"/>
      <c r="M259" s="259"/>
      <c r="N259" s="260"/>
      <c r="O259" s="261"/>
      <c r="P259" s="261"/>
      <c r="Q259" s="261"/>
      <c r="R259" s="261"/>
      <c r="S259" s="261"/>
      <c r="T259" s="261"/>
      <c r="U259" s="261"/>
      <c r="V259" s="261"/>
      <c r="W259" s="261"/>
      <c r="X259" s="262"/>
      <c r="AT259" s="263" t="s">
        <v>204</v>
      </c>
      <c r="AU259" s="263" t="s">
        <v>149</v>
      </c>
      <c r="AV259" s="12" t="s">
        <v>80</v>
      </c>
      <c r="AW259" s="12" t="s">
        <v>5</v>
      </c>
      <c r="AX259" s="12" t="s">
        <v>72</v>
      </c>
      <c r="AY259" s="263" t="s">
        <v>135</v>
      </c>
    </row>
    <row r="260" spans="2:51" s="11" customFormat="1" ht="12">
      <c r="B260" s="228"/>
      <c r="C260" s="229"/>
      <c r="D260" s="230" t="s">
        <v>204</v>
      </c>
      <c r="E260" s="231" t="s">
        <v>1</v>
      </c>
      <c r="F260" s="232" t="s">
        <v>1167</v>
      </c>
      <c r="G260" s="229"/>
      <c r="H260" s="233">
        <v>169</v>
      </c>
      <c r="I260" s="234"/>
      <c r="J260" s="234"/>
      <c r="K260" s="229"/>
      <c r="L260" s="229"/>
      <c r="M260" s="235"/>
      <c r="N260" s="236"/>
      <c r="O260" s="237"/>
      <c r="P260" s="237"/>
      <c r="Q260" s="237"/>
      <c r="R260" s="237"/>
      <c r="S260" s="237"/>
      <c r="T260" s="237"/>
      <c r="U260" s="237"/>
      <c r="V260" s="237"/>
      <c r="W260" s="237"/>
      <c r="X260" s="238"/>
      <c r="AT260" s="239" t="s">
        <v>204</v>
      </c>
      <c r="AU260" s="239" t="s">
        <v>149</v>
      </c>
      <c r="AV260" s="11" t="s">
        <v>82</v>
      </c>
      <c r="AW260" s="11" t="s">
        <v>5</v>
      </c>
      <c r="AX260" s="11" t="s">
        <v>72</v>
      </c>
      <c r="AY260" s="239" t="s">
        <v>135</v>
      </c>
    </row>
    <row r="261" spans="2:51" s="13" customFormat="1" ht="12">
      <c r="B261" s="264"/>
      <c r="C261" s="265"/>
      <c r="D261" s="230" t="s">
        <v>204</v>
      </c>
      <c r="E261" s="266" t="s">
        <v>1</v>
      </c>
      <c r="F261" s="267" t="s">
        <v>1079</v>
      </c>
      <c r="G261" s="265"/>
      <c r="H261" s="268">
        <v>169</v>
      </c>
      <c r="I261" s="269"/>
      <c r="J261" s="269"/>
      <c r="K261" s="265"/>
      <c r="L261" s="265"/>
      <c r="M261" s="270"/>
      <c r="N261" s="271"/>
      <c r="O261" s="272"/>
      <c r="P261" s="272"/>
      <c r="Q261" s="272"/>
      <c r="R261" s="272"/>
      <c r="S261" s="272"/>
      <c r="T261" s="272"/>
      <c r="U261" s="272"/>
      <c r="V261" s="272"/>
      <c r="W261" s="272"/>
      <c r="X261" s="273"/>
      <c r="AT261" s="274" t="s">
        <v>204</v>
      </c>
      <c r="AU261" s="274" t="s">
        <v>149</v>
      </c>
      <c r="AV261" s="13" t="s">
        <v>153</v>
      </c>
      <c r="AW261" s="13" t="s">
        <v>5</v>
      </c>
      <c r="AX261" s="13" t="s">
        <v>80</v>
      </c>
      <c r="AY261" s="274" t="s">
        <v>135</v>
      </c>
    </row>
    <row r="262" spans="2:65" s="1" customFormat="1" ht="16.5" customHeight="1">
      <c r="B262" s="36"/>
      <c r="C262" s="243" t="s">
        <v>623</v>
      </c>
      <c r="D262" s="243" t="s">
        <v>415</v>
      </c>
      <c r="E262" s="244" t="s">
        <v>1168</v>
      </c>
      <c r="F262" s="245" t="s">
        <v>1169</v>
      </c>
      <c r="G262" s="246" t="s">
        <v>1156</v>
      </c>
      <c r="H262" s="247">
        <v>187</v>
      </c>
      <c r="I262" s="248"/>
      <c r="J262" s="249"/>
      <c r="K262" s="250">
        <f>ROUND(P262*H262,2)</f>
        <v>0</v>
      </c>
      <c r="L262" s="245" t="s">
        <v>1</v>
      </c>
      <c r="M262" s="251"/>
      <c r="N262" s="252" t="s">
        <v>1</v>
      </c>
      <c r="O262" s="217" t="s">
        <v>41</v>
      </c>
      <c r="P262" s="218">
        <f>I262+J262</f>
        <v>0</v>
      </c>
      <c r="Q262" s="218">
        <f>ROUND(I262*H262,2)</f>
        <v>0</v>
      </c>
      <c r="R262" s="218">
        <f>ROUND(J262*H262,2)</f>
        <v>0</v>
      </c>
      <c r="S262" s="77"/>
      <c r="T262" s="219">
        <f>S262*H262</f>
        <v>0</v>
      </c>
      <c r="U262" s="219">
        <v>0</v>
      </c>
      <c r="V262" s="219">
        <f>U262*H262</f>
        <v>0</v>
      </c>
      <c r="W262" s="219">
        <v>0</v>
      </c>
      <c r="X262" s="220">
        <f>W262*H262</f>
        <v>0</v>
      </c>
      <c r="AR262" s="15" t="s">
        <v>1085</v>
      </c>
      <c r="AT262" s="15" t="s">
        <v>415</v>
      </c>
      <c r="AU262" s="15" t="s">
        <v>149</v>
      </c>
      <c r="AY262" s="15" t="s">
        <v>135</v>
      </c>
      <c r="BE262" s="221">
        <f>IF(O262="základní",K262,0)</f>
        <v>0</v>
      </c>
      <c r="BF262" s="221">
        <f>IF(O262="snížená",K262,0)</f>
        <v>0</v>
      </c>
      <c r="BG262" s="221">
        <f>IF(O262="zákl. přenesená",K262,0)</f>
        <v>0</v>
      </c>
      <c r="BH262" s="221">
        <f>IF(O262="sníž. přenesená",K262,0)</f>
        <v>0</v>
      </c>
      <c r="BI262" s="221">
        <f>IF(O262="nulová",K262,0)</f>
        <v>0</v>
      </c>
      <c r="BJ262" s="15" t="s">
        <v>80</v>
      </c>
      <c r="BK262" s="221">
        <f>ROUND(P262*H262,2)</f>
        <v>0</v>
      </c>
      <c r="BL262" s="15" t="s">
        <v>684</v>
      </c>
      <c r="BM262" s="15" t="s">
        <v>1170</v>
      </c>
    </row>
    <row r="263" spans="2:51" s="12" customFormat="1" ht="12">
      <c r="B263" s="254"/>
      <c r="C263" s="255"/>
      <c r="D263" s="230" t="s">
        <v>204</v>
      </c>
      <c r="E263" s="256" t="s">
        <v>1</v>
      </c>
      <c r="F263" s="257" t="s">
        <v>1078</v>
      </c>
      <c r="G263" s="255"/>
      <c r="H263" s="256" t="s">
        <v>1</v>
      </c>
      <c r="I263" s="258"/>
      <c r="J263" s="258"/>
      <c r="K263" s="255"/>
      <c r="L263" s="255"/>
      <c r="M263" s="259"/>
      <c r="N263" s="260"/>
      <c r="O263" s="261"/>
      <c r="P263" s="261"/>
      <c r="Q263" s="261"/>
      <c r="R263" s="261"/>
      <c r="S263" s="261"/>
      <c r="T263" s="261"/>
      <c r="U263" s="261"/>
      <c r="V263" s="261"/>
      <c r="W263" s="261"/>
      <c r="X263" s="262"/>
      <c r="AT263" s="263" t="s">
        <v>204</v>
      </c>
      <c r="AU263" s="263" t="s">
        <v>149</v>
      </c>
      <c r="AV263" s="12" t="s">
        <v>80</v>
      </c>
      <c r="AW263" s="12" t="s">
        <v>5</v>
      </c>
      <c r="AX263" s="12" t="s">
        <v>72</v>
      </c>
      <c r="AY263" s="263" t="s">
        <v>135</v>
      </c>
    </row>
    <row r="264" spans="2:51" s="11" customFormat="1" ht="12">
      <c r="B264" s="228"/>
      <c r="C264" s="229"/>
      <c r="D264" s="230" t="s">
        <v>204</v>
      </c>
      <c r="E264" s="231" t="s">
        <v>1</v>
      </c>
      <c r="F264" s="232" t="s">
        <v>1171</v>
      </c>
      <c r="G264" s="229"/>
      <c r="H264" s="233">
        <v>187</v>
      </c>
      <c r="I264" s="234"/>
      <c r="J264" s="234"/>
      <c r="K264" s="229"/>
      <c r="L264" s="229"/>
      <c r="M264" s="235"/>
      <c r="N264" s="236"/>
      <c r="O264" s="237"/>
      <c r="P264" s="237"/>
      <c r="Q264" s="237"/>
      <c r="R264" s="237"/>
      <c r="S264" s="237"/>
      <c r="T264" s="237"/>
      <c r="U264" s="237"/>
      <c r="V264" s="237"/>
      <c r="W264" s="237"/>
      <c r="X264" s="238"/>
      <c r="AT264" s="239" t="s">
        <v>204</v>
      </c>
      <c r="AU264" s="239" t="s">
        <v>149</v>
      </c>
      <c r="AV264" s="11" t="s">
        <v>82</v>
      </c>
      <c r="AW264" s="11" t="s">
        <v>5</v>
      </c>
      <c r="AX264" s="11" t="s">
        <v>72</v>
      </c>
      <c r="AY264" s="239" t="s">
        <v>135</v>
      </c>
    </row>
    <row r="265" spans="2:51" s="13" customFormat="1" ht="12">
      <c r="B265" s="264"/>
      <c r="C265" s="265"/>
      <c r="D265" s="230" t="s">
        <v>204</v>
      </c>
      <c r="E265" s="266" t="s">
        <v>1</v>
      </c>
      <c r="F265" s="267" t="s">
        <v>1079</v>
      </c>
      <c r="G265" s="265"/>
      <c r="H265" s="268">
        <v>187</v>
      </c>
      <c r="I265" s="269"/>
      <c r="J265" s="269"/>
      <c r="K265" s="265"/>
      <c r="L265" s="265"/>
      <c r="M265" s="270"/>
      <c r="N265" s="271"/>
      <c r="O265" s="272"/>
      <c r="P265" s="272"/>
      <c r="Q265" s="272"/>
      <c r="R265" s="272"/>
      <c r="S265" s="272"/>
      <c r="T265" s="272"/>
      <c r="U265" s="272"/>
      <c r="V265" s="272"/>
      <c r="W265" s="272"/>
      <c r="X265" s="273"/>
      <c r="AT265" s="274" t="s">
        <v>204</v>
      </c>
      <c r="AU265" s="274" t="s">
        <v>149</v>
      </c>
      <c r="AV265" s="13" t="s">
        <v>153</v>
      </c>
      <c r="AW265" s="13" t="s">
        <v>5</v>
      </c>
      <c r="AX265" s="13" t="s">
        <v>80</v>
      </c>
      <c r="AY265" s="274" t="s">
        <v>135</v>
      </c>
    </row>
    <row r="266" spans="2:65" s="1" customFormat="1" ht="16.5" customHeight="1">
      <c r="B266" s="36"/>
      <c r="C266" s="243" t="s">
        <v>627</v>
      </c>
      <c r="D266" s="243" t="s">
        <v>415</v>
      </c>
      <c r="E266" s="244" t="s">
        <v>1172</v>
      </c>
      <c r="F266" s="245" t="s">
        <v>1173</v>
      </c>
      <c r="G266" s="246" t="s">
        <v>1156</v>
      </c>
      <c r="H266" s="247">
        <v>78</v>
      </c>
      <c r="I266" s="248"/>
      <c r="J266" s="249"/>
      <c r="K266" s="250">
        <f>ROUND(P266*H266,2)</f>
        <v>0</v>
      </c>
      <c r="L266" s="245" t="s">
        <v>1</v>
      </c>
      <c r="M266" s="251"/>
      <c r="N266" s="252" t="s">
        <v>1</v>
      </c>
      <c r="O266" s="217" t="s">
        <v>41</v>
      </c>
      <c r="P266" s="218">
        <f>I266+J266</f>
        <v>0</v>
      </c>
      <c r="Q266" s="218">
        <f>ROUND(I266*H266,2)</f>
        <v>0</v>
      </c>
      <c r="R266" s="218">
        <f>ROUND(J266*H266,2)</f>
        <v>0</v>
      </c>
      <c r="S266" s="77"/>
      <c r="T266" s="219">
        <f>S266*H266</f>
        <v>0</v>
      </c>
      <c r="U266" s="219">
        <v>0</v>
      </c>
      <c r="V266" s="219">
        <f>U266*H266</f>
        <v>0</v>
      </c>
      <c r="W266" s="219">
        <v>0</v>
      </c>
      <c r="X266" s="220">
        <f>W266*H266</f>
        <v>0</v>
      </c>
      <c r="AR266" s="15" t="s">
        <v>1085</v>
      </c>
      <c r="AT266" s="15" t="s">
        <v>415</v>
      </c>
      <c r="AU266" s="15" t="s">
        <v>149</v>
      </c>
      <c r="AY266" s="15" t="s">
        <v>135</v>
      </c>
      <c r="BE266" s="221">
        <f>IF(O266="základní",K266,0)</f>
        <v>0</v>
      </c>
      <c r="BF266" s="221">
        <f>IF(O266="snížená",K266,0)</f>
        <v>0</v>
      </c>
      <c r="BG266" s="221">
        <f>IF(O266="zákl. přenesená",K266,0)</f>
        <v>0</v>
      </c>
      <c r="BH266" s="221">
        <f>IF(O266="sníž. přenesená",K266,0)</f>
        <v>0</v>
      </c>
      <c r="BI266" s="221">
        <f>IF(O266="nulová",K266,0)</f>
        <v>0</v>
      </c>
      <c r="BJ266" s="15" t="s">
        <v>80</v>
      </c>
      <c r="BK266" s="221">
        <f>ROUND(P266*H266,2)</f>
        <v>0</v>
      </c>
      <c r="BL266" s="15" t="s">
        <v>684</v>
      </c>
      <c r="BM266" s="15" t="s">
        <v>1174</v>
      </c>
    </row>
    <row r="267" spans="2:51" s="12" customFormat="1" ht="12">
      <c r="B267" s="254"/>
      <c r="C267" s="255"/>
      <c r="D267" s="230" t="s">
        <v>204</v>
      </c>
      <c r="E267" s="256" t="s">
        <v>1</v>
      </c>
      <c r="F267" s="257" t="s">
        <v>1078</v>
      </c>
      <c r="G267" s="255"/>
      <c r="H267" s="256" t="s">
        <v>1</v>
      </c>
      <c r="I267" s="258"/>
      <c r="J267" s="258"/>
      <c r="K267" s="255"/>
      <c r="L267" s="255"/>
      <c r="M267" s="259"/>
      <c r="N267" s="260"/>
      <c r="O267" s="261"/>
      <c r="P267" s="261"/>
      <c r="Q267" s="261"/>
      <c r="R267" s="261"/>
      <c r="S267" s="261"/>
      <c r="T267" s="261"/>
      <c r="U267" s="261"/>
      <c r="V267" s="261"/>
      <c r="W267" s="261"/>
      <c r="X267" s="262"/>
      <c r="AT267" s="263" t="s">
        <v>204</v>
      </c>
      <c r="AU267" s="263" t="s">
        <v>149</v>
      </c>
      <c r="AV267" s="12" t="s">
        <v>80</v>
      </c>
      <c r="AW267" s="12" t="s">
        <v>5</v>
      </c>
      <c r="AX267" s="12" t="s">
        <v>72</v>
      </c>
      <c r="AY267" s="263" t="s">
        <v>135</v>
      </c>
    </row>
    <row r="268" spans="2:51" s="11" customFormat="1" ht="12">
      <c r="B268" s="228"/>
      <c r="C268" s="229"/>
      <c r="D268" s="230" t="s">
        <v>204</v>
      </c>
      <c r="E268" s="231" t="s">
        <v>1</v>
      </c>
      <c r="F268" s="232" t="s">
        <v>777</v>
      </c>
      <c r="G268" s="229"/>
      <c r="H268" s="233">
        <v>78</v>
      </c>
      <c r="I268" s="234"/>
      <c r="J268" s="234"/>
      <c r="K268" s="229"/>
      <c r="L268" s="229"/>
      <c r="M268" s="235"/>
      <c r="N268" s="236"/>
      <c r="O268" s="237"/>
      <c r="P268" s="237"/>
      <c r="Q268" s="237"/>
      <c r="R268" s="237"/>
      <c r="S268" s="237"/>
      <c r="T268" s="237"/>
      <c r="U268" s="237"/>
      <c r="V268" s="237"/>
      <c r="W268" s="237"/>
      <c r="X268" s="238"/>
      <c r="AT268" s="239" t="s">
        <v>204</v>
      </c>
      <c r="AU268" s="239" t="s">
        <v>149</v>
      </c>
      <c r="AV268" s="11" t="s">
        <v>82</v>
      </c>
      <c r="AW268" s="11" t="s">
        <v>5</v>
      </c>
      <c r="AX268" s="11" t="s">
        <v>72</v>
      </c>
      <c r="AY268" s="239" t="s">
        <v>135</v>
      </c>
    </row>
    <row r="269" spans="2:51" s="13" customFormat="1" ht="12">
      <c r="B269" s="264"/>
      <c r="C269" s="265"/>
      <c r="D269" s="230" t="s">
        <v>204</v>
      </c>
      <c r="E269" s="266" t="s">
        <v>1</v>
      </c>
      <c r="F269" s="267" t="s">
        <v>1079</v>
      </c>
      <c r="G269" s="265"/>
      <c r="H269" s="268">
        <v>78</v>
      </c>
      <c r="I269" s="269"/>
      <c r="J269" s="269"/>
      <c r="K269" s="265"/>
      <c r="L269" s="265"/>
      <c r="M269" s="270"/>
      <c r="N269" s="271"/>
      <c r="O269" s="272"/>
      <c r="P269" s="272"/>
      <c r="Q269" s="272"/>
      <c r="R269" s="272"/>
      <c r="S269" s="272"/>
      <c r="T269" s="272"/>
      <c r="U269" s="272"/>
      <c r="V269" s="272"/>
      <c r="W269" s="272"/>
      <c r="X269" s="273"/>
      <c r="AT269" s="274" t="s">
        <v>204</v>
      </c>
      <c r="AU269" s="274" t="s">
        <v>149</v>
      </c>
      <c r="AV269" s="13" t="s">
        <v>153</v>
      </c>
      <c r="AW269" s="13" t="s">
        <v>5</v>
      </c>
      <c r="AX269" s="13" t="s">
        <v>80</v>
      </c>
      <c r="AY269" s="274" t="s">
        <v>135</v>
      </c>
    </row>
    <row r="270" spans="2:65" s="1" customFormat="1" ht="16.5" customHeight="1">
      <c r="B270" s="36"/>
      <c r="C270" s="243" t="s">
        <v>631</v>
      </c>
      <c r="D270" s="243" t="s">
        <v>415</v>
      </c>
      <c r="E270" s="244" t="s">
        <v>1175</v>
      </c>
      <c r="F270" s="245" t="s">
        <v>1176</v>
      </c>
      <c r="G270" s="246" t="s">
        <v>1156</v>
      </c>
      <c r="H270" s="247">
        <v>112</v>
      </c>
      <c r="I270" s="248"/>
      <c r="J270" s="249"/>
      <c r="K270" s="250">
        <f>ROUND(P270*H270,2)</f>
        <v>0</v>
      </c>
      <c r="L270" s="245" t="s">
        <v>1</v>
      </c>
      <c r="M270" s="251"/>
      <c r="N270" s="252" t="s">
        <v>1</v>
      </c>
      <c r="O270" s="217" t="s">
        <v>41</v>
      </c>
      <c r="P270" s="218">
        <f>I270+J270</f>
        <v>0</v>
      </c>
      <c r="Q270" s="218">
        <f>ROUND(I270*H270,2)</f>
        <v>0</v>
      </c>
      <c r="R270" s="218">
        <f>ROUND(J270*H270,2)</f>
        <v>0</v>
      </c>
      <c r="S270" s="77"/>
      <c r="T270" s="219">
        <f>S270*H270</f>
        <v>0</v>
      </c>
      <c r="U270" s="219">
        <v>0</v>
      </c>
      <c r="V270" s="219">
        <f>U270*H270</f>
        <v>0</v>
      </c>
      <c r="W270" s="219">
        <v>0</v>
      </c>
      <c r="X270" s="220">
        <f>W270*H270</f>
        <v>0</v>
      </c>
      <c r="AR270" s="15" t="s">
        <v>1085</v>
      </c>
      <c r="AT270" s="15" t="s">
        <v>415</v>
      </c>
      <c r="AU270" s="15" t="s">
        <v>149</v>
      </c>
      <c r="AY270" s="15" t="s">
        <v>135</v>
      </c>
      <c r="BE270" s="221">
        <f>IF(O270="základní",K270,0)</f>
        <v>0</v>
      </c>
      <c r="BF270" s="221">
        <f>IF(O270="snížená",K270,0)</f>
        <v>0</v>
      </c>
      <c r="BG270" s="221">
        <f>IF(O270="zákl. přenesená",K270,0)</f>
        <v>0</v>
      </c>
      <c r="BH270" s="221">
        <f>IF(O270="sníž. přenesená",K270,0)</f>
        <v>0</v>
      </c>
      <c r="BI270" s="221">
        <f>IF(O270="nulová",K270,0)</f>
        <v>0</v>
      </c>
      <c r="BJ270" s="15" t="s">
        <v>80</v>
      </c>
      <c r="BK270" s="221">
        <f>ROUND(P270*H270,2)</f>
        <v>0</v>
      </c>
      <c r="BL270" s="15" t="s">
        <v>684</v>
      </c>
      <c r="BM270" s="15" t="s">
        <v>1177</v>
      </c>
    </row>
    <row r="271" spans="2:51" s="12" customFormat="1" ht="12">
      <c r="B271" s="254"/>
      <c r="C271" s="255"/>
      <c r="D271" s="230" t="s">
        <v>204</v>
      </c>
      <c r="E271" s="256" t="s">
        <v>1</v>
      </c>
      <c r="F271" s="257" t="s">
        <v>1078</v>
      </c>
      <c r="G271" s="255"/>
      <c r="H271" s="256" t="s">
        <v>1</v>
      </c>
      <c r="I271" s="258"/>
      <c r="J271" s="258"/>
      <c r="K271" s="255"/>
      <c r="L271" s="255"/>
      <c r="M271" s="259"/>
      <c r="N271" s="260"/>
      <c r="O271" s="261"/>
      <c r="P271" s="261"/>
      <c r="Q271" s="261"/>
      <c r="R271" s="261"/>
      <c r="S271" s="261"/>
      <c r="T271" s="261"/>
      <c r="U271" s="261"/>
      <c r="V271" s="261"/>
      <c r="W271" s="261"/>
      <c r="X271" s="262"/>
      <c r="AT271" s="263" t="s">
        <v>204</v>
      </c>
      <c r="AU271" s="263" t="s">
        <v>149</v>
      </c>
      <c r="AV271" s="12" t="s">
        <v>80</v>
      </c>
      <c r="AW271" s="12" t="s">
        <v>5</v>
      </c>
      <c r="AX271" s="12" t="s">
        <v>72</v>
      </c>
      <c r="AY271" s="263" t="s">
        <v>135</v>
      </c>
    </row>
    <row r="272" spans="2:51" s="11" customFormat="1" ht="12">
      <c r="B272" s="228"/>
      <c r="C272" s="229"/>
      <c r="D272" s="230" t="s">
        <v>204</v>
      </c>
      <c r="E272" s="231" t="s">
        <v>1</v>
      </c>
      <c r="F272" s="232" t="s">
        <v>1178</v>
      </c>
      <c r="G272" s="229"/>
      <c r="H272" s="233">
        <v>112</v>
      </c>
      <c r="I272" s="234"/>
      <c r="J272" s="234"/>
      <c r="K272" s="229"/>
      <c r="L272" s="229"/>
      <c r="M272" s="235"/>
      <c r="N272" s="236"/>
      <c r="O272" s="237"/>
      <c r="P272" s="237"/>
      <c r="Q272" s="237"/>
      <c r="R272" s="237"/>
      <c r="S272" s="237"/>
      <c r="T272" s="237"/>
      <c r="U272" s="237"/>
      <c r="V272" s="237"/>
      <c r="W272" s="237"/>
      <c r="X272" s="238"/>
      <c r="AT272" s="239" t="s">
        <v>204</v>
      </c>
      <c r="AU272" s="239" t="s">
        <v>149</v>
      </c>
      <c r="AV272" s="11" t="s">
        <v>82</v>
      </c>
      <c r="AW272" s="11" t="s">
        <v>5</v>
      </c>
      <c r="AX272" s="11" t="s">
        <v>72</v>
      </c>
      <c r="AY272" s="239" t="s">
        <v>135</v>
      </c>
    </row>
    <row r="273" spans="2:51" s="13" customFormat="1" ht="12">
      <c r="B273" s="264"/>
      <c r="C273" s="265"/>
      <c r="D273" s="230" t="s">
        <v>204</v>
      </c>
      <c r="E273" s="266" t="s">
        <v>1</v>
      </c>
      <c r="F273" s="267" t="s">
        <v>1079</v>
      </c>
      <c r="G273" s="265"/>
      <c r="H273" s="268">
        <v>112</v>
      </c>
      <c r="I273" s="269"/>
      <c r="J273" s="269"/>
      <c r="K273" s="265"/>
      <c r="L273" s="265"/>
      <c r="M273" s="270"/>
      <c r="N273" s="271"/>
      <c r="O273" s="272"/>
      <c r="P273" s="272"/>
      <c r="Q273" s="272"/>
      <c r="R273" s="272"/>
      <c r="S273" s="272"/>
      <c r="T273" s="272"/>
      <c r="U273" s="272"/>
      <c r="V273" s="272"/>
      <c r="W273" s="272"/>
      <c r="X273" s="273"/>
      <c r="AT273" s="274" t="s">
        <v>204</v>
      </c>
      <c r="AU273" s="274" t="s">
        <v>149</v>
      </c>
      <c r="AV273" s="13" t="s">
        <v>153</v>
      </c>
      <c r="AW273" s="13" t="s">
        <v>5</v>
      </c>
      <c r="AX273" s="13" t="s">
        <v>80</v>
      </c>
      <c r="AY273" s="274" t="s">
        <v>135</v>
      </c>
    </row>
    <row r="274" spans="2:65" s="1" customFormat="1" ht="16.5" customHeight="1">
      <c r="B274" s="36"/>
      <c r="C274" s="243" t="s">
        <v>635</v>
      </c>
      <c r="D274" s="243" t="s">
        <v>415</v>
      </c>
      <c r="E274" s="244" t="s">
        <v>1179</v>
      </c>
      <c r="F274" s="245" t="s">
        <v>1180</v>
      </c>
      <c r="G274" s="246" t="s">
        <v>1156</v>
      </c>
      <c r="H274" s="247">
        <v>136</v>
      </c>
      <c r="I274" s="248"/>
      <c r="J274" s="249"/>
      <c r="K274" s="250">
        <f>ROUND(P274*H274,2)</f>
        <v>0</v>
      </c>
      <c r="L274" s="245" t="s">
        <v>1</v>
      </c>
      <c r="M274" s="251"/>
      <c r="N274" s="252" t="s">
        <v>1</v>
      </c>
      <c r="O274" s="217" t="s">
        <v>41</v>
      </c>
      <c r="P274" s="218">
        <f>I274+J274</f>
        <v>0</v>
      </c>
      <c r="Q274" s="218">
        <f>ROUND(I274*H274,2)</f>
        <v>0</v>
      </c>
      <c r="R274" s="218">
        <f>ROUND(J274*H274,2)</f>
        <v>0</v>
      </c>
      <c r="S274" s="77"/>
      <c r="T274" s="219">
        <f>S274*H274</f>
        <v>0</v>
      </c>
      <c r="U274" s="219">
        <v>0</v>
      </c>
      <c r="V274" s="219">
        <f>U274*H274</f>
        <v>0</v>
      </c>
      <c r="W274" s="219">
        <v>0</v>
      </c>
      <c r="X274" s="220">
        <f>W274*H274</f>
        <v>0</v>
      </c>
      <c r="AR274" s="15" t="s">
        <v>1085</v>
      </c>
      <c r="AT274" s="15" t="s">
        <v>415</v>
      </c>
      <c r="AU274" s="15" t="s">
        <v>149</v>
      </c>
      <c r="AY274" s="15" t="s">
        <v>135</v>
      </c>
      <c r="BE274" s="221">
        <f>IF(O274="základní",K274,0)</f>
        <v>0</v>
      </c>
      <c r="BF274" s="221">
        <f>IF(O274="snížená",K274,0)</f>
        <v>0</v>
      </c>
      <c r="BG274" s="221">
        <f>IF(O274="zákl. přenesená",K274,0)</f>
        <v>0</v>
      </c>
      <c r="BH274" s="221">
        <f>IF(O274="sníž. přenesená",K274,0)</f>
        <v>0</v>
      </c>
      <c r="BI274" s="221">
        <f>IF(O274="nulová",K274,0)</f>
        <v>0</v>
      </c>
      <c r="BJ274" s="15" t="s">
        <v>80</v>
      </c>
      <c r="BK274" s="221">
        <f>ROUND(P274*H274,2)</f>
        <v>0</v>
      </c>
      <c r="BL274" s="15" t="s">
        <v>684</v>
      </c>
      <c r="BM274" s="15" t="s">
        <v>1181</v>
      </c>
    </row>
    <row r="275" spans="2:51" s="12" customFormat="1" ht="12">
      <c r="B275" s="254"/>
      <c r="C275" s="255"/>
      <c r="D275" s="230" t="s">
        <v>204</v>
      </c>
      <c r="E275" s="256" t="s">
        <v>1</v>
      </c>
      <c r="F275" s="257" t="s">
        <v>1078</v>
      </c>
      <c r="G275" s="255"/>
      <c r="H275" s="256" t="s">
        <v>1</v>
      </c>
      <c r="I275" s="258"/>
      <c r="J275" s="258"/>
      <c r="K275" s="255"/>
      <c r="L275" s="255"/>
      <c r="M275" s="259"/>
      <c r="N275" s="260"/>
      <c r="O275" s="261"/>
      <c r="P275" s="261"/>
      <c r="Q275" s="261"/>
      <c r="R275" s="261"/>
      <c r="S275" s="261"/>
      <c r="T275" s="261"/>
      <c r="U275" s="261"/>
      <c r="V275" s="261"/>
      <c r="W275" s="261"/>
      <c r="X275" s="262"/>
      <c r="AT275" s="263" t="s">
        <v>204</v>
      </c>
      <c r="AU275" s="263" t="s">
        <v>149</v>
      </c>
      <c r="AV275" s="12" t="s">
        <v>80</v>
      </c>
      <c r="AW275" s="12" t="s">
        <v>5</v>
      </c>
      <c r="AX275" s="12" t="s">
        <v>72</v>
      </c>
      <c r="AY275" s="263" t="s">
        <v>135</v>
      </c>
    </row>
    <row r="276" spans="2:51" s="11" customFormat="1" ht="12">
      <c r="B276" s="228"/>
      <c r="C276" s="229"/>
      <c r="D276" s="230" t="s">
        <v>204</v>
      </c>
      <c r="E276" s="231" t="s">
        <v>1</v>
      </c>
      <c r="F276" s="232" t="s">
        <v>1182</v>
      </c>
      <c r="G276" s="229"/>
      <c r="H276" s="233">
        <v>136</v>
      </c>
      <c r="I276" s="234"/>
      <c r="J276" s="234"/>
      <c r="K276" s="229"/>
      <c r="L276" s="229"/>
      <c r="M276" s="235"/>
      <c r="N276" s="236"/>
      <c r="O276" s="237"/>
      <c r="P276" s="237"/>
      <c r="Q276" s="237"/>
      <c r="R276" s="237"/>
      <c r="S276" s="237"/>
      <c r="T276" s="237"/>
      <c r="U276" s="237"/>
      <c r="V276" s="237"/>
      <c r="W276" s="237"/>
      <c r="X276" s="238"/>
      <c r="AT276" s="239" t="s">
        <v>204</v>
      </c>
      <c r="AU276" s="239" t="s">
        <v>149</v>
      </c>
      <c r="AV276" s="11" t="s">
        <v>82</v>
      </c>
      <c r="AW276" s="11" t="s">
        <v>5</v>
      </c>
      <c r="AX276" s="11" t="s">
        <v>72</v>
      </c>
      <c r="AY276" s="239" t="s">
        <v>135</v>
      </c>
    </row>
    <row r="277" spans="2:51" s="13" customFormat="1" ht="12">
      <c r="B277" s="264"/>
      <c r="C277" s="265"/>
      <c r="D277" s="230" t="s">
        <v>204</v>
      </c>
      <c r="E277" s="266" t="s">
        <v>1</v>
      </c>
      <c r="F277" s="267" t="s">
        <v>1079</v>
      </c>
      <c r="G277" s="265"/>
      <c r="H277" s="268">
        <v>136</v>
      </c>
      <c r="I277" s="269"/>
      <c r="J277" s="269"/>
      <c r="K277" s="265"/>
      <c r="L277" s="265"/>
      <c r="M277" s="270"/>
      <c r="N277" s="271"/>
      <c r="O277" s="272"/>
      <c r="P277" s="272"/>
      <c r="Q277" s="272"/>
      <c r="R277" s="272"/>
      <c r="S277" s="272"/>
      <c r="T277" s="272"/>
      <c r="U277" s="272"/>
      <c r="V277" s="272"/>
      <c r="W277" s="272"/>
      <c r="X277" s="273"/>
      <c r="AT277" s="274" t="s">
        <v>204</v>
      </c>
      <c r="AU277" s="274" t="s">
        <v>149</v>
      </c>
      <c r="AV277" s="13" t="s">
        <v>153</v>
      </c>
      <c r="AW277" s="13" t="s">
        <v>5</v>
      </c>
      <c r="AX277" s="13" t="s">
        <v>80</v>
      </c>
      <c r="AY277" s="274" t="s">
        <v>135</v>
      </c>
    </row>
    <row r="278" spans="2:65" s="1" customFormat="1" ht="16.5" customHeight="1">
      <c r="B278" s="36"/>
      <c r="C278" s="243" t="s">
        <v>640</v>
      </c>
      <c r="D278" s="243" t="s">
        <v>415</v>
      </c>
      <c r="E278" s="244" t="s">
        <v>1183</v>
      </c>
      <c r="F278" s="245" t="s">
        <v>1184</v>
      </c>
      <c r="G278" s="246" t="s">
        <v>1156</v>
      </c>
      <c r="H278" s="247">
        <v>118</v>
      </c>
      <c r="I278" s="248"/>
      <c r="J278" s="249"/>
      <c r="K278" s="250">
        <f>ROUND(P278*H278,2)</f>
        <v>0</v>
      </c>
      <c r="L278" s="245" t="s">
        <v>1</v>
      </c>
      <c r="M278" s="251"/>
      <c r="N278" s="252" t="s">
        <v>1</v>
      </c>
      <c r="O278" s="217" t="s">
        <v>41</v>
      </c>
      <c r="P278" s="218">
        <f>I278+J278</f>
        <v>0</v>
      </c>
      <c r="Q278" s="218">
        <f>ROUND(I278*H278,2)</f>
        <v>0</v>
      </c>
      <c r="R278" s="218">
        <f>ROUND(J278*H278,2)</f>
        <v>0</v>
      </c>
      <c r="S278" s="77"/>
      <c r="T278" s="219">
        <f>S278*H278</f>
        <v>0</v>
      </c>
      <c r="U278" s="219">
        <v>0</v>
      </c>
      <c r="V278" s="219">
        <f>U278*H278</f>
        <v>0</v>
      </c>
      <c r="W278" s="219">
        <v>0</v>
      </c>
      <c r="X278" s="220">
        <f>W278*H278</f>
        <v>0</v>
      </c>
      <c r="AR278" s="15" t="s">
        <v>1085</v>
      </c>
      <c r="AT278" s="15" t="s">
        <v>415</v>
      </c>
      <c r="AU278" s="15" t="s">
        <v>149</v>
      </c>
      <c r="AY278" s="15" t="s">
        <v>135</v>
      </c>
      <c r="BE278" s="221">
        <f>IF(O278="základní",K278,0)</f>
        <v>0</v>
      </c>
      <c r="BF278" s="221">
        <f>IF(O278="snížená",K278,0)</f>
        <v>0</v>
      </c>
      <c r="BG278" s="221">
        <f>IF(O278="zákl. přenesená",K278,0)</f>
        <v>0</v>
      </c>
      <c r="BH278" s="221">
        <f>IF(O278="sníž. přenesená",K278,0)</f>
        <v>0</v>
      </c>
      <c r="BI278" s="221">
        <f>IF(O278="nulová",K278,0)</f>
        <v>0</v>
      </c>
      <c r="BJ278" s="15" t="s">
        <v>80</v>
      </c>
      <c r="BK278" s="221">
        <f>ROUND(P278*H278,2)</f>
        <v>0</v>
      </c>
      <c r="BL278" s="15" t="s">
        <v>684</v>
      </c>
      <c r="BM278" s="15" t="s">
        <v>1185</v>
      </c>
    </row>
    <row r="279" spans="2:51" s="12" customFormat="1" ht="12">
      <c r="B279" s="254"/>
      <c r="C279" s="255"/>
      <c r="D279" s="230" t="s">
        <v>204</v>
      </c>
      <c r="E279" s="256" t="s">
        <v>1</v>
      </c>
      <c r="F279" s="257" t="s">
        <v>1078</v>
      </c>
      <c r="G279" s="255"/>
      <c r="H279" s="256" t="s">
        <v>1</v>
      </c>
      <c r="I279" s="258"/>
      <c r="J279" s="258"/>
      <c r="K279" s="255"/>
      <c r="L279" s="255"/>
      <c r="M279" s="259"/>
      <c r="N279" s="260"/>
      <c r="O279" s="261"/>
      <c r="P279" s="261"/>
      <c r="Q279" s="261"/>
      <c r="R279" s="261"/>
      <c r="S279" s="261"/>
      <c r="T279" s="261"/>
      <c r="U279" s="261"/>
      <c r="V279" s="261"/>
      <c r="W279" s="261"/>
      <c r="X279" s="262"/>
      <c r="AT279" s="263" t="s">
        <v>204</v>
      </c>
      <c r="AU279" s="263" t="s">
        <v>149</v>
      </c>
      <c r="AV279" s="12" t="s">
        <v>80</v>
      </c>
      <c r="AW279" s="12" t="s">
        <v>5</v>
      </c>
      <c r="AX279" s="12" t="s">
        <v>72</v>
      </c>
      <c r="AY279" s="263" t="s">
        <v>135</v>
      </c>
    </row>
    <row r="280" spans="2:51" s="11" customFormat="1" ht="12">
      <c r="B280" s="228"/>
      <c r="C280" s="229"/>
      <c r="D280" s="230" t="s">
        <v>204</v>
      </c>
      <c r="E280" s="231" t="s">
        <v>1</v>
      </c>
      <c r="F280" s="232" t="s">
        <v>1186</v>
      </c>
      <c r="G280" s="229"/>
      <c r="H280" s="233">
        <v>118</v>
      </c>
      <c r="I280" s="234"/>
      <c r="J280" s="234"/>
      <c r="K280" s="229"/>
      <c r="L280" s="229"/>
      <c r="M280" s="235"/>
      <c r="N280" s="236"/>
      <c r="O280" s="237"/>
      <c r="P280" s="237"/>
      <c r="Q280" s="237"/>
      <c r="R280" s="237"/>
      <c r="S280" s="237"/>
      <c r="T280" s="237"/>
      <c r="U280" s="237"/>
      <c r="V280" s="237"/>
      <c r="W280" s="237"/>
      <c r="X280" s="238"/>
      <c r="AT280" s="239" t="s">
        <v>204</v>
      </c>
      <c r="AU280" s="239" t="s">
        <v>149</v>
      </c>
      <c r="AV280" s="11" t="s">
        <v>82</v>
      </c>
      <c r="AW280" s="11" t="s">
        <v>5</v>
      </c>
      <c r="AX280" s="11" t="s">
        <v>72</v>
      </c>
      <c r="AY280" s="239" t="s">
        <v>135</v>
      </c>
    </row>
    <row r="281" spans="2:51" s="13" customFormat="1" ht="12">
      <c r="B281" s="264"/>
      <c r="C281" s="265"/>
      <c r="D281" s="230" t="s">
        <v>204</v>
      </c>
      <c r="E281" s="266" t="s">
        <v>1</v>
      </c>
      <c r="F281" s="267" t="s">
        <v>1079</v>
      </c>
      <c r="G281" s="265"/>
      <c r="H281" s="268">
        <v>118</v>
      </c>
      <c r="I281" s="269"/>
      <c r="J281" s="269"/>
      <c r="K281" s="265"/>
      <c r="L281" s="265"/>
      <c r="M281" s="270"/>
      <c r="N281" s="271"/>
      <c r="O281" s="272"/>
      <c r="P281" s="272"/>
      <c r="Q281" s="272"/>
      <c r="R281" s="272"/>
      <c r="S281" s="272"/>
      <c r="T281" s="272"/>
      <c r="U281" s="272"/>
      <c r="V281" s="272"/>
      <c r="W281" s="272"/>
      <c r="X281" s="273"/>
      <c r="AT281" s="274" t="s">
        <v>204</v>
      </c>
      <c r="AU281" s="274" t="s">
        <v>149</v>
      </c>
      <c r="AV281" s="13" t="s">
        <v>153</v>
      </c>
      <c r="AW281" s="13" t="s">
        <v>5</v>
      </c>
      <c r="AX281" s="13" t="s">
        <v>80</v>
      </c>
      <c r="AY281" s="274" t="s">
        <v>135</v>
      </c>
    </row>
    <row r="282" spans="2:65" s="1" customFormat="1" ht="16.5" customHeight="1">
      <c r="B282" s="36"/>
      <c r="C282" s="209" t="s">
        <v>644</v>
      </c>
      <c r="D282" s="209" t="s">
        <v>138</v>
      </c>
      <c r="E282" s="210" t="s">
        <v>1187</v>
      </c>
      <c r="F282" s="211" t="s">
        <v>1188</v>
      </c>
      <c r="G282" s="212" t="s">
        <v>249</v>
      </c>
      <c r="H282" s="213">
        <v>1</v>
      </c>
      <c r="I282" s="214"/>
      <c r="J282" s="214"/>
      <c r="K282" s="215">
        <f>ROUND(P282*H282,2)</f>
        <v>0</v>
      </c>
      <c r="L282" s="211" t="s">
        <v>142</v>
      </c>
      <c r="M282" s="41"/>
      <c r="N282" s="216" t="s">
        <v>1</v>
      </c>
      <c r="O282" s="217" t="s">
        <v>41</v>
      </c>
      <c r="P282" s="218">
        <f>I282+J282</f>
        <v>0</v>
      </c>
      <c r="Q282" s="218">
        <f>ROUND(I282*H282,2)</f>
        <v>0</v>
      </c>
      <c r="R282" s="218">
        <f>ROUND(J282*H282,2)</f>
        <v>0</v>
      </c>
      <c r="S282" s="77"/>
      <c r="T282" s="219">
        <f>S282*H282</f>
        <v>0</v>
      </c>
      <c r="U282" s="219">
        <v>0</v>
      </c>
      <c r="V282" s="219">
        <f>U282*H282</f>
        <v>0</v>
      </c>
      <c r="W282" s="219">
        <v>0</v>
      </c>
      <c r="X282" s="220">
        <f>W282*H282</f>
        <v>0</v>
      </c>
      <c r="AR282" s="15" t="s">
        <v>684</v>
      </c>
      <c r="AT282" s="15" t="s">
        <v>138</v>
      </c>
      <c r="AU282" s="15" t="s">
        <v>149</v>
      </c>
      <c r="AY282" s="15" t="s">
        <v>135</v>
      </c>
      <c r="BE282" s="221">
        <f>IF(O282="základní",K282,0)</f>
        <v>0</v>
      </c>
      <c r="BF282" s="221">
        <f>IF(O282="snížená",K282,0)</f>
        <v>0</v>
      </c>
      <c r="BG282" s="221">
        <f>IF(O282="zákl. přenesená",K282,0)</f>
        <v>0</v>
      </c>
      <c r="BH282" s="221">
        <f>IF(O282="sníž. přenesená",K282,0)</f>
        <v>0</v>
      </c>
      <c r="BI282" s="221">
        <f>IF(O282="nulová",K282,0)</f>
        <v>0</v>
      </c>
      <c r="BJ282" s="15" t="s">
        <v>80</v>
      </c>
      <c r="BK282" s="221">
        <f>ROUND(P282*H282,2)</f>
        <v>0</v>
      </c>
      <c r="BL282" s="15" t="s">
        <v>684</v>
      </c>
      <c r="BM282" s="15" t="s">
        <v>1189</v>
      </c>
    </row>
    <row r="283" spans="2:51" s="12" customFormat="1" ht="12">
      <c r="B283" s="254"/>
      <c r="C283" s="255"/>
      <c r="D283" s="230" t="s">
        <v>204</v>
      </c>
      <c r="E283" s="256" t="s">
        <v>1</v>
      </c>
      <c r="F283" s="257" t="s">
        <v>1078</v>
      </c>
      <c r="G283" s="255"/>
      <c r="H283" s="256" t="s">
        <v>1</v>
      </c>
      <c r="I283" s="258"/>
      <c r="J283" s="258"/>
      <c r="K283" s="255"/>
      <c r="L283" s="255"/>
      <c r="M283" s="259"/>
      <c r="N283" s="260"/>
      <c r="O283" s="261"/>
      <c r="P283" s="261"/>
      <c r="Q283" s="261"/>
      <c r="R283" s="261"/>
      <c r="S283" s="261"/>
      <c r="T283" s="261"/>
      <c r="U283" s="261"/>
      <c r="V283" s="261"/>
      <c r="W283" s="261"/>
      <c r="X283" s="262"/>
      <c r="AT283" s="263" t="s">
        <v>204</v>
      </c>
      <c r="AU283" s="263" t="s">
        <v>149</v>
      </c>
      <c r="AV283" s="12" t="s">
        <v>80</v>
      </c>
      <c r="AW283" s="12" t="s">
        <v>5</v>
      </c>
      <c r="AX283" s="12" t="s">
        <v>72</v>
      </c>
      <c r="AY283" s="263" t="s">
        <v>135</v>
      </c>
    </row>
    <row r="284" spans="2:51" s="11" customFormat="1" ht="12">
      <c r="B284" s="228"/>
      <c r="C284" s="229"/>
      <c r="D284" s="230" t="s">
        <v>204</v>
      </c>
      <c r="E284" s="231" t="s">
        <v>1</v>
      </c>
      <c r="F284" s="232" t="s">
        <v>80</v>
      </c>
      <c r="G284" s="229"/>
      <c r="H284" s="233">
        <v>1</v>
      </c>
      <c r="I284" s="234"/>
      <c r="J284" s="234"/>
      <c r="K284" s="229"/>
      <c r="L284" s="229"/>
      <c r="M284" s="235"/>
      <c r="N284" s="236"/>
      <c r="O284" s="237"/>
      <c r="P284" s="237"/>
      <c r="Q284" s="237"/>
      <c r="R284" s="237"/>
      <c r="S284" s="237"/>
      <c r="T284" s="237"/>
      <c r="U284" s="237"/>
      <c r="V284" s="237"/>
      <c r="W284" s="237"/>
      <c r="X284" s="238"/>
      <c r="AT284" s="239" t="s">
        <v>204</v>
      </c>
      <c r="AU284" s="239" t="s">
        <v>149</v>
      </c>
      <c r="AV284" s="11" t="s">
        <v>82</v>
      </c>
      <c r="AW284" s="11" t="s">
        <v>5</v>
      </c>
      <c r="AX284" s="11" t="s">
        <v>72</v>
      </c>
      <c r="AY284" s="239" t="s">
        <v>135</v>
      </c>
    </row>
    <row r="285" spans="2:51" s="13" customFormat="1" ht="12">
      <c r="B285" s="264"/>
      <c r="C285" s="265"/>
      <c r="D285" s="230" t="s">
        <v>204</v>
      </c>
      <c r="E285" s="266" t="s">
        <v>1</v>
      </c>
      <c r="F285" s="267" t="s">
        <v>1079</v>
      </c>
      <c r="G285" s="265"/>
      <c r="H285" s="268">
        <v>1</v>
      </c>
      <c r="I285" s="269"/>
      <c r="J285" s="269"/>
      <c r="K285" s="265"/>
      <c r="L285" s="265"/>
      <c r="M285" s="270"/>
      <c r="N285" s="271"/>
      <c r="O285" s="272"/>
      <c r="P285" s="272"/>
      <c r="Q285" s="272"/>
      <c r="R285" s="272"/>
      <c r="S285" s="272"/>
      <c r="T285" s="272"/>
      <c r="U285" s="272"/>
      <c r="V285" s="272"/>
      <c r="W285" s="272"/>
      <c r="X285" s="273"/>
      <c r="AT285" s="274" t="s">
        <v>204</v>
      </c>
      <c r="AU285" s="274" t="s">
        <v>149</v>
      </c>
      <c r="AV285" s="13" t="s">
        <v>153</v>
      </c>
      <c r="AW285" s="13" t="s">
        <v>5</v>
      </c>
      <c r="AX285" s="13" t="s">
        <v>80</v>
      </c>
      <c r="AY285" s="274" t="s">
        <v>135</v>
      </c>
    </row>
    <row r="286" spans="2:65" s="1" customFormat="1" ht="16.5" customHeight="1">
      <c r="B286" s="36"/>
      <c r="C286" s="243" t="s">
        <v>649</v>
      </c>
      <c r="D286" s="243" t="s">
        <v>415</v>
      </c>
      <c r="E286" s="244" t="s">
        <v>1190</v>
      </c>
      <c r="F286" s="245" t="s">
        <v>1191</v>
      </c>
      <c r="G286" s="246" t="s">
        <v>1156</v>
      </c>
      <c r="H286" s="247">
        <v>1</v>
      </c>
      <c r="I286" s="248"/>
      <c r="J286" s="249"/>
      <c r="K286" s="250">
        <f>ROUND(P286*H286,2)</f>
        <v>0</v>
      </c>
      <c r="L286" s="245" t="s">
        <v>1</v>
      </c>
      <c r="M286" s="251"/>
      <c r="N286" s="252" t="s">
        <v>1</v>
      </c>
      <c r="O286" s="217" t="s">
        <v>41</v>
      </c>
      <c r="P286" s="218">
        <f>I286+J286</f>
        <v>0</v>
      </c>
      <c r="Q286" s="218">
        <f>ROUND(I286*H286,2)</f>
        <v>0</v>
      </c>
      <c r="R286" s="218">
        <f>ROUND(J286*H286,2)</f>
        <v>0</v>
      </c>
      <c r="S286" s="77"/>
      <c r="T286" s="219">
        <f>S286*H286</f>
        <v>0</v>
      </c>
      <c r="U286" s="219">
        <v>0</v>
      </c>
      <c r="V286" s="219">
        <f>U286*H286</f>
        <v>0</v>
      </c>
      <c r="W286" s="219">
        <v>0</v>
      </c>
      <c r="X286" s="220">
        <f>W286*H286</f>
        <v>0</v>
      </c>
      <c r="AR286" s="15" t="s">
        <v>1085</v>
      </c>
      <c r="AT286" s="15" t="s">
        <v>415</v>
      </c>
      <c r="AU286" s="15" t="s">
        <v>149</v>
      </c>
      <c r="AY286" s="15" t="s">
        <v>135</v>
      </c>
      <c r="BE286" s="221">
        <f>IF(O286="základní",K286,0)</f>
        <v>0</v>
      </c>
      <c r="BF286" s="221">
        <f>IF(O286="snížená",K286,0)</f>
        <v>0</v>
      </c>
      <c r="BG286" s="221">
        <f>IF(O286="zákl. přenesená",K286,0)</f>
        <v>0</v>
      </c>
      <c r="BH286" s="221">
        <f>IF(O286="sníž. přenesená",K286,0)</f>
        <v>0</v>
      </c>
      <c r="BI286" s="221">
        <f>IF(O286="nulová",K286,0)</f>
        <v>0</v>
      </c>
      <c r="BJ286" s="15" t="s">
        <v>80</v>
      </c>
      <c r="BK286" s="221">
        <f>ROUND(P286*H286,2)</f>
        <v>0</v>
      </c>
      <c r="BL286" s="15" t="s">
        <v>684</v>
      </c>
      <c r="BM286" s="15" t="s">
        <v>1192</v>
      </c>
    </row>
    <row r="287" spans="2:51" s="12" customFormat="1" ht="12">
      <c r="B287" s="254"/>
      <c r="C287" s="255"/>
      <c r="D287" s="230" t="s">
        <v>204</v>
      </c>
      <c r="E287" s="256" t="s">
        <v>1</v>
      </c>
      <c r="F287" s="257" t="s">
        <v>1078</v>
      </c>
      <c r="G287" s="255"/>
      <c r="H287" s="256" t="s">
        <v>1</v>
      </c>
      <c r="I287" s="258"/>
      <c r="J287" s="258"/>
      <c r="K287" s="255"/>
      <c r="L287" s="255"/>
      <c r="M287" s="259"/>
      <c r="N287" s="260"/>
      <c r="O287" s="261"/>
      <c r="P287" s="261"/>
      <c r="Q287" s="261"/>
      <c r="R287" s="261"/>
      <c r="S287" s="261"/>
      <c r="T287" s="261"/>
      <c r="U287" s="261"/>
      <c r="V287" s="261"/>
      <c r="W287" s="261"/>
      <c r="X287" s="262"/>
      <c r="AT287" s="263" t="s">
        <v>204</v>
      </c>
      <c r="AU287" s="263" t="s">
        <v>149</v>
      </c>
      <c r="AV287" s="12" t="s">
        <v>80</v>
      </c>
      <c r="AW287" s="12" t="s">
        <v>5</v>
      </c>
      <c r="AX287" s="12" t="s">
        <v>72</v>
      </c>
      <c r="AY287" s="263" t="s">
        <v>135</v>
      </c>
    </row>
    <row r="288" spans="2:51" s="11" customFormat="1" ht="12">
      <c r="B288" s="228"/>
      <c r="C288" s="229"/>
      <c r="D288" s="230" t="s">
        <v>204</v>
      </c>
      <c r="E288" s="231" t="s">
        <v>1</v>
      </c>
      <c r="F288" s="232" t="s">
        <v>80</v>
      </c>
      <c r="G288" s="229"/>
      <c r="H288" s="233">
        <v>1</v>
      </c>
      <c r="I288" s="234"/>
      <c r="J288" s="234"/>
      <c r="K288" s="229"/>
      <c r="L288" s="229"/>
      <c r="M288" s="235"/>
      <c r="N288" s="236"/>
      <c r="O288" s="237"/>
      <c r="P288" s="237"/>
      <c r="Q288" s="237"/>
      <c r="R288" s="237"/>
      <c r="S288" s="237"/>
      <c r="T288" s="237"/>
      <c r="U288" s="237"/>
      <c r="V288" s="237"/>
      <c r="W288" s="237"/>
      <c r="X288" s="238"/>
      <c r="AT288" s="239" t="s">
        <v>204</v>
      </c>
      <c r="AU288" s="239" t="s">
        <v>149</v>
      </c>
      <c r="AV288" s="11" t="s">
        <v>82</v>
      </c>
      <c r="AW288" s="11" t="s">
        <v>5</v>
      </c>
      <c r="AX288" s="11" t="s">
        <v>72</v>
      </c>
      <c r="AY288" s="239" t="s">
        <v>135</v>
      </c>
    </row>
    <row r="289" spans="2:51" s="13" customFormat="1" ht="12">
      <c r="B289" s="264"/>
      <c r="C289" s="265"/>
      <c r="D289" s="230" t="s">
        <v>204</v>
      </c>
      <c r="E289" s="266" t="s">
        <v>1</v>
      </c>
      <c r="F289" s="267" t="s">
        <v>1079</v>
      </c>
      <c r="G289" s="265"/>
      <c r="H289" s="268">
        <v>1</v>
      </c>
      <c r="I289" s="269"/>
      <c r="J289" s="269"/>
      <c r="K289" s="265"/>
      <c r="L289" s="265"/>
      <c r="M289" s="270"/>
      <c r="N289" s="271"/>
      <c r="O289" s="272"/>
      <c r="P289" s="272"/>
      <c r="Q289" s="272"/>
      <c r="R289" s="272"/>
      <c r="S289" s="272"/>
      <c r="T289" s="272"/>
      <c r="U289" s="272"/>
      <c r="V289" s="272"/>
      <c r="W289" s="272"/>
      <c r="X289" s="273"/>
      <c r="AT289" s="274" t="s">
        <v>204</v>
      </c>
      <c r="AU289" s="274" t="s">
        <v>149</v>
      </c>
      <c r="AV289" s="13" t="s">
        <v>153</v>
      </c>
      <c r="AW289" s="13" t="s">
        <v>5</v>
      </c>
      <c r="AX289" s="13" t="s">
        <v>80</v>
      </c>
      <c r="AY289" s="274" t="s">
        <v>135</v>
      </c>
    </row>
    <row r="290" spans="2:65" s="1" customFormat="1" ht="16.5" customHeight="1">
      <c r="B290" s="36"/>
      <c r="C290" s="209" t="s">
        <v>654</v>
      </c>
      <c r="D290" s="209" t="s">
        <v>138</v>
      </c>
      <c r="E290" s="210" t="s">
        <v>1193</v>
      </c>
      <c r="F290" s="211" t="s">
        <v>1194</v>
      </c>
      <c r="G290" s="212" t="s">
        <v>249</v>
      </c>
      <c r="H290" s="213">
        <v>2</v>
      </c>
      <c r="I290" s="214"/>
      <c r="J290" s="214"/>
      <c r="K290" s="215">
        <f>ROUND(P290*H290,2)</f>
        <v>0</v>
      </c>
      <c r="L290" s="211" t="s">
        <v>142</v>
      </c>
      <c r="M290" s="41"/>
      <c r="N290" s="216" t="s">
        <v>1</v>
      </c>
      <c r="O290" s="217" t="s">
        <v>41</v>
      </c>
      <c r="P290" s="218">
        <f>I290+J290</f>
        <v>0</v>
      </c>
      <c r="Q290" s="218">
        <f>ROUND(I290*H290,2)</f>
        <v>0</v>
      </c>
      <c r="R290" s="218">
        <f>ROUND(J290*H290,2)</f>
        <v>0</v>
      </c>
      <c r="S290" s="77"/>
      <c r="T290" s="219">
        <f>S290*H290</f>
        <v>0</v>
      </c>
      <c r="U290" s="219">
        <v>0</v>
      </c>
      <c r="V290" s="219">
        <f>U290*H290</f>
        <v>0</v>
      </c>
      <c r="W290" s="219">
        <v>0</v>
      </c>
      <c r="X290" s="220">
        <f>W290*H290</f>
        <v>0</v>
      </c>
      <c r="AR290" s="15" t="s">
        <v>684</v>
      </c>
      <c r="AT290" s="15" t="s">
        <v>138</v>
      </c>
      <c r="AU290" s="15" t="s">
        <v>149</v>
      </c>
      <c r="AY290" s="15" t="s">
        <v>135</v>
      </c>
      <c r="BE290" s="221">
        <f>IF(O290="základní",K290,0)</f>
        <v>0</v>
      </c>
      <c r="BF290" s="221">
        <f>IF(O290="snížená",K290,0)</f>
        <v>0</v>
      </c>
      <c r="BG290" s="221">
        <f>IF(O290="zákl. přenesená",K290,0)</f>
        <v>0</v>
      </c>
      <c r="BH290" s="221">
        <f>IF(O290="sníž. přenesená",K290,0)</f>
        <v>0</v>
      </c>
      <c r="BI290" s="221">
        <f>IF(O290="nulová",K290,0)</f>
        <v>0</v>
      </c>
      <c r="BJ290" s="15" t="s">
        <v>80</v>
      </c>
      <c r="BK290" s="221">
        <f>ROUND(P290*H290,2)</f>
        <v>0</v>
      </c>
      <c r="BL290" s="15" t="s">
        <v>684</v>
      </c>
      <c r="BM290" s="15" t="s">
        <v>1195</v>
      </c>
    </row>
    <row r="291" spans="2:51" s="12" customFormat="1" ht="12">
      <c r="B291" s="254"/>
      <c r="C291" s="255"/>
      <c r="D291" s="230" t="s">
        <v>204</v>
      </c>
      <c r="E291" s="256" t="s">
        <v>1</v>
      </c>
      <c r="F291" s="257" t="s">
        <v>1078</v>
      </c>
      <c r="G291" s="255"/>
      <c r="H291" s="256" t="s">
        <v>1</v>
      </c>
      <c r="I291" s="258"/>
      <c r="J291" s="258"/>
      <c r="K291" s="255"/>
      <c r="L291" s="255"/>
      <c r="M291" s="259"/>
      <c r="N291" s="260"/>
      <c r="O291" s="261"/>
      <c r="P291" s="261"/>
      <c r="Q291" s="261"/>
      <c r="R291" s="261"/>
      <c r="S291" s="261"/>
      <c r="T291" s="261"/>
      <c r="U291" s="261"/>
      <c r="V291" s="261"/>
      <c r="W291" s="261"/>
      <c r="X291" s="262"/>
      <c r="AT291" s="263" t="s">
        <v>204</v>
      </c>
      <c r="AU291" s="263" t="s">
        <v>149</v>
      </c>
      <c r="AV291" s="12" t="s">
        <v>80</v>
      </c>
      <c r="AW291" s="12" t="s">
        <v>5</v>
      </c>
      <c r="AX291" s="12" t="s">
        <v>72</v>
      </c>
      <c r="AY291" s="263" t="s">
        <v>135</v>
      </c>
    </row>
    <row r="292" spans="2:51" s="11" customFormat="1" ht="12">
      <c r="B292" s="228"/>
      <c r="C292" s="229"/>
      <c r="D292" s="230" t="s">
        <v>204</v>
      </c>
      <c r="E292" s="231" t="s">
        <v>1</v>
      </c>
      <c r="F292" s="232" t="s">
        <v>82</v>
      </c>
      <c r="G292" s="229"/>
      <c r="H292" s="233">
        <v>2</v>
      </c>
      <c r="I292" s="234"/>
      <c r="J292" s="234"/>
      <c r="K292" s="229"/>
      <c r="L292" s="229"/>
      <c r="M292" s="235"/>
      <c r="N292" s="236"/>
      <c r="O292" s="237"/>
      <c r="P292" s="237"/>
      <c r="Q292" s="237"/>
      <c r="R292" s="237"/>
      <c r="S292" s="237"/>
      <c r="T292" s="237"/>
      <c r="U292" s="237"/>
      <c r="V292" s="237"/>
      <c r="W292" s="237"/>
      <c r="X292" s="238"/>
      <c r="AT292" s="239" t="s">
        <v>204</v>
      </c>
      <c r="AU292" s="239" t="s">
        <v>149</v>
      </c>
      <c r="AV292" s="11" t="s">
        <v>82</v>
      </c>
      <c r="AW292" s="11" t="s">
        <v>5</v>
      </c>
      <c r="AX292" s="11" t="s">
        <v>72</v>
      </c>
      <c r="AY292" s="239" t="s">
        <v>135</v>
      </c>
    </row>
    <row r="293" spans="2:51" s="13" customFormat="1" ht="12">
      <c r="B293" s="264"/>
      <c r="C293" s="265"/>
      <c r="D293" s="230" t="s">
        <v>204</v>
      </c>
      <c r="E293" s="266" t="s">
        <v>1</v>
      </c>
      <c r="F293" s="267" t="s">
        <v>1079</v>
      </c>
      <c r="G293" s="265"/>
      <c r="H293" s="268">
        <v>2</v>
      </c>
      <c r="I293" s="269"/>
      <c r="J293" s="269"/>
      <c r="K293" s="265"/>
      <c r="L293" s="265"/>
      <c r="M293" s="270"/>
      <c r="N293" s="271"/>
      <c r="O293" s="272"/>
      <c r="P293" s="272"/>
      <c r="Q293" s="272"/>
      <c r="R293" s="272"/>
      <c r="S293" s="272"/>
      <c r="T293" s="272"/>
      <c r="U293" s="272"/>
      <c r="V293" s="272"/>
      <c r="W293" s="272"/>
      <c r="X293" s="273"/>
      <c r="AT293" s="274" t="s">
        <v>204</v>
      </c>
      <c r="AU293" s="274" t="s">
        <v>149</v>
      </c>
      <c r="AV293" s="13" t="s">
        <v>153</v>
      </c>
      <c r="AW293" s="13" t="s">
        <v>5</v>
      </c>
      <c r="AX293" s="13" t="s">
        <v>80</v>
      </c>
      <c r="AY293" s="274" t="s">
        <v>135</v>
      </c>
    </row>
    <row r="294" spans="2:65" s="1" customFormat="1" ht="16.5" customHeight="1">
      <c r="B294" s="36"/>
      <c r="C294" s="243" t="s">
        <v>659</v>
      </c>
      <c r="D294" s="243" t="s">
        <v>415</v>
      </c>
      <c r="E294" s="244" t="s">
        <v>1196</v>
      </c>
      <c r="F294" s="245" t="s">
        <v>1197</v>
      </c>
      <c r="G294" s="246" t="s">
        <v>1156</v>
      </c>
      <c r="H294" s="247">
        <v>2</v>
      </c>
      <c r="I294" s="248"/>
      <c r="J294" s="249"/>
      <c r="K294" s="250">
        <f>ROUND(P294*H294,2)</f>
        <v>0</v>
      </c>
      <c r="L294" s="245" t="s">
        <v>1</v>
      </c>
      <c r="M294" s="251"/>
      <c r="N294" s="252" t="s">
        <v>1</v>
      </c>
      <c r="O294" s="217" t="s">
        <v>41</v>
      </c>
      <c r="P294" s="218">
        <f>I294+J294</f>
        <v>0</v>
      </c>
      <c r="Q294" s="218">
        <f>ROUND(I294*H294,2)</f>
        <v>0</v>
      </c>
      <c r="R294" s="218">
        <f>ROUND(J294*H294,2)</f>
        <v>0</v>
      </c>
      <c r="S294" s="77"/>
      <c r="T294" s="219">
        <f>S294*H294</f>
        <v>0</v>
      </c>
      <c r="U294" s="219">
        <v>0</v>
      </c>
      <c r="V294" s="219">
        <f>U294*H294</f>
        <v>0</v>
      </c>
      <c r="W294" s="219">
        <v>0</v>
      </c>
      <c r="X294" s="220">
        <f>W294*H294</f>
        <v>0</v>
      </c>
      <c r="AR294" s="15" t="s">
        <v>1085</v>
      </c>
      <c r="AT294" s="15" t="s">
        <v>415</v>
      </c>
      <c r="AU294" s="15" t="s">
        <v>149</v>
      </c>
      <c r="AY294" s="15" t="s">
        <v>135</v>
      </c>
      <c r="BE294" s="221">
        <f>IF(O294="základní",K294,0)</f>
        <v>0</v>
      </c>
      <c r="BF294" s="221">
        <f>IF(O294="snížená",K294,0)</f>
        <v>0</v>
      </c>
      <c r="BG294" s="221">
        <f>IF(O294="zákl. přenesená",K294,0)</f>
        <v>0</v>
      </c>
      <c r="BH294" s="221">
        <f>IF(O294="sníž. přenesená",K294,0)</f>
        <v>0</v>
      </c>
      <c r="BI294" s="221">
        <f>IF(O294="nulová",K294,0)</f>
        <v>0</v>
      </c>
      <c r="BJ294" s="15" t="s">
        <v>80</v>
      </c>
      <c r="BK294" s="221">
        <f>ROUND(P294*H294,2)</f>
        <v>0</v>
      </c>
      <c r="BL294" s="15" t="s">
        <v>684</v>
      </c>
      <c r="BM294" s="15" t="s">
        <v>1198</v>
      </c>
    </row>
    <row r="295" spans="2:51" s="12" customFormat="1" ht="12">
      <c r="B295" s="254"/>
      <c r="C295" s="255"/>
      <c r="D295" s="230" t="s">
        <v>204</v>
      </c>
      <c r="E295" s="256" t="s">
        <v>1</v>
      </c>
      <c r="F295" s="257" t="s">
        <v>1078</v>
      </c>
      <c r="G295" s="255"/>
      <c r="H295" s="256" t="s">
        <v>1</v>
      </c>
      <c r="I295" s="258"/>
      <c r="J295" s="258"/>
      <c r="K295" s="255"/>
      <c r="L295" s="255"/>
      <c r="M295" s="259"/>
      <c r="N295" s="260"/>
      <c r="O295" s="261"/>
      <c r="P295" s="261"/>
      <c r="Q295" s="261"/>
      <c r="R295" s="261"/>
      <c r="S295" s="261"/>
      <c r="T295" s="261"/>
      <c r="U295" s="261"/>
      <c r="V295" s="261"/>
      <c r="W295" s="261"/>
      <c r="X295" s="262"/>
      <c r="AT295" s="263" t="s">
        <v>204</v>
      </c>
      <c r="AU295" s="263" t="s">
        <v>149</v>
      </c>
      <c r="AV295" s="12" t="s">
        <v>80</v>
      </c>
      <c r="AW295" s="12" t="s">
        <v>5</v>
      </c>
      <c r="AX295" s="12" t="s">
        <v>72</v>
      </c>
      <c r="AY295" s="263" t="s">
        <v>135</v>
      </c>
    </row>
    <row r="296" spans="2:51" s="11" customFormat="1" ht="12">
      <c r="B296" s="228"/>
      <c r="C296" s="229"/>
      <c r="D296" s="230" t="s">
        <v>204</v>
      </c>
      <c r="E296" s="231" t="s">
        <v>1</v>
      </c>
      <c r="F296" s="232" t="s">
        <v>82</v>
      </c>
      <c r="G296" s="229"/>
      <c r="H296" s="233">
        <v>2</v>
      </c>
      <c r="I296" s="234"/>
      <c r="J296" s="234"/>
      <c r="K296" s="229"/>
      <c r="L296" s="229"/>
      <c r="M296" s="235"/>
      <c r="N296" s="236"/>
      <c r="O296" s="237"/>
      <c r="P296" s="237"/>
      <c r="Q296" s="237"/>
      <c r="R296" s="237"/>
      <c r="S296" s="237"/>
      <c r="T296" s="237"/>
      <c r="U296" s="237"/>
      <c r="V296" s="237"/>
      <c r="W296" s="237"/>
      <c r="X296" s="238"/>
      <c r="AT296" s="239" t="s">
        <v>204</v>
      </c>
      <c r="AU296" s="239" t="s">
        <v>149</v>
      </c>
      <c r="AV296" s="11" t="s">
        <v>82</v>
      </c>
      <c r="AW296" s="11" t="s">
        <v>5</v>
      </c>
      <c r="AX296" s="11" t="s">
        <v>72</v>
      </c>
      <c r="AY296" s="239" t="s">
        <v>135</v>
      </c>
    </row>
    <row r="297" spans="2:51" s="13" customFormat="1" ht="12">
      <c r="B297" s="264"/>
      <c r="C297" s="265"/>
      <c r="D297" s="230" t="s">
        <v>204</v>
      </c>
      <c r="E297" s="266" t="s">
        <v>1</v>
      </c>
      <c r="F297" s="267" t="s">
        <v>1079</v>
      </c>
      <c r="G297" s="265"/>
      <c r="H297" s="268">
        <v>2</v>
      </c>
      <c r="I297" s="269"/>
      <c r="J297" s="269"/>
      <c r="K297" s="265"/>
      <c r="L297" s="265"/>
      <c r="M297" s="270"/>
      <c r="N297" s="271"/>
      <c r="O297" s="272"/>
      <c r="P297" s="272"/>
      <c r="Q297" s="272"/>
      <c r="R297" s="272"/>
      <c r="S297" s="272"/>
      <c r="T297" s="272"/>
      <c r="U297" s="272"/>
      <c r="V297" s="272"/>
      <c r="W297" s="272"/>
      <c r="X297" s="273"/>
      <c r="AT297" s="274" t="s">
        <v>204</v>
      </c>
      <c r="AU297" s="274" t="s">
        <v>149</v>
      </c>
      <c r="AV297" s="13" t="s">
        <v>153</v>
      </c>
      <c r="AW297" s="13" t="s">
        <v>5</v>
      </c>
      <c r="AX297" s="13" t="s">
        <v>80</v>
      </c>
      <c r="AY297" s="274" t="s">
        <v>135</v>
      </c>
    </row>
    <row r="298" spans="2:65" s="1" customFormat="1" ht="16.5" customHeight="1">
      <c r="B298" s="36"/>
      <c r="C298" s="209" t="s">
        <v>667</v>
      </c>
      <c r="D298" s="209" t="s">
        <v>138</v>
      </c>
      <c r="E298" s="210" t="s">
        <v>1199</v>
      </c>
      <c r="F298" s="211" t="s">
        <v>1200</v>
      </c>
      <c r="G298" s="212" t="s">
        <v>249</v>
      </c>
      <c r="H298" s="213">
        <v>2</v>
      </c>
      <c r="I298" s="214"/>
      <c r="J298" s="214"/>
      <c r="K298" s="215">
        <f>ROUND(P298*H298,2)</f>
        <v>0</v>
      </c>
      <c r="L298" s="211" t="s">
        <v>142</v>
      </c>
      <c r="M298" s="41"/>
      <c r="N298" s="216" t="s">
        <v>1</v>
      </c>
      <c r="O298" s="217" t="s">
        <v>41</v>
      </c>
      <c r="P298" s="218">
        <f>I298+J298</f>
        <v>0</v>
      </c>
      <c r="Q298" s="218">
        <f>ROUND(I298*H298,2)</f>
        <v>0</v>
      </c>
      <c r="R298" s="218">
        <f>ROUND(J298*H298,2)</f>
        <v>0</v>
      </c>
      <c r="S298" s="77"/>
      <c r="T298" s="219">
        <f>S298*H298</f>
        <v>0</v>
      </c>
      <c r="U298" s="219">
        <v>0</v>
      </c>
      <c r="V298" s="219">
        <f>U298*H298</f>
        <v>0</v>
      </c>
      <c r="W298" s="219">
        <v>0</v>
      </c>
      <c r="X298" s="220">
        <f>W298*H298</f>
        <v>0</v>
      </c>
      <c r="AR298" s="15" t="s">
        <v>684</v>
      </c>
      <c r="AT298" s="15" t="s">
        <v>138</v>
      </c>
      <c r="AU298" s="15" t="s">
        <v>149</v>
      </c>
      <c r="AY298" s="15" t="s">
        <v>135</v>
      </c>
      <c r="BE298" s="221">
        <f>IF(O298="základní",K298,0)</f>
        <v>0</v>
      </c>
      <c r="BF298" s="221">
        <f>IF(O298="snížená",K298,0)</f>
        <v>0</v>
      </c>
      <c r="BG298" s="221">
        <f>IF(O298="zákl. přenesená",K298,0)</f>
        <v>0</v>
      </c>
      <c r="BH298" s="221">
        <f>IF(O298="sníž. přenesená",K298,0)</f>
        <v>0</v>
      </c>
      <c r="BI298" s="221">
        <f>IF(O298="nulová",K298,0)</f>
        <v>0</v>
      </c>
      <c r="BJ298" s="15" t="s">
        <v>80</v>
      </c>
      <c r="BK298" s="221">
        <f>ROUND(P298*H298,2)</f>
        <v>0</v>
      </c>
      <c r="BL298" s="15" t="s">
        <v>684</v>
      </c>
      <c r="BM298" s="15" t="s">
        <v>1201</v>
      </c>
    </row>
    <row r="299" spans="2:51" s="12" customFormat="1" ht="12">
      <c r="B299" s="254"/>
      <c r="C299" s="255"/>
      <c r="D299" s="230" t="s">
        <v>204</v>
      </c>
      <c r="E299" s="256" t="s">
        <v>1</v>
      </c>
      <c r="F299" s="257" t="s">
        <v>1078</v>
      </c>
      <c r="G299" s="255"/>
      <c r="H299" s="256" t="s">
        <v>1</v>
      </c>
      <c r="I299" s="258"/>
      <c r="J299" s="258"/>
      <c r="K299" s="255"/>
      <c r="L299" s="255"/>
      <c r="M299" s="259"/>
      <c r="N299" s="260"/>
      <c r="O299" s="261"/>
      <c r="P299" s="261"/>
      <c r="Q299" s="261"/>
      <c r="R299" s="261"/>
      <c r="S299" s="261"/>
      <c r="T299" s="261"/>
      <c r="U299" s="261"/>
      <c r="V299" s="261"/>
      <c r="W299" s="261"/>
      <c r="X299" s="262"/>
      <c r="AT299" s="263" t="s">
        <v>204</v>
      </c>
      <c r="AU299" s="263" t="s">
        <v>149</v>
      </c>
      <c r="AV299" s="12" t="s">
        <v>80</v>
      </c>
      <c r="AW299" s="12" t="s">
        <v>5</v>
      </c>
      <c r="AX299" s="12" t="s">
        <v>72</v>
      </c>
      <c r="AY299" s="263" t="s">
        <v>135</v>
      </c>
    </row>
    <row r="300" spans="2:51" s="11" customFormat="1" ht="12">
      <c r="B300" s="228"/>
      <c r="C300" s="229"/>
      <c r="D300" s="230" t="s">
        <v>204</v>
      </c>
      <c r="E300" s="231" t="s">
        <v>1</v>
      </c>
      <c r="F300" s="232" t="s">
        <v>82</v>
      </c>
      <c r="G300" s="229"/>
      <c r="H300" s="233">
        <v>2</v>
      </c>
      <c r="I300" s="234"/>
      <c r="J300" s="234"/>
      <c r="K300" s="229"/>
      <c r="L300" s="229"/>
      <c r="M300" s="235"/>
      <c r="N300" s="236"/>
      <c r="O300" s="237"/>
      <c r="P300" s="237"/>
      <c r="Q300" s="237"/>
      <c r="R300" s="237"/>
      <c r="S300" s="237"/>
      <c r="T300" s="237"/>
      <c r="U300" s="237"/>
      <c r="V300" s="237"/>
      <c r="W300" s="237"/>
      <c r="X300" s="238"/>
      <c r="AT300" s="239" t="s">
        <v>204</v>
      </c>
      <c r="AU300" s="239" t="s">
        <v>149</v>
      </c>
      <c r="AV300" s="11" t="s">
        <v>82</v>
      </c>
      <c r="AW300" s="11" t="s">
        <v>5</v>
      </c>
      <c r="AX300" s="11" t="s">
        <v>72</v>
      </c>
      <c r="AY300" s="239" t="s">
        <v>135</v>
      </c>
    </row>
    <row r="301" spans="2:51" s="13" customFormat="1" ht="12">
      <c r="B301" s="264"/>
      <c r="C301" s="265"/>
      <c r="D301" s="230" t="s">
        <v>204</v>
      </c>
      <c r="E301" s="266" t="s">
        <v>1</v>
      </c>
      <c r="F301" s="267" t="s">
        <v>1079</v>
      </c>
      <c r="G301" s="265"/>
      <c r="H301" s="268">
        <v>2</v>
      </c>
      <c r="I301" s="269"/>
      <c r="J301" s="269"/>
      <c r="K301" s="265"/>
      <c r="L301" s="265"/>
      <c r="M301" s="270"/>
      <c r="N301" s="271"/>
      <c r="O301" s="272"/>
      <c r="P301" s="272"/>
      <c r="Q301" s="272"/>
      <c r="R301" s="272"/>
      <c r="S301" s="272"/>
      <c r="T301" s="272"/>
      <c r="U301" s="272"/>
      <c r="V301" s="272"/>
      <c r="W301" s="272"/>
      <c r="X301" s="273"/>
      <c r="AT301" s="274" t="s">
        <v>204</v>
      </c>
      <c r="AU301" s="274" t="s">
        <v>149</v>
      </c>
      <c r="AV301" s="13" t="s">
        <v>153</v>
      </c>
      <c r="AW301" s="13" t="s">
        <v>5</v>
      </c>
      <c r="AX301" s="13" t="s">
        <v>80</v>
      </c>
      <c r="AY301" s="274" t="s">
        <v>135</v>
      </c>
    </row>
    <row r="302" spans="2:65" s="1" customFormat="1" ht="16.5" customHeight="1">
      <c r="B302" s="36"/>
      <c r="C302" s="243" t="s">
        <v>672</v>
      </c>
      <c r="D302" s="243" t="s">
        <v>415</v>
      </c>
      <c r="E302" s="244" t="s">
        <v>1202</v>
      </c>
      <c r="F302" s="245" t="s">
        <v>1203</v>
      </c>
      <c r="G302" s="246" t="s">
        <v>1156</v>
      </c>
      <c r="H302" s="247">
        <v>2</v>
      </c>
      <c r="I302" s="248"/>
      <c r="J302" s="249"/>
      <c r="K302" s="250">
        <f>ROUND(P302*H302,2)</f>
        <v>0</v>
      </c>
      <c r="L302" s="245" t="s">
        <v>1</v>
      </c>
      <c r="M302" s="251"/>
      <c r="N302" s="252" t="s">
        <v>1</v>
      </c>
      <c r="O302" s="217" t="s">
        <v>41</v>
      </c>
      <c r="P302" s="218">
        <f>I302+J302</f>
        <v>0</v>
      </c>
      <c r="Q302" s="218">
        <f>ROUND(I302*H302,2)</f>
        <v>0</v>
      </c>
      <c r="R302" s="218">
        <f>ROUND(J302*H302,2)</f>
        <v>0</v>
      </c>
      <c r="S302" s="77"/>
      <c r="T302" s="219">
        <f>S302*H302</f>
        <v>0</v>
      </c>
      <c r="U302" s="219">
        <v>0</v>
      </c>
      <c r="V302" s="219">
        <f>U302*H302</f>
        <v>0</v>
      </c>
      <c r="W302" s="219">
        <v>0</v>
      </c>
      <c r="X302" s="220">
        <f>W302*H302</f>
        <v>0</v>
      </c>
      <c r="AR302" s="15" t="s">
        <v>1085</v>
      </c>
      <c r="AT302" s="15" t="s">
        <v>415</v>
      </c>
      <c r="AU302" s="15" t="s">
        <v>149</v>
      </c>
      <c r="AY302" s="15" t="s">
        <v>135</v>
      </c>
      <c r="BE302" s="221">
        <f>IF(O302="základní",K302,0)</f>
        <v>0</v>
      </c>
      <c r="BF302" s="221">
        <f>IF(O302="snížená",K302,0)</f>
        <v>0</v>
      </c>
      <c r="BG302" s="221">
        <f>IF(O302="zákl. přenesená",K302,0)</f>
        <v>0</v>
      </c>
      <c r="BH302" s="221">
        <f>IF(O302="sníž. přenesená",K302,0)</f>
        <v>0</v>
      </c>
      <c r="BI302" s="221">
        <f>IF(O302="nulová",K302,0)</f>
        <v>0</v>
      </c>
      <c r="BJ302" s="15" t="s">
        <v>80</v>
      </c>
      <c r="BK302" s="221">
        <f>ROUND(P302*H302,2)</f>
        <v>0</v>
      </c>
      <c r="BL302" s="15" t="s">
        <v>684</v>
      </c>
      <c r="BM302" s="15" t="s">
        <v>1204</v>
      </c>
    </row>
    <row r="303" spans="2:51" s="12" customFormat="1" ht="12">
      <c r="B303" s="254"/>
      <c r="C303" s="255"/>
      <c r="D303" s="230" t="s">
        <v>204</v>
      </c>
      <c r="E303" s="256" t="s">
        <v>1</v>
      </c>
      <c r="F303" s="257" t="s">
        <v>1078</v>
      </c>
      <c r="G303" s="255"/>
      <c r="H303" s="256" t="s">
        <v>1</v>
      </c>
      <c r="I303" s="258"/>
      <c r="J303" s="258"/>
      <c r="K303" s="255"/>
      <c r="L303" s="255"/>
      <c r="M303" s="259"/>
      <c r="N303" s="260"/>
      <c r="O303" s="261"/>
      <c r="P303" s="261"/>
      <c r="Q303" s="261"/>
      <c r="R303" s="261"/>
      <c r="S303" s="261"/>
      <c r="T303" s="261"/>
      <c r="U303" s="261"/>
      <c r="V303" s="261"/>
      <c r="W303" s="261"/>
      <c r="X303" s="262"/>
      <c r="AT303" s="263" t="s">
        <v>204</v>
      </c>
      <c r="AU303" s="263" t="s">
        <v>149</v>
      </c>
      <c r="AV303" s="12" t="s">
        <v>80</v>
      </c>
      <c r="AW303" s="12" t="s">
        <v>5</v>
      </c>
      <c r="AX303" s="12" t="s">
        <v>72</v>
      </c>
      <c r="AY303" s="263" t="s">
        <v>135</v>
      </c>
    </row>
    <row r="304" spans="2:51" s="11" customFormat="1" ht="12">
      <c r="B304" s="228"/>
      <c r="C304" s="229"/>
      <c r="D304" s="230" t="s">
        <v>204</v>
      </c>
      <c r="E304" s="231" t="s">
        <v>1</v>
      </c>
      <c r="F304" s="232" t="s">
        <v>82</v>
      </c>
      <c r="G304" s="229"/>
      <c r="H304" s="233">
        <v>2</v>
      </c>
      <c r="I304" s="234"/>
      <c r="J304" s="234"/>
      <c r="K304" s="229"/>
      <c r="L304" s="229"/>
      <c r="M304" s="235"/>
      <c r="N304" s="236"/>
      <c r="O304" s="237"/>
      <c r="P304" s="237"/>
      <c r="Q304" s="237"/>
      <c r="R304" s="237"/>
      <c r="S304" s="237"/>
      <c r="T304" s="237"/>
      <c r="U304" s="237"/>
      <c r="V304" s="237"/>
      <c r="W304" s="237"/>
      <c r="X304" s="238"/>
      <c r="AT304" s="239" t="s">
        <v>204</v>
      </c>
      <c r="AU304" s="239" t="s">
        <v>149</v>
      </c>
      <c r="AV304" s="11" t="s">
        <v>82</v>
      </c>
      <c r="AW304" s="11" t="s">
        <v>5</v>
      </c>
      <c r="AX304" s="11" t="s">
        <v>72</v>
      </c>
      <c r="AY304" s="239" t="s">
        <v>135</v>
      </c>
    </row>
    <row r="305" spans="2:51" s="13" customFormat="1" ht="12">
      <c r="B305" s="264"/>
      <c r="C305" s="265"/>
      <c r="D305" s="230" t="s">
        <v>204</v>
      </c>
      <c r="E305" s="266" t="s">
        <v>1</v>
      </c>
      <c r="F305" s="267" t="s">
        <v>1079</v>
      </c>
      <c r="G305" s="265"/>
      <c r="H305" s="268">
        <v>2</v>
      </c>
      <c r="I305" s="269"/>
      <c r="J305" s="269"/>
      <c r="K305" s="265"/>
      <c r="L305" s="265"/>
      <c r="M305" s="270"/>
      <c r="N305" s="271"/>
      <c r="O305" s="272"/>
      <c r="P305" s="272"/>
      <c r="Q305" s="272"/>
      <c r="R305" s="272"/>
      <c r="S305" s="272"/>
      <c r="T305" s="272"/>
      <c r="U305" s="272"/>
      <c r="V305" s="272"/>
      <c r="W305" s="272"/>
      <c r="X305" s="273"/>
      <c r="AT305" s="274" t="s">
        <v>204</v>
      </c>
      <c r="AU305" s="274" t="s">
        <v>149</v>
      </c>
      <c r="AV305" s="13" t="s">
        <v>153</v>
      </c>
      <c r="AW305" s="13" t="s">
        <v>5</v>
      </c>
      <c r="AX305" s="13" t="s">
        <v>80</v>
      </c>
      <c r="AY305" s="274" t="s">
        <v>135</v>
      </c>
    </row>
    <row r="306" spans="2:65" s="1" customFormat="1" ht="16.5" customHeight="1">
      <c r="B306" s="36"/>
      <c r="C306" s="209" t="s">
        <v>676</v>
      </c>
      <c r="D306" s="209" t="s">
        <v>138</v>
      </c>
      <c r="E306" s="210" t="s">
        <v>1205</v>
      </c>
      <c r="F306" s="211" t="s">
        <v>1206</v>
      </c>
      <c r="G306" s="212" t="s">
        <v>249</v>
      </c>
      <c r="H306" s="213">
        <v>1</v>
      </c>
      <c r="I306" s="214"/>
      <c r="J306" s="214"/>
      <c r="K306" s="215">
        <f>ROUND(P306*H306,2)</f>
        <v>0</v>
      </c>
      <c r="L306" s="211" t="s">
        <v>142</v>
      </c>
      <c r="M306" s="41"/>
      <c r="N306" s="216" t="s">
        <v>1</v>
      </c>
      <c r="O306" s="217" t="s">
        <v>41</v>
      </c>
      <c r="P306" s="218">
        <f>I306+J306</f>
        <v>0</v>
      </c>
      <c r="Q306" s="218">
        <f>ROUND(I306*H306,2)</f>
        <v>0</v>
      </c>
      <c r="R306" s="218">
        <f>ROUND(J306*H306,2)</f>
        <v>0</v>
      </c>
      <c r="S306" s="77"/>
      <c r="T306" s="219">
        <f>S306*H306</f>
        <v>0</v>
      </c>
      <c r="U306" s="219">
        <v>0</v>
      </c>
      <c r="V306" s="219">
        <f>U306*H306</f>
        <v>0</v>
      </c>
      <c r="W306" s="219">
        <v>0</v>
      </c>
      <c r="X306" s="220">
        <f>W306*H306</f>
        <v>0</v>
      </c>
      <c r="AR306" s="15" t="s">
        <v>684</v>
      </c>
      <c r="AT306" s="15" t="s">
        <v>138</v>
      </c>
      <c r="AU306" s="15" t="s">
        <v>149</v>
      </c>
      <c r="AY306" s="15" t="s">
        <v>135</v>
      </c>
      <c r="BE306" s="221">
        <f>IF(O306="základní",K306,0)</f>
        <v>0</v>
      </c>
      <c r="BF306" s="221">
        <f>IF(O306="snížená",K306,0)</f>
        <v>0</v>
      </c>
      <c r="BG306" s="221">
        <f>IF(O306="zákl. přenesená",K306,0)</f>
        <v>0</v>
      </c>
      <c r="BH306" s="221">
        <f>IF(O306="sníž. přenesená",K306,0)</f>
        <v>0</v>
      </c>
      <c r="BI306" s="221">
        <f>IF(O306="nulová",K306,0)</f>
        <v>0</v>
      </c>
      <c r="BJ306" s="15" t="s">
        <v>80</v>
      </c>
      <c r="BK306" s="221">
        <f>ROUND(P306*H306,2)</f>
        <v>0</v>
      </c>
      <c r="BL306" s="15" t="s">
        <v>684</v>
      </c>
      <c r="BM306" s="15" t="s">
        <v>1207</v>
      </c>
    </row>
    <row r="307" spans="2:51" s="12" customFormat="1" ht="12">
      <c r="B307" s="254"/>
      <c r="C307" s="255"/>
      <c r="D307" s="230" t="s">
        <v>204</v>
      </c>
      <c r="E307" s="256" t="s">
        <v>1</v>
      </c>
      <c r="F307" s="257" t="s">
        <v>1078</v>
      </c>
      <c r="G307" s="255"/>
      <c r="H307" s="256" t="s">
        <v>1</v>
      </c>
      <c r="I307" s="258"/>
      <c r="J307" s="258"/>
      <c r="K307" s="255"/>
      <c r="L307" s="255"/>
      <c r="M307" s="259"/>
      <c r="N307" s="260"/>
      <c r="O307" s="261"/>
      <c r="P307" s="261"/>
      <c r="Q307" s="261"/>
      <c r="R307" s="261"/>
      <c r="S307" s="261"/>
      <c r="T307" s="261"/>
      <c r="U307" s="261"/>
      <c r="V307" s="261"/>
      <c r="W307" s="261"/>
      <c r="X307" s="262"/>
      <c r="AT307" s="263" t="s">
        <v>204</v>
      </c>
      <c r="AU307" s="263" t="s">
        <v>149</v>
      </c>
      <c r="AV307" s="12" t="s">
        <v>80</v>
      </c>
      <c r="AW307" s="12" t="s">
        <v>5</v>
      </c>
      <c r="AX307" s="12" t="s">
        <v>72</v>
      </c>
      <c r="AY307" s="263" t="s">
        <v>135</v>
      </c>
    </row>
    <row r="308" spans="2:51" s="11" customFormat="1" ht="12">
      <c r="B308" s="228"/>
      <c r="C308" s="229"/>
      <c r="D308" s="230" t="s">
        <v>204</v>
      </c>
      <c r="E308" s="231" t="s">
        <v>1</v>
      </c>
      <c r="F308" s="232" t="s">
        <v>80</v>
      </c>
      <c r="G308" s="229"/>
      <c r="H308" s="233">
        <v>1</v>
      </c>
      <c r="I308" s="234"/>
      <c r="J308" s="234"/>
      <c r="K308" s="229"/>
      <c r="L308" s="229"/>
      <c r="M308" s="235"/>
      <c r="N308" s="236"/>
      <c r="O308" s="237"/>
      <c r="P308" s="237"/>
      <c r="Q308" s="237"/>
      <c r="R308" s="237"/>
      <c r="S308" s="237"/>
      <c r="T308" s="237"/>
      <c r="U308" s="237"/>
      <c r="V308" s="237"/>
      <c r="W308" s="237"/>
      <c r="X308" s="238"/>
      <c r="AT308" s="239" t="s">
        <v>204</v>
      </c>
      <c r="AU308" s="239" t="s">
        <v>149</v>
      </c>
      <c r="AV308" s="11" t="s">
        <v>82</v>
      </c>
      <c r="AW308" s="11" t="s">
        <v>5</v>
      </c>
      <c r="AX308" s="11" t="s">
        <v>72</v>
      </c>
      <c r="AY308" s="239" t="s">
        <v>135</v>
      </c>
    </row>
    <row r="309" spans="2:51" s="13" customFormat="1" ht="12">
      <c r="B309" s="264"/>
      <c r="C309" s="265"/>
      <c r="D309" s="230" t="s">
        <v>204</v>
      </c>
      <c r="E309" s="266" t="s">
        <v>1</v>
      </c>
      <c r="F309" s="267" t="s">
        <v>1079</v>
      </c>
      <c r="G309" s="265"/>
      <c r="H309" s="268">
        <v>1</v>
      </c>
      <c r="I309" s="269"/>
      <c r="J309" s="269"/>
      <c r="K309" s="265"/>
      <c r="L309" s="265"/>
      <c r="M309" s="270"/>
      <c r="N309" s="271"/>
      <c r="O309" s="272"/>
      <c r="P309" s="272"/>
      <c r="Q309" s="272"/>
      <c r="R309" s="272"/>
      <c r="S309" s="272"/>
      <c r="T309" s="272"/>
      <c r="U309" s="272"/>
      <c r="V309" s="272"/>
      <c r="W309" s="272"/>
      <c r="X309" s="273"/>
      <c r="AT309" s="274" t="s">
        <v>204</v>
      </c>
      <c r="AU309" s="274" t="s">
        <v>149</v>
      </c>
      <c r="AV309" s="13" t="s">
        <v>153</v>
      </c>
      <c r="AW309" s="13" t="s">
        <v>5</v>
      </c>
      <c r="AX309" s="13" t="s">
        <v>80</v>
      </c>
      <c r="AY309" s="274" t="s">
        <v>135</v>
      </c>
    </row>
    <row r="310" spans="2:65" s="1" customFormat="1" ht="16.5" customHeight="1">
      <c r="B310" s="36"/>
      <c r="C310" s="243" t="s">
        <v>681</v>
      </c>
      <c r="D310" s="243" t="s">
        <v>415</v>
      </c>
      <c r="E310" s="244" t="s">
        <v>1208</v>
      </c>
      <c r="F310" s="245" t="s">
        <v>1209</v>
      </c>
      <c r="G310" s="246" t="s">
        <v>1156</v>
      </c>
      <c r="H310" s="247">
        <v>1</v>
      </c>
      <c r="I310" s="248"/>
      <c r="J310" s="249"/>
      <c r="K310" s="250">
        <f>ROUND(P310*H310,2)</f>
        <v>0</v>
      </c>
      <c r="L310" s="245" t="s">
        <v>1</v>
      </c>
      <c r="M310" s="251"/>
      <c r="N310" s="252" t="s">
        <v>1</v>
      </c>
      <c r="O310" s="217" t="s">
        <v>41</v>
      </c>
      <c r="P310" s="218">
        <f>I310+J310</f>
        <v>0</v>
      </c>
      <c r="Q310" s="218">
        <f>ROUND(I310*H310,2)</f>
        <v>0</v>
      </c>
      <c r="R310" s="218">
        <f>ROUND(J310*H310,2)</f>
        <v>0</v>
      </c>
      <c r="S310" s="77"/>
      <c r="T310" s="219">
        <f>S310*H310</f>
        <v>0</v>
      </c>
      <c r="U310" s="219">
        <v>0</v>
      </c>
      <c r="V310" s="219">
        <f>U310*H310</f>
        <v>0</v>
      </c>
      <c r="W310" s="219">
        <v>0</v>
      </c>
      <c r="X310" s="220">
        <f>W310*H310</f>
        <v>0</v>
      </c>
      <c r="AR310" s="15" t="s">
        <v>1085</v>
      </c>
      <c r="AT310" s="15" t="s">
        <v>415</v>
      </c>
      <c r="AU310" s="15" t="s">
        <v>149</v>
      </c>
      <c r="AY310" s="15" t="s">
        <v>135</v>
      </c>
      <c r="BE310" s="221">
        <f>IF(O310="základní",K310,0)</f>
        <v>0</v>
      </c>
      <c r="BF310" s="221">
        <f>IF(O310="snížená",K310,0)</f>
        <v>0</v>
      </c>
      <c r="BG310" s="221">
        <f>IF(O310="zákl. přenesená",K310,0)</f>
        <v>0</v>
      </c>
      <c r="BH310" s="221">
        <f>IF(O310="sníž. přenesená",K310,0)</f>
        <v>0</v>
      </c>
      <c r="BI310" s="221">
        <f>IF(O310="nulová",K310,0)</f>
        <v>0</v>
      </c>
      <c r="BJ310" s="15" t="s">
        <v>80</v>
      </c>
      <c r="BK310" s="221">
        <f>ROUND(P310*H310,2)</f>
        <v>0</v>
      </c>
      <c r="BL310" s="15" t="s">
        <v>684</v>
      </c>
      <c r="BM310" s="15" t="s">
        <v>1210</v>
      </c>
    </row>
    <row r="311" spans="2:51" s="12" customFormat="1" ht="12">
      <c r="B311" s="254"/>
      <c r="C311" s="255"/>
      <c r="D311" s="230" t="s">
        <v>204</v>
      </c>
      <c r="E311" s="256" t="s">
        <v>1</v>
      </c>
      <c r="F311" s="257" t="s">
        <v>1078</v>
      </c>
      <c r="G311" s="255"/>
      <c r="H311" s="256" t="s">
        <v>1</v>
      </c>
      <c r="I311" s="258"/>
      <c r="J311" s="258"/>
      <c r="K311" s="255"/>
      <c r="L311" s="255"/>
      <c r="M311" s="259"/>
      <c r="N311" s="260"/>
      <c r="O311" s="261"/>
      <c r="P311" s="261"/>
      <c r="Q311" s="261"/>
      <c r="R311" s="261"/>
      <c r="S311" s="261"/>
      <c r="T311" s="261"/>
      <c r="U311" s="261"/>
      <c r="V311" s="261"/>
      <c r="W311" s="261"/>
      <c r="X311" s="262"/>
      <c r="AT311" s="263" t="s">
        <v>204</v>
      </c>
      <c r="AU311" s="263" t="s">
        <v>149</v>
      </c>
      <c r="AV311" s="12" t="s">
        <v>80</v>
      </c>
      <c r="AW311" s="12" t="s">
        <v>5</v>
      </c>
      <c r="AX311" s="12" t="s">
        <v>72</v>
      </c>
      <c r="AY311" s="263" t="s">
        <v>135</v>
      </c>
    </row>
    <row r="312" spans="2:51" s="11" customFormat="1" ht="12">
      <c r="B312" s="228"/>
      <c r="C312" s="229"/>
      <c r="D312" s="230" t="s">
        <v>204</v>
      </c>
      <c r="E312" s="231" t="s">
        <v>1</v>
      </c>
      <c r="F312" s="232" t="s">
        <v>80</v>
      </c>
      <c r="G312" s="229"/>
      <c r="H312" s="233">
        <v>1</v>
      </c>
      <c r="I312" s="234"/>
      <c r="J312" s="234"/>
      <c r="K312" s="229"/>
      <c r="L312" s="229"/>
      <c r="M312" s="235"/>
      <c r="N312" s="236"/>
      <c r="O312" s="237"/>
      <c r="P312" s="237"/>
      <c r="Q312" s="237"/>
      <c r="R312" s="237"/>
      <c r="S312" s="237"/>
      <c r="T312" s="237"/>
      <c r="U312" s="237"/>
      <c r="V312" s="237"/>
      <c r="W312" s="237"/>
      <c r="X312" s="238"/>
      <c r="AT312" s="239" t="s">
        <v>204</v>
      </c>
      <c r="AU312" s="239" t="s">
        <v>149</v>
      </c>
      <c r="AV312" s="11" t="s">
        <v>82</v>
      </c>
      <c r="AW312" s="11" t="s">
        <v>5</v>
      </c>
      <c r="AX312" s="11" t="s">
        <v>72</v>
      </c>
      <c r="AY312" s="239" t="s">
        <v>135</v>
      </c>
    </row>
    <row r="313" spans="2:51" s="13" customFormat="1" ht="12">
      <c r="B313" s="264"/>
      <c r="C313" s="265"/>
      <c r="D313" s="230" t="s">
        <v>204</v>
      </c>
      <c r="E313" s="266" t="s">
        <v>1</v>
      </c>
      <c r="F313" s="267" t="s">
        <v>1079</v>
      </c>
      <c r="G313" s="265"/>
      <c r="H313" s="268">
        <v>1</v>
      </c>
      <c r="I313" s="269"/>
      <c r="J313" s="269"/>
      <c r="K313" s="265"/>
      <c r="L313" s="265"/>
      <c r="M313" s="270"/>
      <c r="N313" s="271"/>
      <c r="O313" s="272"/>
      <c r="P313" s="272"/>
      <c r="Q313" s="272"/>
      <c r="R313" s="272"/>
      <c r="S313" s="272"/>
      <c r="T313" s="272"/>
      <c r="U313" s="272"/>
      <c r="V313" s="272"/>
      <c r="W313" s="272"/>
      <c r="X313" s="273"/>
      <c r="AT313" s="274" t="s">
        <v>204</v>
      </c>
      <c r="AU313" s="274" t="s">
        <v>149</v>
      </c>
      <c r="AV313" s="13" t="s">
        <v>153</v>
      </c>
      <c r="AW313" s="13" t="s">
        <v>5</v>
      </c>
      <c r="AX313" s="13" t="s">
        <v>80</v>
      </c>
      <c r="AY313" s="274" t="s">
        <v>135</v>
      </c>
    </row>
    <row r="314" spans="2:65" s="1" customFormat="1" ht="16.5" customHeight="1">
      <c r="B314" s="36"/>
      <c r="C314" s="209" t="s">
        <v>684</v>
      </c>
      <c r="D314" s="209" t="s">
        <v>138</v>
      </c>
      <c r="E314" s="210" t="s">
        <v>1211</v>
      </c>
      <c r="F314" s="211" t="s">
        <v>1212</v>
      </c>
      <c r="G314" s="212" t="s">
        <v>249</v>
      </c>
      <c r="H314" s="213">
        <v>10</v>
      </c>
      <c r="I314" s="214"/>
      <c r="J314" s="214"/>
      <c r="K314" s="215">
        <f>ROUND(P314*H314,2)</f>
        <v>0</v>
      </c>
      <c r="L314" s="211" t="s">
        <v>142</v>
      </c>
      <c r="M314" s="41"/>
      <c r="N314" s="216" t="s">
        <v>1</v>
      </c>
      <c r="O314" s="217" t="s">
        <v>41</v>
      </c>
      <c r="P314" s="218">
        <f>I314+J314</f>
        <v>0</v>
      </c>
      <c r="Q314" s="218">
        <f>ROUND(I314*H314,2)</f>
        <v>0</v>
      </c>
      <c r="R314" s="218">
        <f>ROUND(J314*H314,2)</f>
        <v>0</v>
      </c>
      <c r="S314" s="77"/>
      <c r="T314" s="219">
        <f>S314*H314</f>
        <v>0</v>
      </c>
      <c r="U314" s="219">
        <v>0</v>
      </c>
      <c r="V314" s="219">
        <f>U314*H314</f>
        <v>0</v>
      </c>
      <c r="W314" s="219">
        <v>0</v>
      </c>
      <c r="X314" s="220">
        <f>W314*H314</f>
        <v>0</v>
      </c>
      <c r="AR314" s="15" t="s">
        <v>684</v>
      </c>
      <c r="AT314" s="15" t="s">
        <v>138</v>
      </c>
      <c r="AU314" s="15" t="s">
        <v>149</v>
      </c>
      <c r="AY314" s="15" t="s">
        <v>135</v>
      </c>
      <c r="BE314" s="221">
        <f>IF(O314="základní",K314,0)</f>
        <v>0</v>
      </c>
      <c r="BF314" s="221">
        <f>IF(O314="snížená",K314,0)</f>
        <v>0</v>
      </c>
      <c r="BG314" s="221">
        <f>IF(O314="zákl. přenesená",K314,0)</f>
        <v>0</v>
      </c>
      <c r="BH314" s="221">
        <f>IF(O314="sníž. přenesená",K314,0)</f>
        <v>0</v>
      </c>
      <c r="BI314" s="221">
        <f>IF(O314="nulová",K314,0)</f>
        <v>0</v>
      </c>
      <c r="BJ314" s="15" t="s">
        <v>80</v>
      </c>
      <c r="BK314" s="221">
        <f>ROUND(P314*H314,2)</f>
        <v>0</v>
      </c>
      <c r="BL314" s="15" t="s">
        <v>684</v>
      </c>
      <c r="BM314" s="15" t="s">
        <v>1213</v>
      </c>
    </row>
    <row r="315" spans="2:51" s="12" customFormat="1" ht="12">
      <c r="B315" s="254"/>
      <c r="C315" s="255"/>
      <c r="D315" s="230" t="s">
        <v>204</v>
      </c>
      <c r="E315" s="256" t="s">
        <v>1</v>
      </c>
      <c r="F315" s="257" t="s">
        <v>1078</v>
      </c>
      <c r="G315" s="255"/>
      <c r="H315" s="256" t="s">
        <v>1</v>
      </c>
      <c r="I315" s="258"/>
      <c r="J315" s="258"/>
      <c r="K315" s="255"/>
      <c r="L315" s="255"/>
      <c r="M315" s="259"/>
      <c r="N315" s="260"/>
      <c r="O315" s="261"/>
      <c r="P315" s="261"/>
      <c r="Q315" s="261"/>
      <c r="R315" s="261"/>
      <c r="S315" s="261"/>
      <c r="T315" s="261"/>
      <c r="U315" s="261"/>
      <c r="V315" s="261"/>
      <c r="W315" s="261"/>
      <c r="X315" s="262"/>
      <c r="AT315" s="263" t="s">
        <v>204</v>
      </c>
      <c r="AU315" s="263" t="s">
        <v>149</v>
      </c>
      <c r="AV315" s="12" t="s">
        <v>80</v>
      </c>
      <c r="AW315" s="12" t="s">
        <v>5</v>
      </c>
      <c r="AX315" s="12" t="s">
        <v>72</v>
      </c>
      <c r="AY315" s="263" t="s">
        <v>135</v>
      </c>
    </row>
    <row r="316" spans="2:51" s="11" customFormat="1" ht="12">
      <c r="B316" s="228"/>
      <c r="C316" s="229"/>
      <c r="D316" s="230" t="s">
        <v>204</v>
      </c>
      <c r="E316" s="231" t="s">
        <v>1</v>
      </c>
      <c r="F316" s="232" t="s">
        <v>178</v>
      </c>
      <c r="G316" s="229"/>
      <c r="H316" s="233">
        <v>10</v>
      </c>
      <c r="I316" s="234"/>
      <c r="J316" s="234"/>
      <c r="K316" s="229"/>
      <c r="L316" s="229"/>
      <c r="M316" s="235"/>
      <c r="N316" s="236"/>
      <c r="O316" s="237"/>
      <c r="P316" s="237"/>
      <c r="Q316" s="237"/>
      <c r="R316" s="237"/>
      <c r="S316" s="237"/>
      <c r="T316" s="237"/>
      <c r="U316" s="237"/>
      <c r="V316" s="237"/>
      <c r="W316" s="237"/>
      <c r="X316" s="238"/>
      <c r="AT316" s="239" t="s">
        <v>204</v>
      </c>
      <c r="AU316" s="239" t="s">
        <v>149</v>
      </c>
      <c r="AV316" s="11" t="s">
        <v>82</v>
      </c>
      <c r="AW316" s="11" t="s">
        <v>5</v>
      </c>
      <c r="AX316" s="11" t="s">
        <v>72</v>
      </c>
      <c r="AY316" s="239" t="s">
        <v>135</v>
      </c>
    </row>
    <row r="317" spans="2:51" s="13" customFormat="1" ht="12">
      <c r="B317" s="264"/>
      <c r="C317" s="265"/>
      <c r="D317" s="230" t="s">
        <v>204</v>
      </c>
      <c r="E317" s="266" t="s">
        <v>1</v>
      </c>
      <c r="F317" s="267" t="s">
        <v>1079</v>
      </c>
      <c r="G317" s="265"/>
      <c r="H317" s="268">
        <v>10</v>
      </c>
      <c r="I317" s="269"/>
      <c r="J317" s="269"/>
      <c r="K317" s="265"/>
      <c r="L317" s="265"/>
      <c r="M317" s="270"/>
      <c r="N317" s="271"/>
      <c r="O317" s="272"/>
      <c r="P317" s="272"/>
      <c r="Q317" s="272"/>
      <c r="R317" s="272"/>
      <c r="S317" s="272"/>
      <c r="T317" s="272"/>
      <c r="U317" s="272"/>
      <c r="V317" s="272"/>
      <c r="W317" s="272"/>
      <c r="X317" s="273"/>
      <c r="AT317" s="274" t="s">
        <v>204</v>
      </c>
      <c r="AU317" s="274" t="s">
        <v>149</v>
      </c>
      <c r="AV317" s="13" t="s">
        <v>153</v>
      </c>
      <c r="AW317" s="13" t="s">
        <v>5</v>
      </c>
      <c r="AX317" s="13" t="s">
        <v>80</v>
      </c>
      <c r="AY317" s="274" t="s">
        <v>135</v>
      </c>
    </row>
    <row r="318" spans="2:65" s="1" customFormat="1" ht="16.5" customHeight="1">
      <c r="B318" s="36"/>
      <c r="C318" s="243" t="s">
        <v>690</v>
      </c>
      <c r="D318" s="243" t="s">
        <v>415</v>
      </c>
      <c r="E318" s="244" t="s">
        <v>1214</v>
      </c>
      <c r="F318" s="245" t="s">
        <v>1215</v>
      </c>
      <c r="G318" s="246" t="s">
        <v>1156</v>
      </c>
      <c r="H318" s="247">
        <v>10</v>
      </c>
      <c r="I318" s="248"/>
      <c r="J318" s="249"/>
      <c r="K318" s="250">
        <f>ROUND(P318*H318,2)</f>
        <v>0</v>
      </c>
      <c r="L318" s="245" t="s">
        <v>1</v>
      </c>
      <c r="M318" s="251"/>
      <c r="N318" s="252" t="s">
        <v>1</v>
      </c>
      <c r="O318" s="217" t="s">
        <v>41</v>
      </c>
      <c r="P318" s="218">
        <f>I318+J318</f>
        <v>0</v>
      </c>
      <c r="Q318" s="218">
        <f>ROUND(I318*H318,2)</f>
        <v>0</v>
      </c>
      <c r="R318" s="218">
        <f>ROUND(J318*H318,2)</f>
        <v>0</v>
      </c>
      <c r="S318" s="77"/>
      <c r="T318" s="219">
        <f>S318*H318</f>
        <v>0</v>
      </c>
      <c r="U318" s="219">
        <v>0</v>
      </c>
      <c r="V318" s="219">
        <f>U318*H318</f>
        <v>0</v>
      </c>
      <c r="W318" s="219">
        <v>0</v>
      </c>
      <c r="X318" s="220">
        <f>W318*H318</f>
        <v>0</v>
      </c>
      <c r="AR318" s="15" t="s">
        <v>1085</v>
      </c>
      <c r="AT318" s="15" t="s">
        <v>415</v>
      </c>
      <c r="AU318" s="15" t="s">
        <v>149</v>
      </c>
      <c r="AY318" s="15" t="s">
        <v>135</v>
      </c>
      <c r="BE318" s="221">
        <f>IF(O318="základní",K318,0)</f>
        <v>0</v>
      </c>
      <c r="BF318" s="221">
        <f>IF(O318="snížená",K318,0)</f>
        <v>0</v>
      </c>
      <c r="BG318" s="221">
        <f>IF(O318="zákl. přenesená",K318,0)</f>
        <v>0</v>
      </c>
      <c r="BH318" s="221">
        <f>IF(O318="sníž. přenesená",K318,0)</f>
        <v>0</v>
      </c>
      <c r="BI318" s="221">
        <f>IF(O318="nulová",K318,0)</f>
        <v>0</v>
      </c>
      <c r="BJ318" s="15" t="s">
        <v>80</v>
      </c>
      <c r="BK318" s="221">
        <f>ROUND(P318*H318,2)</f>
        <v>0</v>
      </c>
      <c r="BL318" s="15" t="s">
        <v>684</v>
      </c>
      <c r="BM318" s="15" t="s">
        <v>1216</v>
      </c>
    </row>
    <row r="319" spans="2:51" s="12" customFormat="1" ht="12">
      <c r="B319" s="254"/>
      <c r="C319" s="255"/>
      <c r="D319" s="230" t="s">
        <v>204</v>
      </c>
      <c r="E319" s="256" t="s">
        <v>1</v>
      </c>
      <c r="F319" s="257" t="s">
        <v>1078</v>
      </c>
      <c r="G319" s="255"/>
      <c r="H319" s="256" t="s">
        <v>1</v>
      </c>
      <c r="I319" s="258"/>
      <c r="J319" s="258"/>
      <c r="K319" s="255"/>
      <c r="L319" s="255"/>
      <c r="M319" s="259"/>
      <c r="N319" s="260"/>
      <c r="O319" s="261"/>
      <c r="P319" s="261"/>
      <c r="Q319" s="261"/>
      <c r="R319" s="261"/>
      <c r="S319" s="261"/>
      <c r="T319" s="261"/>
      <c r="U319" s="261"/>
      <c r="V319" s="261"/>
      <c r="W319" s="261"/>
      <c r="X319" s="262"/>
      <c r="AT319" s="263" t="s">
        <v>204</v>
      </c>
      <c r="AU319" s="263" t="s">
        <v>149</v>
      </c>
      <c r="AV319" s="12" t="s">
        <v>80</v>
      </c>
      <c r="AW319" s="12" t="s">
        <v>5</v>
      </c>
      <c r="AX319" s="12" t="s">
        <v>72</v>
      </c>
      <c r="AY319" s="263" t="s">
        <v>135</v>
      </c>
    </row>
    <row r="320" spans="2:51" s="11" customFormat="1" ht="12">
      <c r="B320" s="228"/>
      <c r="C320" s="229"/>
      <c r="D320" s="230" t="s">
        <v>204</v>
      </c>
      <c r="E320" s="231" t="s">
        <v>1</v>
      </c>
      <c r="F320" s="232" t="s">
        <v>178</v>
      </c>
      <c r="G320" s="229"/>
      <c r="H320" s="233">
        <v>10</v>
      </c>
      <c r="I320" s="234"/>
      <c r="J320" s="234"/>
      <c r="K320" s="229"/>
      <c r="L320" s="229"/>
      <c r="M320" s="235"/>
      <c r="N320" s="236"/>
      <c r="O320" s="237"/>
      <c r="P320" s="237"/>
      <c r="Q320" s="237"/>
      <c r="R320" s="237"/>
      <c r="S320" s="237"/>
      <c r="T320" s="237"/>
      <c r="U320" s="237"/>
      <c r="V320" s="237"/>
      <c r="W320" s="237"/>
      <c r="X320" s="238"/>
      <c r="AT320" s="239" t="s">
        <v>204</v>
      </c>
      <c r="AU320" s="239" t="s">
        <v>149</v>
      </c>
      <c r="AV320" s="11" t="s">
        <v>82</v>
      </c>
      <c r="AW320" s="11" t="s">
        <v>5</v>
      </c>
      <c r="AX320" s="11" t="s">
        <v>72</v>
      </c>
      <c r="AY320" s="239" t="s">
        <v>135</v>
      </c>
    </row>
    <row r="321" spans="2:51" s="13" customFormat="1" ht="12">
      <c r="B321" s="264"/>
      <c r="C321" s="265"/>
      <c r="D321" s="230" t="s">
        <v>204</v>
      </c>
      <c r="E321" s="266" t="s">
        <v>1</v>
      </c>
      <c r="F321" s="267" t="s">
        <v>1079</v>
      </c>
      <c r="G321" s="265"/>
      <c r="H321" s="268">
        <v>10</v>
      </c>
      <c r="I321" s="269"/>
      <c r="J321" s="269"/>
      <c r="K321" s="265"/>
      <c r="L321" s="265"/>
      <c r="M321" s="270"/>
      <c r="N321" s="271"/>
      <c r="O321" s="272"/>
      <c r="P321" s="272"/>
      <c r="Q321" s="272"/>
      <c r="R321" s="272"/>
      <c r="S321" s="272"/>
      <c r="T321" s="272"/>
      <c r="U321" s="272"/>
      <c r="V321" s="272"/>
      <c r="W321" s="272"/>
      <c r="X321" s="273"/>
      <c r="AT321" s="274" t="s">
        <v>204</v>
      </c>
      <c r="AU321" s="274" t="s">
        <v>149</v>
      </c>
      <c r="AV321" s="13" t="s">
        <v>153</v>
      </c>
      <c r="AW321" s="13" t="s">
        <v>5</v>
      </c>
      <c r="AX321" s="13" t="s">
        <v>80</v>
      </c>
      <c r="AY321" s="274" t="s">
        <v>135</v>
      </c>
    </row>
    <row r="322" spans="2:65" s="1" customFormat="1" ht="16.5" customHeight="1">
      <c r="B322" s="36"/>
      <c r="C322" s="209" t="s">
        <v>695</v>
      </c>
      <c r="D322" s="209" t="s">
        <v>138</v>
      </c>
      <c r="E322" s="210" t="s">
        <v>1217</v>
      </c>
      <c r="F322" s="211" t="s">
        <v>1218</v>
      </c>
      <c r="G322" s="212" t="s">
        <v>249</v>
      </c>
      <c r="H322" s="213">
        <v>13</v>
      </c>
      <c r="I322" s="214"/>
      <c r="J322" s="214"/>
      <c r="K322" s="215">
        <f>ROUND(P322*H322,2)</f>
        <v>0</v>
      </c>
      <c r="L322" s="211" t="s">
        <v>142</v>
      </c>
      <c r="M322" s="41"/>
      <c r="N322" s="216" t="s">
        <v>1</v>
      </c>
      <c r="O322" s="217" t="s">
        <v>41</v>
      </c>
      <c r="P322" s="218">
        <f>I322+J322</f>
        <v>0</v>
      </c>
      <c r="Q322" s="218">
        <f>ROUND(I322*H322,2)</f>
        <v>0</v>
      </c>
      <c r="R322" s="218">
        <f>ROUND(J322*H322,2)</f>
        <v>0</v>
      </c>
      <c r="S322" s="77"/>
      <c r="T322" s="219">
        <f>S322*H322</f>
        <v>0</v>
      </c>
      <c r="U322" s="219">
        <v>0</v>
      </c>
      <c r="V322" s="219">
        <f>U322*H322</f>
        <v>0</v>
      </c>
      <c r="W322" s="219">
        <v>0</v>
      </c>
      <c r="X322" s="220">
        <f>W322*H322</f>
        <v>0</v>
      </c>
      <c r="AR322" s="15" t="s">
        <v>684</v>
      </c>
      <c r="AT322" s="15" t="s">
        <v>138</v>
      </c>
      <c r="AU322" s="15" t="s">
        <v>149</v>
      </c>
      <c r="AY322" s="15" t="s">
        <v>135</v>
      </c>
      <c r="BE322" s="221">
        <f>IF(O322="základní",K322,0)</f>
        <v>0</v>
      </c>
      <c r="BF322" s="221">
        <f>IF(O322="snížená",K322,0)</f>
        <v>0</v>
      </c>
      <c r="BG322" s="221">
        <f>IF(O322="zákl. přenesená",K322,0)</f>
        <v>0</v>
      </c>
      <c r="BH322" s="221">
        <f>IF(O322="sníž. přenesená",K322,0)</f>
        <v>0</v>
      </c>
      <c r="BI322" s="221">
        <f>IF(O322="nulová",K322,0)</f>
        <v>0</v>
      </c>
      <c r="BJ322" s="15" t="s">
        <v>80</v>
      </c>
      <c r="BK322" s="221">
        <f>ROUND(P322*H322,2)</f>
        <v>0</v>
      </c>
      <c r="BL322" s="15" t="s">
        <v>684</v>
      </c>
      <c r="BM322" s="15" t="s">
        <v>1219</v>
      </c>
    </row>
    <row r="323" spans="2:51" s="12" customFormat="1" ht="12">
      <c r="B323" s="254"/>
      <c r="C323" s="255"/>
      <c r="D323" s="230" t="s">
        <v>204</v>
      </c>
      <c r="E323" s="256" t="s">
        <v>1</v>
      </c>
      <c r="F323" s="257" t="s">
        <v>1078</v>
      </c>
      <c r="G323" s="255"/>
      <c r="H323" s="256" t="s">
        <v>1</v>
      </c>
      <c r="I323" s="258"/>
      <c r="J323" s="258"/>
      <c r="K323" s="255"/>
      <c r="L323" s="255"/>
      <c r="M323" s="259"/>
      <c r="N323" s="260"/>
      <c r="O323" s="261"/>
      <c r="P323" s="261"/>
      <c r="Q323" s="261"/>
      <c r="R323" s="261"/>
      <c r="S323" s="261"/>
      <c r="T323" s="261"/>
      <c r="U323" s="261"/>
      <c r="V323" s="261"/>
      <c r="W323" s="261"/>
      <c r="X323" s="262"/>
      <c r="AT323" s="263" t="s">
        <v>204</v>
      </c>
      <c r="AU323" s="263" t="s">
        <v>149</v>
      </c>
      <c r="AV323" s="12" t="s">
        <v>80</v>
      </c>
      <c r="AW323" s="12" t="s">
        <v>5</v>
      </c>
      <c r="AX323" s="12" t="s">
        <v>72</v>
      </c>
      <c r="AY323" s="263" t="s">
        <v>135</v>
      </c>
    </row>
    <row r="324" spans="2:51" s="11" customFormat="1" ht="12">
      <c r="B324" s="228"/>
      <c r="C324" s="229"/>
      <c r="D324" s="230" t="s">
        <v>204</v>
      </c>
      <c r="E324" s="231" t="s">
        <v>1</v>
      </c>
      <c r="F324" s="232" t="s">
        <v>271</v>
      </c>
      <c r="G324" s="229"/>
      <c r="H324" s="233">
        <v>13</v>
      </c>
      <c r="I324" s="234"/>
      <c r="J324" s="234"/>
      <c r="K324" s="229"/>
      <c r="L324" s="229"/>
      <c r="M324" s="235"/>
      <c r="N324" s="236"/>
      <c r="O324" s="237"/>
      <c r="P324" s="237"/>
      <c r="Q324" s="237"/>
      <c r="R324" s="237"/>
      <c r="S324" s="237"/>
      <c r="T324" s="237"/>
      <c r="U324" s="237"/>
      <c r="V324" s="237"/>
      <c r="W324" s="237"/>
      <c r="X324" s="238"/>
      <c r="AT324" s="239" t="s">
        <v>204</v>
      </c>
      <c r="AU324" s="239" t="s">
        <v>149</v>
      </c>
      <c r="AV324" s="11" t="s">
        <v>82</v>
      </c>
      <c r="AW324" s="11" t="s">
        <v>5</v>
      </c>
      <c r="AX324" s="11" t="s">
        <v>72</v>
      </c>
      <c r="AY324" s="239" t="s">
        <v>135</v>
      </c>
    </row>
    <row r="325" spans="2:51" s="13" customFormat="1" ht="12">
      <c r="B325" s="264"/>
      <c r="C325" s="265"/>
      <c r="D325" s="230" t="s">
        <v>204</v>
      </c>
      <c r="E325" s="266" t="s">
        <v>1</v>
      </c>
      <c r="F325" s="267" t="s">
        <v>1079</v>
      </c>
      <c r="G325" s="265"/>
      <c r="H325" s="268">
        <v>13</v>
      </c>
      <c r="I325" s="269"/>
      <c r="J325" s="269"/>
      <c r="K325" s="265"/>
      <c r="L325" s="265"/>
      <c r="M325" s="270"/>
      <c r="N325" s="271"/>
      <c r="O325" s="272"/>
      <c r="P325" s="272"/>
      <c r="Q325" s="272"/>
      <c r="R325" s="272"/>
      <c r="S325" s="272"/>
      <c r="T325" s="272"/>
      <c r="U325" s="272"/>
      <c r="V325" s="272"/>
      <c r="W325" s="272"/>
      <c r="X325" s="273"/>
      <c r="AT325" s="274" t="s">
        <v>204</v>
      </c>
      <c r="AU325" s="274" t="s">
        <v>149</v>
      </c>
      <c r="AV325" s="13" t="s">
        <v>153</v>
      </c>
      <c r="AW325" s="13" t="s">
        <v>5</v>
      </c>
      <c r="AX325" s="13" t="s">
        <v>80</v>
      </c>
      <c r="AY325" s="274" t="s">
        <v>135</v>
      </c>
    </row>
    <row r="326" spans="2:65" s="1" customFormat="1" ht="16.5" customHeight="1">
      <c r="B326" s="36"/>
      <c r="C326" s="243" t="s">
        <v>700</v>
      </c>
      <c r="D326" s="243" t="s">
        <v>415</v>
      </c>
      <c r="E326" s="244" t="s">
        <v>1220</v>
      </c>
      <c r="F326" s="245" t="s">
        <v>1221</v>
      </c>
      <c r="G326" s="246" t="s">
        <v>1156</v>
      </c>
      <c r="H326" s="247">
        <v>13</v>
      </c>
      <c r="I326" s="248"/>
      <c r="J326" s="249"/>
      <c r="K326" s="250">
        <f>ROUND(P326*H326,2)</f>
        <v>0</v>
      </c>
      <c r="L326" s="245" t="s">
        <v>1</v>
      </c>
      <c r="M326" s="251"/>
      <c r="N326" s="252" t="s">
        <v>1</v>
      </c>
      <c r="O326" s="217" t="s">
        <v>41</v>
      </c>
      <c r="P326" s="218">
        <f>I326+J326</f>
        <v>0</v>
      </c>
      <c r="Q326" s="218">
        <f>ROUND(I326*H326,2)</f>
        <v>0</v>
      </c>
      <c r="R326" s="218">
        <f>ROUND(J326*H326,2)</f>
        <v>0</v>
      </c>
      <c r="S326" s="77"/>
      <c r="T326" s="219">
        <f>S326*H326</f>
        <v>0</v>
      </c>
      <c r="U326" s="219">
        <v>0</v>
      </c>
      <c r="V326" s="219">
        <f>U326*H326</f>
        <v>0</v>
      </c>
      <c r="W326" s="219">
        <v>0</v>
      </c>
      <c r="X326" s="220">
        <f>W326*H326</f>
        <v>0</v>
      </c>
      <c r="AR326" s="15" t="s">
        <v>1085</v>
      </c>
      <c r="AT326" s="15" t="s">
        <v>415</v>
      </c>
      <c r="AU326" s="15" t="s">
        <v>149</v>
      </c>
      <c r="AY326" s="15" t="s">
        <v>135</v>
      </c>
      <c r="BE326" s="221">
        <f>IF(O326="základní",K326,0)</f>
        <v>0</v>
      </c>
      <c r="BF326" s="221">
        <f>IF(O326="snížená",K326,0)</f>
        <v>0</v>
      </c>
      <c r="BG326" s="221">
        <f>IF(O326="zákl. přenesená",K326,0)</f>
        <v>0</v>
      </c>
      <c r="BH326" s="221">
        <f>IF(O326="sníž. přenesená",K326,0)</f>
        <v>0</v>
      </c>
      <c r="BI326" s="221">
        <f>IF(O326="nulová",K326,0)</f>
        <v>0</v>
      </c>
      <c r="BJ326" s="15" t="s">
        <v>80</v>
      </c>
      <c r="BK326" s="221">
        <f>ROUND(P326*H326,2)</f>
        <v>0</v>
      </c>
      <c r="BL326" s="15" t="s">
        <v>684</v>
      </c>
      <c r="BM326" s="15" t="s">
        <v>1222</v>
      </c>
    </row>
    <row r="327" spans="2:51" s="12" customFormat="1" ht="12">
      <c r="B327" s="254"/>
      <c r="C327" s="255"/>
      <c r="D327" s="230" t="s">
        <v>204</v>
      </c>
      <c r="E327" s="256" t="s">
        <v>1</v>
      </c>
      <c r="F327" s="257" t="s">
        <v>1078</v>
      </c>
      <c r="G327" s="255"/>
      <c r="H327" s="256" t="s">
        <v>1</v>
      </c>
      <c r="I327" s="258"/>
      <c r="J327" s="258"/>
      <c r="K327" s="255"/>
      <c r="L327" s="255"/>
      <c r="M327" s="259"/>
      <c r="N327" s="260"/>
      <c r="O327" s="261"/>
      <c r="P327" s="261"/>
      <c r="Q327" s="261"/>
      <c r="R327" s="261"/>
      <c r="S327" s="261"/>
      <c r="T327" s="261"/>
      <c r="U327" s="261"/>
      <c r="V327" s="261"/>
      <c r="W327" s="261"/>
      <c r="X327" s="262"/>
      <c r="AT327" s="263" t="s">
        <v>204</v>
      </c>
      <c r="AU327" s="263" t="s">
        <v>149</v>
      </c>
      <c r="AV327" s="12" t="s">
        <v>80</v>
      </c>
      <c r="AW327" s="12" t="s">
        <v>5</v>
      </c>
      <c r="AX327" s="12" t="s">
        <v>72</v>
      </c>
      <c r="AY327" s="263" t="s">
        <v>135</v>
      </c>
    </row>
    <row r="328" spans="2:51" s="11" customFormat="1" ht="12">
      <c r="B328" s="228"/>
      <c r="C328" s="229"/>
      <c r="D328" s="230" t="s">
        <v>204</v>
      </c>
      <c r="E328" s="231" t="s">
        <v>1</v>
      </c>
      <c r="F328" s="232" t="s">
        <v>271</v>
      </c>
      <c r="G328" s="229"/>
      <c r="H328" s="233">
        <v>13</v>
      </c>
      <c r="I328" s="234"/>
      <c r="J328" s="234"/>
      <c r="K328" s="229"/>
      <c r="L328" s="229"/>
      <c r="M328" s="235"/>
      <c r="N328" s="236"/>
      <c r="O328" s="237"/>
      <c r="P328" s="237"/>
      <c r="Q328" s="237"/>
      <c r="R328" s="237"/>
      <c r="S328" s="237"/>
      <c r="T328" s="237"/>
      <c r="U328" s="237"/>
      <c r="V328" s="237"/>
      <c r="W328" s="237"/>
      <c r="X328" s="238"/>
      <c r="AT328" s="239" t="s">
        <v>204</v>
      </c>
      <c r="AU328" s="239" t="s">
        <v>149</v>
      </c>
      <c r="AV328" s="11" t="s">
        <v>82</v>
      </c>
      <c r="AW328" s="11" t="s">
        <v>5</v>
      </c>
      <c r="AX328" s="11" t="s">
        <v>72</v>
      </c>
      <c r="AY328" s="239" t="s">
        <v>135</v>
      </c>
    </row>
    <row r="329" spans="2:51" s="13" customFormat="1" ht="12">
      <c r="B329" s="264"/>
      <c r="C329" s="265"/>
      <c r="D329" s="230" t="s">
        <v>204</v>
      </c>
      <c r="E329" s="266" t="s">
        <v>1</v>
      </c>
      <c r="F329" s="267" t="s">
        <v>1079</v>
      </c>
      <c r="G329" s="265"/>
      <c r="H329" s="268">
        <v>13</v>
      </c>
      <c r="I329" s="269"/>
      <c r="J329" s="269"/>
      <c r="K329" s="265"/>
      <c r="L329" s="265"/>
      <c r="M329" s="270"/>
      <c r="N329" s="271"/>
      <c r="O329" s="272"/>
      <c r="P329" s="272"/>
      <c r="Q329" s="272"/>
      <c r="R329" s="272"/>
      <c r="S329" s="272"/>
      <c r="T329" s="272"/>
      <c r="U329" s="272"/>
      <c r="V329" s="272"/>
      <c r="W329" s="272"/>
      <c r="X329" s="273"/>
      <c r="AT329" s="274" t="s">
        <v>204</v>
      </c>
      <c r="AU329" s="274" t="s">
        <v>149</v>
      </c>
      <c r="AV329" s="13" t="s">
        <v>153</v>
      </c>
      <c r="AW329" s="13" t="s">
        <v>5</v>
      </c>
      <c r="AX329" s="13" t="s">
        <v>80</v>
      </c>
      <c r="AY329" s="274" t="s">
        <v>135</v>
      </c>
    </row>
    <row r="330" spans="2:65" s="1" customFormat="1" ht="16.5" customHeight="1">
      <c r="B330" s="36"/>
      <c r="C330" s="209" t="s">
        <v>704</v>
      </c>
      <c r="D330" s="209" t="s">
        <v>138</v>
      </c>
      <c r="E330" s="210" t="s">
        <v>1223</v>
      </c>
      <c r="F330" s="211" t="s">
        <v>1224</v>
      </c>
      <c r="G330" s="212" t="s">
        <v>249</v>
      </c>
      <c r="H330" s="213">
        <v>6</v>
      </c>
      <c r="I330" s="214"/>
      <c r="J330" s="214"/>
      <c r="K330" s="215">
        <f>ROUND(P330*H330,2)</f>
        <v>0</v>
      </c>
      <c r="L330" s="211" t="s">
        <v>142</v>
      </c>
      <c r="M330" s="41"/>
      <c r="N330" s="216" t="s">
        <v>1</v>
      </c>
      <c r="O330" s="217" t="s">
        <v>41</v>
      </c>
      <c r="P330" s="218">
        <f>I330+J330</f>
        <v>0</v>
      </c>
      <c r="Q330" s="218">
        <f>ROUND(I330*H330,2)</f>
        <v>0</v>
      </c>
      <c r="R330" s="218">
        <f>ROUND(J330*H330,2)</f>
        <v>0</v>
      </c>
      <c r="S330" s="77"/>
      <c r="T330" s="219">
        <f>S330*H330</f>
        <v>0</v>
      </c>
      <c r="U330" s="219">
        <v>0</v>
      </c>
      <c r="V330" s="219">
        <f>U330*H330</f>
        <v>0</v>
      </c>
      <c r="W330" s="219">
        <v>0</v>
      </c>
      <c r="X330" s="220">
        <f>W330*H330</f>
        <v>0</v>
      </c>
      <c r="AR330" s="15" t="s">
        <v>684</v>
      </c>
      <c r="AT330" s="15" t="s">
        <v>138</v>
      </c>
      <c r="AU330" s="15" t="s">
        <v>149</v>
      </c>
      <c r="AY330" s="15" t="s">
        <v>135</v>
      </c>
      <c r="BE330" s="221">
        <f>IF(O330="základní",K330,0)</f>
        <v>0</v>
      </c>
      <c r="BF330" s="221">
        <f>IF(O330="snížená",K330,0)</f>
        <v>0</v>
      </c>
      <c r="BG330" s="221">
        <f>IF(O330="zákl. přenesená",K330,0)</f>
        <v>0</v>
      </c>
      <c r="BH330" s="221">
        <f>IF(O330="sníž. přenesená",K330,0)</f>
        <v>0</v>
      </c>
      <c r="BI330" s="221">
        <f>IF(O330="nulová",K330,0)</f>
        <v>0</v>
      </c>
      <c r="BJ330" s="15" t="s">
        <v>80</v>
      </c>
      <c r="BK330" s="221">
        <f>ROUND(P330*H330,2)</f>
        <v>0</v>
      </c>
      <c r="BL330" s="15" t="s">
        <v>684</v>
      </c>
      <c r="BM330" s="15" t="s">
        <v>1225</v>
      </c>
    </row>
    <row r="331" spans="2:51" s="12" customFormat="1" ht="12">
      <c r="B331" s="254"/>
      <c r="C331" s="255"/>
      <c r="D331" s="230" t="s">
        <v>204</v>
      </c>
      <c r="E331" s="256" t="s">
        <v>1</v>
      </c>
      <c r="F331" s="257" t="s">
        <v>1078</v>
      </c>
      <c r="G331" s="255"/>
      <c r="H331" s="256" t="s">
        <v>1</v>
      </c>
      <c r="I331" s="258"/>
      <c r="J331" s="258"/>
      <c r="K331" s="255"/>
      <c r="L331" s="255"/>
      <c r="M331" s="259"/>
      <c r="N331" s="260"/>
      <c r="O331" s="261"/>
      <c r="P331" s="261"/>
      <c r="Q331" s="261"/>
      <c r="R331" s="261"/>
      <c r="S331" s="261"/>
      <c r="T331" s="261"/>
      <c r="U331" s="261"/>
      <c r="V331" s="261"/>
      <c r="W331" s="261"/>
      <c r="X331" s="262"/>
      <c r="AT331" s="263" t="s">
        <v>204</v>
      </c>
      <c r="AU331" s="263" t="s">
        <v>149</v>
      </c>
      <c r="AV331" s="12" t="s">
        <v>80</v>
      </c>
      <c r="AW331" s="12" t="s">
        <v>5</v>
      </c>
      <c r="AX331" s="12" t="s">
        <v>72</v>
      </c>
      <c r="AY331" s="263" t="s">
        <v>135</v>
      </c>
    </row>
    <row r="332" spans="2:51" s="11" customFormat="1" ht="12">
      <c r="B332" s="228"/>
      <c r="C332" s="229"/>
      <c r="D332" s="230" t="s">
        <v>204</v>
      </c>
      <c r="E332" s="231" t="s">
        <v>1</v>
      </c>
      <c r="F332" s="232" t="s">
        <v>160</v>
      </c>
      <c r="G332" s="229"/>
      <c r="H332" s="233">
        <v>6</v>
      </c>
      <c r="I332" s="234"/>
      <c r="J332" s="234"/>
      <c r="K332" s="229"/>
      <c r="L332" s="229"/>
      <c r="M332" s="235"/>
      <c r="N332" s="236"/>
      <c r="O332" s="237"/>
      <c r="P332" s="237"/>
      <c r="Q332" s="237"/>
      <c r="R332" s="237"/>
      <c r="S332" s="237"/>
      <c r="T332" s="237"/>
      <c r="U332" s="237"/>
      <c r="V332" s="237"/>
      <c r="W332" s="237"/>
      <c r="X332" s="238"/>
      <c r="AT332" s="239" t="s">
        <v>204</v>
      </c>
      <c r="AU332" s="239" t="s">
        <v>149</v>
      </c>
      <c r="AV332" s="11" t="s">
        <v>82</v>
      </c>
      <c r="AW332" s="11" t="s">
        <v>5</v>
      </c>
      <c r="AX332" s="11" t="s">
        <v>72</v>
      </c>
      <c r="AY332" s="239" t="s">
        <v>135</v>
      </c>
    </row>
    <row r="333" spans="2:51" s="13" customFormat="1" ht="12">
      <c r="B333" s="264"/>
      <c r="C333" s="265"/>
      <c r="D333" s="230" t="s">
        <v>204</v>
      </c>
      <c r="E333" s="266" t="s">
        <v>1</v>
      </c>
      <c r="F333" s="267" t="s">
        <v>1079</v>
      </c>
      <c r="G333" s="265"/>
      <c r="H333" s="268">
        <v>6</v>
      </c>
      <c r="I333" s="269"/>
      <c r="J333" s="269"/>
      <c r="K333" s="265"/>
      <c r="L333" s="265"/>
      <c r="M333" s="270"/>
      <c r="N333" s="271"/>
      <c r="O333" s="272"/>
      <c r="P333" s="272"/>
      <c r="Q333" s="272"/>
      <c r="R333" s="272"/>
      <c r="S333" s="272"/>
      <c r="T333" s="272"/>
      <c r="U333" s="272"/>
      <c r="V333" s="272"/>
      <c r="W333" s="272"/>
      <c r="X333" s="273"/>
      <c r="AT333" s="274" t="s">
        <v>204</v>
      </c>
      <c r="AU333" s="274" t="s">
        <v>149</v>
      </c>
      <c r="AV333" s="13" t="s">
        <v>153</v>
      </c>
      <c r="AW333" s="13" t="s">
        <v>5</v>
      </c>
      <c r="AX333" s="13" t="s">
        <v>80</v>
      </c>
      <c r="AY333" s="274" t="s">
        <v>135</v>
      </c>
    </row>
    <row r="334" spans="2:65" s="1" customFormat="1" ht="16.5" customHeight="1">
      <c r="B334" s="36"/>
      <c r="C334" s="243" t="s">
        <v>707</v>
      </c>
      <c r="D334" s="243" t="s">
        <v>415</v>
      </c>
      <c r="E334" s="244" t="s">
        <v>1226</v>
      </c>
      <c r="F334" s="245" t="s">
        <v>1227</v>
      </c>
      <c r="G334" s="246" t="s">
        <v>1156</v>
      </c>
      <c r="H334" s="247">
        <v>6</v>
      </c>
      <c r="I334" s="248"/>
      <c r="J334" s="249"/>
      <c r="K334" s="250">
        <f>ROUND(P334*H334,2)</f>
        <v>0</v>
      </c>
      <c r="L334" s="245" t="s">
        <v>1</v>
      </c>
      <c r="M334" s="251"/>
      <c r="N334" s="252" t="s">
        <v>1</v>
      </c>
      <c r="O334" s="217" t="s">
        <v>41</v>
      </c>
      <c r="P334" s="218">
        <f>I334+J334</f>
        <v>0</v>
      </c>
      <c r="Q334" s="218">
        <f>ROUND(I334*H334,2)</f>
        <v>0</v>
      </c>
      <c r="R334" s="218">
        <f>ROUND(J334*H334,2)</f>
        <v>0</v>
      </c>
      <c r="S334" s="77"/>
      <c r="T334" s="219">
        <f>S334*H334</f>
        <v>0</v>
      </c>
      <c r="U334" s="219">
        <v>0</v>
      </c>
      <c r="V334" s="219">
        <f>U334*H334</f>
        <v>0</v>
      </c>
      <c r="W334" s="219">
        <v>0</v>
      </c>
      <c r="X334" s="220">
        <f>W334*H334</f>
        <v>0</v>
      </c>
      <c r="AR334" s="15" t="s">
        <v>1085</v>
      </c>
      <c r="AT334" s="15" t="s">
        <v>415</v>
      </c>
      <c r="AU334" s="15" t="s">
        <v>149</v>
      </c>
      <c r="AY334" s="15" t="s">
        <v>135</v>
      </c>
      <c r="BE334" s="221">
        <f>IF(O334="základní",K334,0)</f>
        <v>0</v>
      </c>
      <c r="BF334" s="221">
        <f>IF(O334="snížená",K334,0)</f>
        <v>0</v>
      </c>
      <c r="BG334" s="221">
        <f>IF(O334="zákl. přenesená",K334,0)</f>
        <v>0</v>
      </c>
      <c r="BH334" s="221">
        <f>IF(O334="sníž. přenesená",K334,0)</f>
        <v>0</v>
      </c>
      <c r="BI334" s="221">
        <f>IF(O334="nulová",K334,0)</f>
        <v>0</v>
      </c>
      <c r="BJ334" s="15" t="s">
        <v>80</v>
      </c>
      <c r="BK334" s="221">
        <f>ROUND(P334*H334,2)</f>
        <v>0</v>
      </c>
      <c r="BL334" s="15" t="s">
        <v>684</v>
      </c>
      <c r="BM334" s="15" t="s">
        <v>1228</v>
      </c>
    </row>
    <row r="335" spans="2:51" s="12" customFormat="1" ht="12">
      <c r="B335" s="254"/>
      <c r="C335" s="255"/>
      <c r="D335" s="230" t="s">
        <v>204</v>
      </c>
      <c r="E335" s="256" t="s">
        <v>1</v>
      </c>
      <c r="F335" s="257" t="s">
        <v>1078</v>
      </c>
      <c r="G335" s="255"/>
      <c r="H335" s="256" t="s">
        <v>1</v>
      </c>
      <c r="I335" s="258"/>
      <c r="J335" s="258"/>
      <c r="K335" s="255"/>
      <c r="L335" s="255"/>
      <c r="M335" s="259"/>
      <c r="N335" s="260"/>
      <c r="O335" s="261"/>
      <c r="P335" s="261"/>
      <c r="Q335" s="261"/>
      <c r="R335" s="261"/>
      <c r="S335" s="261"/>
      <c r="T335" s="261"/>
      <c r="U335" s="261"/>
      <c r="V335" s="261"/>
      <c r="W335" s="261"/>
      <c r="X335" s="262"/>
      <c r="AT335" s="263" t="s">
        <v>204</v>
      </c>
      <c r="AU335" s="263" t="s">
        <v>149</v>
      </c>
      <c r="AV335" s="12" t="s">
        <v>80</v>
      </c>
      <c r="AW335" s="12" t="s">
        <v>5</v>
      </c>
      <c r="AX335" s="12" t="s">
        <v>72</v>
      </c>
      <c r="AY335" s="263" t="s">
        <v>135</v>
      </c>
    </row>
    <row r="336" spans="2:51" s="11" customFormat="1" ht="12">
      <c r="B336" s="228"/>
      <c r="C336" s="229"/>
      <c r="D336" s="230" t="s">
        <v>204</v>
      </c>
      <c r="E336" s="231" t="s">
        <v>1</v>
      </c>
      <c r="F336" s="232" t="s">
        <v>160</v>
      </c>
      <c r="G336" s="229"/>
      <c r="H336" s="233">
        <v>6</v>
      </c>
      <c r="I336" s="234"/>
      <c r="J336" s="234"/>
      <c r="K336" s="229"/>
      <c r="L336" s="229"/>
      <c r="M336" s="235"/>
      <c r="N336" s="236"/>
      <c r="O336" s="237"/>
      <c r="P336" s="237"/>
      <c r="Q336" s="237"/>
      <c r="R336" s="237"/>
      <c r="S336" s="237"/>
      <c r="T336" s="237"/>
      <c r="U336" s="237"/>
      <c r="V336" s="237"/>
      <c r="W336" s="237"/>
      <c r="X336" s="238"/>
      <c r="AT336" s="239" t="s">
        <v>204</v>
      </c>
      <c r="AU336" s="239" t="s">
        <v>149</v>
      </c>
      <c r="AV336" s="11" t="s">
        <v>82</v>
      </c>
      <c r="AW336" s="11" t="s">
        <v>5</v>
      </c>
      <c r="AX336" s="11" t="s">
        <v>72</v>
      </c>
      <c r="AY336" s="239" t="s">
        <v>135</v>
      </c>
    </row>
    <row r="337" spans="2:51" s="13" customFormat="1" ht="12">
      <c r="B337" s="264"/>
      <c r="C337" s="265"/>
      <c r="D337" s="230" t="s">
        <v>204</v>
      </c>
      <c r="E337" s="266" t="s">
        <v>1</v>
      </c>
      <c r="F337" s="267" t="s">
        <v>1079</v>
      </c>
      <c r="G337" s="265"/>
      <c r="H337" s="268">
        <v>6</v>
      </c>
      <c r="I337" s="269"/>
      <c r="J337" s="269"/>
      <c r="K337" s="265"/>
      <c r="L337" s="265"/>
      <c r="M337" s="270"/>
      <c r="N337" s="271"/>
      <c r="O337" s="272"/>
      <c r="P337" s="272"/>
      <c r="Q337" s="272"/>
      <c r="R337" s="272"/>
      <c r="S337" s="272"/>
      <c r="T337" s="272"/>
      <c r="U337" s="272"/>
      <c r="V337" s="272"/>
      <c r="W337" s="272"/>
      <c r="X337" s="273"/>
      <c r="AT337" s="274" t="s">
        <v>204</v>
      </c>
      <c r="AU337" s="274" t="s">
        <v>149</v>
      </c>
      <c r="AV337" s="13" t="s">
        <v>153</v>
      </c>
      <c r="AW337" s="13" t="s">
        <v>5</v>
      </c>
      <c r="AX337" s="13" t="s">
        <v>80</v>
      </c>
      <c r="AY337" s="274" t="s">
        <v>135</v>
      </c>
    </row>
    <row r="338" spans="2:65" s="1" customFormat="1" ht="16.5" customHeight="1">
      <c r="B338" s="36"/>
      <c r="C338" s="209" t="s">
        <v>711</v>
      </c>
      <c r="D338" s="209" t="s">
        <v>138</v>
      </c>
      <c r="E338" s="210" t="s">
        <v>1229</v>
      </c>
      <c r="F338" s="211" t="s">
        <v>1230</v>
      </c>
      <c r="G338" s="212" t="s">
        <v>249</v>
      </c>
      <c r="H338" s="213">
        <v>25</v>
      </c>
      <c r="I338" s="214"/>
      <c r="J338" s="214"/>
      <c r="K338" s="215">
        <f>ROUND(P338*H338,2)</f>
        <v>0</v>
      </c>
      <c r="L338" s="211" t="s">
        <v>142</v>
      </c>
      <c r="M338" s="41"/>
      <c r="N338" s="216" t="s">
        <v>1</v>
      </c>
      <c r="O338" s="217" t="s">
        <v>41</v>
      </c>
      <c r="P338" s="218">
        <f>I338+J338</f>
        <v>0</v>
      </c>
      <c r="Q338" s="218">
        <f>ROUND(I338*H338,2)</f>
        <v>0</v>
      </c>
      <c r="R338" s="218">
        <f>ROUND(J338*H338,2)</f>
        <v>0</v>
      </c>
      <c r="S338" s="77"/>
      <c r="T338" s="219">
        <f>S338*H338</f>
        <v>0</v>
      </c>
      <c r="U338" s="219">
        <v>0</v>
      </c>
      <c r="V338" s="219">
        <f>U338*H338</f>
        <v>0</v>
      </c>
      <c r="W338" s="219">
        <v>0</v>
      </c>
      <c r="X338" s="220">
        <f>W338*H338</f>
        <v>0</v>
      </c>
      <c r="AR338" s="15" t="s">
        <v>684</v>
      </c>
      <c r="AT338" s="15" t="s">
        <v>138</v>
      </c>
      <c r="AU338" s="15" t="s">
        <v>149</v>
      </c>
      <c r="AY338" s="15" t="s">
        <v>135</v>
      </c>
      <c r="BE338" s="221">
        <f>IF(O338="základní",K338,0)</f>
        <v>0</v>
      </c>
      <c r="BF338" s="221">
        <f>IF(O338="snížená",K338,0)</f>
        <v>0</v>
      </c>
      <c r="BG338" s="221">
        <f>IF(O338="zákl. přenesená",K338,0)</f>
        <v>0</v>
      </c>
      <c r="BH338" s="221">
        <f>IF(O338="sníž. přenesená",K338,0)</f>
        <v>0</v>
      </c>
      <c r="BI338" s="221">
        <f>IF(O338="nulová",K338,0)</f>
        <v>0</v>
      </c>
      <c r="BJ338" s="15" t="s">
        <v>80</v>
      </c>
      <c r="BK338" s="221">
        <f>ROUND(P338*H338,2)</f>
        <v>0</v>
      </c>
      <c r="BL338" s="15" t="s">
        <v>684</v>
      </c>
      <c r="BM338" s="15" t="s">
        <v>1231</v>
      </c>
    </row>
    <row r="339" spans="2:51" s="12" customFormat="1" ht="12">
      <c r="B339" s="254"/>
      <c r="C339" s="255"/>
      <c r="D339" s="230" t="s">
        <v>204</v>
      </c>
      <c r="E339" s="256" t="s">
        <v>1</v>
      </c>
      <c r="F339" s="257" t="s">
        <v>1078</v>
      </c>
      <c r="G339" s="255"/>
      <c r="H339" s="256" t="s">
        <v>1</v>
      </c>
      <c r="I339" s="258"/>
      <c r="J339" s="258"/>
      <c r="K339" s="255"/>
      <c r="L339" s="255"/>
      <c r="M339" s="259"/>
      <c r="N339" s="260"/>
      <c r="O339" s="261"/>
      <c r="P339" s="261"/>
      <c r="Q339" s="261"/>
      <c r="R339" s="261"/>
      <c r="S339" s="261"/>
      <c r="T339" s="261"/>
      <c r="U339" s="261"/>
      <c r="V339" s="261"/>
      <c r="W339" s="261"/>
      <c r="X339" s="262"/>
      <c r="AT339" s="263" t="s">
        <v>204</v>
      </c>
      <c r="AU339" s="263" t="s">
        <v>149</v>
      </c>
      <c r="AV339" s="12" t="s">
        <v>80</v>
      </c>
      <c r="AW339" s="12" t="s">
        <v>5</v>
      </c>
      <c r="AX339" s="12" t="s">
        <v>72</v>
      </c>
      <c r="AY339" s="263" t="s">
        <v>135</v>
      </c>
    </row>
    <row r="340" spans="2:51" s="11" customFormat="1" ht="12">
      <c r="B340" s="228"/>
      <c r="C340" s="229"/>
      <c r="D340" s="230" t="s">
        <v>204</v>
      </c>
      <c r="E340" s="231" t="s">
        <v>1</v>
      </c>
      <c r="F340" s="232" t="s">
        <v>336</v>
      </c>
      <c r="G340" s="229"/>
      <c r="H340" s="233">
        <v>25</v>
      </c>
      <c r="I340" s="234"/>
      <c r="J340" s="234"/>
      <c r="K340" s="229"/>
      <c r="L340" s="229"/>
      <c r="M340" s="235"/>
      <c r="N340" s="236"/>
      <c r="O340" s="237"/>
      <c r="P340" s="237"/>
      <c r="Q340" s="237"/>
      <c r="R340" s="237"/>
      <c r="S340" s="237"/>
      <c r="T340" s="237"/>
      <c r="U340" s="237"/>
      <c r="V340" s="237"/>
      <c r="W340" s="237"/>
      <c r="X340" s="238"/>
      <c r="AT340" s="239" t="s">
        <v>204</v>
      </c>
      <c r="AU340" s="239" t="s">
        <v>149</v>
      </c>
      <c r="AV340" s="11" t="s">
        <v>82</v>
      </c>
      <c r="AW340" s="11" t="s">
        <v>5</v>
      </c>
      <c r="AX340" s="11" t="s">
        <v>72</v>
      </c>
      <c r="AY340" s="239" t="s">
        <v>135</v>
      </c>
    </row>
    <row r="341" spans="2:51" s="13" customFormat="1" ht="12">
      <c r="B341" s="264"/>
      <c r="C341" s="265"/>
      <c r="D341" s="230" t="s">
        <v>204</v>
      </c>
      <c r="E341" s="266" t="s">
        <v>1</v>
      </c>
      <c r="F341" s="267" t="s">
        <v>1079</v>
      </c>
      <c r="G341" s="265"/>
      <c r="H341" s="268">
        <v>25</v>
      </c>
      <c r="I341" s="269"/>
      <c r="J341" s="269"/>
      <c r="K341" s="265"/>
      <c r="L341" s="265"/>
      <c r="M341" s="270"/>
      <c r="N341" s="271"/>
      <c r="O341" s="272"/>
      <c r="P341" s="272"/>
      <c r="Q341" s="272"/>
      <c r="R341" s="272"/>
      <c r="S341" s="272"/>
      <c r="T341" s="272"/>
      <c r="U341" s="272"/>
      <c r="V341" s="272"/>
      <c r="W341" s="272"/>
      <c r="X341" s="273"/>
      <c r="AT341" s="274" t="s">
        <v>204</v>
      </c>
      <c r="AU341" s="274" t="s">
        <v>149</v>
      </c>
      <c r="AV341" s="13" t="s">
        <v>153</v>
      </c>
      <c r="AW341" s="13" t="s">
        <v>5</v>
      </c>
      <c r="AX341" s="13" t="s">
        <v>80</v>
      </c>
      <c r="AY341" s="274" t="s">
        <v>135</v>
      </c>
    </row>
    <row r="342" spans="2:65" s="1" customFormat="1" ht="16.5" customHeight="1">
      <c r="B342" s="36"/>
      <c r="C342" s="243" t="s">
        <v>715</v>
      </c>
      <c r="D342" s="243" t="s">
        <v>415</v>
      </c>
      <c r="E342" s="244" t="s">
        <v>1232</v>
      </c>
      <c r="F342" s="245" t="s">
        <v>1233</v>
      </c>
      <c r="G342" s="246" t="s">
        <v>1156</v>
      </c>
      <c r="H342" s="247">
        <v>25</v>
      </c>
      <c r="I342" s="248"/>
      <c r="J342" s="249"/>
      <c r="K342" s="250">
        <f>ROUND(P342*H342,2)</f>
        <v>0</v>
      </c>
      <c r="L342" s="245" t="s">
        <v>1</v>
      </c>
      <c r="M342" s="251"/>
      <c r="N342" s="252" t="s">
        <v>1</v>
      </c>
      <c r="O342" s="217" t="s">
        <v>41</v>
      </c>
      <c r="P342" s="218">
        <f>I342+J342</f>
        <v>0</v>
      </c>
      <c r="Q342" s="218">
        <f>ROUND(I342*H342,2)</f>
        <v>0</v>
      </c>
      <c r="R342" s="218">
        <f>ROUND(J342*H342,2)</f>
        <v>0</v>
      </c>
      <c r="S342" s="77"/>
      <c r="T342" s="219">
        <f>S342*H342</f>
        <v>0</v>
      </c>
      <c r="U342" s="219">
        <v>0</v>
      </c>
      <c r="V342" s="219">
        <f>U342*H342</f>
        <v>0</v>
      </c>
      <c r="W342" s="219">
        <v>0</v>
      </c>
      <c r="X342" s="220">
        <f>W342*H342</f>
        <v>0</v>
      </c>
      <c r="AR342" s="15" t="s">
        <v>1085</v>
      </c>
      <c r="AT342" s="15" t="s">
        <v>415</v>
      </c>
      <c r="AU342" s="15" t="s">
        <v>149</v>
      </c>
      <c r="AY342" s="15" t="s">
        <v>135</v>
      </c>
      <c r="BE342" s="221">
        <f>IF(O342="základní",K342,0)</f>
        <v>0</v>
      </c>
      <c r="BF342" s="221">
        <f>IF(O342="snížená",K342,0)</f>
        <v>0</v>
      </c>
      <c r="BG342" s="221">
        <f>IF(O342="zákl. přenesená",K342,0)</f>
        <v>0</v>
      </c>
      <c r="BH342" s="221">
        <f>IF(O342="sníž. přenesená",K342,0)</f>
        <v>0</v>
      </c>
      <c r="BI342" s="221">
        <f>IF(O342="nulová",K342,0)</f>
        <v>0</v>
      </c>
      <c r="BJ342" s="15" t="s">
        <v>80</v>
      </c>
      <c r="BK342" s="221">
        <f>ROUND(P342*H342,2)</f>
        <v>0</v>
      </c>
      <c r="BL342" s="15" t="s">
        <v>684</v>
      </c>
      <c r="BM342" s="15" t="s">
        <v>1234</v>
      </c>
    </row>
    <row r="343" spans="2:51" s="12" customFormat="1" ht="12">
      <c r="B343" s="254"/>
      <c r="C343" s="255"/>
      <c r="D343" s="230" t="s">
        <v>204</v>
      </c>
      <c r="E343" s="256" t="s">
        <v>1</v>
      </c>
      <c r="F343" s="257" t="s">
        <v>1078</v>
      </c>
      <c r="G343" s="255"/>
      <c r="H343" s="256" t="s">
        <v>1</v>
      </c>
      <c r="I343" s="258"/>
      <c r="J343" s="258"/>
      <c r="K343" s="255"/>
      <c r="L343" s="255"/>
      <c r="M343" s="259"/>
      <c r="N343" s="260"/>
      <c r="O343" s="261"/>
      <c r="P343" s="261"/>
      <c r="Q343" s="261"/>
      <c r="R343" s="261"/>
      <c r="S343" s="261"/>
      <c r="T343" s="261"/>
      <c r="U343" s="261"/>
      <c r="V343" s="261"/>
      <c r="W343" s="261"/>
      <c r="X343" s="262"/>
      <c r="AT343" s="263" t="s">
        <v>204</v>
      </c>
      <c r="AU343" s="263" t="s">
        <v>149</v>
      </c>
      <c r="AV343" s="12" t="s">
        <v>80</v>
      </c>
      <c r="AW343" s="12" t="s">
        <v>5</v>
      </c>
      <c r="AX343" s="12" t="s">
        <v>72</v>
      </c>
      <c r="AY343" s="263" t="s">
        <v>135</v>
      </c>
    </row>
    <row r="344" spans="2:51" s="11" customFormat="1" ht="12">
      <c r="B344" s="228"/>
      <c r="C344" s="229"/>
      <c r="D344" s="230" t="s">
        <v>204</v>
      </c>
      <c r="E344" s="231" t="s">
        <v>1</v>
      </c>
      <c r="F344" s="232" t="s">
        <v>336</v>
      </c>
      <c r="G344" s="229"/>
      <c r="H344" s="233">
        <v>25</v>
      </c>
      <c r="I344" s="234"/>
      <c r="J344" s="234"/>
      <c r="K344" s="229"/>
      <c r="L344" s="229"/>
      <c r="M344" s="235"/>
      <c r="N344" s="236"/>
      <c r="O344" s="237"/>
      <c r="P344" s="237"/>
      <c r="Q344" s="237"/>
      <c r="R344" s="237"/>
      <c r="S344" s="237"/>
      <c r="T344" s="237"/>
      <c r="U344" s="237"/>
      <c r="V344" s="237"/>
      <c r="W344" s="237"/>
      <c r="X344" s="238"/>
      <c r="AT344" s="239" t="s">
        <v>204</v>
      </c>
      <c r="AU344" s="239" t="s">
        <v>149</v>
      </c>
      <c r="AV344" s="11" t="s">
        <v>82</v>
      </c>
      <c r="AW344" s="11" t="s">
        <v>5</v>
      </c>
      <c r="AX344" s="11" t="s">
        <v>72</v>
      </c>
      <c r="AY344" s="239" t="s">
        <v>135</v>
      </c>
    </row>
    <row r="345" spans="2:51" s="13" customFormat="1" ht="12">
      <c r="B345" s="264"/>
      <c r="C345" s="265"/>
      <c r="D345" s="230" t="s">
        <v>204</v>
      </c>
      <c r="E345" s="266" t="s">
        <v>1</v>
      </c>
      <c r="F345" s="267" t="s">
        <v>1079</v>
      </c>
      <c r="G345" s="265"/>
      <c r="H345" s="268">
        <v>25</v>
      </c>
      <c r="I345" s="269"/>
      <c r="J345" s="269"/>
      <c r="K345" s="265"/>
      <c r="L345" s="265"/>
      <c r="M345" s="270"/>
      <c r="N345" s="271"/>
      <c r="O345" s="272"/>
      <c r="P345" s="272"/>
      <c r="Q345" s="272"/>
      <c r="R345" s="272"/>
      <c r="S345" s="272"/>
      <c r="T345" s="272"/>
      <c r="U345" s="272"/>
      <c r="V345" s="272"/>
      <c r="W345" s="272"/>
      <c r="X345" s="273"/>
      <c r="AT345" s="274" t="s">
        <v>204</v>
      </c>
      <c r="AU345" s="274" t="s">
        <v>149</v>
      </c>
      <c r="AV345" s="13" t="s">
        <v>153</v>
      </c>
      <c r="AW345" s="13" t="s">
        <v>5</v>
      </c>
      <c r="AX345" s="13" t="s">
        <v>80</v>
      </c>
      <c r="AY345" s="274" t="s">
        <v>135</v>
      </c>
    </row>
    <row r="346" spans="2:65" s="1" customFormat="1" ht="16.5" customHeight="1">
      <c r="B346" s="36"/>
      <c r="C346" s="209" t="s">
        <v>723</v>
      </c>
      <c r="D346" s="209" t="s">
        <v>138</v>
      </c>
      <c r="E346" s="210" t="s">
        <v>1235</v>
      </c>
      <c r="F346" s="211" t="s">
        <v>1236</v>
      </c>
      <c r="G346" s="212" t="s">
        <v>249</v>
      </c>
      <c r="H346" s="213">
        <v>17</v>
      </c>
      <c r="I346" s="214"/>
      <c r="J346" s="214"/>
      <c r="K346" s="215">
        <f>ROUND(P346*H346,2)</f>
        <v>0</v>
      </c>
      <c r="L346" s="211" t="s">
        <v>142</v>
      </c>
      <c r="M346" s="41"/>
      <c r="N346" s="216" t="s">
        <v>1</v>
      </c>
      <c r="O346" s="217" t="s">
        <v>41</v>
      </c>
      <c r="P346" s="218">
        <f>I346+J346</f>
        <v>0</v>
      </c>
      <c r="Q346" s="218">
        <f>ROUND(I346*H346,2)</f>
        <v>0</v>
      </c>
      <c r="R346" s="218">
        <f>ROUND(J346*H346,2)</f>
        <v>0</v>
      </c>
      <c r="S346" s="77"/>
      <c r="T346" s="219">
        <f>S346*H346</f>
        <v>0</v>
      </c>
      <c r="U346" s="219">
        <v>0</v>
      </c>
      <c r="V346" s="219">
        <f>U346*H346</f>
        <v>0</v>
      </c>
      <c r="W346" s="219">
        <v>0</v>
      </c>
      <c r="X346" s="220">
        <f>W346*H346</f>
        <v>0</v>
      </c>
      <c r="AR346" s="15" t="s">
        <v>684</v>
      </c>
      <c r="AT346" s="15" t="s">
        <v>138</v>
      </c>
      <c r="AU346" s="15" t="s">
        <v>149</v>
      </c>
      <c r="AY346" s="15" t="s">
        <v>135</v>
      </c>
      <c r="BE346" s="221">
        <f>IF(O346="základní",K346,0)</f>
        <v>0</v>
      </c>
      <c r="BF346" s="221">
        <f>IF(O346="snížená",K346,0)</f>
        <v>0</v>
      </c>
      <c r="BG346" s="221">
        <f>IF(O346="zákl. přenesená",K346,0)</f>
        <v>0</v>
      </c>
      <c r="BH346" s="221">
        <f>IF(O346="sníž. přenesená",K346,0)</f>
        <v>0</v>
      </c>
      <c r="BI346" s="221">
        <f>IF(O346="nulová",K346,0)</f>
        <v>0</v>
      </c>
      <c r="BJ346" s="15" t="s">
        <v>80</v>
      </c>
      <c r="BK346" s="221">
        <f>ROUND(P346*H346,2)</f>
        <v>0</v>
      </c>
      <c r="BL346" s="15" t="s">
        <v>684</v>
      </c>
      <c r="BM346" s="15" t="s">
        <v>1237</v>
      </c>
    </row>
    <row r="347" spans="2:51" s="12" customFormat="1" ht="12">
      <c r="B347" s="254"/>
      <c r="C347" s="255"/>
      <c r="D347" s="230" t="s">
        <v>204</v>
      </c>
      <c r="E347" s="256" t="s">
        <v>1</v>
      </c>
      <c r="F347" s="257" t="s">
        <v>1078</v>
      </c>
      <c r="G347" s="255"/>
      <c r="H347" s="256" t="s">
        <v>1</v>
      </c>
      <c r="I347" s="258"/>
      <c r="J347" s="258"/>
      <c r="K347" s="255"/>
      <c r="L347" s="255"/>
      <c r="M347" s="259"/>
      <c r="N347" s="260"/>
      <c r="O347" s="261"/>
      <c r="P347" s="261"/>
      <c r="Q347" s="261"/>
      <c r="R347" s="261"/>
      <c r="S347" s="261"/>
      <c r="T347" s="261"/>
      <c r="U347" s="261"/>
      <c r="V347" s="261"/>
      <c r="W347" s="261"/>
      <c r="X347" s="262"/>
      <c r="AT347" s="263" t="s">
        <v>204</v>
      </c>
      <c r="AU347" s="263" t="s">
        <v>149</v>
      </c>
      <c r="AV347" s="12" t="s">
        <v>80</v>
      </c>
      <c r="AW347" s="12" t="s">
        <v>5</v>
      </c>
      <c r="AX347" s="12" t="s">
        <v>72</v>
      </c>
      <c r="AY347" s="263" t="s">
        <v>135</v>
      </c>
    </row>
    <row r="348" spans="2:51" s="11" customFormat="1" ht="12">
      <c r="B348" s="228"/>
      <c r="C348" s="229"/>
      <c r="D348" s="230" t="s">
        <v>204</v>
      </c>
      <c r="E348" s="231" t="s">
        <v>1</v>
      </c>
      <c r="F348" s="232" t="s">
        <v>287</v>
      </c>
      <c r="G348" s="229"/>
      <c r="H348" s="233">
        <v>17</v>
      </c>
      <c r="I348" s="234"/>
      <c r="J348" s="234"/>
      <c r="K348" s="229"/>
      <c r="L348" s="229"/>
      <c r="M348" s="235"/>
      <c r="N348" s="236"/>
      <c r="O348" s="237"/>
      <c r="P348" s="237"/>
      <c r="Q348" s="237"/>
      <c r="R348" s="237"/>
      <c r="S348" s="237"/>
      <c r="T348" s="237"/>
      <c r="U348" s="237"/>
      <c r="V348" s="237"/>
      <c r="W348" s="237"/>
      <c r="X348" s="238"/>
      <c r="AT348" s="239" t="s">
        <v>204</v>
      </c>
      <c r="AU348" s="239" t="s">
        <v>149</v>
      </c>
      <c r="AV348" s="11" t="s">
        <v>82</v>
      </c>
      <c r="AW348" s="11" t="s">
        <v>5</v>
      </c>
      <c r="AX348" s="11" t="s">
        <v>72</v>
      </c>
      <c r="AY348" s="239" t="s">
        <v>135</v>
      </c>
    </row>
    <row r="349" spans="2:51" s="13" customFormat="1" ht="12">
      <c r="B349" s="264"/>
      <c r="C349" s="265"/>
      <c r="D349" s="230" t="s">
        <v>204</v>
      </c>
      <c r="E349" s="266" t="s">
        <v>1</v>
      </c>
      <c r="F349" s="267" t="s">
        <v>1079</v>
      </c>
      <c r="G349" s="265"/>
      <c r="H349" s="268">
        <v>17</v>
      </c>
      <c r="I349" s="269"/>
      <c r="J349" s="269"/>
      <c r="K349" s="265"/>
      <c r="L349" s="265"/>
      <c r="M349" s="270"/>
      <c r="N349" s="271"/>
      <c r="O349" s="272"/>
      <c r="P349" s="272"/>
      <c r="Q349" s="272"/>
      <c r="R349" s="272"/>
      <c r="S349" s="272"/>
      <c r="T349" s="272"/>
      <c r="U349" s="272"/>
      <c r="V349" s="272"/>
      <c r="W349" s="272"/>
      <c r="X349" s="273"/>
      <c r="AT349" s="274" t="s">
        <v>204</v>
      </c>
      <c r="AU349" s="274" t="s">
        <v>149</v>
      </c>
      <c r="AV349" s="13" t="s">
        <v>153</v>
      </c>
      <c r="AW349" s="13" t="s">
        <v>5</v>
      </c>
      <c r="AX349" s="13" t="s">
        <v>80</v>
      </c>
      <c r="AY349" s="274" t="s">
        <v>135</v>
      </c>
    </row>
    <row r="350" spans="2:65" s="1" customFormat="1" ht="16.5" customHeight="1">
      <c r="B350" s="36"/>
      <c r="C350" s="243" t="s">
        <v>728</v>
      </c>
      <c r="D350" s="243" t="s">
        <v>415</v>
      </c>
      <c r="E350" s="244" t="s">
        <v>1238</v>
      </c>
      <c r="F350" s="245" t="s">
        <v>1239</v>
      </c>
      <c r="G350" s="246" t="s">
        <v>1156</v>
      </c>
      <c r="H350" s="247">
        <v>17</v>
      </c>
      <c r="I350" s="248"/>
      <c r="J350" s="249"/>
      <c r="K350" s="250">
        <f>ROUND(P350*H350,2)</f>
        <v>0</v>
      </c>
      <c r="L350" s="245" t="s">
        <v>1</v>
      </c>
      <c r="M350" s="251"/>
      <c r="N350" s="252" t="s">
        <v>1</v>
      </c>
      <c r="O350" s="217" t="s">
        <v>41</v>
      </c>
      <c r="P350" s="218">
        <f>I350+J350</f>
        <v>0</v>
      </c>
      <c r="Q350" s="218">
        <f>ROUND(I350*H350,2)</f>
        <v>0</v>
      </c>
      <c r="R350" s="218">
        <f>ROUND(J350*H350,2)</f>
        <v>0</v>
      </c>
      <c r="S350" s="77"/>
      <c r="T350" s="219">
        <f>S350*H350</f>
        <v>0</v>
      </c>
      <c r="U350" s="219">
        <v>0</v>
      </c>
      <c r="V350" s="219">
        <f>U350*H350</f>
        <v>0</v>
      </c>
      <c r="W350" s="219">
        <v>0</v>
      </c>
      <c r="X350" s="220">
        <f>W350*H350</f>
        <v>0</v>
      </c>
      <c r="AR350" s="15" t="s">
        <v>1085</v>
      </c>
      <c r="AT350" s="15" t="s">
        <v>415</v>
      </c>
      <c r="AU350" s="15" t="s">
        <v>149</v>
      </c>
      <c r="AY350" s="15" t="s">
        <v>135</v>
      </c>
      <c r="BE350" s="221">
        <f>IF(O350="základní",K350,0)</f>
        <v>0</v>
      </c>
      <c r="BF350" s="221">
        <f>IF(O350="snížená",K350,0)</f>
        <v>0</v>
      </c>
      <c r="BG350" s="221">
        <f>IF(O350="zákl. přenesená",K350,0)</f>
        <v>0</v>
      </c>
      <c r="BH350" s="221">
        <f>IF(O350="sníž. přenesená",K350,0)</f>
        <v>0</v>
      </c>
      <c r="BI350" s="221">
        <f>IF(O350="nulová",K350,0)</f>
        <v>0</v>
      </c>
      <c r="BJ350" s="15" t="s">
        <v>80</v>
      </c>
      <c r="BK350" s="221">
        <f>ROUND(P350*H350,2)</f>
        <v>0</v>
      </c>
      <c r="BL350" s="15" t="s">
        <v>684</v>
      </c>
      <c r="BM350" s="15" t="s">
        <v>1240</v>
      </c>
    </row>
    <row r="351" spans="2:51" s="12" customFormat="1" ht="12">
      <c r="B351" s="254"/>
      <c r="C351" s="255"/>
      <c r="D351" s="230" t="s">
        <v>204</v>
      </c>
      <c r="E351" s="256" t="s">
        <v>1</v>
      </c>
      <c r="F351" s="257" t="s">
        <v>1078</v>
      </c>
      <c r="G351" s="255"/>
      <c r="H351" s="256" t="s">
        <v>1</v>
      </c>
      <c r="I351" s="258"/>
      <c r="J351" s="258"/>
      <c r="K351" s="255"/>
      <c r="L351" s="255"/>
      <c r="M351" s="259"/>
      <c r="N351" s="260"/>
      <c r="O351" s="261"/>
      <c r="P351" s="261"/>
      <c r="Q351" s="261"/>
      <c r="R351" s="261"/>
      <c r="S351" s="261"/>
      <c r="T351" s="261"/>
      <c r="U351" s="261"/>
      <c r="V351" s="261"/>
      <c r="W351" s="261"/>
      <c r="X351" s="262"/>
      <c r="AT351" s="263" t="s">
        <v>204</v>
      </c>
      <c r="AU351" s="263" t="s">
        <v>149</v>
      </c>
      <c r="AV351" s="12" t="s">
        <v>80</v>
      </c>
      <c r="AW351" s="12" t="s">
        <v>5</v>
      </c>
      <c r="AX351" s="12" t="s">
        <v>72</v>
      </c>
      <c r="AY351" s="263" t="s">
        <v>135</v>
      </c>
    </row>
    <row r="352" spans="2:51" s="11" customFormat="1" ht="12">
      <c r="B352" s="228"/>
      <c r="C352" s="229"/>
      <c r="D352" s="230" t="s">
        <v>204</v>
      </c>
      <c r="E352" s="231" t="s">
        <v>1</v>
      </c>
      <c r="F352" s="232" t="s">
        <v>287</v>
      </c>
      <c r="G352" s="229"/>
      <c r="H352" s="233">
        <v>17</v>
      </c>
      <c r="I352" s="234"/>
      <c r="J352" s="234"/>
      <c r="K352" s="229"/>
      <c r="L352" s="229"/>
      <c r="M352" s="235"/>
      <c r="N352" s="236"/>
      <c r="O352" s="237"/>
      <c r="P352" s="237"/>
      <c r="Q352" s="237"/>
      <c r="R352" s="237"/>
      <c r="S352" s="237"/>
      <c r="T352" s="237"/>
      <c r="U352" s="237"/>
      <c r="V352" s="237"/>
      <c r="W352" s="237"/>
      <c r="X352" s="238"/>
      <c r="AT352" s="239" t="s">
        <v>204</v>
      </c>
      <c r="AU352" s="239" t="s">
        <v>149</v>
      </c>
      <c r="AV352" s="11" t="s">
        <v>82</v>
      </c>
      <c r="AW352" s="11" t="s">
        <v>5</v>
      </c>
      <c r="AX352" s="11" t="s">
        <v>72</v>
      </c>
      <c r="AY352" s="239" t="s">
        <v>135</v>
      </c>
    </row>
    <row r="353" spans="2:51" s="13" customFormat="1" ht="12">
      <c r="B353" s="264"/>
      <c r="C353" s="265"/>
      <c r="D353" s="230" t="s">
        <v>204</v>
      </c>
      <c r="E353" s="266" t="s">
        <v>1</v>
      </c>
      <c r="F353" s="267" t="s">
        <v>1079</v>
      </c>
      <c r="G353" s="265"/>
      <c r="H353" s="268">
        <v>17</v>
      </c>
      <c r="I353" s="269"/>
      <c r="J353" s="269"/>
      <c r="K353" s="265"/>
      <c r="L353" s="265"/>
      <c r="M353" s="270"/>
      <c r="N353" s="271"/>
      <c r="O353" s="272"/>
      <c r="P353" s="272"/>
      <c r="Q353" s="272"/>
      <c r="R353" s="272"/>
      <c r="S353" s="272"/>
      <c r="T353" s="272"/>
      <c r="U353" s="272"/>
      <c r="V353" s="272"/>
      <c r="W353" s="272"/>
      <c r="X353" s="273"/>
      <c r="AT353" s="274" t="s">
        <v>204</v>
      </c>
      <c r="AU353" s="274" t="s">
        <v>149</v>
      </c>
      <c r="AV353" s="13" t="s">
        <v>153</v>
      </c>
      <c r="AW353" s="13" t="s">
        <v>5</v>
      </c>
      <c r="AX353" s="13" t="s">
        <v>80</v>
      </c>
      <c r="AY353" s="274" t="s">
        <v>135</v>
      </c>
    </row>
    <row r="354" spans="2:65" s="1" customFormat="1" ht="16.5" customHeight="1">
      <c r="B354" s="36"/>
      <c r="C354" s="209" t="s">
        <v>732</v>
      </c>
      <c r="D354" s="209" t="s">
        <v>138</v>
      </c>
      <c r="E354" s="210" t="s">
        <v>1241</v>
      </c>
      <c r="F354" s="211" t="s">
        <v>1242</v>
      </c>
      <c r="G354" s="212" t="s">
        <v>249</v>
      </c>
      <c r="H354" s="213">
        <v>9</v>
      </c>
      <c r="I354" s="214"/>
      <c r="J354" s="214"/>
      <c r="K354" s="215">
        <f>ROUND(P354*H354,2)</f>
        <v>0</v>
      </c>
      <c r="L354" s="211" t="s">
        <v>142</v>
      </c>
      <c r="M354" s="41"/>
      <c r="N354" s="216" t="s">
        <v>1</v>
      </c>
      <c r="O354" s="217" t="s">
        <v>41</v>
      </c>
      <c r="P354" s="218">
        <f>I354+J354</f>
        <v>0</v>
      </c>
      <c r="Q354" s="218">
        <f>ROUND(I354*H354,2)</f>
        <v>0</v>
      </c>
      <c r="R354" s="218">
        <f>ROUND(J354*H354,2)</f>
        <v>0</v>
      </c>
      <c r="S354" s="77"/>
      <c r="T354" s="219">
        <f>S354*H354</f>
        <v>0</v>
      </c>
      <c r="U354" s="219">
        <v>0</v>
      </c>
      <c r="V354" s="219">
        <f>U354*H354</f>
        <v>0</v>
      </c>
      <c r="W354" s="219">
        <v>0</v>
      </c>
      <c r="X354" s="220">
        <f>W354*H354</f>
        <v>0</v>
      </c>
      <c r="AR354" s="15" t="s">
        <v>684</v>
      </c>
      <c r="AT354" s="15" t="s">
        <v>138</v>
      </c>
      <c r="AU354" s="15" t="s">
        <v>149</v>
      </c>
      <c r="AY354" s="15" t="s">
        <v>135</v>
      </c>
      <c r="BE354" s="221">
        <f>IF(O354="základní",K354,0)</f>
        <v>0</v>
      </c>
      <c r="BF354" s="221">
        <f>IF(O354="snížená",K354,0)</f>
        <v>0</v>
      </c>
      <c r="BG354" s="221">
        <f>IF(O354="zákl. přenesená",K354,0)</f>
        <v>0</v>
      </c>
      <c r="BH354" s="221">
        <f>IF(O354="sníž. přenesená",K354,0)</f>
        <v>0</v>
      </c>
      <c r="BI354" s="221">
        <f>IF(O354="nulová",K354,0)</f>
        <v>0</v>
      </c>
      <c r="BJ354" s="15" t="s">
        <v>80</v>
      </c>
      <c r="BK354" s="221">
        <f>ROUND(P354*H354,2)</f>
        <v>0</v>
      </c>
      <c r="BL354" s="15" t="s">
        <v>684</v>
      </c>
      <c r="BM354" s="15" t="s">
        <v>1243</v>
      </c>
    </row>
    <row r="355" spans="2:51" s="12" customFormat="1" ht="12">
      <c r="B355" s="254"/>
      <c r="C355" s="255"/>
      <c r="D355" s="230" t="s">
        <v>204</v>
      </c>
      <c r="E355" s="256" t="s">
        <v>1</v>
      </c>
      <c r="F355" s="257" t="s">
        <v>1078</v>
      </c>
      <c r="G355" s="255"/>
      <c r="H355" s="256" t="s">
        <v>1</v>
      </c>
      <c r="I355" s="258"/>
      <c r="J355" s="258"/>
      <c r="K355" s="255"/>
      <c r="L355" s="255"/>
      <c r="M355" s="259"/>
      <c r="N355" s="260"/>
      <c r="O355" s="261"/>
      <c r="P355" s="261"/>
      <c r="Q355" s="261"/>
      <c r="R355" s="261"/>
      <c r="S355" s="261"/>
      <c r="T355" s="261"/>
      <c r="U355" s="261"/>
      <c r="V355" s="261"/>
      <c r="W355" s="261"/>
      <c r="X355" s="262"/>
      <c r="AT355" s="263" t="s">
        <v>204</v>
      </c>
      <c r="AU355" s="263" t="s">
        <v>149</v>
      </c>
      <c r="AV355" s="12" t="s">
        <v>80</v>
      </c>
      <c r="AW355" s="12" t="s">
        <v>5</v>
      </c>
      <c r="AX355" s="12" t="s">
        <v>72</v>
      </c>
      <c r="AY355" s="263" t="s">
        <v>135</v>
      </c>
    </row>
    <row r="356" spans="2:51" s="11" customFormat="1" ht="12">
      <c r="B356" s="228"/>
      <c r="C356" s="229"/>
      <c r="D356" s="230" t="s">
        <v>204</v>
      </c>
      <c r="E356" s="231" t="s">
        <v>1</v>
      </c>
      <c r="F356" s="232" t="s">
        <v>174</v>
      </c>
      <c r="G356" s="229"/>
      <c r="H356" s="233">
        <v>9</v>
      </c>
      <c r="I356" s="234"/>
      <c r="J356" s="234"/>
      <c r="K356" s="229"/>
      <c r="L356" s="229"/>
      <c r="M356" s="235"/>
      <c r="N356" s="236"/>
      <c r="O356" s="237"/>
      <c r="P356" s="237"/>
      <c r="Q356" s="237"/>
      <c r="R356" s="237"/>
      <c r="S356" s="237"/>
      <c r="T356" s="237"/>
      <c r="U356" s="237"/>
      <c r="V356" s="237"/>
      <c r="W356" s="237"/>
      <c r="X356" s="238"/>
      <c r="AT356" s="239" t="s">
        <v>204</v>
      </c>
      <c r="AU356" s="239" t="s">
        <v>149</v>
      </c>
      <c r="AV356" s="11" t="s">
        <v>82</v>
      </c>
      <c r="AW356" s="11" t="s">
        <v>5</v>
      </c>
      <c r="AX356" s="11" t="s">
        <v>72</v>
      </c>
      <c r="AY356" s="239" t="s">
        <v>135</v>
      </c>
    </row>
    <row r="357" spans="2:51" s="13" customFormat="1" ht="12">
      <c r="B357" s="264"/>
      <c r="C357" s="265"/>
      <c r="D357" s="230" t="s">
        <v>204</v>
      </c>
      <c r="E357" s="266" t="s">
        <v>1</v>
      </c>
      <c r="F357" s="267" t="s">
        <v>1079</v>
      </c>
      <c r="G357" s="265"/>
      <c r="H357" s="268">
        <v>9</v>
      </c>
      <c r="I357" s="269"/>
      <c r="J357" s="269"/>
      <c r="K357" s="265"/>
      <c r="L357" s="265"/>
      <c r="M357" s="270"/>
      <c r="N357" s="271"/>
      <c r="O357" s="272"/>
      <c r="P357" s="272"/>
      <c r="Q357" s="272"/>
      <c r="R357" s="272"/>
      <c r="S357" s="272"/>
      <c r="T357" s="272"/>
      <c r="U357" s="272"/>
      <c r="V357" s="272"/>
      <c r="W357" s="272"/>
      <c r="X357" s="273"/>
      <c r="AT357" s="274" t="s">
        <v>204</v>
      </c>
      <c r="AU357" s="274" t="s">
        <v>149</v>
      </c>
      <c r="AV357" s="13" t="s">
        <v>153</v>
      </c>
      <c r="AW357" s="13" t="s">
        <v>5</v>
      </c>
      <c r="AX357" s="13" t="s">
        <v>80</v>
      </c>
      <c r="AY357" s="274" t="s">
        <v>135</v>
      </c>
    </row>
    <row r="358" spans="2:65" s="1" customFormat="1" ht="16.5" customHeight="1">
      <c r="B358" s="36"/>
      <c r="C358" s="243" t="s">
        <v>758</v>
      </c>
      <c r="D358" s="243" t="s">
        <v>415</v>
      </c>
      <c r="E358" s="244" t="s">
        <v>1244</v>
      </c>
      <c r="F358" s="245" t="s">
        <v>1245</v>
      </c>
      <c r="G358" s="246" t="s">
        <v>1156</v>
      </c>
      <c r="H358" s="247">
        <v>9</v>
      </c>
      <c r="I358" s="248"/>
      <c r="J358" s="249"/>
      <c r="K358" s="250">
        <f>ROUND(P358*H358,2)</f>
        <v>0</v>
      </c>
      <c r="L358" s="245" t="s">
        <v>1</v>
      </c>
      <c r="M358" s="251"/>
      <c r="N358" s="252" t="s">
        <v>1</v>
      </c>
      <c r="O358" s="217" t="s">
        <v>41</v>
      </c>
      <c r="P358" s="218">
        <f>I358+J358</f>
        <v>0</v>
      </c>
      <c r="Q358" s="218">
        <f>ROUND(I358*H358,2)</f>
        <v>0</v>
      </c>
      <c r="R358" s="218">
        <f>ROUND(J358*H358,2)</f>
        <v>0</v>
      </c>
      <c r="S358" s="77"/>
      <c r="T358" s="219">
        <f>S358*H358</f>
        <v>0</v>
      </c>
      <c r="U358" s="219">
        <v>0</v>
      </c>
      <c r="V358" s="219">
        <f>U358*H358</f>
        <v>0</v>
      </c>
      <c r="W358" s="219">
        <v>0</v>
      </c>
      <c r="X358" s="220">
        <f>W358*H358</f>
        <v>0</v>
      </c>
      <c r="AR358" s="15" t="s">
        <v>1085</v>
      </c>
      <c r="AT358" s="15" t="s">
        <v>415</v>
      </c>
      <c r="AU358" s="15" t="s">
        <v>149</v>
      </c>
      <c r="AY358" s="15" t="s">
        <v>135</v>
      </c>
      <c r="BE358" s="221">
        <f>IF(O358="základní",K358,0)</f>
        <v>0</v>
      </c>
      <c r="BF358" s="221">
        <f>IF(O358="snížená",K358,0)</f>
        <v>0</v>
      </c>
      <c r="BG358" s="221">
        <f>IF(O358="zákl. přenesená",K358,0)</f>
        <v>0</v>
      </c>
      <c r="BH358" s="221">
        <f>IF(O358="sníž. přenesená",K358,0)</f>
        <v>0</v>
      </c>
      <c r="BI358" s="221">
        <f>IF(O358="nulová",K358,0)</f>
        <v>0</v>
      </c>
      <c r="BJ358" s="15" t="s">
        <v>80</v>
      </c>
      <c r="BK358" s="221">
        <f>ROUND(P358*H358,2)</f>
        <v>0</v>
      </c>
      <c r="BL358" s="15" t="s">
        <v>684</v>
      </c>
      <c r="BM358" s="15" t="s">
        <v>1246</v>
      </c>
    </row>
    <row r="359" spans="2:51" s="12" customFormat="1" ht="12">
      <c r="B359" s="254"/>
      <c r="C359" s="255"/>
      <c r="D359" s="230" t="s">
        <v>204</v>
      </c>
      <c r="E359" s="256" t="s">
        <v>1</v>
      </c>
      <c r="F359" s="257" t="s">
        <v>1078</v>
      </c>
      <c r="G359" s="255"/>
      <c r="H359" s="256" t="s">
        <v>1</v>
      </c>
      <c r="I359" s="258"/>
      <c r="J359" s="258"/>
      <c r="K359" s="255"/>
      <c r="L359" s="255"/>
      <c r="M359" s="259"/>
      <c r="N359" s="260"/>
      <c r="O359" s="261"/>
      <c r="P359" s="261"/>
      <c r="Q359" s="261"/>
      <c r="R359" s="261"/>
      <c r="S359" s="261"/>
      <c r="T359" s="261"/>
      <c r="U359" s="261"/>
      <c r="V359" s="261"/>
      <c r="W359" s="261"/>
      <c r="X359" s="262"/>
      <c r="AT359" s="263" t="s">
        <v>204</v>
      </c>
      <c r="AU359" s="263" t="s">
        <v>149</v>
      </c>
      <c r="AV359" s="12" t="s">
        <v>80</v>
      </c>
      <c r="AW359" s="12" t="s">
        <v>5</v>
      </c>
      <c r="AX359" s="12" t="s">
        <v>72</v>
      </c>
      <c r="AY359" s="263" t="s">
        <v>135</v>
      </c>
    </row>
    <row r="360" spans="2:51" s="11" customFormat="1" ht="12">
      <c r="B360" s="228"/>
      <c r="C360" s="229"/>
      <c r="D360" s="230" t="s">
        <v>204</v>
      </c>
      <c r="E360" s="231" t="s">
        <v>1</v>
      </c>
      <c r="F360" s="232" t="s">
        <v>174</v>
      </c>
      <c r="G360" s="229"/>
      <c r="H360" s="233">
        <v>9</v>
      </c>
      <c r="I360" s="234"/>
      <c r="J360" s="234"/>
      <c r="K360" s="229"/>
      <c r="L360" s="229"/>
      <c r="M360" s="235"/>
      <c r="N360" s="236"/>
      <c r="O360" s="237"/>
      <c r="P360" s="237"/>
      <c r="Q360" s="237"/>
      <c r="R360" s="237"/>
      <c r="S360" s="237"/>
      <c r="T360" s="237"/>
      <c r="U360" s="237"/>
      <c r="V360" s="237"/>
      <c r="W360" s="237"/>
      <c r="X360" s="238"/>
      <c r="AT360" s="239" t="s">
        <v>204</v>
      </c>
      <c r="AU360" s="239" t="s">
        <v>149</v>
      </c>
      <c r="AV360" s="11" t="s">
        <v>82</v>
      </c>
      <c r="AW360" s="11" t="s">
        <v>5</v>
      </c>
      <c r="AX360" s="11" t="s">
        <v>72</v>
      </c>
      <c r="AY360" s="239" t="s">
        <v>135</v>
      </c>
    </row>
    <row r="361" spans="2:51" s="13" customFormat="1" ht="12">
      <c r="B361" s="264"/>
      <c r="C361" s="265"/>
      <c r="D361" s="230" t="s">
        <v>204</v>
      </c>
      <c r="E361" s="266" t="s">
        <v>1</v>
      </c>
      <c r="F361" s="267" t="s">
        <v>1079</v>
      </c>
      <c r="G361" s="265"/>
      <c r="H361" s="268">
        <v>9</v>
      </c>
      <c r="I361" s="269"/>
      <c r="J361" s="269"/>
      <c r="K361" s="265"/>
      <c r="L361" s="265"/>
      <c r="M361" s="270"/>
      <c r="N361" s="271"/>
      <c r="O361" s="272"/>
      <c r="P361" s="272"/>
      <c r="Q361" s="272"/>
      <c r="R361" s="272"/>
      <c r="S361" s="272"/>
      <c r="T361" s="272"/>
      <c r="U361" s="272"/>
      <c r="V361" s="272"/>
      <c r="W361" s="272"/>
      <c r="X361" s="273"/>
      <c r="AT361" s="274" t="s">
        <v>204</v>
      </c>
      <c r="AU361" s="274" t="s">
        <v>149</v>
      </c>
      <c r="AV361" s="13" t="s">
        <v>153</v>
      </c>
      <c r="AW361" s="13" t="s">
        <v>5</v>
      </c>
      <c r="AX361" s="13" t="s">
        <v>80</v>
      </c>
      <c r="AY361" s="274" t="s">
        <v>135</v>
      </c>
    </row>
    <row r="362" spans="2:65" s="1" customFormat="1" ht="16.5" customHeight="1">
      <c r="B362" s="36"/>
      <c r="C362" s="209" t="s">
        <v>762</v>
      </c>
      <c r="D362" s="209" t="s">
        <v>138</v>
      </c>
      <c r="E362" s="210" t="s">
        <v>1247</v>
      </c>
      <c r="F362" s="211" t="s">
        <v>1248</v>
      </c>
      <c r="G362" s="212" t="s">
        <v>249</v>
      </c>
      <c r="H362" s="213">
        <v>14</v>
      </c>
      <c r="I362" s="214"/>
      <c r="J362" s="214"/>
      <c r="K362" s="215">
        <f>ROUND(P362*H362,2)</f>
        <v>0</v>
      </c>
      <c r="L362" s="211" t="s">
        <v>142</v>
      </c>
      <c r="M362" s="41"/>
      <c r="N362" s="216" t="s">
        <v>1</v>
      </c>
      <c r="O362" s="217" t="s">
        <v>41</v>
      </c>
      <c r="P362" s="218">
        <f>I362+J362</f>
        <v>0</v>
      </c>
      <c r="Q362" s="218">
        <f>ROUND(I362*H362,2)</f>
        <v>0</v>
      </c>
      <c r="R362" s="218">
        <f>ROUND(J362*H362,2)</f>
        <v>0</v>
      </c>
      <c r="S362" s="77"/>
      <c r="T362" s="219">
        <f>S362*H362</f>
        <v>0</v>
      </c>
      <c r="U362" s="219">
        <v>0</v>
      </c>
      <c r="V362" s="219">
        <f>U362*H362</f>
        <v>0</v>
      </c>
      <c r="W362" s="219">
        <v>0</v>
      </c>
      <c r="X362" s="220">
        <f>W362*H362</f>
        <v>0</v>
      </c>
      <c r="AR362" s="15" t="s">
        <v>684</v>
      </c>
      <c r="AT362" s="15" t="s">
        <v>138</v>
      </c>
      <c r="AU362" s="15" t="s">
        <v>149</v>
      </c>
      <c r="AY362" s="15" t="s">
        <v>135</v>
      </c>
      <c r="BE362" s="221">
        <f>IF(O362="základní",K362,0)</f>
        <v>0</v>
      </c>
      <c r="BF362" s="221">
        <f>IF(O362="snížená",K362,0)</f>
        <v>0</v>
      </c>
      <c r="BG362" s="221">
        <f>IF(O362="zákl. přenesená",K362,0)</f>
        <v>0</v>
      </c>
      <c r="BH362" s="221">
        <f>IF(O362="sníž. přenesená",K362,0)</f>
        <v>0</v>
      </c>
      <c r="BI362" s="221">
        <f>IF(O362="nulová",K362,0)</f>
        <v>0</v>
      </c>
      <c r="BJ362" s="15" t="s">
        <v>80</v>
      </c>
      <c r="BK362" s="221">
        <f>ROUND(P362*H362,2)</f>
        <v>0</v>
      </c>
      <c r="BL362" s="15" t="s">
        <v>684</v>
      </c>
      <c r="BM362" s="15" t="s">
        <v>1249</v>
      </c>
    </row>
    <row r="363" spans="2:51" s="12" customFormat="1" ht="12">
      <c r="B363" s="254"/>
      <c r="C363" s="255"/>
      <c r="D363" s="230" t="s">
        <v>204</v>
      </c>
      <c r="E363" s="256" t="s">
        <v>1</v>
      </c>
      <c r="F363" s="257" t="s">
        <v>1078</v>
      </c>
      <c r="G363" s="255"/>
      <c r="H363" s="256" t="s">
        <v>1</v>
      </c>
      <c r="I363" s="258"/>
      <c r="J363" s="258"/>
      <c r="K363" s="255"/>
      <c r="L363" s="255"/>
      <c r="M363" s="259"/>
      <c r="N363" s="260"/>
      <c r="O363" s="261"/>
      <c r="P363" s="261"/>
      <c r="Q363" s="261"/>
      <c r="R363" s="261"/>
      <c r="S363" s="261"/>
      <c r="T363" s="261"/>
      <c r="U363" s="261"/>
      <c r="V363" s="261"/>
      <c r="W363" s="261"/>
      <c r="X363" s="262"/>
      <c r="AT363" s="263" t="s">
        <v>204</v>
      </c>
      <c r="AU363" s="263" t="s">
        <v>149</v>
      </c>
      <c r="AV363" s="12" t="s">
        <v>80</v>
      </c>
      <c r="AW363" s="12" t="s">
        <v>5</v>
      </c>
      <c r="AX363" s="12" t="s">
        <v>72</v>
      </c>
      <c r="AY363" s="263" t="s">
        <v>135</v>
      </c>
    </row>
    <row r="364" spans="2:51" s="11" customFormat="1" ht="12">
      <c r="B364" s="228"/>
      <c r="C364" s="229"/>
      <c r="D364" s="230" t="s">
        <v>204</v>
      </c>
      <c r="E364" s="231" t="s">
        <v>1</v>
      </c>
      <c r="F364" s="232" t="s">
        <v>276</v>
      </c>
      <c r="G364" s="229"/>
      <c r="H364" s="233">
        <v>14</v>
      </c>
      <c r="I364" s="234"/>
      <c r="J364" s="234"/>
      <c r="K364" s="229"/>
      <c r="L364" s="229"/>
      <c r="M364" s="235"/>
      <c r="N364" s="236"/>
      <c r="O364" s="237"/>
      <c r="P364" s="237"/>
      <c r="Q364" s="237"/>
      <c r="R364" s="237"/>
      <c r="S364" s="237"/>
      <c r="T364" s="237"/>
      <c r="U364" s="237"/>
      <c r="V364" s="237"/>
      <c r="W364" s="237"/>
      <c r="X364" s="238"/>
      <c r="AT364" s="239" t="s">
        <v>204</v>
      </c>
      <c r="AU364" s="239" t="s">
        <v>149</v>
      </c>
      <c r="AV364" s="11" t="s">
        <v>82</v>
      </c>
      <c r="AW364" s="11" t="s">
        <v>5</v>
      </c>
      <c r="AX364" s="11" t="s">
        <v>72</v>
      </c>
      <c r="AY364" s="239" t="s">
        <v>135</v>
      </c>
    </row>
    <row r="365" spans="2:51" s="13" customFormat="1" ht="12">
      <c r="B365" s="264"/>
      <c r="C365" s="265"/>
      <c r="D365" s="230" t="s">
        <v>204</v>
      </c>
      <c r="E365" s="266" t="s">
        <v>1</v>
      </c>
      <c r="F365" s="267" t="s">
        <v>1079</v>
      </c>
      <c r="G365" s="265"/>
      <c r="H365" s="268">
        <v>14</v>
      </c>
      <c r="I365" s="269"/>
      <c r="J365" s="269"/>
      <c r="K365" s="265"/>
      <c r="L365" s="265"/>
      <c r="M365" s="270"/>
      <c r="N365" s="271"/>
      <c r="O365" s="272"/>
      <c r="P365" s="272"/>
      <c r="Q365" s="272"/>
      <c r="R365" s="272"/>
      <c r="S365" s="272"/>
      <c r="T365" s="272"/>
      <c r="U365" s="272"/>
      <c r="V365" s="272"/>
      <c r="W365" s="272"/>
      <c r="X365" s="273"/>
      <c r="AT365" s="274" t="s">
        <v>204</v>
      </c>
      <c r="AU365" s="274" t="s">
        <v>149</v>
      </c>
      <c r="AV365" s="13" t="s">
        <v>153</v>
      </c>
      <c r="AW365" s="13" t="s">
        <v>5</v>
      </c>
      <c r="AX365" s="13" t="s">
        <v>80</v>
      </c>
      <c r="AY365" s="274" t="s">
        <v>135</v>
      </c>
    </row>
    <row r="366" spans="2:65" s="1" customFormat="1" ht="16.5" customHeight="1">
      <c r="B366" s="36"/>
      <c r="C366" s="243" t="s">
        <v>766</v>
      </c>
      <c r="D366" s="243" t="s">
        <v>415</v>
      </c>
      <c r="E366" s="244" t="s">
        <v>1250</v>
      </c>
      <c r="F366" s="245" t="s">
        <v>1251</v>
      </c>
      <c r="G366" s="246" t="s">
        <v>1156</v>
      </c>
      <c r="H366" s="247">
        <v>14</v>
      </c>
      <c r="I366" s="248"/>
      <c r="J366" s="249"/>
      <c r="K366" s="250">
        <f>ROUND(P366*H366,2)</f>
        <v>0</v>
      </c>
      <c r="L366" s="245" t="s">
        <v>1</v>
      </c>
      <c r="M366" s="251"/>
      <c r="N366" s="252" t="s">
        <v>1</v>
      </c>
      <c r="O366" s="217" t="s">
        <v>41</v>
      </c>
      <c r="P366" s="218">
        <f>I366+J366</f>
        <v>0</v>
      </c>
      <c r="Q366" s="218">
        <f>ROUND(I366*H366,2)</f>
        <v>0</v>
      </c>
      <c r="R366" s="218">
        <f>ROUND(J366*H366,2)</f>
        <v>0</v>
      </c>
      <c r="S366" s="77"/>
      <c r="T366" s="219">
        <f>S366*H366</f>
        <v>0</v>
      </c>
      <c r="U366" s="219">
        <v>0</v>
      </c>
      <c r="V366" s="219">
        <f>U366*H366</f>
        <v>0</v>
      </c>
      <c r="W366" s="219">
        <v>0</v>
      </c>
      <c r="X366" s="220">
        <f>W366*H366</f>
        <v>0</v>
      </c>
      <c r="AR366" s="15" t="s">
        <v>1085</v>
      </c>
      <c r="AT366" s="15" t="s">
        <v>415</v>
      </c>
      <c r="AU366" s="15" t="s">
        <v>149</v>
      </c>
      <c r="AY366" s="15" t="s">
        <v>135</v>
      </c>
      <c r="BE366" s="221">
        <f>IF(O366="základní",K366,0)</f>
        <v>0</v>
      </c>
      <c r="BF366" s="221">
        <f>IF(O366="snížená",K366,0)</f>
        <v>0</v>
      </c>
      <c r="BG366" s="221">
        <f>IF(O366="zákl. přenesená",K366,0)</f>
        <v>0</v>
      </c>
      <c r="BH366" s="221">
        <f>IF(O366="sníž. přenesená",K366,0)</f>
        <v>0</v>
      </c>
      <c r="BI366" s="221">
        <f>IF(O366="nulová",K366,0)</f>
        <v>0</v>
      </c>
      <c r="BJ366" s="15" t="s">
        <v>80</v>
      </c>
      <c r="BK366" s="221">
        <f>ROUND(P366*H366,2)</f>
        <v>0</v>
      </c>
      <c r="BL366" s="15" t="s">
        <v>684</v>
      </c>
      <c r="BM366" s="15" t="s">
        <v>1252</v>
      </c>
    </row>
    <row r="367" spans="2:51" s="12" customFormat="1" ht="12">
      <c r="B367" s="254"/>
      <c r="C367" s="255"/>
      <c r="D367" s="230" t="s">
        <v>204</v>
      </c>
      <c r="E367" s="256" t="s">
        <v>1</v>
      </c>
      <c r="F367" s="257" t="s">
        <v>1078</v>
      </c>
      <c r="G367" s="255"/>
      <c r="H367" s="256" t="s">
        <v>1</v>
      </c>
      <c r="I367" s="258"/>
      <c r="J367" s="258"/>
      <c r="K367" s="255"/>
      <c r="L367" s="255"/>
      <c r="M367" s="259"/>
      <c r="N367" s="260"/>
      <c r="O367" s="261"/>
      <c r="P367" s="261"/>
      <c r="Q367" s="261"/>
      <c r="R367" s="261"/>
      <c r="S367" s="261"/>
      <c r="T367" s="261"/>
      <c r="U367" s="261"/>
      <c r="V367" s="261"/>
      <c r="W367" s="261"/>
      <c r="X367" s="262"/>
      <c r="AT367" s="263" t="s">
        <v>204</v>
      </c>
      <c r="AU367" s="263" t="s">
        <v>149</v>
      </c>
      <c r="AV367" s="12" t="s">
        <v>80</v>
      </c>
      <c r="AW367" s="12" t="s">
        <v>5</v>
      </c>
      <c r="AX367" s="12" t="s">
        <v>72</v>
      </c>
      <c r="AY367" s="263" t="s">
        <v>135</v>
      </c>
    </row>
    <row r="368" spans="2:51" s="11" customFormat="1" ht="12">
      <c r="B368" s="228"/>
      <c r="C368" s="229"/>
      <c r="D368" s="230" t="s">
        <v>204</v>
      </c>
      <c r="E368" s="231" t="s">
        <v>1</v>
      </c>
      <c r="F368" s="232" t="s">
        <v>276</v>
      </c>
      <c r="G368" s="229"/>
      <c r="H368" s="233">
        <v>14</v>
      </c>
      <c r="I368" s="234"/>
      <c r="J368" s="234"/>
      <c r="K368" s="229"/>
      <c r="L368" s="229"/>
      <c r="M368" s="235"/>
      <c r="N368" s="236"/>
      <c r="O368" s="237"/>
      <c r="P368" s="237"/>
      <c r="Q368" s="237"/>
      <c r="R368" s="237"/>
      <c r="S368" s="237"/>
      <c r="T368" s="237"/>
      <c r="U368" s="237"/>
      <c r="V368" s="237"/>
      <c r="W368" s="237"/>
      <c r="X368" s="238"/>
      <c r="AT368" s="239" t="s">
        <v>204</v>
      </c>
      <c r="AU368" s="239" t="s">
        <v>149</v>
      </c>
      <c r="AV368" s="11" t="s">
        <v>82</v>
      </c>
      <c r="AW368" s="11" t="s">
        <v>5</v>
      </c>
      <c r="AX368" s="11" t="s">
        <v>72</v>
      </c>
      <c r="AY368" s="239" t="s">
        <v>135</v>
      </c>
    </row>
    <row r="369" spans="2:51" s="13" customFormat="1" ht="12">
      <c r="B369" s="264"/>
      <c r="C369" s="265"/>
      <c r="D369" s="230" t="s">
        <v>204</v>
      </c>
      <c r="E369" s="266" t="s">
        <v>1</v>
      </c>
      <c r="F369" s="267" t="s">
        <v>1079</v>
      </c>
      <c r="G369" s="265"/>
      <c r="H369" s="268">
        <v>14</v>
      </c>
      <c r="I369" s="269"/>
      <c r="J369" s="269"/>
      <c r="K369" s="265"/>
      <c r="L369" s="265"/>
      <c r="M369" s="270"/>
      <c r="N369" s="271"/>
      <c r="O369" s="272"/>
      <c r="P369" s="272"/>
      <c r="Q369" s="272"/>
      <c r="R369" s="272"/>
      <c r="S369" s="272"/>
      <c r="T369" s="272"/>
      <c r="U369" s="272"/>
      <c r="V369" s="272"/>
      <c r="W369" s="272"/>
      <c r="X369" s="273"/>
      <c r="AT369" s="274" t="s">
        <v>204</v>
      </c>
      <c r="AU369" s="274" t="s">
        <v>149</v>
      </c>
      <c r="AV369" s="13" t="s">
        <v>153</v>
      </c>
      <c r="AW369" s="13" t="s">
        <v>5</v>
      </c>
      <c r="AX369" s="13" t="s">
        <v>80</v>
      </c>
      <c r="AY369" s="274" t="s">
        <v>135</v>
      </c>
    </row>
    <row r="370" spans="2:65" s="1" customFormat="1" ht="16.5" customHeight="1">
      <c r="B370" s="36"/>
      <c r="C370" s="209" t="s">
        <v>777</v>
      </c>
      <c r="D370" s="209" t="s">
        <v>138</v>
      </c>
      <c r="E370" s="210" t="s">
        <v>1253</v>
      </c>
      <c r="F370" s="211" t="s">
        <v>1254</v>
      </c>
      <c r="G370" s="212" t="s">
        <v>249</v>
      </c>
      <c r="H370" s="213">
        <v>8</v>
      </c>
      <c r="I370" s="214"/>
      <c r="J370" s="214"/>
      <c r="K370" s="215">
        <f>ROUND(P370*H370,2)</f>
        <v>0</v>
      </c>
      <c r="L370" s="211" t="s">
        <v>142</v>
      </c>
      <c r="M370" s="41"/>
      <c r="N370" s="216" t="s">
        <v>1</v>
      </c>
      <c r="O370" s="217" t="s">
        <v>41</v>
      </c>
      <c r="P370" s="218">
        <f>I370+J370</f>
        <v>0</v>
      </c>
      <c r="Q370" s="218">
        <f>ROUND(I370*H370,2)</f>
        <v>0</v>
      </c>
      <c r="R370" s="218">
        <f>ROUND(J370*H370,2)</f>
        <v>0</v>
      </c>
      <c r="S370" s="77"/>
      <c r="T370" s="219">
        <f>S370*H370</f>
        <v>0</v>
      </c>
      <c r="U370" s="219">
        <v>0</v>
      </c>
      <c r="V370" s="219">
        <f>U370*H370</f>
        <v>0</v>
      </c>
      <c r="W370" s="219">
        <v>0</v>
      </c>
      <c r="X370" s="220">
        <f>W370*H370</f>
        <v>0</v>
      </c>
      <c r="AR370" s="15" t="s">
        <v>684</v>
      </c>
      <c r="AT370" s="15" t="s">
        <v>138</v>
      </c>
      <c r="AU370" s="15" t="s">
        <v>149</v>
      </c>
      <c r="AY370" s="15" t="s">
        <v>135</v>
      </c>
      <c r="BE370" s="221">
        <f>IF(O370="základní",K370,0)</f>
        <v>0</v>
      </c>
      <c r="BF370" s="221">
        <f>IF(O370="snížená",K370,0)</f>
        <v>0</v>
      </c>
      <c r="BG370" s="221">
        <f>IF(O370="zákl. přenesená",K370,0)</f>
        <v>0</v>
      </c>
      <c r="BH370" s="221">
        <f>IF(O370="sníž. přenesená",K370,0)</f>
        <v>0</v>
      </c>
      <c r="BI370" s="221">
        <f>IF(O370="nulová",K370,0)</f>
        <v>0</v>
      </c>
      <c r="BJ370" s="15" t="s">
        <v>80</v>
      </c>
      <c r="BK370" s="221">
        <f>ROUND(P370*H370,2)</f>
        <v>0</v>
      </c>
      <c r="BL370" s="15" t="s">
        <v>684</v>
      </c>
      <c r="BM370" s="15" t="s">
        <v>1255</v>
      </c>
    </row>
    <row r="371" spans="2:51" s="12" customFormat="1" ht="12">
      <c r="B371" s="254"/>
      <c r="C371" s="255"/>
      <c r="D371" s="230" t="s">
        <v>204</v>
      </c>
      <c r="E371" s="256" t="s">
        <v>1</v>
      </c>
      <c r="F371" s="257" t="s">
        <v>1078</v>
      </c>
      <c r="G371" s="255"/>
      <c r="H371" s="256" t="s">
        <v>1</v>
      </c>
      <c r="I371" s="258"/>
      <c r="J371" s="258"/>
      <c r="K371" s="255"/>
      <c r="L371" s="255"/>
      <c r="M371" s="259"/>
      <c r="N371" s="260"/>
      <c r="O371" s="261"/>
      <c r="P371" s="261"/>
      <c r="Q371" s="261"/>
      <c r="R371" s="261"/>
      <c r="S371" s="261"/>
      <c r="T371" s="261"/>
      <c r="U371" s="261"/>
      <c r="V371" s="261"/>
      <c r="W371" s="261"/>
      <c r="X371" s="262"/>
      <c r="AT371" s="263" t="s">
        <v>204</v>
      </c>
      <c r="AU371" s="263" t="s">
        <v>149</v>
      </c>
      <c r="AV371" s="12" t="s">
        <v>80</v>
      </c>
      <c r="AW371" s="12" t="s">
        <v>5</v>
      </c>
      <c r="AX371" s="12" t="s">
        <v>72</v>
      </c>
      <c r="AY371" s="263" t="s">
        <v>135</v>
      </c>
    </row>
    <row r="372" spans="2:51" s="11" customFormat="1" ht="12">
      <c r="B372" s="228"/>
      <c r="C372" s="229"/>
      <c r="D372" s="230" t="s">
        <v>204</v>
      </c>
      <c r="E372" s="231" t="s">
        <v>1</v>
      </c>
      <c r="F372" s="232" t="s">
        <v>168</v>
      </c>
      <c r="G372" s="229"/>
      <c r="H372" s="233">
        <v>8</v>
      </c>
      <c r="I372" s="234"/>
      <c r="J372" s="234"/>
      <c r="K372" s="229"/>
      <c r="L372" s="229"/>
      <c r="M372" s="235"/>
      <c r="N372" s="236"/>
      <c r="O372" s="237"/>
      <c r="P372" s="237"/>
      <c r="Q372" s="237"/>
      <c r="R372" s="237"/>
      <c r="S372" s="237"/>
      <c r="T372" s="237"/>
      <c r="U372" s="237"/>
      <c r="V372" s="237"/>
      <c r="W372" s="237"/>
      <c r="X372" s="238"/>
      <c r="AT372" s="239" t="s">
        <v>204</v>
      </c>
      <c r="AU372" s="239" t="s">
        <v>149</v>
      </c>
      <c r="AV372" s="11" t="s">
        <v>82</v>
      </c>
      <c r="AW372" s="11" t="s">
        <v>5</v>
      </c>
      <c r="AX372" s="11" t="s">
        <v>72</v>
      </c>
      <c r="AY372" s="239" t="s">
        <v>135</v>
      </c>
    </row>
    <row r="373" spans="2:51" s="13" customFormat="1" ht="12">
      <c r="B373" s="264"/>
      <c r="C373" s="265"/>
      <c r="D373" s="230" t="s">
        <v>204</v>
      </c>
      <c r="E373" s="266" t="s">
        <v>1</v>
      </c>
      <c r="F373" s="267" t="s">
        <v>1079</v>
      </c>
      <c r="G373" s="265"/>
      <c r="H373" s="268">
        <v>8</v>
      </c>
      <c r="I373" s="269"/>
      <c r="J373" s="269"/>
      <c r="K373" s="265"/>
      <c r="L373" s="265"/>
      <c r="M373" s="270"/>
      <c r="N373" s="271"/>
      <c r="O373" s="272"/>
      <c r="P373" s="272"/>
      <c r="Q373" s="272"/>
      <c r="R373" s="272"/>
      <c r="S373" s="272"/>
      <c r="T373" s="272"/>
      <c r="U373" s="272"/>
      <c r="V373" s="272"/>
      <c r="W373" s="272"/>
      <c r="X373" s="273"/>
      <c r="AT373" s="274" t="s">
        <v>204</v>
      </c>
      <c r="AU373" s="274" t="s">
        <v>149</v>
      </c>
      <c r="AV373" s="13" t="s">
        <v>153</v>
      </c>
      <c r="AW373" s="13" t="s">
        <v>5</v>
      </c>
      <c r="AX373" s="13" t="s">
        <v>80</v>
      </c>
      <c r="AY373" s="274" t="s">
        <v>135</v>
      </c>
    </row>
    <row r="374" spans="2:65" s="1" customFormat="1" ht="16.5" customHeight="1">
      <c r="B374" s="36"/>
      <c r="C374" s="243" t="s">
        <v>1256</v>
      </c>
      <c r="D374" s="243" t="s">
        <v>415</v>
      </c>
      <c r="E374" s="244" t="s">
        <v>1257</v>
      </c>
      <c r="F374" s="245" t="s">
        <v>1258</v>
      </c>
      <c r="G374" s="246" t="s">
        <v>1156</v>
      </c>
      <c r="H374" s="247">
        <v>8</v>
      </c>
      <c r="I374" s="248"/>
      <c r="J374" s="249"/>
      <c r="K374" s="250">
        <f>ROUND(P374*H374,2)</f>
        <v>0</v>
      </c>
      <c r="L374" s="245" t="s">
        <v>1</v>
      </c>
      <c r="M374" s="251"/>
      <c r="N374" s="252" t="s">
        <v>1</v>
      </c>
      <c r="O374" s="217" t="s">
        <v>41</v>
      </c>
      <c r="P374" s="218">
        <f>I374+J374</f>
        <v>0</v>
      </c>
      <c r="Q374" s="218">
        <f>ROUND(I374*H374,2)</f>
        <v>0</v>
      </c>
      <c r="R374" s="218">
        <f>ROUND(J374*H374,2)</f>
        <v>0</v>
      </c>
      <c r="S374" s="77"/>
      <c r="T374" s="219">
        <f>S374*H374</f>
        <v>0</v>
      </c>
      <c r="U374" s="219">
        <v>0</v>
      </c>
      <c r="V374" s="219">
        <f>U374*H374</f>
        <v>0</v>
      </c>
      <c r="W374" s="219">
        <v>0</v>
      </c>
      <c r="X374" s="220">
        <f>W374*H374</f>
        <v>0</v>
      </c>
      <c r="AR374" s="15" t="s">
        <v>1085</v>
      </c>
      <c r="AT374" s="15" t="s">
        <v>415</v>
      </c>
      <c r="AU374" s="15" t="s">
        <v>149</v>
      </c>
      <c r="AY374" s="15" t="s">
        <v>135</v>
      </c>
      <c r="BE374" s="221">
        <f>IF(O374="základní",K374,0)</f>
        <v>0</v>
      </c>
      <c r="BF374" s="221">
        <f>IF(O374="snížená",K374,0)</f>
        <v>0</v>
      </c>
      <c r="BG374" s="221">
        <f>IF(O374="zákl. přenesená",K374,0)</f>
        <v>0</v>
      </c>
      <c r="BH374" s="221">
        <f>IF(O374="sníž. přenesená",K374,0)</f>
        <v>0</v>
      </c>
      <c r="BI374" s="221">
        <f>IF(O374="nulová",K374,0)</f>
        <v>0</v>
      </c>
      <c r="BJ374" s="15" t="s">
        <v>80</v>
      </c>
      <c r="BK374" s="221">
        <f>ROUND(P374*H374,2)</f>
        <v>0</v>
      </c>
      <c r="BL374" s="15" t="s">
        <v>684</v>
      </c>
      <c r="BM374" s="15" t="s">
        <v>1259</v>
      </c>
    </row>
    <row r="375" spans="2:51" s="12" customFormat="1" ht="12">
      <c r="B375" s="254"/>
      <c r="C375" s="255"/>
      <c r="D375" s="230" t="s">
        <v>204</v>
      </c>
      <c r="E375" s="256" t="s">
        <v>1</v>
      </c>
      <c r="F375" s="257" t="s">
        <v>1078</v>
      </c>
      <c r="G375" s="255"/>
      <c r="H375" s="256" t="s">
        <v>1</v>
      </c>
      <c r="I375" s="258"/>
      <c r="J375" s="258"/>
      <c r="K375" s="255"/>
      <c r="L375" s="255"/>
      <c r="M375" s="259"/>
      <c r="N375" s="260"/>
      <c r="O375" s="261"/>
      <c r="P375" s="261"/>
      <c r="Q375" s="261"/>
      <c r="R375" s="261"/>
      <c r="S375" s="261"/>
      <c r="T375" s="261"/>
      <c r="U375" s="261"/>
      <c r="V375" s="261"/>
      <c r="W375" s="261"/>
      <c r="X375" s="262"/>
      <c r="AT375" s="263" t="s">
        <v>204</v>
      </c>
      <c r="AU375" s="263" t="s">
        <v>149</v>
      </c>
      <c r="AV375" s="12" t="s">
        <v>80</v>
      </c>
      <c r="AW375" s="12" t="s">
        <v>5</v>
      </c>
      <c r="AX375" s="12" t="s">
        <v>72</v>
      </c>
      <c r="AY375" s="263" t="s">
        <v>135</v>
      </c>
    </row>
    <row r="376" spans="2:51" s="11" customFormat="1" ht="12">
      <c r="B376" s="228"/>
      <c r="C376" s="229"/>
      <c r="D376" s="230" t="s">
        <v>204</v>
      </c>
      <c r="E376" s="231" t="s">
        <v>1</v>
      </c>
      <c r="F376" s="232" t="s">
        <v>168</v>
      </c>
      <c r="G376" s="229"/>
      <c r="H376" s="233">
        <v>8</v>
      </c>
      <c r="I376" s="234"/>
      <c r="J376" s="234"/>
      <c r="K376" s="229"/>
      <c r="L376" s="229"/>
      <c r="M376" s="235"/>
      <c r="N376" s="236"/>
      <c r="O376" s="237"/>
      <c r="P376" s="237"/>
      <c r="Q376" s="237"/>
      <c r="R376" s="237"/>
      <c r="S376" s="237"/>
      <c r="T376" s="237"/>
      <c r="U376" s="237"/>
      <c r="V376" s="237"/>
      <c r="W376" s="237"/>
      <c r="X376" s="238"/>
      <c r="AT376" s="239" t="s">
        <v>204</v>
      </c>
      <c r="AU376" s="239" t="s">
        <v>149</v>
      </c>
      <c r="AV376" s="11" t="s">
        <v>82</v>
      </c>
      <c r="AW376" s="11" t="s">
        <v>5</v>
      </c>
      <c r="AX376" s="11" t="s">
        <v>72</v>
      </c>
      <c r="AY376" s="239" t="s">
        <v>135</v>
      </c>
    </row>
    <row r="377" spans="2:51" s="13" customFormat="1" ht="12">
      <c r="B377" s="264"/>
      <c r="C377" s="265"/>
      <c r="D377" s="230" t="s">
        <v>204</v>
      </c>
      <c r="E377" s="266" t="s">
        <v>1</v>
      </c>
      <c r="F377" s="267" t="s">
        <v>1079</v>
      </c>
      <c r="G377" s="265"/>
      <c r="H377" s="268">
        <v>8</v>
      </c>
      <c r="I377" s="269"/>
      <c r="J377" s="269"/>
      <c r="K377" s="265"/>
      <c r="L377" s="265"/>
      <c r="M377" s="270"/>
      <c r="N377" s="271"/>
      <c r="O377" s="272"/>
      <c r="P377" s="272"/>
      <c r="Q377" s="272"/>
      <c r="R377" s="272"/>
      <c r="S377" s="272"/>
      <c r="T377" s="272"/>
      <c r="U377" s="272"/>
      <c r="V377" s="272"/>
      <c r="W377" s="272"/>
      <c r="X377" s="273"/>
      <c r="AT377" s="274" t="s">
        <v>204</v>
      </c>
      <c r="AU377" s="274" t="s">
        <v>149</v>
      </c>
      <c r="AV377" s="13" t="s">
        <v>153</v>
      </c>
      <c r="AW377" s="13" t="s">
        <v>5</v>
      </c>
      <c r="AX377" s="13" t="s">
        <v>80</v>
      </c>
      <c r="AY377" s="274" t="s">
        <v>135</v>
      </c>
    </row>
    <row r="378" spans="2:65" s="1" customFormat="1" ht="16.5" customHeight="1">
      <c r="B378" s="36"/>
      <c r="C378" s="243" t="s">
        <v>1260</v>
      </c>
      <c r="D378" s="243" t="s">
        <v>415</v>
      </c>
      <c r="E378" s="244" t="s">
        <v>1261</v>
      </c>
      <c r="F378" s="245" t="s">
        <v>1262</v>
      </c>
      <c r="G378" s="246" t="s">
        <v>1156</v>
      </c>
      <c r="H378" s="247">
        <v>8</v>
      </c>
      <c r="I378" s="248"/>
      <c r="J378" s="249"/>
      <c r="K378" s="250">
        <f>ROUND(P378*H378,2)</f>
        <v>0</v>
      </c>
      <c r="L378" s="245" t="s">
        <v>1</v>
      </c>
      <c r="M378" s="251"/>
      <c r="N378" s="252" t="s">
        <v>1</v>
      </c>
      <c r="O378" s="217" t="s">
        <v>41</v>
      </c>
      <c r="P378" s="218">
        <f>I378+J378</f>
        <v>0</v>
      </c>
      <c r="Q378" s="218">
        <f>ROUND(I378*H378,2)</f>
        <v>0</v>
      </c>
      <c r="R378" s="218">
        <f>ROUND(J378*H378,2)</f>
        <v>0</v>
      </c>
      <c r="S378" s="77"/>
      <c r="T378" s="219">
        <f>S378*H378</f>
        <v>0</v>
      </c>
      <c r="U378" s="219">
        <v>0</v>
      </c>
      <c r="V378" s="219">
        <f>U378*H378</f>
        <v>0</v>
      </c>
      <c r="W378" s="219">
        <v>0</v>
      </c>
      <c r="X378" s="220">
        <f>W378*H378</f>
        <v>0</v>
      </c>
      <c r="AR378" s="15" t="s">
        <v>1085</v>
      </c>
      <c r="AT378" s="15" t="s">
        <v>415</v>
      </c>
      <c r="AU378" s="15" t="s">
        <v>149</v>
      </c>
      <c r="AY378" s="15" t="s">
        <v>135</v>
      </c>
      <c r="BE378" s="221">
        <f>IF(O378="základní",K378,0)</f>
        <v>0</v>
      </c>
      <c r="BF378" s="221">
        <f>IF(O378="snížená",K378,0)</f>
        <v>0</v>
      </c>
      <c r="BG378" s="221">
        <f>IF(O378="zákl. přenesená",K378,0)</f>
        <v>0</v>
      </c>
      <c r="BH378" s="221">
        <f>IF(O378="sníž. přenesená",K378,0)</f>
        <v>0</v>
      </c>
      <c r="BI378" s="221">
        <f>IF(O378="nulová",K378,0)</f>
        <v>0</v>
      </c>
      <c r="BJ378" s="15" t="s">
        <v>80</v>
      </c>
      <c r="BK378" s="221">
        <f>ROUND(P378*H378,2)</f>
        <v>0</v>
      </c>
      <c r="BL378" s="15" t="s">
        <v>684</v>
      </c>
      <c r="BM378" s="15" t="s">
        <v>1263</v>
      </c>
    </row>
    <row r="379" spans="2:51" s="12" customFormat="1" ht="12">
      <c r="B379" s="254"/>
      <c r="C379" s="255"/>
      <c r="D379" s="230" t="s">
        <v>204</v>
      </c>
      <c r="E379" s="256" t="s">
        <v>1</v>
      </c>
      <c r="F379" s="257" t="s">
        <v>1078</v>
      </c>
      <c r="G379" s="255"/>
      <c r="H379" s="256" t="s">
        <v>1</v>
      </c>
      <c r="I379" s="258"/>
      <c r="J379" s="258"/>
      <c r="K379" s="255"/>
      <c r="L379" s="255"/>
      <c r="M379" s="259"/>
      <c r="N379" s="260"/>
      <c r="O379" s="261"/>
      <c r="P379" s="261"/>
      <c r="Q379" s="261"/>
      <c r="R379" s="261"/>
      <c r="S379" s="261"/>
      <c r="T379" s="261"/>
      <c r="U379" s="261"/>
      <c r="V379" s="261"/>
      <c r="W379" s="261"/>
      <c r="X379" s="262"/>
      <c r="AT379" s="263" t="s">
        <v>204</v>
      </c>
      <c r="AU379" s="263" t="s">
        <v>149</v>
      </c>
      <c r="AV379" s="12" t="s">
        <v>80</v>
      </c>
      <c r="AW379" s="12" t="s">
        <v>5</v>
      </c>
      <c r="AX379" s="12" t="s">
        <v>72</v>
      </c>
      <c r="AY379" s="263" t="s">
        <v>135</v>
      </c>
    </row>
    <row r="380" spans="2:51" s="11" customFormat="1" ht="12">
      <c r="B380" s="228"/>
      <c r="C380" s="229"/>
      <c r="D380" s="230" t="s">
        <v>204</v>
      </c>
      <c r="E380" s="231" t="s">
        <v>1</v>
      </c>
      <c r="F380" s="232" t="s">
        <v>168</v>
      </c>
      <c r="G380" s="229"/>
      <c r="H380" s="233">
        <v>8</v>
      </c>
      <c r="I380" s="234"/>
      <c r="J380" s="234"/>
      <c r="K380" s="229"/>
      <c r="L380" s="229"/>
      <c r="M380" s="235"/>
      <c r="N380" s="236"/>
      <c r="O380" s="237"/>
      <c r="P380" s="237"/>
      <c r="Q380" s="237"/>
      <c r="R380" s="237"/>
      <c r="S380" s="237"/>
      <c r="T380" s="237"/>
      <c r="U380" s="237"/>
      <c r="V380" s="237"/>
      <c r="W380" s="237"/>
      <c r="X380" s="238"/>
      <c r="AT380" s="239" t="s">
        <v>204</v>
      </c>
      <c r="AU380" s="239" t="s">
        <v>149</v>
      </c>
      <c r="AV380" s="11" t="s">
        <v>82</v>
      </c>
      <c r="AW380" s="11" t="s">
        <v>5</v>
      </c>
      <c r="AX380" s="11" t="s">
        <v>72</v>
      </c>
      <c r="AY380" s="239" t="s">
        <v>135</v>
      </c>
    </row>
    <row r="381" spans="2:51" s="13" customFormat="1" ht="12">
      <c r="B381" s="264"/>
      <c r="C381" s="265"/>
      <c r="D381" s="230" t="s">
        <v>204</v>
      </c>
      <c r="E381" s="266" t="s">
        <v>1</v>
      </c>
      <c r="F381" s="267" t="s">
        <v>1079</v>
      </c>
      <c r="G381" s="265"/>
      <c r="H381" s="268">
        <v>8</v>
      </c>
      <c r="I381" s="269"/>
      <c r="J381" s="269"/>
      <c r="K381" s="265"/>
      <c r="L381" s="265"/>
      <c r="M381" s="270"/>
      <c r="N381" s="271"/>
      <c r="O381" s="272"/>
      <c r="P381" s="272"/>
      <c r="Q381" s="272"/>
      <c r="R381" s="272"/>
      <c r="S381" s="272"/>
      <c r="T381" s="272"/>
      <c r="U381" s="272"/>
      <c r="V381" s="272"/>
      <c r="W381" s="272"/>
      <c r="X381" s="273"/>
      <c r="AT381" s="274" t="s">
        <v>204</v>
      </c>
      <c r="AU381" s="274" t="s">
        <v>149</v>
      </c>
      <c r="AV381" s="13" t="s">
        <v>153</v>
      </c>
      <c r="AW381" s="13" t="s">
        <v>5</v>
      </c>
      <c r="AX381" s="13" t="s">
        <v>80</v>
      </c>
      <c r="AY381" s="274" t="s">
        <v>135</v>
      </c>
    </row>
    <row r="382" spans="2:65" s="1" customFormat="1" ht="16.5" customHeight="1">
      <c r="B382" s="36"/>
      <c r="C382" s="209" t="s">
        <v>1264</v>
      </c>
      <c r="D382" s="209" t="s">
        <v>138</v>
      </c>
      <c r="E382" s="210" t="s">
        <v>1265</v>
      </c>
      <c r="F382" s="211" t="s">
        <v>1266</v>
      </c>
      <c r="G382" s="212" t="s">
        <v>1156</v>
      </c>
      <c r="H382" s="213">
        <v>2</v>
      </c>
      <c r="I382" s="214"/>
      <c r="J382" s="214"/>
      <c r="K382" s="215">
        <f>ROUND(P382*H382,2)</f>
        <v>0</v>
      </c>
      <c r="L382" s="211" t="s">
        <v>1</v>
      </c>
      <c r="M382" s="41"/>
      <c r="N382" s="216" t="s">
        <v>1</v>
      </c>
      <c r="O382" s="217" t="s">
        <v>41</v>
      </c>
      <c r="P382" s="218">
        <f>I382+J382</f>
        <v>0</v>
      </c>
      <c r="Q382" s="218">
        <f>ROUND(I382*H382,2)</f>
        <v>0</v>
      </c>
      <c r="R382" s="218">
        <f>ROUND(J382*H382,2)</f>
        <v>0</v>
      </c>
      <c r="S382" s="77"/>
      <c r="T382" s="219">
        <f>S382*H382</f>
        <v>0</v>
      </c>
      <c r="U382" s="219">
        <v>0</v>
      </c>
      <c r="V382" s="219">
        <f>U382*H382</f>
        <v>0</v>
      </c>
      <c r="W382" s="219">
        <v>0</v>
      </c>
      <c r="X382" s="220">
        <f>W382*H382</f>
        <v>0</v>
      </c>
      <c r="AR382" s="15" t="s">
        <v>684</v>
      </c>
      <c r="AT382" s="15" t="s">
        <v>138</v>
      </c>
      <c r="AU382" s="15" t="s">
        <v>149</v>
      </c>
      <c r="AY382" s="15" t="s">
        <v>135</v>
      </c>
      <c r="BE382" s="221">
        <f>IF(O382="základní",K382,0)</f>
        <v>0</v>
      </c>
      <c r="BF382" s="221">
        <f>IF(O382="snížená",K382,0)</f>
        <v>0</v>
      </c>
      <c r="BG382" s="221">
        <f>IF(O382="zákl. přenesená",K382,0)</f>
        <v>0</v>
      </c>
      <c r="BH382" s="221">
        <f>IF(O382="sníž. přenesená",K382,0)</f>
        <v>0</v>
      </c>
      <c r="BI382" s="221">
        <f>IF(O382="nulová",K382,0)</f>
        <v>0</v>
      </c>
      <c r="BJ382" s="15" t="s">
        <v>80</v>
      </c>
      <c r="BK382" s="221">
        <f>ROUND(P382*H382,2)</f>
        <v>0</v>
      </c>
      <c r="BL382" s="15" t="s">
        <v>684</v>
      </c>
      <c r="BM382" s="15" t="s">
        <v>1267</v>
      </c>
    </row>
    <row r="383" spans="2:51" s="12" customFormat="1" ht="12">
      <c r="B383" s="254"/>
      <c r="C383" s="255"/>
      <c r="D383" s="230" t="s">
        <v>204</v>
      </c>
      <c r="E383" s="256" t="s">
        <v>1</v>
      </c>
      <c r="F383" s="257" t="s">
        <v>1078</v>
      </c>
      <c r="G383" s="255"/>
      <c r="H383" s="256" t="s">
        <v>1</v>
      </c>
      <c r="I383" s="258"/>
      <c r="J383" s="258"/>
      <c r="K383" s="255"/>
      <c r="L383" s="255"/>
      <c r="M383" s="259"/>
      <c r="N383" s="260"/>
      <c r="O383" s="261"/>
      <c r="P383" s="261"/>
      <c r="Q383" s="261"/>
      <c r="R383" s="261"/>
      <c r="S383" s="261"/>
      <c r="T383" s="261"/>
      <c r="U383" s="261"/>
      <c r="V383" s="261"/>
      <c r="W383" s="261"/>
      <c r="X383" s="262"/>
      <c r="AT383" s="263" t="s">
        <v>204</v>
      </c>
      <c r="AU383" s="263" t="s">
        <v>149</v>
      </c>
      <c r="AV383" s="12" t="s">
        <v>80</v>
      </c>
      <c r="AW383" s="12" t="s">
        <v>5</v>
      </c>
      <c r="AX383" s="12" t="s">
        <v>72</v>
      </c>
      <c r="AY383" s="263" t="s">
        <v>135</v>
      </c>
    </row>
    <row r="384" spans="2:51" s="11" customFormat="1" ht="12">
      <c r="B384" s="228"/>
      <c r="C384" s="229"/>
      <c r="D384" s="230" t="s">
        <v>204</v>
      </c>
      <c r="E384" s="231" t="s">
        <v>1</v>
      </c>
      <c r="F384" s="232" t="s">
        <v>82</v>
      </c>
      <c r="G384" s="229"/>
      <c r="H384" s="233">
        <v>2</v>
      </c>
      <c r="I384" s="234"/>
      <c r="J384" s="234"/>
      <c r="K384" s="229"/>
      <c r="L384" s="229"/>
      <c r="M384" s="235"/>
      <c r="N384" s="236"/>
      <c r="O384" s="237"/>
      <c r="P384" s="237"/>
      <c r="Q384" s="237"/>
      <c r="R384" s="237"/>
      <c r="S384" s="237"/>
      <c r="T384" s="237"/>
      <c r="U384" s="237"/>
      <c r="V384" s="237"/>
      <c r="W384" s="237"/>
      <c r="X384" s="238"/>
      <c r="AT384" s="239" t="s">
        <v>204</v>
      </c>
      <c r="AU384" s="239" t="s">
        <v>149</v>
      </c>
      <c r="AV384" s="11" t="s">
        <v>82</v>
      </c>
      <c r="AW384" s="11" t="s">
        <v>5</v>
      </c>
      <c r="AX384" s="11" t="s">
        <v>72</v>
      </c>
      <c r="AY384" s="239" t="s">
        <v>135</v>
      </c>
    </row>
    <row r="385" spans="2:51" s="13" customFormat="1" ht="12">
      <c r="B385" s="264"/>
      <c r="C385" s="265"/>
      <c r="D385" s="230" t="s">
        <v>204</v>
      </c>
      <c r="E385" s="266" t="s">
        <v>1</v>
      </c>
      <c r="F385" s="267" t="s">
        <v>1079</v>
      </c>
      <c r="G385" s="265"/>
      <c r="H385" s="268">
        <v>2</v>
      </c>
      <c r="I385" s="269"/>
      <c r="J385" s="269"/>
      <c r="K385" s="265"/>
      <c r="L385" s="265"/>
      <c r="M385" s="270"/>
      <c r="N385" s="271"/>
      <c r="O385" s="272"/>
      <c r="P385" s="272"/>
      <c r="Q385" s="272"/>
      <c r="R385" s="272"/>
      <c r="S385" s="272"/>
      <c r="T385" s="272"/>
      <c r="U385" s="272"/>
      <c r="V385" s="272"/>
      <c r="W385" s="272"/>
      <c r="X385" s="273"/>
      <c r="AT385" s="274" t="s">
        <v>204</v>
      </c>
      <c r="AU385" s="274" t="s">
        <v>149</v>
      </c>
      <c r="AV385" s="13" t="s">
        <v>153</v>
      </c>
      <c r="AW385" s="13" t="s">
        <v>5</v>
      </c>
      <c r="AX385" s="13" t="s">
        <v>80</v>
      </c>
      <c r="AY385" s="274" t="s">
        <v>135</v>
      </c>
    </row>
    <row r="386" spans="2:65" s="1" customFormat="1" ht="16.5" customHeight="1">
      <c r="B386" s="36"/>
      <c r="C386" s="243" t="s">
        <v>1268</v>
      </c>
      <c r="D386" s="243" t="s">
        <v>415</v>
      </c>
      <c r="E386" s="244" t="s">
        <v>1269</v>
      </c>
      <c r="F386" s="245" t="s">
        <v>1270</v>
      </c>
      <c r="G386" s="246" t="s">
        <v>1156</v>
      </c>
      <c r="H386" s="247">
        <v>2</v>
      </c>
      <c r="I386" s="248"/>
      <c r="J386" s="249"/>
      <c r="K386" s="250">
        <f>ROUND(P386*H386,2)</f>
        <v>0</v>
      </c>
      <c r="L386" s="245" t="s">
        <v>1</v>
      </c>
      <c r="M386" s="251"/>
      <c r="N386" s="252" t="s">
        <v>1</v>
      </c>
      <c r="O386" s="217" t="s">
        <v>41</v>
      </c>
      <c r="P386" s="218">
        <f>I386+J386</f>
        <v>0</v>
      </c>
      <c r="Q386" s="218">
        <f>ROUND(I386*H386,2)</f>
        <v>0</v>
      </c>
      <c r="R386" s="218">
        <f>ROUND(J386*H386,2)</f>
        <v>0</v>
      </c>
      <c r="S386" s="77"/>
      <c r="T386" s="219">
        <f>S386*H386</f>
        <v>0</v>
      </c>
      <c r="U386" s="219">
        <v>0</v>
      </c>
      <c r="V386" s="219">
        <f>U386*H386</f>
        <v>0</v>
      </c>
      <c r="W386" s="219">
        <v>0</v>
      </c>
      <c r="X386" s="220">
        <f>W386*H386</f>
        <v>0</v>
      </c>
      <c r="AR386" s="15" t="s">
        <v>1085</v>
      </c>
      <c r="AT386" s="15" t="s">
        <v>415</v>
      </c>
      <c r="AU386" s="15" t="s">
        <v>149</v>
      </c>
      <c r="AY386" s="15" t="s">
        <v>135</v>
      </c>
      <c r="BE386" s="221">
        <f>IF(O386="základní",K386,0)</f>
        <v>0</v>
      </c>
      <c r="BF386" s="221">
        <f>IF(O386="snížená",K386,0)</f>
        <v>0</v>
      </c>
      <c r="BG386" s="221">
        <f>IF(O386="zákl. přenesená",K386,0)</f>
        <v>0</v>
      </c>
      <c r="BH386" s="221">
        <f>IF(O386="sníž. přenesená",K386,0)</f>
        <v>0</v>
      </c>
      <c r="BI386" s="221">
        <f>IF(O386="nulová",K386,0)</f>
        <v>0</v>
      </c>
      <c r="BJ386" s="15" t="s">
        <v>80</v>
      </c>
      <c r="BK386" s="221">
        <f>ROUND(P386*H386,2)</f>
        <v>0</v>
      </c>
      <c r="BL386" s="15" t="s">
        <v>684</v>
      </c>
      <c r="BM386" s="15" t="s">
        <v>1271</v>
      </c>
    </row>
    <row r="387" spans="2:51" s="12" customFormat="1" ht="12">
      <c r="B387" s="254"/>
      <c r="C387" s="255"/>
      <c r="D387" s="230" t="s">
        <v>204</v>
      </c>
      <c r="E387" s="256" t="s">
        <v>1</v>
      </c>
      <c r="F387" s="257" t="s">
        <v>1078</v>
      </c>
      <c r="G387" s="255"/>
      <c r="H387" s="256" t="s">
        <v>1</v>
      </c>
      <c r="I387" s="258"/>
      <c r="J387" s="258"/>
      <c r="K387" s="255"/>
      <c r="L387" s="255"/>
      <c r="M387" s="259"/>
      <c r="N387" s="260"/>
      <c r="O387" s="261"/>
      <c r="P387" s="261"/>
      <c r="Q387" s="261"/>
      <c r="R387" s="261"/>
      <c r="S387" s="261"/>
      <c r="T387" s="261"/>
      <c r="U387" s="261"/>
      <c r="V387" s="261"/>
      <c r="W387" s="261"/>
      <c r="X387" s="262"/>
      <c r="AT387" s="263" t="s">
        <v>204</v>
      </c>
      <c r="AU387" s="263" t="s">
        <v>149</v>
      </c>
      <c r="AV387" s="12" t="s">
        <v>80</v>
      </c>
      <c r="AW387" s="12" t="s">
        <v>5</v>
      </c>
      <c r="AX387" s="12" t="s">
        <v>72</v>
      </c>
      <c r="AY387" s="263" t="s">
        <v>135</v>
      </c>
    </row>
    <row r="388" spans="2:51" s="11" customFormat="1" ht="12">
      <c r="B388" s="228"/>
      <c r="C388" s="229"/>
      <c r="D388" s="230" t="s">
        <v>204</v>
      </c>
      <c r="E388" s="231" t="s">
        <v>1</v>
      </c>
      <c r="F388" s="232" t="s">
        <v>82</v>
      </c>
      <c r="G388" s="229"/>
      <c r="H388" s="233">
        <v>2</v>
      </c>
      <c r="I388" s="234"/>
      <c r="J388" s="234"/>
      <c r="K388" s="229"/>
      <c r="L388" s="229"/>
      <c r="M388" s="235"/>
      <c r="N388" s="236"/>
      <c r="O388" s="237"/>
      <c r="P388" s="237"/>
      <c r="Q388" s="237"/>
      <c r="R388" s="237"/>
      <c r="S388" s="237"/>
      <c r="T388" s="237"/>
      <c r="U388" s="237"/>
      <c r="V388" s="237"/>
      <c r="W388" s="237"/>
      <c r="X388" s="238"/>
      <c r="AT388" s="239" t="s">
        <v>204</v>
      </c>
      <c r="AU388" s="239" t="s">
        <v>149</v>
      </c>
      <c r="AV388" s="11" t="s">
        <v>82</v>
      </c>
      <c r="AW388" s="11" t="s">
        <v>5</v>
      </c>
      <c r="AX388" s="11" t="s">
        <v>72</v>
      </c>
      <c r="AY388" s="239" t="s">
        <v>135</v>
      </c>
    </row>
    <row r="389" spans="2:51" s="13" customFormat="1" ht="12">
      <c r="B389" s="264"/>
      <c r="C389" s="265"/>
      <c r="D389" s="230" t="s">
        <v>204</v>
      </c>
      <c r="E389" s="266" t="s">
        <v>1</v>
      </c>
      <c r="F389" s="267" t="s">
        <v>1079</v>
      </c>
      <c r="G389" s="265"/>
      <c r="H389" s="268">
        <v>2</v>
      </c>
      <c r="I389" s="269"/>
      <c r="J389" s="269"/>
      <c r="K389" s="265"/>
      <c r="L389" s="265"/>
      <c r="M389" s="270"/>
      <c r="N389" s="271"/>
      <c r="O389" s="272"/>
      <c r="P389" s="272"/>
      <c r="Q389" s="272"/>
      <c r="R389" s="272"/>
      <c r="S389" s="272"/>
      <c r="T389" s="272"/>
      <c r="U389" s="272"/>
      <c r="V389" s="272"/>
      <c r="W389" s="272"/>
      <c r="X389" s="273"/>
      <c r="AT389" s="274" t="s">
        <v>204</v>
      </c>
      <c r="AU389" s="274" t="s">
        <v>149</v>
      </c>
      <c r="AV389" s="13" t="s">
        <v>153</v>
      </c>
      <c r="AW389" s="13" t="s">
        <v>5</v>
      </c>
      <c r="AX389" s="13" t="s">
        <v>80</v>
      </c>
      <c r="AY389" s="274" t="s">
        <v>135</v>
      </c>
    </row>
    <row r="390" spans="2:65" s="1" customFormat="1" ht="16.5" customHeight="1">
      <c r="B390" s="36"/>
      <c r="C390" s="243" t="s">
        <v>1272</v>
      </c>
      <c r="D390" s="243" t="s">
        <v>415</v>
      </c>
      <c r="E390" s="244" t="s">
        <v>1273</v>
      </c>
      <c r="F390" s="245" t="s">
        <v>1274</v>
      </c>
      <c r="G390" s="246" t="s">
        <v>1156</v>
      </c>
      <c r="H390" s="247">
        <v>27</v>
      </c>
      <c r="I390" s="248"/>
      <c r="J390" s="249"/>
      <c r="K390" s="250">
        <f>ROUND(P390*H390,2)</f>
        <v>0</v>
      </c>
      <c r="L390" s="245" t="s">
        <v>1</v>
      </c>
      <c r="M390" s="251"/>
      <c r="N390" s="252" t="s">
        <v>1</v>
      </c>
      <c r="O390" s="217" t="s">
        <v>41</v>
      </c>
      <c r="P390" s="218">
        <f>I390+J390</f>
        <v>0</v>
      </c>
      <c r="Q390" s="218">
        <f>ROUND(I390*H390,2)</f>
        <v>0</v>
      </c>
      <c r="R390" s="218">
        <f>ROUND(J390*H390,2)</f>
        <v>0</v>
      </c>
      <c r="S390" s="77"/>
      <c r="T390" s="219">
        <f>S390*H390</f>
        <v>0</v>
      </c>
      <c r="U390" s="219">
        <v>0</v>
      </c>
      <c r="V390" s="219">
        <f>U390*H390</f>
        <v>0</v>
      </c>
      <c r="W390" s="219">
        <v>0</v>
      </c>
      <c r="X390" s="220">
        <f>W390*H390</f>
        <v>0</v>
      </c>
      <c r="AR390" s="15" t="s">
        <v>1085</v>
      </c>
      <c r="AT390" s="15" t="s">
        <v>415</v>
      </c>
      <c r="AU390" s="15" t="s">
        <v>149</v>
      </c>
      <c r="AY390" s="15" t="s">
        <v>135</v>
      </c>
      <c r="BE390" s="221">
        <f>IF(O390="základní",K390,0)</f>
        <v>0</v>
      </c>
      <c r="BF390" s="221">
        <f>IF(O390="snížená",K390,0)</f>
        <v>0</v>
      </c>
      <c r="BG390" s="221">
        <f>IF(O390="zákl. přenesená",K390,0)</f>
        <v>0</v>
      </c>
      <c r="BH390" s="221">
        <f>IF(O390="sníž. přenesená",K390,0)</f>
        <v>0</v>
      </c>
      <c r="BI390" s="221">
        <f>IF(O390="nulová",K390,0)</f>
        <v>0</v>
      </c>
      <c r="BJ390" s="15" t="s">
        <v>80</v>
      </c>
      <c r="BK390" s="221">
        <f>ROUND(P390*H390,2)</f>
        <v>0</v>
      </c>
      <c r="BL390" s="15" t="s">
        <v>684</v>
      </c>
      <c r="BM390" s="15" t="s">
        <v>1275</v>
      </c>
    </row>
    <row r="391" spans="2:51" s="12" customFormat="1" ht="12">
      <c r="B391" s="254"/>
      <c r="C391" s="255"/>
      <c r="D391" s="230" t="s">
        <v>204</v>
      </c>
      <c r="E391" s="256" t="s">
        <v>1</v>
      </c>
      <c r="F391" s="257" t="s">
        <v>1078</v>
      </c>
      <c r="G391" s="255"/>
      <c r="H391" s="256" t="s">
        <v>1</v>
      </c>
      <c r="I391" s="258"/>
      <c r="J391" s="258"/>
      <c r="K391" s="255"/>
      <c r="L391" s="255"/>
      <c r="M391" s="259"/>
      <c r="N391" s="260"/>
      <c r="O391" s="261"/>
      <c r="P391" s="261"/>
      <c r="Q391" s="261"/>
      <c r="R391" s="261"/>
      <c r="S391" s="261"/>
      <c r="T391" s="261"/>
      <c r="U391" s="261"/>
      <c r="V391" s="261"/>
      <c r="W391" s="261"/>
      <c r="X391" s="262"/>
      <c r="AT391" s="263" t="s">
        <v>204</v>
      </c>
      <c r="AU391" s="263" t="s">
        <v>149</v>
      </c>
      <c r="AV391" s="12" t="s">
        <v>80</v>
      </c>
      <c r="AW391" s="12" t="s">
        <v>5</v>
      </c>
      <c r="AX391" s="12" t="s">
        <v>72</v>
      </c>
      <c r="AY391" s="263" t="s">
        <v>135</v>
      </c>
    </row>
    <row r="392" spans="2:51" s="11" customFormat="1" ht="12">
      <c r="B392" s="228"/>
      <c r="C392" s="229"/>
      <c r="D392" s="230" t="s">
        <v>204</v>
      </c>
      <c r="E392" s="231" t="s">
        <v>1</v>
      </c>
      <c r="F392" s="232" t="s">
        <v>344</v>
      </c>
      <c r="G392" s="229"/>
      <c r="H392" s="233">
        <v>27</v>
      </c>
      <c r="I392" s="234"/>
      <c r="J392" s="234"/>
      <c r="K392" s="229"/>
      <c r="L392" s="229"/>
      <c r="M392" s="235"/>
      <c r="N392" s="236"/>
      <c r="O392" s="237"/>
      <c r="P392" s="237"/>
      <c r="Q392" s="237"/>
      <c r="R392" s="237"/>
      <c r="S392" s="237"/>
      <c r="T392" s="237"/>
      <c r="U392" s="237"/>
      <c r="V392" s="237"/>
      <c r="W392" s="237"/>
      <c r="X392" s="238"/>
      <c r="AT392" s="239" t="s">
        <v>204</v>
      </c>
      <c r="AU392" s="239" t="s">
        <v>149</v>
      </c>
      <c r="AV392" s="11" t="s">
        <v>82</v>
      </c>
      <c r="AW392" s="11" t="s">
        <v>5</v>
      </c>
      <c r="AX392" s="11" t="s">
        <v>72</v>
      </c>
      <c r="AY392" s="239" t="s">
        <v>135</v>
      </c>
    </row>
    <row r="393" spans="2:51" s="13" customFormat="1" ht="12">
      <c r="B393" s="264"/>
      <c r="C393" s="265"/>
      <c r="D393" s="230" t="s">
        <v>204</v>
      </c>
      <c r="E393" s="266" t="s">
        <v>1</v>
      </c>
      <c r="F393" s="267" t="s">
        <v>1079</v>
      </c>
      <c r="G393" s="265"/>
      <c r="H393" s="268">
        <v>27</v>
      </c>
      <c r="I393" s="269"/>
      <c r="J393" s="269"/>
      <c r="K393" s="265"/>
      <c r="L393" s="265"/>
      <c r="M393" s="270"/>
      <c r="N393" s="271"/>
      <c r="O393" s="272"/>
      <c r="P393" s="272"/>
      <c r="Q393" s="272"/>
      <c r="R393" s="272"/>
      <c r="S393" s="272"/>
      <c r="T393" s="272"/>
      <c r="U393" s="272"/>
      <c r="V393" s="272"/>
      <c r="W393" s="272"/>
      <c r="X393" s="273"/>
      <c r="AT393" s="274" t="s">
        <v>204</v>
      </c>
      <c r="AU393" s="274" t="s">
        <v>149</v>
      </c>
      <c r="AV393" s="13" t="s">
        <v>153</v>
      </c>
      <c r="AW393" s="13" t="s">
        <v>5</v>
      </c>
      <c r="AX393" s="13" t="s">
        <v>80</v>
      </c>
      <c r="AY393" s="274" t="s">
        <v>135</v>
      </c>
    </row>
    <row r="394" spans="2:65" s="1" customFormat="1" ht="16.5" customHeight="1">
      <c r="B394" s="36"/>
      <c r="C394" s="243" t="s">
        <v>1276</v>
      </c>
      <c r="D394" s="243" t="s">
        <v>415</v>
      </c>
      <c r="E394" s="244" t="s">
        <v>1277</v>
      </c>
      <c r="F394" s="245" t="s">
        <v>1278</v>
      </c>
      <c r="G394" s="246" t="s">
        <v>1156</v>
      </c>
      <c r="H394" s="247">
        <v>17</v>
      </c>
      <c r="I394" s="248"/>
      <c r="J394" s="249"/>
      <c r="K394" s="250">
        <f>ROUND(P394*H394,2)</f>
        <v>0</v>
      </c>
      <c r="L394" s="245" t="s">
        <v>1</v>
      </c>
      <c r="M394" s="251"/>
      <c r="N394" s="252" t="s">
        <v>1</v>
      </c>
      <c r="O394" s="217" t="s">
        <v>41</v>
      </c>
      <c r="P394" s="218">
        <f>I394+J394</f>
        <v>0</v>
      </c>
      <c r="Q394" s="218">
        <f>ROUND(I394*H394,2)</f>
        <v>0</v>
      </c>
      <c r="R394" s="218">
        <f>ROUND(J394*H394,2)</f>
        <v>0</v>
      </c>
      <c r="S394" s="77"/>
      <c r="T394" s="219">
        <f>S394*H394</f>
        <v>0</v>
      </c>
      <c r="U394" s="219">
        <v>0</v>
      </c>
      <c r="V394" s="219">
        <f>U394*H394</f>
        <v>0</v>
      </c>
      <c r="W394" s="219">
        <v>0</v>
      </c>
      <c r="X394" s="220">
        <f>W394*H394</f>
        <v>0</v>
      </c>
      <c r="AR394" s="15" t="s">
        <v>1085</v>
      </c>
      <c r="AT394" s="15" t="s">
        <v>415</v>
      </c>
      <c r="AU394" s="15" t="s">
        <v>149</v>
      </c>
      <c r="AY394" s="15" t="s">
        <v>135</v>
      </c>
      <c r="BE394" s="221">
        <f>IF(O394="základní",K394,0)</f>
        <v>0</v>
      </c>
      <c r="BF394" s="221">
        <f>IF(O394="snížená",K394,0)</f>
        <v>0</v>
      </c>
      <c r="BG394" s="221">
        <f>IF(O394="zákl. přenesená",K394,0)</f>
        <v>0</v>
      </c>
      <c r="BH394" s="221">
        <f>IF(O394="sníž. přenesená",K394,0)</f>
        <v>0</v>
      </c>
      <c r="BI394" s="221">
        <f>IF(O394="nulová",K394,0)</f>
        <v>0</v>
      </c>
      <c r="BJ394" s="15" t="s">
        <v>80</v>
      </c>
      <c r="BK394" s="221">
        <f>ROUND(P394*H394,2)</f>
        <v>0</v>
      </c>
      <c r="BL394" s="15" t="s">
        <v>684</v>
      </c>
      <c r="BM394" s="15" t="s">
        <v>1279</v>
      </c>
    </row>
    <row r="395" spans="2:51" s="12" customFormat="1" ht="12">
      <c r="B395" s="254"/>
      <c r="C395" s="255"/>
      <c r="D395" s="230" t="s">
        <v>204</v>
      </c>
      <c r="E395" s="256" t="s">
        <v>1</v>
      </c>
      <c r="F395" s="257" t="s">
        <v>1078</v>
      </c>
      <c r="G395" s="255"/>
      <c r="H395" s="256" t="s">
        <v>1</v>
      </c>
      <c r="I395" s="258"/>
      <c r="J395" s="258"/>
      <c r="K395" s="255"/>
      <c r="L395" s="255"/>
      <c r="M395" s="259"/>
      <c r="N395" s="260"/>
      <c r="O395" s="261"/>
      <c r="P395" s="261"/>
      <c r="Q395" s="261"/>
      <c r="R395" s="261"/>
      <c r="S395" s="261"/>
      <c r="T395" s="261"/>
      <c r="U395" s="261"/>
      <c r="V395" s="261"/>
      <c r="W395" s="261"/>
      <c r="X395" s="262"/>
      <c r="AT395" s="263" t="s">
        <v>204</v>
      </c>
      <c r="AU395" s="263" t="s">
        <v>149</v>
      </c>
      <c r="AV395" s="12" t="s">
        <v>80</v>
      </c>
      <c r="AW395" s="12" t="s">
        <v>5</v>
      </c>
      <c r="AX395" s="12" t="s">
        <v>72</v>
      </c>
      <c r="AY395" s="263" t="s">
        <v>135</v>
      </c>
    </row>
    <row r="396" spans="2:51" s="11" customFormat="1" ht="12">
      <c r="B396" s="228"/>
      <c r="C396" s="229"/>
      <c r="D396" s="230" t="s">
        <v>204</v>
      </c>
      <c r="E396" s="231" t="s">
        <v>1</v>
      </c>
      <c r="F396" s="232" t="s">
        <v>287</v>
      </c>
      <c r="G396" s="229"/>
      <c r="H396" s="233">
        <v>17</v>
      </c>
      <c r="I396" s="234"/>
      <c r="J396" s="234"/>
      <c r="K396" s="229"/>
      <c r="L396" s="229"/>
      <c r="M396" s="235"/>
      <c r="N396" s="236"/>
      <c r="O396" s="237"/>
      <c r="P396" s="237"/>
      <c r="Q396" s="237"/>
      <c r="R396" s="237"/>
      <c r="S396" s="237"/>
      <c r="T396" s="237"/>
      <c r="U396" s="237"/>
      <c r="V396" s="237"/>
      <c r="W396" s="237"/>
      <c r="X396" s="238"/>
      <c r="AT396" s="239" t="s">
        <v>204</v>
      </c>
      <c r="AU396" s="239" t="s">
        <v>149</v>
      </c>
      <c r="AV396" s="11" t="s">
        <v>82</v>
      </c>
      <c r="AW396" s="11" t="s">
        <v>5</v>
      </c>
      <c r="AX396" s="11" t="s">
        <v>72</v>
      </c>
      <c r="AY396" s="239" t="s">
        <v>135</v>
      </c>
    </row>
    <row r="397" spans="2:51" s="13" customFormat="1" ht="12">
      <c r="B397" s="264"/>
      <c r="C397" s="265"/>
      <c r="D397" s="230" t="s">
        <v>204</v>
      </c>
      <c r="E397" s="266" t="s">
        <v>1</v>
      </c>
      <c r="F397" s="267" t="s">
        <v>1079</v>
      </c>
      <c r="G397" s="265"/>
      <c r="H397" s="268">
        <v>17</v>
      </c>
      <c r="I397" s="269"/>
      <c r="J397" s="269"/>
      <c r="K397" s="265"/>
      <c r="L397" s="265"/>
      <c r="M397" s="270"/>
      <c r="N397" s="271"/>
      <c r="O397" s="272"/>
      <c r="P397" s="272"/>
      <c r="Q397" s="272"/>
      <c r="R397" s="272"/>
      <c r="S397" s="272"/>
      <c r="T397" s="272"/>
      <c r="U397" s="272"/>
      <c r="V397" s="272"/>
      <c r="W397" s="272"/>
      <c r="X397" s="273"/>
      <c r="AT397" s="274" t="s">
        <v>204</v>
      </c>
      <c r="AU397" s="274" t="s">
        <v>149</v>
      </c>
      <c r="AV397" s="13" t="s">
        <v>153</v>
      </c>
      <c r="AW397" s="13" t="s">
        <v>5</v>
      </c>
      <c r="AX397" s="13" t="s">
        <v>80</v>
      </c>
      <c r="AY397" s="274" t="s">
        <v>135</v>
      </c>
    </row>
    <row r="398" spans="2:65" s="1" customFormat="1" ht="16.5" customHeight="1">
      <c r="B398" s="36"/>
      <c r="C398" s="243" t="s">
        <v>1280</v>
      </c>
      <c r="D398" s="243" t="s">
        <v>415</v>
      </c>
      <c r="E398" s="244" t="s">
        <v>1281</v>
      </c>
      <c r="F398" s="245" t="s">
        <v>1282</v>
      </c>
      <c r="G398" s="246" t="s">
        <v>1156</v>
      </c>
      <c r="H398" s="247">
        <v>2</v>
      </c>
      <c r="I398" s="248"/>
      <c r="J398" s="249"/>
      <c r="K398" s="250">
        <f>ROUND(P398*H398,2)</f>
        <v>0</v>
      </c>
      <c r="L398" s="245" t="s">
        <v>1</v>
      </c>
      <c r="M398" s="251"/>
      <c r="N398" s="252" t="s">
        <v>1</v>
      </c>
      <c r="O398" s="217" t="s">
        <v>41</v>
      </c>
      <c r="P398" s="218">
        <f>I398+J398</f>
        <v>0</v>
      </c>
      <c r="Q398" s="218">
        <f>ROUND(I398*H398,2)</f>
        <v>0</v>
      </c>
      <c r="R398" s="218">
        <f>ROUND(J398*H398,2)</f>
        <v>0</v>
      </c>
      <c r="S398" s="77"/>
      <c r="T398" s="219">
        <f>S398*H398</f>
        <v>0</v>
      </c>
      <c r="U398" s="219">
        <v>0</v>
      </c>
      <c r="V398" s="219">
        <f>U398*H398</f>
        <v>0</v>
      </c>
      <c r="W398" s="219">
        <v>0</v>
      </c>
      <c r="X398" s="220">
        <f>W398*H398</f>
        <v>0</v>
      </c>
      <c r="AR398" s="15" t="s">
        <v>1085</v>
      </c>
      <c r="AT398" s="15" t="s">
        <v>415</v>
      </c>
      <c r="AU398" s="15" t="s">
        <v>149</v>
      </c>
      <c r="AY398" s="15" t="s">
        <v>135</v>
      </c>
      <c r="BE398" s="221">
        <f>IF(O398="základní",K398,0)</f>
        <v>0</v>
      </c>
      <c r="BF398" s="221">
        <f>IF(O398="snížená",K398,0)</f>
        <v>0</v>
      </c>
      <c r="BG398" s="221">
        <f>IF(O398="zákl. přenesená",K398,0)</f>
        <v>0</v>
      </c>
      <c r="BH398" s="221">
        <f>IF(O398="sníž. přenesená",K398,0)</f>
        <v>0</v>
      </c>
      <c r="BI398" s="221">
        <f>IF(O398="nulová",K398,0)</f>
        <v>0</v>
      </c>
      <c r="BJ398" s="15" t="s">
        <v>80</v>
      </c>
      <c r="BK398" s="221">
        <f>ROUND(P398*H398,2)</f>
        <v>0</v>
      </c>
      <c r="BL398" s="15" t="s">
        <v>684</v>
      </c>
      <c r="BM398" s="15" t="s">
        <v>1283</v>
      </c>
    </row>
    <row r="399" spans="2:51" s="12" customFormat="1" ht="12">
      <c r="B399" s="254"/>
      <c r="C399" s="255"/>
      <c r="D399" s="230" t="s">
        <v>204</v>
      </c>
      <c r="E399" s="256" t="s">
        <v>1</v>
      </c>
      <c r="F399" s="257" t="s">
        <v>1078</v>
      </c>
      <c r="G399" s="255"/>
      <c r="H399" s="256" t="s">
        <v>1</v>
      </c>
      <c r="I399" s="258"/>
      <c r="J399" s="258"/>
      <c r="K399" s="255"/>
      <c r="L399" s="255"/>
      <c r="M399" s="259"/>
      <c r="N399" s="260"/>
      <c r="O399" s="261"/>
      <c r="P399" s="261"/>
      <c r="Q399" s="261"/>
      <c r="R399" s="261"/>
      <c r="S399" s="261"/>
      <c r="T399" s="261"/>
      <c r="U399" s="261"/>
      <c r="V399" s="261"/>
      <c r="W399" s="261"/>
      <c r="X399" s="262"/>
      <c r="AT399" s="263" t="s">
        <v>204</v>
      </c>
      <c r="AU399" s="263" t="s">
        <v>149</v>
      </c>
      <c r="AV399" s="12" t="s">
        <v>80</v>
      </c>
      <c r="AW399" s="12" t="s">
        <v>5</v>
      </c>
      <c r="AX399" s="12" t="s">
        <v>72</v>
      </c>
      <c r="AY399" s="263" t="s">
        <v>135</v>
      </c>
    </row>
    <row r="400" spans="2:51" s="11" customFormat="1" ht="12">
      <c r="B400" s="228"/>
      <c r="C400" s="229"/>
      <c r="D400" s="230" t="s">
        <v>204</v>
      </c>
      <c r="E400" s="231" t="s">
        <v>1</v>
      </c>
      <c r="F400" s="232" t="s">
        <v>82</v>
      </c>
      <c r="G400" s="229"/>
      <c r="H400" s="233">
        <v>2</v>
      </c>
      <c r="I400" s="234"/>
      <c r="J400" s="234"/>
      <c r="K400" s="229"/>
      <c r="L400" s="229"/>
      <c r="M400" s="235"/>
      <c r="N400" s="236"/>
      <c r="O400" s="237"/>
      <c r="P400" s="237"/>
      <c r="Q400" s="237"/>
      <c r="R400" s="237"/>
      <c r="S400" s="237"/>
      <c r="T400" s="237"/>
      <c r="U400" s="237"/>
      <c r="V400" s="237"/>
      <c r="W400" s="237"/>
      <c r="X400" s="238"/>
      <c r="AT400" s="239" t="s">
        <v>204</v>
      </c>
      <c r="AU400" s="239" t="s">
        <v>149</v>
      </c>
      <c r="AV400" s="11" t="s">
        <v>82</v>
      </c>
      <c r="AW400" s="11" t="s">
        <v>5</v>
      </c>
      <c r="AX400" s="11" t="s">
        <v>72</v>
      </c>
      <c r="AY400" s="239" t="s">
        <v>135</v>
      </c>
    </row>
    <row r="401" spans="2:51" s="13" customFormat="1" ht="12">
      <c r="B401" s="264"/>
      <c r="C401" s="265"/>
      <c r="D401" s="230" t="s">
        <v>204</v>
      </c>
      <c r="E401" s="266" t="s">
        <v>1</v>
      </c>
      <c r="F401" s="267" t="s">
        <v>1079</v>
      </c>
      <c r="G401" s="265"/>
      <c r="H401" s="268">
        <v>2</v>
      </c>
      <c r="I401" s="269"/>
      <c r="J401" s="269"/>
      <c r="K401" s="265"/>
      <c r="L401" s="265"/>
      <c r="M401" s="270"/>
      <c r="N401" s="271"/>
      <c r="O401" s="272"/>
      <c r="P401" s="272"/>
      <c r="Q401" s="272"/>
      <c r="R401" s="272"/>
      <c r="S401" s="272"/>
      <c r="T401" s="272"/>
      <c r="U401" s="272"/>
      <c r="V401" s="272"/>
      <c r="W401" s="272"/>
      <c r="X401" s="273"/>
      <c r="AT401" s="274" t="s">
        <v>204</v>
      </c>
      <c r="AU401" s="274" t="s">
        <v>149</v>
      </c>
      <c r="AV401" s="13" t="s">
        <v>153</v>
      </c>
      <c r="AW401" s="13" t="s">
        <v>5</v>
      </c>
      <c r="AX401" s="13" t="s">
        <v>80</v>
      </c>
      <c r="AY401" s="274" t="s">
        <v>135</v>
      </c>
    </row>
    <row r="402" spans="2:65" s="1" customFormat="1" ht="16.5" customHeight="1">
      <c r="B402" s="36"/>
      <c r="C402" s="243" t="s">
        <v>1284</v>
      </c>
      <c r="D402" s="243" t="s">
        <v>415</v>
      </c>
      <c r="E402" s="244" t="s">
        <v>1285</v>
      </c>
      <c r="F402" s="245" t="s">
        <v>1286</v>
      </c>
      <c r="G402" s="246" t="s">
        <v>1156</v>
      </c>
      <c r="H402" s="247">
        <v>2</v>
      </c>
      <c r="I402" s="248"/>
      <c r="J402" s="249"/>
      <c r="K402" s="250">
        <f>ROUND(P402*H402,2)</f>
        <v>0</v>
      </c>
      <c r="L402" s="245" t="s">
        <v>1</v>
      </c>
      <c r="M402" s="251"/>
      <c r="N402" s="252" t="s">
        <v>1</v>
      </c>
      <c r="O402" s="217" t="s">
        <v>41</v>
      </c>
      <c r="P402" s="218">
        <f>I402+J402</f>
        <v>0</v>
      </c>
      <c r="Q402" s="218">
        <f>ROUND(I402*H402,2)</f>
        <v>0</v>
      </c>
      <c r="R402" s="218">
        <f>ROUND(J402*H402,2)</f>
        <v>0</v>
      </c>
      <c r="S402" s="77"/>
      <c r="T402" s="219">
        <f>S402*H402</f>
        <v>0</v>
      </c>
      <c r="U402" s="219">
        <v>0</v>
      </c>
      <c r="V402" s="219">
        <f>U402*H402</f>
        <v>0</v>
      </c>
      <c r="W402" s="219">
        <v>0</v>
      </c>
      <c r="X402" s="220">
        <f>W402*H402</f>
        <v>0</v>
      </c>
      <c r="AR402" s="15" t="s">
        <v>1085</v>
      </c>
      <c r="AT402" s="15" t="s">
        <v>415</v>
      </c>
      <c r="AU402" s="15" t="s">
        <v>149</v>
      </c>
      <c r="AY402" s="15" t="s">
        <v>135</v>
      </c>
      <c r="BE402" s="221">
        <f>IF(O402="základní",K402,0)</f>
        <v>0</v>
      </c>
      <c r="BF402" s="221">
        <f>IF(O402="snížená",K402,0)</f>
        <v>0</v>
      </c>
      <c r="BG402" s="221">
        <f>IF(O402="zákl. přenesená",K402,0)</f>
        <v>0</v>
      </c>
      <c r="BH402" s="221">
        <f>IF(O402="sníž. přenesená",K402,0)</f>
        <v>0</v>
      </c>
      <c r="BI402" s="221">
        <f>IF(O402="nulová",K402,0)</f>
        <v>0</v>
      </c>
      <c r="BJ402" s="15" t="s">
        <v>80</v>
      </c>
      <c r="BK402" s="221">
        <f>ROUND(P402*H402,2)</f>
        <v>0</v>
      </c>
      <c r="BL402" s="15" t="s">
        <v>684</v>
      </c>
      <c r="BM402" s="15" t="s">
        <v>1287</v>
      </c>
    </row>
    <row r="403" spans="2:51" s="12" customFormat="1" ht="12">
      <c r="B403" s="254"/>
      <c r="C403" s="255"/>
      <c r="D403" s="230" t="s">
        <v>204</v>
      </c>
      <c r="E403" s="256" t="s">
        <v>1</v>
      </c>
      <c r="F403" s="257" t="s">
        <v>1078</v>
      </c>
      <c r="G403" s="255"/>
      <c r="H403" s="256" t="s">
        <v>1</v>
      </c>
      <c r="I403" s="258"/>
      <c r="J403" s="258"/>
      <c r="K403" s="255"/>
      <c r="L403" s="255"/>
      <c r="M403" s="259"/>
      <c r="N403" s="260"/>
      <c r="O403" s="261"/>
      <c r="P403" s="261"/>
      <c r="Q403" s="261"/>
      <c r="R403" s="261"/>
      <c r="S403" s="261"/>
      <c r="T403" s="261"/>
      <c r="U403" s="261"/>
      <c r="V403" s="261"/>
      <c r="W403" s="261"/>
      <c r="X403" s="262"/>
      <c r="AT403" s="263" t="s">
        <v>204</v>
      </c>
      <c r="AU403" s="263" t="s">
        <v>149</v>
      </c>
      <c r="AV403" s="12" t="s">
        <v>80</v>
      </c>
      <c r="AW403" s="12" t="s">
        <v>5</v>
      </c>
      <c r="AX403" s="12" t="s">
        <v>72</v>
      </c>
      <c r="AY403" s="263" t="s">
        <v>135</v>
      </c>
    </row>
    <row r="404" spans="2:51" s="11" customFormat="1" ht="12">
      <c r="B404" s="228"/>
      <c r="C404" s="229"/>
      <c r="D404" s="230" t="s">
        <v>204</v>
      </c>
      <c r="E404" s="231" t="s">
        <v>1</v>
      </c>
      <c r="F404" s="232" t="s">
        <v>82</v>
      </c>
      <c r="G404" s="229"/>
      <c r="H404" s="233">
        <v>2</v>
      </c>
      <c r="I404" s="234"/>
      <c r="J404" s="234"/>
      <c r="K404" s="229"/>
      <c r="L404" s="229"/>
      <c r="M404" s="235"/>
      <c r="N404" s="236"/>
      <c r="O404" s="237"/>
      <c r="P404" s="237"/>
      <c r="Q404" s="237"/>
      <c r="R404" s="237"/>
      <c r="S404" s="237"/>
      <c r="T404" s="237"/>
      <c r="U404" s="237"/>
      <c r="V404" s="237"/>
      <c r="W404" s="237"/>
      <c r="X404" s="238"/>
      <c r="AT404" s="239" t="s">
        <v>204</v>
      </c>
      <c r="AU404" s="239" t="s">
        <v>149</v>
      </c>
      <c r="AV404" s="11" t="s">
        <v>82</v>
      </c>
      <c r="AW404" s="11" t="s">
        <v>5</v>
      </c>
      <c r="AX404" s="11" t="s">
        <v>72</v>
      </c>
      <c r="AY404" s="239" t="s">
        <v>135</v>
      </c>
    </row>
    <row r="405" spans="2:51" s="13" customFormat="1" ht="12">
      <c r="B405" s="264"/>
      <c r="C405" s="265"/>
      <c r="D405" s="230" t="s">
        <v>204</v>
      </c>
      <c r="E405" s="266" t="s">
        <v>1</v>
      </c>
      <c r="F405" s="267" t="s">
        <v>1079</v>
      </c>
      <c r="G405" s="265"/>
      <c r="H405" s="268">
        <v>2</v>
      </c>
      <c r="I405" s="269"/>
      <c r="J405" s="269"/>
      <c r="K405" s="265"/>
      <c r="L405" s="265"/>
      <c r="M405" s="270"/>
      <c r="N405" s="271"/>
      <c r="O405" s="272"/>
      <c r="P405" s="272"/>
      <c r="Q405" s="272"/>
      <c r="R405" s="272"/>
      <c r="S405" s="272"/>
      <c r="T405" s="272"/>
      <c r="U405" s="272"/>
      <c r="V405" s="272"/>
      <c r="W405" s="272"/>
      <c r="X405" s="273"/>
      <c r="AT405" s="274" t="s">
        <v>204</v>
      </c>
      <c r="AU405" s="274" t="s">
        <v>149</v>
      </c>
      <c r="AV405" s="13" t="s">
        <v>153</v>
      </c>
      <c r="AW405" s="13" t="s">
        <v>5</v>
      </c>
      <c r="AX405" s="13" t="s">
        <v>80</v>
      </c>
      <c r="AY405" s="274" t="s">
        <v>135</v>
      </c>
    </row>
    <row r="406" spans="2:65" s="1" customFormat="1" ht="16.5" customHeight="1">
      <c r="B406" s="36"/>
      <c r="C406" s="243" t="s">
        <v>1288</v>
      </c>
      <c r="D406" s="243" t="s">
        <v>415</v>
      </c>
      <c r="E406" s="244" t="s">
        <v>1289</v>
      </c>
      <c r="F406" s="245" t="s">
        <v>1290</v>
      </c>
      <c r="G406" s="246" t="s">
        <v>1156</v>
      </c>
      <c r="H406" s="247">
        <v>2</v>
      </c>
      <c r="I406" s="248"/>
      <c r="J406" s="249"/>
      <c r="K406" s="250">
        <f>ROUND(P406*H406,2)</f>
        <v>0</v>
      </c>
      <c r="L406" s="245" t="s">
        <v>1</v>
      </c>
      <c r="M406" s="251"/>
      <c r="N406" s="252" t="s">
        <v>1</v>
      </c>
      <c r="O406" s="217" t="s">
        <v>41</v>
      </c>
      <c r="P406" s="218">
        <f>I406+J406</f>
        <v>0</v>
      </c>
      <c r="Q406" s="218">
        <f>ROUND(I406*H406,2)</f>
        <v>0</v>
      </c>
      <c r="R406" s="218">
        <f>ROUND(J406*H406,2)</f>
        <v>0</v>
      </c>
      <c r="S406" s="77"/>
      <c r="T406" s="219">
        <f>S406*H406</f>
        <v>0</v>
      </c>
      <c r="U406" s="219">
        <v>0</v>
      </c>
      <c r="V406" s="219">
        <f>U406*H406</f>
        <v>0</v>
      </c>
      <c r="W406" s="219">
        <v>0</v>
      </c>
      <c r="X406" s="220">
        <f>W406*H406</f>
        <v>0</v>
      </c>
      <c r="AR406" s="15" t="s">
        <v>1085</v>
      </c>
      <c r="AT406" s="15" t="s">
        <v>415</v>
      </c>
      <c r="AU406" s="15" t="s">
        <v>149</v>
      </c>
      <c r="AY406" s="15" t="s">
        <v>135</v>
      </c>
      <c r="BE406" s="221">
        <f>IF(O406="základní",K406,0)</f>
        <v>0</v>
      </c>
      <c r="BF406" s="221">
        <f>IF(O406="snížená",K406,0)</f>
        <v>0</v>
      </c>
      <c r="BG406" s="221">
        <f>IF(O406="zákl. přenesená",K406,0)</f>
        <v>0</v>
      </c>
      <c r="BH406" s="221">
        <f>IF(O406="sníž. přenesená",K406,0)</f>
        <v>0</v>
      </c>
      <c r="BI406" s="221">
        <f>IF(O406="nulová",K406,0)</f>
        <v>0</v>
      </c>
      <c r="BJ406" s="15" t="s">
        <v>80</v>
      </c>
      <c r="BK406" s="221">
        <f>ROUND(P406*H406,2)</f>
        <v>0</v>
      </c>
      <c r="BL406" s="15" t="s">
        <v>684</v>
      </c>
      <c r="BM406" s="15" t="s">
        <v>1291</v>
      </c>
    </row>
    <row r="407" spans="2:51" s="12" customFormat="1" ht="12">
      <c r="B407" s="254"/>
      <c r="C407" s="255"/>
      <c r="D407" s="230" t="s">
        <v>204</v>
      </c>
      <c r="E407" s="256" t="s">
        <v>1</v>
      </c>
      <c r="F407" s="257" t="s">
        <v>1078</v>
      </c>
      <c r="G407" s="255"/>
      <c r="H407" s="256" t="s">
        <v>1</v>
      </c>
      <c r="I407" s="258"/>
      <c r="J407" s="258"/>
      <c r="K407" s="255"/>
      <c r="L407" s="255"/>
      <c r="M407" s="259"/>
      <c r="N407" s="260"/>
      <c r="O407" s="261"/>
      <c r="P407" s="261"/>
      <c r="Q407" s="261"/>
      <c r="R407" s="261"/>
      <c r="S407" s="261"/>
      <c r="T407" s="261"/>
      <c r="U407" s="261"/>
      <c r="V407" s="261"/>
      <c r="W407" s="261"/>
      <c r="X407" s="262"/>
      <c r="AT407" s="263" t="s">
        <v>204</v>
      </c>
      <c r="AU407" s="263" t="s">
        <v>149</v>
      </c>
      <c r="AV407" s="12" t="s">
        <v>80</v>
      </c>
      <c r="AW407" s="12" t="s">
        <v>5</v>
      </c>
      <c r="AX407" s="12" t="s">
        <v>72</v>
      </c>
      <c r="AY407" s="263" t="s">
        <v>135</v>
      </c>
    </row>
    <row r="408" spans="2:51" s="11" customFormat="1" ht="12">
      <c r="B408" s="228"/>
      <c r="C408" s="229"/>
      <c r="D408" s="230" t="s">
        <v>204</v>
      </c>
      <c r="E408" s="231" t="s">
        <v>1</v>
      </c>
      <c r="F408" s="232" t="s">
        <v>82</v>
      </c>
      <c r="G408" s="229"/>
      <c r="H408" s="233">
        <v>2</v>
      </c>
      <c r="I408" s="234"/>
      <c r="J408" s="234"/>
      <c r="K408" s="229"/>
      <c r="L408" s="229"/>
      <c r="M408" s="235"/>
      <c r="N408" s="236"/>
      <c r="O408" s="237"/>
      <c r="P408" s="237"/>
      <c r="Q408" s="237"/>
      <c r="R408" s="237"/>
      <c r="S408" s="237"/>
      <c r="T408" s="237"/>
      <c r="U408" s="237"/>
      <c r="V408" s="237"/>
      <c r="W408" s="237"/>
      <c r="X408" s="238"/>
      <c r="AT408" s="239" t="s">
        <v>204</v>
      </c>
      <c r="AU408" s="239" t="s">
        <v>149</v>
      </c>
      <c r="AV408" s="11" t="s">
        <v>82</v>
      </c>
      <c r="AW408" s="11" t="s">
        <v>5</v>
      </c>
      <c r="AX408" s="11" t="s">
        <v>72</v>
      </c>
      <c r="AY408" s="239" t="s">
        <v>135</v>
      </c>
    </row>
    <row r="409" spans="2:51" s="13" customFormat="1" ht="12">
      <c r="B409" s="264"/>
      <c r="C409" s="265"/>
      <c r="D409" s="230" t="s">
        <v>204</v>
      </c>
      <c r="E409" s="266" t="s">
        <v>1</v>
      </c>
      <c r="F409" s="267" t="s">
        <v>1079</v>
      </c>
      <c r="G409" s="265"/>
      <c r="H409" s="268">
        <v>2</v>
      </c>
      <c r="I409" s="269"/>
      <c r="J409" s="269"/>
      <c r="K409" s="265"/>
      <c r="L409" s="265"/>
      <c r="M409" s="270"/>
      <c r="N409" s="271"/>
      <c r="O409" s="272"/>
      <c r="P409" s="272"/>
      <c r="Q409" s="272"/>
      <c r="R409" s="272"/>
      <c r="S409" s="272"/>
      <c r="T409" s="272"/>
      <c r="U409" s="272"/>
      <c r="V409" s="272"/>
      <c r="W409" s="272"/>
      <c r="X409" s="273"/>
      <c r="AT409" s="274" t="s">
        <v>204</v>
      </c>
      <c r="AU409" s="274" t="s">
        <v>149</v>
      </c>
      <c r="AV409" s="13" t="s">
        <v>153</v>
      </c>
      <c r="AW409" s="13" t="s">
        <v>5</v>
      </c>
      <c r="AX409" s="13" t="s">
        <v>80</v>
      </c>
      <c r="AY409" s="274" t="s">
        <v>135</v>
      </c>
    </row>
    <row r="410" spans="2:65" s="1" customFormat="1" ht="16.5" customHeight="1">
      <c r="B410" s="36"/>
      <c r="C410" s="209" t="s">
        <v>1292</v>
      </c>
      <c r="D410" s="209" t="s">
        <v>138</v>
      </c>
      <c r="E410" s="210" t="s">
        <v>1293</v>
      </c>
      <c r="F410" s="211" t="s">
        <v>1294</v>
      </c>
      <c r="G410" s="212" t="s">
        <v>249</v>
      </c>
      <c r="H410" s="213">
        <v>2</v>
      </c>
      <c r="I410" s="214"/>
      <c r="J410" s="214"/>
      <c r="K410" s="215">
        <f>ROUND(P410*H410,2)</f>
        <v>0</v>
      </c>
      <c r="L410" s="211" t="s">
        <v>142</v>
      </c>
      <c r="M410" s="41"/>
      <c r="N410" s="216" t="s">
        <v>1</v>
      </c>
      <c r="O410" s="217" t="s">
        <v>41</v>
      </c>
      <c r="P410" s="218">
        <f>I410+J410</f>
        <v>0</v>
      </c>
      <c r="Q410" s="218">
        <f>ROUND(I410*H410,2)</f>
        <v>0</v>
      </c>
      <c r="R410" s="218">
        <f>ROUND(J410*H410,2)</f>
        <v>0</v>
      </c>
      <c r="S410" s="77"/>
      <c r="T410" s="219">
        <f>S410*H410</f>
        <v>0</v>
      </c>
      <c r="U410" s="219">
        <v>0</v>
      </c>
      <c r="V410" s="219">
        <f>U410*H410</f>
        <v>0</v>
      </c>
      <c r="W410" s="219">
        <v>0</v>
      </c>
      <c r="X410" s="220">
        <f>W410*H410</f>
        <v>0</v>
      </c>
      <c r="AR410" s="15" t="s">
        <v>684</v>
      </c>
      <c r="AT410" s="15" t="s">
        <v>138</v>
      </c>
      <c r="AU410" s="15" t="s">
        <v>149</v>
      </c>
      <c r="AY410" s="15" t="s">
        <v>135</v>
      </c>
      <c r="BE410" s="221">
        <f>IF(O410="základní",K410,0)</f>
        <v>0</v>
      </c>
      <c r="BF410" s="221">
        <f>IF(O410="snížená",K410,0)</f>
        <v>0</v>
      </c>
      <c r="BG410" s="221">
        <f>IF(O410="zákl. přenesená",K410,0)</f>
        <v>0</v>
      </c>
      <c r="BH410" s="221">
        <f>IF(O410="sníž. přenesená",K410,0)</f>
        <v>0</v>
      </c>
      <c r="BI410" s="221">
        <f>IF(O410="nulová",K410,0)</f>
        <v>0</v>
      </c>
      <c r="BJ410" s="15" t="s">
        <v>80</v>
      </c>
      <c r="BK410" s="221">
        <f>ROUND(P410*H410,2)</f>
        <v>0</v>
      </c>
      <c r="BL410" s="15" t="s">
        <v>684</v>
      </c>
      <c r="BM410" s="15" t="s">
        <v>1295</v>
      </c>
    </row>
    <row r="411" spans="2:51" s="12" customFormat="1" ht="12">
      <c r="B411" s="254"/>
      <c r="C411" s="255"/>
      <c r="D411" s="230" t="s">
        <v>204</v>
      </c>
      <c r="E411" s="256" t="s">
        <v>1</v>
      </c>
      <c r="F411" s="257" t="s">
        <v>1078</v>
      </c>
      <c r="G411" s="255"/>
      <c r="H411" s="256" t="s">
        <v>1</v>
      </c>
      <c r="I411" s="258"/>
      <c r="J411" s="258"/>
      <c r="K411" s="255"/>
      <c r="L411" s="255"/>
      <c r="M411" s="259"/>
      <c r="N411" s="260"/>
      <c r="O411" s="261"/>
      <c r="P411" s="261"/>
      <c r="Q411" s="261"/>
      <c r="R411" s="261"/>
      <c r="S411" s="261"/>
      <c r="T411" s="261"/>
      <c r="U411" s="261"/>
      <c r="V411" s="261"/>
      <c r="W411" s="261"/>
      <c r="X411" s="262"/>
      <c r="AT411" s="263" t="s">
        <v>204</v>
      </c>
      <c r="AU411" s="263" t="s">
        <v>149</v>
      </c>
      <c r="AV411" s="12" t="s">
        <v>80</v>
      </c>
      <c r="AW411" s="12" t="s">
        <v>5</v>
      </c>
      <c r="AX411" s="12" t="s">
        <v>72</v>
      </c>
      <c r="AY411" s="263" t="s">
        <v>135</v>
      </c>
    </row>
    <row r="412" spans="2:51" s="11" customFormat="1" ht="12">
      <c r="B412" s="228"/>
      <c r="C412" s="229"/>
      <c r="D412" s="230" t="s">
        <v>204</v>
      </c>
      <c r="E412" s="231" t="s">
        <v>1</v>
      </c>
      <c r="F412" s="232" t="s">
        <v>82</v>
      </c>
      <c r="G412" s="229"/>
      <c r="H412" s="233">
        <v>2</v>
      </c>
      <c r="I412" s="234"/>
      <c r="J412" s="234"/>
      <c r="K412" s="229"/>
      <c r="L412" s="229"/>
      <c r="M412" s="235"/>
      <c r="N412" s="236"/>
      <c r="O412" s="237"/>
      <c r="P412" s="237"/>
      <c r="Q412" s="237"/>
      <c r="R412" s="237"/>
      <c r="S412" s="237"/>
      <c r="T412" s="237"/>
      <c r="U412" s="237"/>
      <c r="V412" s="237"/>
      <c r="W412" s="237"/>
      <c r="X412" s="238"/>
      <c r="AT412" s="239" t="s">
        <v>204</v>
      </c>
      <c r="AU412" s="239" t="s">
        <v>149</v>
      </c>
      <c r="AV412" s="11" t="s">
        <v>82</v>
      </c>
      <c r="AW412" s="11" t="s">
        <v>5</v>
      </c>
      <c r="AX412" s="11" t="s">
        <v>72</v>
      </c>
      <c r="AY412" s="239" t="s">
        <v>135</v>
      </c>
    </row>
    <row r="413" spans="2:51" s="13" customFormat="1" ht="12">
      <c r="B413" s="264"/>
      <c r="C413" s="265"/>
      <c r="D413" s="230" t="s">
        <v>204</v>
      </c>
      <c r="E413" s="266" t="s">
        <v>1</v>
      </c>
      <c r="F413" s="267" t="s">
        <v>1079</v>
      </c>
      <c r="G413" s="265"/>
      <c r="H413" s="268">
        <v>2</v>
      </c>
      <c r="I413" s="269"/>
      <c r="J413" s="269"/>
      <c r="K413" s="265"/>
      <c r="L413" s="265"/>
      <c r="M413" s="270"/>
      <c r="N413" s="271"/>
      <c r="O413" s="272"/>
      <c r="P413" s="272"/>
      <c r="Q413" s="272"/>
      <c r="R413" s="272"/>
      <c r="S413" s="272"/>
      <c r="T413" s="272"/>
      <c r="U413" s="272"/>
      <c r="V413" s="272"/>
      <c r="W413" s="272"/>
      <c r="X413" s="273"/>
      <c r="AT413" s="274" t="s">
        <v>204</v>
      </c>
      <c r="AU413" s="274" t="s">
        <v>149</v>
      </c>
      <c r="AV413" s="13" t="s">
        <v>153</v>
      </c>
      <c r="AW413" s="13" t="s">
        <v>5</v>
      </c>
      <c r="AX413" s="13" t="s">
        <v>80</v>
      </c>
      <c r="AY413" s="274" t="s">
        <v>135</v>
      </c>
    </row>
    <row r="414" spans="2:65" s="1" customFormat="1" ht="16.5" customHeight="1">
      <c r="B414" s="36"/>
      <c r="C414" s="243" t="s">
        <v>1296</v>
      </c>
      <c r="D414" s="243" t="s">
        <v>415</v>
      </c>
      <c r="E414" s="244" t="s">
        <v>1297</v>
      </c>
      <c r="F414" s="245" t="s">
        <v>1298</v>
      </c>
      <c r="G414" s="246" t="s">
        <v>1156</v>
      </c>
      <c r="H414" s="247">
        <v>2</v>
      </c>
      <c r="I414" s="248"/>
      <c r="J414" s="249"/>
      <c r="K414" s="250">
        <f>ROUND(P414*H414,2)</f>
        <v>0</v>
      </c>
      <c r="L414" s="245" t="s">
        <v>1</v>
      </c>
      <c r="M414" s="251"/>
      <c r="N414" s="252" t="s">
        <v>1</v>
      </c>
      <c r="O414" s="217" t="s">
        <v>41</v>
      </c>
      <c r="P414" s="218">
        <f>I414+J414</f>
        <v>0</v>
      </c>
      <c r="Q414" s="218">
        <f>ROUND(I414*H414,2)</f>
        <v>0</v>
      </c>
      <c r="R414" s="218">
        <f>ROUND(J414*H414,2)</f>
        <v>0</v>
      </c>
      <c r="S414" s="77"/>
      <c r="T414" s="219">
        <f>S414*H414</f>
        <v>0</v>
      </c>
      <c r="U414" s="219">
        <v>0</v>
      </c>
      <c r="V414" s="219">
        <f>U414*H414</f>
        <v>0</v>
      </c>
      <c r="W414" s="219">
        <v>0</v>
      </c>
      <c r="X414" s="220">
        <f>W414*H414</f>
        <v>0</v>
      </c>
      <c r="AR414" s="15" t="s">
        <v>1085</v>
      </c>
      <c r="AT414" s="15" t="s">
        <v>415</v>
      </c>
      <c r="AU414" s="15" t="s">
        <v>149</v>
      </c>
      <c r="AY414" s="15" t="s">
        <v>135</v>
      </c>
      <c r="BE414" s="221">
        <f>IF(O414="základní",K414,0)</f>
        <v>0</v>
      </c>
      <c r="BF414" s="221">
        <f>IF(O414="snížená",K414,0)</f>
        <v>0</v>
      </c>
      <c r="BG414" s="221">
        <f>IF(O414="zákl. přenesená",K414,0)</f>
        <v>0</v>
      </c>
      <c r="BH414" s="221">
        <f>IF(O414="sníž. přenesená",K414,0)</f>
        <v>0</v>
      </c>
      <c r="BI414" s="221">
        <f>IF(O414="nulová",K414,0)</f>
        <v>0</v>
      </c>
      <c r="BJ414" s="15" t="s">
        <v>80</v>
      </c>
      <c r="BK414" s="221">
        <f>ROUND(P414*H414,2)</f>
        <v>0</v>
      </c>
      <c r="BL414" s="15" t="s">
        <v>684</v>
      </c>
      <c r="BM414" s="15" t="s">
        <v>1299</v>
      </c>
    </row>
    <row r="415" spans="2:51" s="12" customFormat="1" ht="12">
      <c r="B415" s="254"/>
      <c r="C415" s="255"/>
      <c r="D415" s="230" t="s">
        <v>204</v>
      </c>
      <c r="E415" s="256" t="s">
        <v>1</v>
      </c>
      <c r="F415" s="257" t="s">
        <v>1078</v>
      </c>
      <c r="G415" s="255"/>
      <c r="H415" s="256" t="s">
        <v>1</v>
      </c>
      <c r="I415" s="258"/>
      <c r="J415" s="258"/>
      <c r="K415" s="255"/>
      <c r="L415" s="255"/>
      <c r="M415" s="259"/>
      <c r="N415" s="260"/>
      <c r="O415" s="261"/>
      <c r="P415" s="261"/>
      <c r="Q415" s="261"/>
      <c r="R415" s="261"/>
      <c r="S415" s="261"/>
      <c r="T415" s="261"/>
      <c r="U415" s="261"/>
      <c r="V415" s="261"/>
      <c r="W415" s="261"/>
      <c r="X415" s="262"/>
      <c r="AT415" s="263" t="s">
        <v>204</v>
      </c>
      <c r="AU415" s="263" t="s">
        <v>149</v>
      </c>
      <c r="AV415" s="12" t="s">
        <v>80</v>
      </c>
      <c r="AW415" s="12" t="s">
        <v>5</v>
      </c>
      <c r="AX415" s="12" t="s">
        <v>72</v>
      </c>
      <c r="AY415" s="263" t="s">
        <v>135</v>
      </c>
    </row>
    <row r="416" spans="2:51" s="11" customFormat="1" ht="12">
      <c r="B416" s="228"/>
      <c r="C416" s="229"/>
      <c r="D416" s="230" t="s">
        <v>204</v>
      </c>
      <c r="E416" s="231" t="s">
        <v>1</v>
      </c>
      <c r="F416" s="232" t="s">
        <v>82</v>
      </c>
      <c r="G416" s="229"/>
      <c r="H416" s="233">
        <v>2</v>
      </c>
      <c r="I416" s="234"/>
      <c r="J416" s="234"/>
      <c r="K416" s="229"/>
      <c r="L416" s="229"/>
      <c r="M416" s="235"/>
      <c r="N416" s="236"/>
      <c r="O416" s="237"/>
      <c r="P416" s="237"/>
      <c r="Q416" s="237"/>
      <c r="R416" s="237"/>
      <c r="S416" s="237"/>
      <c r="T416" s="237"/>
      <c r="U416" s="237"/>
      <c r="V416" s="237"/>
      <c r="W416" s="237"/>
      <c r="X416" s="238"/>
      <c r="AT416" s="239" t="s">
        <v>204</v>
      </c>
      <c r="AU416" s="239" t="s">
        <v>149</v>
      </c>
      <c r="AV416" s="11" t="s">
        <v>82</v>
      </c>
      <c r="AW416" s="11" t="s">
        <v>5</v>
      </c>
      <c r="AX416" s="11" t="s">
        <v>72</v>
      </c>
      <c r="AY416" s="239" t="s">
        <v>135</v>
      </c>
    </row>
    <row r="417" spans="2:51" s="13" customFormat="1" ht="12">
      <c r="B417" s="264"/>
      <c r="C417" s="265"/>
      <c r="D417" s="230" t="s">
        <v>204</v>
      </c>
      <c r="E417" s="266" t="s">
        <v>1</v>
      </c>
      <c r="F417" s="267" t="s">
        <v>1079</v>
      </c>
      <c r="G417" s="265"/>
      <c r="H417" s="268">
        <v>2</v>
      </c>
      <c r="I417" s="269"/>
      <c r="J417" s="269"/>
      <c r="K417" s="265"/>
      <c r="L417" s="265"/>
      <c r="M417" s="270"/>
      <c r="N417" s="271"/>
      <c r="O417" s="272"/>
      <c r="P417" s="272"/>
      <c r="Q417" s="272"/>
      <c r="R417" s="272"/>
      <c r="S417" s="272"/>
      <c r="T417" s="272"/>
      <c r="U417" s="272"/>
      <c r="V417" s="272"/>
      <c r="W417" s="272"/>
      <c r="X417" s="273"/>
      <c r="AT417" s="274" t="s">
        <v>204</v>
      </c>
      <c r="AU417" s="274" t="s">
        <v>149</v>
      </c>
      <c r="AV417" s="13" t="s">
        <v>153</v>
      </c>
      <c r="AW417" s="13" t="s">
        <v>5</v>
      </c>
      <c r="AX417" s="13" t="s">
        <v>80</v>
      </c>
      <c r="AY417" s="274" t="s">
        <v>135</v>
      </c>
    </row>
    <row r="418" spans="2:65" s="1" customFormat="1" ht="16.5" customHeight="1">
      <c r="B418" s="36"/>
      <c r="C418" s="243" t="s">
        <v>1300</v>
      </c>
      <c r="D418" s="243" t="s">
        <v>415</v>
      </c>
      <c r="E418" s="244" t="s">
        <v>1301</v>
      </c>
      <c r="F418" s="245" t="s">
        <v>1302</v>
      </c>
      <c r="G418" s="246" t="s">
        <v>1156</v>
      </c>
      <c r="H418" s="247">
        <v>2</v>
      </c>
      <c r="I418" s="248"/>
      <c r="J418" s="249"/>
      <c r="K418" s="250">
        <f>ROUND(P418*H418,2)</f>
        <v>0</v>
      </c>
      <c r="L418" s="245" t="s">
        <v>1</v>
      </c>
      <c r="M418" s="251"/>
      <c r="N418" s="252" t="s">
        <v>1</v>
      </c>
      <c r="O418" s="217" t="s">
        <v>41</v>
      </c>
      <c r="P418" s="218">
        <f>I418+J418</f>
        <v>0</v>
      </c>
      <c r="Q418" s="218">
        <f>ROUND(I418*H418,2)</f>
        <v>0</v>
      </c>
      <c r="R418" s="218">
        <f>ROUND(J418*H418,2)</f>
        <v>0</v>
      </c>
      <c r="S418" s="77"/>
      <c r="T418" s="219">
        <f>S418*H418</f>
        <v>0</v>
      </c>
      <c r="U418" s="219">
        <v>0</v>
      </c>
      <c r="V418" s="219">
        <f>U418*H418</f>
        <v>0</v>
      </c>
      <c r="W418" s="219">
        <v>0</v>
      </c>
      <c r="X418" s="220">
        <f>W418*H418</f>
        <v>0</v>
      </c>
      <c r="AR418" s="15" t="s">
        <v>1085</v>
      </c>
      <c r="AT418" s="15" t="s">
        <v>415</v>
      </c>
      <c r="AU418" s="15" t="s">
        <v>149</v>
      </c>
      <c r="AY418" s="15" t="s">
        <v>135</v>
      </c>
      <c r="BE418" s="221">
        <f>IF(O418="základní",K418,0)</f>
        <v>0</v>
      </c>
      <c r="BF418" s="221">
        <f>IF(O418="snížená",K418,0)</f>
        <v>0</v>
      </c>
      <c r="BG418" s="221">
        <f>IF(O418="zákl. přenesená",K418,0)</f>
        <v>0</v>
      </c>
      <c r="BH418" s="221">
        <f>IF(O418="sníž. přenesená",K418,0)</f>
        <v>0</v>
      </c>
      <c r="BI418" s="221">
        <f>IF(O418="nulová",K418,0)</f>
        <v>0</v>
      </c>
      <c r="BJ418" s="15" t="s">
        <v>80</v>
      </c>
      <c r="BK418" s="221">
        <f>ROUND(P418*H418,2)</f>
        <v>0</v>
      </c>
      <c r="BL418" s="15" t="s">
        <v>684</v>
      </c>
      <c r="BM418" s="15" t="s">
        <v>1303</v>
      </c>
    </row>
    <row r="419" spans="2:51" s="12" customFormat="1" ht="12">
      <c r="B419" s="254"/>
      <c r="C419" s="255"/>
      <c r="D419" s="230" t="s">
        <v>204</v>
      </c>
      <c r="E419" s="256" t="s">
        <v>1</v>
      </c>
      <c r="F419" s="257" t="s">
        <v>1078</v>
      </c>
      <c r="G419" s="255"/>
      <c r="H419" s="256" t="s">
        <v>1</v>
      </c>
      <c r="I419" s="258"/>
      <c r="J419" s="258"/>
      <c r="K419" s="255"/>
      <c r="L419" s="255"/>
      <c r="M419" s="259"/>
      <c r="N419" s="260"/>
      <c r="O419" s="261"/>
      <c r="P419" s="261"/>
      <c r="Q419" s="261"/>
      <c r="R419" s="261"/>
      <c r="S419" s="261"/>
      <c r="T419" s="261"/>
      <c r="U419" s="261"/>
      <c r="V419" s="261"/>
      <c r="W419" s="261"/>
      <c r="X419" s="262"/>
      <c r="AT419" s="263" t="s">
        <v>204</v>
      </c>
      <c r="AU419" s="263" t="s">
        <v>149</v>
      </c>
      <c r="AV419" s="12" t="s">
        <v>80</v>
      </c>
      <c r="AW419" s="12" t="s">
        <v>5</v>
      </c>
      <c r="AX419" s="12" t="s">
        <v>72</v>
      </c>
      <c r="AY419" s="263" t="s">
        <v>135</v>
      </c>
    </row>
    <row r="420" spans="2:51" s="11" customFormat="1" ht="12">
      <c r="B420" s="228"/>
      <c r="C420" s="229"/>
      <c r="D420" s="230" t="s">
        <v>204</v>
      </c>
      <c r="E420" s="231" t="s">
        <v>1</v>
      </c>
      <c r="F420" s="232" t="s">
        <v>82</v>
      </c>
      <c r="G420" s="229"/>
      <c r="H420" s="233">
        <v>2</v>
      </c>
      <c r="I420" s="234"/>
      <c r="J420" s="234"/>
      <c r="K420" s="229"/>
      <c r="L420" s="229"/>
      <c r="M420" s="235"/>
      <c r="N420" s="236"/>
      <c r="O420" s="237"/>
      <c r="P420" s="237"/>
      <c r="Q420" s="237"/>
      <c r="R420" s="237"/>
      <c r="S420" s="237"/>
      <c r="T420" s="237"/>
      <c r="U420" s="237"/>
      <c r="V420" s="237"/>
      <c r="W420" s="237"/>
      <c r="X420" s="238"/>
      <c r="AT420" s="239" t="s">
        <v>204</v>
      </c>
      <c r="AU420" s="239" t="s">
        <v>149</v>
      </c>
      <c r="AV420" s="11" t="s">
        <v>82</v>
      </c>
      <c r="AW420" s="11" t="s">
        <v>5</v>
      </c>
      <c r="AX420" s="11" t="s">
        <v>72</v>
      </c>
      <c r="AY420" s="239" t="s">
        <v>135</v>
      </c>
    </row>
    <row r="421" spans="2:51" s="13" customFormat="1" ht="12">
      <c r="B421" s="264"/>
      <c r="C421" s="265"/>
      <c r="D421" s="230" t="s">
        <v>204</v>
      </c>
      <c r="E421" s="266" t="s">
        <v>1</v>
      </c>
      <c r="F421" s="267" t="s">
        <v>1079</v>
      </c>
      <c r="G421" s="265"/>
      <c r="H421" s="268">
        <v>2</v>
      </c>
      <c r="I421" s="269"/>
      <c r="J421" s="269"/>
      <c r="K421" s="265"/>
      <c r="L421" s="265"/>
      <c r="M421" s="270"/>
      <c r="N421" s="271"/>
      <c r="O421" s="272"/>
      <c r="P421" s="272"/>
      <c r="Q421" s="272"/>
      <c r="R421" s="272"/>
      <c r="S421" s="272"/>
      <c r="T421" s="272"/>
      <c r="U421" s="272"/>
      <c r="V421" s="272"/>
      <c r="W421" s="272"/>
      <c r="X421" s="273"/>
      <c r="AT421" s="274" t="s">
        <v>204</v>
      </c>
      <c r="AU421" s="274" t="s">
        <v>149</v>
      </c>
      <c r="AV421" s="13" t="s">
        <v>153</v>
      </c>
      <c r="AW421" s="13" t="s">
        <v>5</v>
      </c>
      <c r="AX421" s="13" t="s">
        <v>80</v>
      </c>
      <c r="AY421" s="274" t="s">
        <v>135</v>
      </c>
    </row>
    <row r="422" spans="2:65" s="1" customFormat="1" ht="16.5" customHeight="1">
      <c r="B422" s="36"/>
      <c r="C422" s="209" t="s">
        <v>1304</v>
      </c>
      <c r="D422" s="209" t="s">
        <v>138</v>
      </c>
      <c r="E422" s="210" t="s">
        <v>1305</v>
      </c>
      <c r="F422" s="211" t="s">
        <v>1306</v>
      </c>
      <c r="G422" s="212" t="s">
        <v>249</v>
      </c>
      <c r="H422" s="213">
        <v>2</v>
      </c>
      <c r="I422" s="214"/>
      <c r="J422" s="214"/>
      <c r="K422" s="215">
        <f>ROUND(P422*H422,2)</f>
        <v>0</v>
      </c>
      <c r="L422" s="211" t="s">
        <v>142</v>
      </c>
      <c r="M422" s="41"/>
      <c r="N422" s="216" t="s">
        <v>1</v>
      </c>
      <c r="O422" s="217" t="s">
        <v>41</v>
      </c>
      <c r="P422" s="218">
        <f>I422+J422</f>
        <v>0</v>
      </c>
      <c r="Q422" s="218">
        <f>ROUND(I422*H422,2)</f>
        <v>0</v>
      </c>
      <c r="R422" s="218">
        <f>ROUND(J422*H422,2)</f>
        <v>0</v>
      </c>
      <c r="S422" s="77"/>
      <c r="T422" s="219">
        <f>S422*H422</f>
        <v>0</v>
      </c>
      <c r="U422" s="219">
        <v>0</v>
      </c>
      <c r="V422" s="219">
        <f>U422*H422</f>
        <v>0</v>
      </c>
      <c r="W422" s="219">
        <v>0</v>
      </c>
      <c r="X422" s="220">
        <f>W422*H422</f>
        <v>0</v>
      </c>
      <c r="AR422" s="15" t="s">
        <v>684</v>
      </c>
      <c r="AT422" s="15" t="s">
        <v>138</v>
      </c>
      <c r="AU422" s="15" t="s">
        <v>149</v>
      </c>
      <c r="AY422" s="15" t="s">
        <v>135</v>
      </c>
      <c r="BE422" s="221">
        <f>IF(O422="základní",K422,0)</f>
        <v>0</v>
      </c>
      <c r="BF422" s="221">
        <f>IF(O422="snížená",K422,0)</f>
        <v>0</v>
      </c>
      <c r="BG422" s="221">
        <f>IF(O422="zákl. přenesená",K422,0)</f>
        <v>0</v>
      </c>
      <c r="BH422" s="221">
        <f>IF(O422="sníž. přenesená",K422,0)</f>
        <v>0</v>
      </c>
      <c r="BI422" s="221">
        <f>IF(O422="nulová",K422,0)</f>
        <v>0</v>
      </c>
      <c r="BJ422" s="15" t="s">
        <v>80</v>
      </c>
      <c r="BK422" s="221">
        <f>ROUND(P422*H422,2)</f>
        <v>0</v>
      </c>
      <c r="BL422" s="15" t="s">
        <v>684</v>
      </c>
      <c r="BM422" s="15" t="s">
        <v>1307</v>
      </c>
    </row>
    <row r="423" spans="2:51" s="12" customFormat="1" ht="12">
      <c r="B423" s="254"/>
      <c r="C423" s="255"/>
      <c r="D423" s="230" t="s">
        <v>204</v>
      </c>
      <c r="E423" s="256" t="s">
        <v>1</v>
      </c>
      <c r="F423" s="257" t="s">
        <v>1078</v>
      </c>
      <c r="G423" s="255"/>
      <c r="H423" s="256" t="s">
        <v>1</v>
      </c>
      <c r="I423" s="258"/>
      <c r="J423" s="258"/>
      <c r="K423" s="255"/>
      <c r="L423" s="255"/>
      <c r="M423" s="259"/>
      <c r="N423" s="260"/>
      <c r="O423" s="261"/>
      <c r="P423" s="261"/>
      <c r="Q423" s="261"/>
      <c r="R423" s="261"/>
      <c r="S423" s="261"/>
      <c r="T423" s="261"/>
      <c r="U423" s="261"/>
      <c r="V423" s="261"/>
      <c r="W423" s="261"/>
      <c r="X423" s="262"/>
      <c r="AT423" s="263" t="s">
        <v>204</v>
      </c>
      <c r="AU423" s="263" t="s">
        <v>149</v>
      </c>
      <c r="AV423" s="12" t="s">
        <v>80</v>
      </c>
      <c r="AW423" s="12" t="s">
        <v>5</v>
      </c>
      <c r="AX423" s="12" t="s">
        <v>72</v>
      </c>
      <c r="AY423" s="263" t="s">
        <v>135</v>
      </c>
    </row>
    <row r="424" spans="2:51" s="11" customFormat="1" ht="12">
      <c r="B424" s="228"/>
      <c r="C424" s="229"/>
      <c r="D424" s="230" t="s">
        <v>204</v>
      </c>
      <c r="E424" s="231" t="s">
        <v>1</v>
      </c>
      <c r="F424" s="232" t="s">
        <v>82</v>
      </c>
      <c r="G424" s="229"/>
      <c r="H424" s="233">
        <v>2</v>
      </c>
      <c r="I424" s="234"/>
      <c r="J424" s="234"/>
      <c r="K424" s="229"/>
      <c r="L424" s="229"/>
      <c r="M424" s="235"/>
      <c r="N424" s="236"/>
      <c r="O424" s="237"/>
      <c r="P424" s="237"/>
      <c r="Q424" s="237"/>
      <c r="R424" s="237"/>
      <c r="S424" s="237"/>
      <c r="T424" s="237"/>
      <c r="U424" s="237"/>
      <c r="V424" s="237"/>
      <c r="W424" s="237"/>
      <c r="X424" s="238"/>
      <c r="AT424" s="239" t="s">
        <v>204</v>
      </c>
      <c r="AU424" s="239" t="s">
        <v>149</v>
      </c>
      <c r="AV424" s="11" t="s">
        <v>82</v>
      </c>
      <c r="AW424" s="11" t="s">
        <v>5</v>
      </c>
      <c r="AX424" s="11" t="s">
        <v>72</v>
      </c>
      <c r="AY424" s="239" t="s">
        <v>135</v>
      </c>
    </row>
    <row r="425" spans="2:51" s="13" customFormat="1" ht="12">
      <c r="B425" s="264"/>
      <c r="C425" s="265"/>
      <c r="D425" s="230" t="s">
        <v>204</v>
      </c>
      <c r="E425" s="266" t="s">
        <v>1</v>
      </c>
      <c r="F425" s="267" t="s">
        <v>1079</v>
      </c>
      <c r="G425" s="265"/>
      <c r="H425" s="268">
        <v>2</v>
      </c>
      <c r="I425" s="269"/>
      <c r="J425" s="269"/>
      <c r="K425" s="265"/>
      <c r="L425" s="265"/>
      <c r="M425" s="270"/>
      <c r="N425" s="271"/>
      <c r="O425" s="272"/>
      <c r="P425" s="272"/>
      <c r="Q425" s="272"/>
      <c r="R425" s="272"/>
      <c r="S425" s="272"/>
      <c r="T425" s="272"/>
      <c r="U425" s="272"/>
      <c r="V425" s="272"/>
      <c r="W425" s="272"/>
      <c r="X425" s="273"/>
      <c r="AT425" s="274" t="s">
        <v>204</v>
      </c>
      <c r="AU425" s="274" t="s">
        <v>149</v>
      </c>
      <c r="AV425" s="13" t="s">
        <v>153</v>
      </c>
      <c r="AW425" s="13" t="s">
        <v>5</v>
      </c>
      <c r="AX425" s="13" t="s">
        <v>80</v>
      </c>
      <c r="AY425" s="274" t="s">
        <v>135</v>
      </c>
    </row>
    <row r="426" spans="2:65" s="1" customFormat="1" ht="16.5" customHeight="1">
      <c r="B426" s="36"/>
      <c r="C426" s="243" t="s">
        <v>1308</v>
      </c>
      <c r="D426" s="243" t="s">
        <v>415</v>
      </c>
      <c r="E426" s="244" t="s">
        <v>1309</v>
      </c>
      <c r="F426" s="245" t="s">
        <v>1310</v>
      </c>
      <c r="G426" s="246" t="s">
        <v>1156</v>
      </c>
      <c r="H426" s="247">
        <v>2</v>
      </c>
      <c r="I426" s="248"/>
      <c r="J426" s="249"/>
      <c r="K426" s="250">
        <f>ROUND(P426*H426,2)</f>
        <v>0</v>
      </c>
      <c r="L426" s="245" t="s">
        <v>1</v>
      </c>
      <c r="M426" s="251"/>
      <c r="N426" s="252" t="s">
        <v>1</v>
      </c>
      <c r="O426" s="217" t="s">
        <v>41</v>
      </c>
      <c r="P426" s="218">
        <f>I426+J426</f>
        <v>0</v>
      </c>
      <c r="Q426" s="218">
        <f>ROUND(I426*H426,2)</f>
        <v>0</v>
      </c>
      <c r="R426" s="218">
        <f>ROUND(J426*H426,2)</f>
        <v>0</v>
      </c>
      <c r="S426" s="77"/>
      <c r="T426" s="219">
        <f>S426*H426</f>
        <v>0</v>
      </c>
      <c r="U426" s="219">
        <v>0</v>
      </c>
      <c r="V426" s="219">
        <f>U426*H426</f>
        <v>0</v>
      </c>
      <c r="W426" s="219">
        <v>0</v>
      </c>
      <c r="X426" s="220">
        <f>W426*H426</f>
        <v>0</v>
      </c>
      <c r="AR426" s="15" t="s">
        <v>1085</v>
      </c>
      <c r="AT426" s="15" t="s">
        <v>415</v>
      </c>
      <c r="AU426" s="15" t="s">
        <v>149</v>
      </c>
      <c r="AY426" s="15" t="s">
        <v>135</v>
      </c>
      <c r="BE426" s="221">
        <f>IF(O426="základní",K426,0)</f>
        <v>0</v>
      </c>
      <c r="BF426" s="221">
        <f>IF(O426="snížená",K426,0)</f>
        <v>0</v>
      </c>
      <c r="BG426" s="221">
        <f>IF(O426="zákl. přenesená",K426,0)</f>
        <v>0</v>
      </c>
      <c r="BH426" s="221">
        <f>IF(O426="sníž. přenesená",K426,0)</f>
        <v>0</v>
      </c>
      <c r="BI426" s="221">
        <f>IF(O426="nulová",K426,0)</f>
        <v>0</v>
      </c>
      <c r="BJ426" s="15" t="s">
        <v>80</v>
      </c>
      <c r="BK426" s="221">
        <f>ROUND(P426*H426,2)</f>
        <v>0</v>
      </c>
      <c r="BL426" s="15" t="s">
        <v>684</v>
      </c>
      <c r="BM426" s="15" t="s">
        <v>1311</v>
      </c>
    </row>
    <row r="427" spans="2:51" s="12" customFormat="1" ht="12">
      <c r="B427" s="254"/>
      <c r="C427" s="255"/>
      <c r="D427" s="230" t="s">
        <v>204</v>
      </c>
      <c r="E427" s="256" t="s">
        <v>1</v>
      </c>
      <c r="F427" s="257" t="s">
        <v>1078</v>
      </c>
      <c r="G427" s="255"/>
      <c r="H427" s="256" t="s">
        <v>1</v>
      </c>
      <c r="I427" s="258"/>
      <c r="J427" s="258"/>
      <c r="K427" s="255"/>
      <c r="L427" s="255"/>
      <c r="M427" s="259"/>
      <c r="N427" s="260"/>
      <c r="O427" s="261"/>
      <c r="P427" s="261"/>
      <c r="Q427" s="261"/>
      <c r="R427" s="261"/>
      <c r="S427" s="261"/>
      <c r="T427" s="261"/>
      <c r="U427" s="261"/>
      <c r="V427" s="261"/>
      <c r="W427" s="261"/>
      <c r="X427" s="262"/>
      <c r="AT427" s="263" t="s">
        <v>204</v>
      </c>
      <c r="AU427" s="263" t="s">
        <v>149</v>
      </c>
      <c r="AV427" s="12" t="s">
        <v>80</v>
      </c>
      <c r="AW427" s="12" t="s">
        <v>5</v>
      </c>
      <c r="AX427" s="12" t="s">
        <v>72</v>
      </c>
      <c r="AY427" s="263" t="s">
        <v>135</v>
      </c>
    </row>
    <row r="428" spans="2:51" s="11" customFormat="1" ht="12">
      <c r="B428" s="228"/>
      <c r="C428" s="229"/>
      <c r="D428" s="230" t="s">
        <v>204</v>
      </c>
      <c r="E428" s="231" t="s">
        <v>1</v>
      </c>
      <c r="F428" s="232" t="s">
        <v>82</v>
      </c>
      <c r="G428" s="229"/>
      <c r="H428" s="233">
        <v>2</v>
      </c>
      <c r="I428" s="234"/>
      <c r="J428" s="234"/>
      <c r="K428" s="229"/>
      <c r="L428" s="229"/>
      <c r="M428" s="235"/>
      <c r="N428" s="236"/>
      <c r="O428" s="237"/>
      <c r="P428" s="237"/>
      <c r="Q428" s="237"/>
      <c r="R428" s="237"/>
      <c r="S428" s="237"/>
      <c r="T428" s="237"/>
      <c r="U428" s="237"/>
      <c r="V428" s="237"/>
      <c r="W428" s="237"/>
      <c r="X428" s="238"/>
      <c r="AT428" s="239" t="s">
        <v>204</v>
      </c>
      <c r="AU428" s="239" t="s">
        <v>149</v>
      </c>
      <c r="AV428" s="11" t="s">
        <v>82</v>
      </c>
      <c r="AW428" s="11" t="s">
        <v>5</v>
      </c>
      <c r="AX428" s="11" t="s">
        <v>72</v>
      </c>
      <c r="AY428" s="239" t="s">
        <v>135</v>
      </c>
    </row>
    <row r="429" spans="2:51" s="13" customFormat="1" ht="12">
      <c r="B429" s="264"/>
      <c r="C429" s="265"/>
      <c r="D429" s="230" t="s">
        <v>204</v>
      </c>
      <c r="E429" s="266" t="s">
        <v>1</v>
      </c>
      <c r="F429" s="267" t="s">
        <v>1079</v>
      </c>
      <c r="G429" s="265"/>
      <c r="H429" s="268">
        <v>2</v>
      </c>
      <c r="I429" s="269"/>
      <c r="J429" s="269"/>
      <c r="K429" s="265"/>
      <c r="L429" s="265"/>
      <c r="M429" s="270"/>
      <c r="N429" s="271"/>
      <c r="O429" s="272"/>
      <c r="P429" s="272"/>
      <c r="Q429" s="272"/>
      <c r="R429" s="272"/>
      <c r="S429" s="272"/>
      <c r="T429" s="272"/>
      <c r="U429" s="272"/>
      <c r="V429" s="272"/>
      <c r="W429" s="272"/>
      <c r="X429" s="273"/>
      <c r="AT429" s="274" t="s">
        <v>204</v>
      </c>
      <c r="AU429" s="274" t="s">
        <v>149</v>
      </c>
      <c r="AV429" s="13" t="s">
        <v>153</v>
      </c>
      <c r="AW429" s="13" t="s">
        <v>5</v>
      </c>
      <c r="AX429" s="13" t="s">
        <v>80</v>
      </c>
      <c r="AY429" s="274" t="s">
        <v>135</v>
      </c>
    </row>
    <row r="430" spans="2:65" s="1" customFormat="1" ht="16.5" customHeight="1">
      <c r="B430" s="36"/>
      <c r="C430" s="243" t="s">
        <v>1312</v>
      </c>
      <c r="D430" s="243" t="s">
        <v>415</v>
      </c>
      <c r="E430" s="244" t="s">
        <v>1301</v>
      </c>
      <c r="F430" s="245" t="s">
        <v>1302</v>
      </c>
      <c r="G430" s="246" t="s">
        <v>1156</v>
      </c>
      <c r="H430" s="247">
        <v>4</v>
      </c>
      <c r="I430" s="248"/>
      <c r="J430" s="249"/>
      <c r="K430" s="250">
        <f>ROUND(P430*H430,2)</f>
        <v>0</v>
      </c>
      <c r="L430" s="245" t="s">
        <v>1</v>
      </c>
      <c r="M430" s="251"/>
      <c r="N430" s="252" t="s">
        <v>1</v>
      </c>
      <c r="O430" s="217" t="s">
        <v>41</v>
      </c>
      <c r="P430" s="218">
        <f>I430+J430</f>
        <v>0</v>
      </c>
      <c r="Q430" s="218">
        <f>ROUND(I430*H430,2)</f>
        <v>0</v>
      </c>
      <c r="R430" s="218">
        <f>ROUND(J430*H430,2)</f>
        <v>0</v>
      </c>
      <c r="S430" s="77"/>
      <c r="T430" s="219">
        <f>S430*H430</f>
        <v>0</v>
      </c>
      <c r="U430" s="219">
        <v>0</v>
      </c>
      <c r="V430" s="219">
        <f>U430*H430</f>
        <v>0</v>
      </c>
      <c r="W430" s="219">
        <v>0</v>
      </c>
      <c r="X430" s="220">
        <f>W430*H430</f>
        <v>0</v>
      </c>
      <c r="AR430" s="15" t="s">
        <v>1085</v>
      </c>
      <c r="AT430" s="15" t="s">
        <v>415</v>
      </c>
      <c r="AU430" s="15" t="s">
        <v>149</v>
      </c>
      <c r="AY430" s="15" t="s">
        <v>135</v>
      </c>
      <c r="BE430" s="221">
        <f>IF(O430="základní",K430,0)</f>
        <v>0</v>
      </c>
      <c r="BF430" s="221">
        <f>IF(O430="snížená",K430,0)</f>
        <v>0</v>
      </c>
      <c r="BG430" s="221">
        <f>IF(O430="zákl. přenesená",K430,0)</f>
        <v>0</v>
      </c>
      <c r="BH430" s="221">
        <f>IF(O430="sníž. přenesená",K430,0)</f>
        <v>0</v>
      </c>
      <c r="BI430" s="221">
        <f>IF(O430="nulová",K430,0)</f>
        <v>0</v>
      </c>
      <c r="BJ430" s="15" t="s">
        <v>80</v>
      </c>
      <c r="BK430" s="221">
        <f>ROUND(P430*H430,2)</f>
        <v>0</v>
      </c>
      <c r="BL430" s="15" t="s">
        <v>684</v>
      </c>
      <c r="BM430" s="15" t="s">
        <v>1313</v>
      </c>
    </row>
    <row r="431" spans="2:51" s="12" customFormat="1" ht="12">
      <c r="B431" s="254"/>
      <c r="C431" s="255"/>
      <c r="D431" s="230" t="s">
        <v>204</v>
      </c>
      <c r="E431" s="256" t="s">
        <v>1</v>
      </c>
      <c r="F431" s="257" t="s">
        <v>1078</v>
      </c>
      <c r="G431" s="255"/>
      <c r="H431" s="256" t="s">
        <v>1</v>
      </c>
      <c r="I431" s="258"/>
      <c r="J431" s="258"/>
      <c r="K431" s="255"/>
      <c r="L431" s="255"/>
      <c r="M431" s="259"/>
      <c r="N431" s="260"/>
      <c r="O431" s="261"/>
      <c r="P431" s="261"/>
      <c r="Q431" s="261"/>
      <c r="R431" s="261"/>
      <c r="S431" s="261"/>
      <c r="T431" s="261"/>
      <c r="U431" s="261"/>
      <c r="V431" s="261"/>
      <c r="W431" s="261"/>
      <c r="X431" s="262"/>
      <c r="AT431" s="263" t="s">
        <v>204</v>
      </c>
      <c r="AU431" s="263" t="s">
        <v>149</v>
      </c>
      <c r="AV431" s="12" t="s">
        <v>80</v>
      </c>
      <c r="AW431" s="12" t="s">
        <v>5</v>
      </c>
      <c r="AX431" s="12" t="s">
        <v>72</v>
      </c>
      <c r="AY431" s="263" t="s">
        <v>135</v>
      </c>
    </row>
    <row r="432" spans="2:51" s="11" customFormat="1" ht="12">
      <c r="B432" s="228"/>
      <c r="C432" s="229"/>
      <c r="D432" s="230" t="s">
        <v>204</v>
      </c>
      <c r="E432" s="231" t="s">
        <v>1</v>
      </c>
      <c r="F432" s="232" t="s">
        <v>1314</v>
      </c>
      <c r="G432" s="229"/>
      <c r="H432" s="233">
        <v>4</v>
      </c>
      <c r="I432" s="234"/>
      <c r="J432" s="234"/>
      <c r="K432" s="229"/>
      <c r="L432" s="229"/>
      <c r="M432" s="235"/>
      <c r="N432" s="236"/>
      <c r="O432" s="237"/>
      <c r="P432" s="237"/>
      <c r="Q432" s="237"/>
      <c r="R432" s="237"/>
      <c r="S432" s="237"/>
      <c r="T432" s="237"/>
      <c r="U432" s="237"/>
      <c r="V432" s="237"/>
      <c r="W432" s="237"/>
      <c r="X432" s="238"/>
      <c r="AT432" s="239" t="s">
        <v>204</v>
      </c>
      <c r="AU432" s="239" t="s">
        <v>149</v>
      </c>
      <c r="AV432" s="11" t="s">
        <v>82</v>
      </c>
      <c r="AW432" s="11" t="s">
        <v>5</v>
      </c>
      <c r="AX432" s="11" t="s">
        <v>72</v>
      </c>
      <c r="AY432" s="239" t="s">
        <v>135</v>
      </c>
    </row>
    <row r="433" spans="2:51" s="13" customFormat="1" ht="12">
      <c r="B433" s="264"/>
      <c r="C433" s="265"/>
      <c r="D433" s="230" t="s">
        <v>204</v>
      </c>
      <c r="E433" s="266" t="s">
        <v>1</v>
      </c>
      <c r="F433" s="267" t="s">
        <v>1079</v>
      </c>
      <c r="G433" s="265"/>
      <c r="H433" s="268">
        <v>4</v>
      </c>
      <c r="I433" s="269"/>
      <c r="J433" s="269"/>
      <c r="K433" s="265"/>
      <c r="L433" s="265"/>
      <c r="M433" s="270"/>
      <c r="N433" s="271"/>
      <c r="O433" s="272"/>
      <c r="P433" s="272"/>
      <c r="Q433" s="272"/>
      <c r="R433" s="272"/>
      <c r="S433" s="272"/>
      <c r="T433" s="272"/>
      <c r="U433" s="272"/>
      <c r="V433" s="272"/>
      <c r="W433" s="272"/>
      <c r="X433" s="273"/>
      <c r="AT433" s="274" t="s">
        <v>204</v>
      </c>
      <c r="AU433" s="274" t="s">
        <v>149</v>
      </c>
      <c r="AV433" s="13" t="s">
        <v>153</v>
      </c>
      <c r="AW433" s="13" t="s">
        <v>5</v>
      </c>
      <c r="AX433" s="13" t="s">
        <v>80</v>
      </c>
      <c r="AY433" s="274" t="s">
        <v>135</v>
      </c>
    </row>
    <row r="434" spans="2:65" s="1" customFormat="1" ht="16.5" customHeight="1">
      <c r="B434" s="36"/>
      <c r="C434" s="209" t="s">
        <v>1315</v>
      </c>
      <c r="D434" s="209" t="s">
        <v>138</v>
      </c>
      <c r="E434" s="210" t="s">
        <v>1316</v>
      </c>
      <c r="F434" s="211" t="s">
        <v>1317</v>
      </c>
      <c r="G434" s="212" t="s">
        <v>249</v>
      </c>
      <c r="H434" s="213">
        <v>3</v>
      </c>
      <c r="I434" s="214"/>
      <c r="J434" s="214"/>
      <c r="K434" s="215">
        <f>ROUND(P434*H434,2)</f>
        <v>0</v>
      </c>
      <c r="L434" s="211" t="s">
        <v>142</v>
      </c>
      <c r="M434" s="41"/>
      <c r="N434" s="216" t="s">
        <v>1</v>
      </c>
      <c r="O434" s="217" t="s">
        <v>41</v>
      </c>
      <c r="P434" s="218">
        <f>I434+J434</f>
        <v>0</v>
      </c>
      <c r="Q434" s="218">
        <f>ROUND(I434*H434,2)</f>
        <v>0</v>
      </c>
      <c r="R434" s="218">
        <f>ROUND(J434*H434,2)</f>
        <v>0</v>
      </c>
      <c r="S434" s="77"/>
      <c r="T434" s="219">
        <f>S434*H434</f>
        <v>0</v>
      </c>
      <c r="U434" s="219">
        <v>0</v>
      </c>
      <c r="V434" s="219">
        <f>U434*H434</f>
        <v>0</v>
      </c>
      <c r="W434" s="219">
        <v>0</v>
      </c>
      <c r="X434" s="220">
        <f>W434*H434</f>
        <v>0</v>
      </c>
      <c r="AR434" s="15" t="s">
        <v>684</v>
      </c>
      <c r="AT434" s="15" t="s">
        <v>138</v>
      </c>
      <c r="AU434" s="15" t="s">
        <v>149</v>
      </c>
      <c r="AY434" s="15" t="s">
        <v>135</v>
      </c>
      <c r="BE434" s="221">
        <f>IF(O434="základní",K434,0)</f>
        <v>0</v>
      </c>
      <c r="BF434" s="221">
        <f>IF(O434="snížená",K434,0)</f>
        <v>0</v>
      </c>
      <c r="BG434" s="221">
        <f>IF(O434="zákl. přenesená",K434,0)</f>
        <v>0</v>
      </c>
      <c r="BH434" s="221">
        <f>IF(O434="sníž. přenesená",K434,0)</f>
        <v>0</v>
      </c>
      <c r="BI434" s="221">
        <f>IF(O434="nulová",K434,0)</f>
        <v>0</v>
      </c>
      <c r="BJ434" s="15" t="s">
        <v>80</v>
      </c>
      <c r="BK434" s="221">
        <f>ROUND(P434*H434,2)</f>
        <v>0</v>
      </c>
      <c r="BL434" s="15" t="s">
        <v>684</v>
      </c>
      <c r="BM434" s="15" t="s">
        <v>1318</v>
      </c>
    </row>
    <row r="435" spans="2:51" s="12" customFormat="1" ht="12">
      <c r="B435" s="254"/>
      <c r="C435" s="255"/>
      <c r="D435" s="230" t="s">
        <v>204</v>
      </c>
      <c r="E435" s="256" t="s">
        <v>1</v>
      </c>
      <c r="F435" s="257" t="s">
        <v>1078</v>
      </c>
      <c r="G435" s="255"/>
      <c r="H435" s="256" t="s">
        <v>1</v>
      </c>
      <c r="I435" s="258"/>
      <c r="J435" s="258"/>
      <c r="K435" s="255"/>
      <c r="L435" s="255"/>
      <c r="M435" s="259"/>
      <c r="N435" s="260"/>
      <c r="O435" s="261"/>
      <c r="P435" s="261"/>
      <c r="Q435" s="261"/>
      <c r="R435" s="261"/>
      <c r="S435" s="261"/>
      <c r="T435" s="261"/>
      <c r="U435" s="261"/>
      <c r="V435" s="261"/>
      <c r="W435" s="261"/>
      <c r="X435" s="262"/>
      <c r="AT435" s="263" t="s">
        <v>204</v>
      </c>
      <c r="AU435" s="263" t="s">
        <v>149</v>
      </c>
      <c r="AV435" s="12" t="s">
        <v>80</v>
      </c>
      <c r="AW435" s="12" t="s">
        <v>5</v>
      </c>
      <c r="AX435" s="12" t="s">
        <v>72</v>
      </c>
      <c r="AY435" s="263" t="s">
        <v>135</v>
      </c>
    </row>
    <row r="436" spans="2:51" s="11" customFormat="1" ht="12">
      <c r="B436" s="228"/>
      <c r="C436" s="229"/>
      <c r="D436" s="230" t="s">
        <v>204</v>
      </c>
      <c r="E436" s="231" t="s">
        <v>1</v>
      </c>
      <c r="F436" s="232" t="s">
        <v>149</v>
      </c>
      <c r="G436" s="229"/>
      <c r="H436" s="233">
        <v>3</v>
      </c>
      <c r="I436" s="234"/>
      <c r="J436" s="234"/>
      <c r="K436" s="229"/>
      <c r="L436" s="229"/>
      <c r="M436" s="235"/>
      <c r="N436" s="236"/>
      <c r="O436" s="237"/>
      <c r="P436" s="237"/>
      <c r="Q436" s="237"/>
      <c r="R436" s="237"/>
      <c r="S436" s="237"/>
      <c r="T436" s="237"/>
      <c r="U436" s="237"/>
      <c r="V436" s="237"/>
      <c r="W436" s="237"/>
      <c r="X436" s="238"/>
      <c r="AT436" s="239" t="s">
        <v>204</v>
      </c>
      <c r="AU436" s="239" t="s">
        <v>149</v>
      </c>
      <c r="AV436" s="11" t="s">
        <v>82</v>
      </c>
      <c r="AW436" s="11" t="s">
        <v>5</v>
      </c>
      <c r="AX436" s="11" t="s">
        <v>72</v>
      </c>
      <c r="AY436" s="239" t="s">
        <v>135</v>
      </c>
    </row>
    <row r="437" spans="2:51" s="13" customFormat="1" ht="12">
      <c r="B437" s="264"/>
      <c r="C437" s="265"/>
      <c r="D437" s="230" t="s">
        <v>204</v>
      </c>
      <c r="E437" s="266" t="s">
        <v>1</v>
      </c>
      <c r="F437" s="267" t="s">
        <v>1079</v>
      </c>
      <c r="G437" s="265"/>
      <c r="H437" s="268">
        <v>3</v>
      </c>
      <c r="I437" s="269"/>
      <c r="J437" s="269"/>
      <c r="K437" s="265"/>
      <c r="L437" s="265"/>
      <c r="M437" s="270"/>
      <c r="N437" s="271"/>
      <c r="O437" s="272"/>
      <c r="P437" s="272"/>
      <c r="Q437" s="272"/>
      <c r="R437" s="272"/>
      <c r="S437" s="272"/>
      <c r="T437" s="272"/>
      <c r="U437" s="272"/>
      <c r="V437" s="272"/>
      <c r="W437" s="272"/>
      <c r="X437" s="273"/>
      <c r="AT437" s="274" t="s">
        <v>204</v>
      </c>
      <c r="AU437" s="274" t="s">
        <v>149</v>
      </c>
      <c r="AV437" s="13" t="s">
        <v>153</v>
      </c>
      <c r="AW437" s="13" t="s">
        <v>5</v>
      </c>
      <c r="AX437" s="13" t="s">
        <v>80</v>
      </c>
      <c r="AY437" s="274" t="s">
        <v>135</v>
      </c>
    </row>
    <row r="438" spans="2:65" s="1" customFormat="1" ht="16.5" customHeight="1">
      <c r="B438" s="36"/>
      <c r="C438" s="243" t="s">
        <v>1319</v>
      </c>
      <c r="D438" s="243" t="s">
        <v>415</v>
      </c>
      <c r="E438" s="244" t="s">
        <v>1309</v>
      </c>
      <c r="F438" s="245" t="s">
        <v>1310</v>
      </c>
      <c r="G438" s="246" t="s">
        <v>1156</v>
      </c>
      <c r="H438" s="247">
        <v>3</v>
      </c>
      <c r="I438" s="248"/>
      <c r="J438" s="249"/>
      <c r="K438" s="250">
        <f>ROUND(P438*H438,2)</f>
        <v>0</v>
      </c>
      <c r="L438" s="245" t="s">
        <v>1</v>
      </c>
      <c r="M438" s="251"/>
      <c r="N438" s="252" t="s">
        <v>1</v>
      </c>
      <c r="O438" s="217" t="s">
        <v>41</v>
      </c>
      <c r="P438" s="218">
        <f>I438+J438</f>
        <v>0</v>
      </c>
      <c r="Q438" s="218">
        <f>ROUND(I438*H438,2)</f>
        <v>0</v>
      </c>
      <c r="R438" s="218">
        <f>ROUND(J438*H438,2)</f>
        <v>0</v>
      </c>
      <c r="S438" s="77"/>
      <c r="T438" s="219">
        <f>S438*H438</f>
        <v>0</v>
      </c>
      <c r="U438" s="219">
        <v>0</v>
      </c>
      <c r="V438" s="219">
        <f>U438*H438</f>
        <v>0</v>
      </c>
      <c r="W438" s="219">
        <v>0</v>
      </c>
      <c r="X438" s="220">
        <f>W438*H438</f>
        <v>0</v>
      </c>
      <c r="AR438" s="15" t="s">
        <v>1085</v>
      </c>
      <c r="AT438" s="15" t="s">
        <v>415</v>
      </c>
      <c r="AU438" s="15" t="s">
        <v>149</v>
      </c>
      <c r="AY438" s="15" t="s">
        <v>135</v>
      </c>
      <c r="BE438" s="221">
        <f>IF(O438="základní",K438,0)</f>
        <v>0</v>
      </c>
      <c r="BF438" s="221">
        <f>IF(O438="snížená",K438,0)</f>
        <v>0</v>
      </c>
      <c r="BG438" s="221">
        <f>IF(O438="zákl. přenesená",K438,0)</f>
        <v>0</v>
      </c>
      <c r="BH438" s="221">
        <f>IF(O438="sníž. přenesená",K438,0)</f>
        <v>0</v>
      </c>
      <c r="BI438" s="221">
        <f>IF(O438="nulová",K438,0)</f>
        <v>0</v>
      </c>
      <c r="BJ438" s="15" t="s">
        <v>80</v>
      </c>
      <c r="BK438" s="221">
        <f>ROUND(P438*H438,2)</f>
        <v>0</v>
      </c>
      <c r="BL438" s="15" t="s">
        <v>684</v>
      </c>
      <c r="BM438" s="15" t="s">
        <v>1320</v>
      </c>
    </row>
    <row r="439" spans="2:51" s="12" customFormat="1" ht="12">
      <c r="B439" s="254"/>
      <c r="C439" s="255"/>
      <c r="D439" s="230" t="s">
        <v>204</v>
      </c>
      <c r="E439" s="256" t="s">
        <v>1</v>
      </c>
      <c r="F439" s="257" t="s">
        <v>1078</v>
      </c>
      <c r="G439" s="255"/>
      <c r="H439" s="256" t="s">
        <v>1</v>
      </c>
      <c r="I439" s="258"/>
      <c r="J439" s="258"/>
      <c r="K439" s="255"/>
      <c r="L439" s="255"/>
      <c r="M439" s="259"/>
      <c r="N439" s="260"/>
      <c r="O439" s="261"/>
      <c r="P439" s="261"/>
      <c r="Q439" s="261"/>
      <c r="R439" s="261"/>
      <c r="S439" s="261"/>
      <c r="T439" s="261"/>
      <c r="U439" s="261"/>
      <c r="V439" s="261"/>
      <c r="W439" s="261"/>
      <c r="X439" s="262"/>
      <c r="AT439" s="263" t="s">
        <v>204</v>
      </c>
      <c r="AU439" s="263" t="s">
        <v>149</v>
      </c>
      <c r="AV439" s="12" t="s">
        <v>80</v>
      </c>
      <c r="AW439" s="12" t="s">
        <v>5</v>
      </c>
      <c r="AX439" s="12" t="s">
        <v>72</v>
      </c>
      <c r="AY439" s="263" t="s">
        <v>135</v>
      </c>
    </row>
    <row r="440" spans="2:51" s="11" customFormat="1" ht="12">
      <c r="B440" s="228"/>
      <c r="C440" s="229"/>
      <c r="D440" s="230" t="s">
        <v>204</v>
      </c>
      <c r="E440" s="231" t="s">
        <v>1</v>
      </c>
      <c r="F440" s="232" t="s">
        <v>149</v>
      </c>
      <c r="G440" s="229"/>
      <c r="H440" s="233">
        <v>3</v>
      </c>
      <c r="I440" s="234"/>
      <c r="J440" s="234"/>
      <c r="K440" s="229"/>
      <c r="L440" s="229"/>
      <c r="M440" s="235"/>
      <c r="N440" s="236"/>
      <c r="O440" s="237"/>
      <c r="P440" s="237"/>
      <c r="Q440" s="237"/>
      <c r="R440" s="237"/>
      <c r="S440" s="237"/>
      <c r="T440" s="237"/>
      <c r="U440" s="237"/>
      <c r="V440" s="237"/>
      <c r="W440" s="237"/>
      <c r="X440" s="238"/>
      <c r="AT440" s="239" t="s">
        <v>204</v>
      </c>
      <c r="AU440" s="239" t="s">
        <v>149</v>
      </c>
      <c r="AV440" s="11" t="s">
        <v>82</v>
      </c>
      <c r="AW440" s="11" t="s">
        <v>5</v>
      </c>
      <c r="AX440" s="11" t="s">
        <v>72</v>
      </c>
      <c r="AY440" s="239" t="s">
        <v>135</v>
      </c>
    </row>
    <row r="441" spans="2:51" s="13" customFormat="1" ht="12">
      <c r="B441" s="264"/>
      <c r="C441" s="265"/>
      <c r="D441" s="230" t="s">
        <v>204</v>
      </c>
      <c r="E441" s="266" t="s">
        <v>1</v>
      </c>
      <c r="F441" s="267" t="s">
        <v>1079</v>
      </c>
      <c r="G441" s="265"/>
      <c r="H441" s="268">
        <v>3</v>
      </c>
      <c r="I441" s="269"/>
      <c r="J441" s="269"/>
      <c r="K441" s="265"/>
      <c r="L441" s="265"/>
      <c r="M441" s="270"/>
      <c r="N441" s="271"/>
      <c r="O441" s="272"/>
      <c r="P441" s="272"/>
      <c r="Q441" s="272"/>
      <c r="R441" s="272"/>
      <c r="S441" s="272"/>
      <c r="T441" s="272"/>
      <c r="U441" s="272"/>
      <c r="V441" s="272"/>
      <c r="W441" s="272"/>
      <c r="X441" s="273"/>
      <c r="AT441" s="274" t="s">
        <v>204</v>
      </c>
      <c r="AU441" s="274" t="s">
        <v>149</v>
      </c>
      <c r="AV441" s="13" t="s">
        <v>153</v>
      </c>
      <c r="AW441" s="13" t="s">
        <v>5</v>
      </c>
      <c r="AX441" s="13" t="s">
        <v>80</v>
      </c>
      <c r="AY441" s="274" t="s">
        <v>135</v>
      </c>
    </row>
    <row r="442" spans="2:65" s="1" customFormat="1" ht="16.5" customHeight="1">
      <c r="B442" s="36"/>
      <c r="C442" s="243" t="s">
        <v>1321</v>
      </c>
      <c r="D442" s="243" t="s">
        <v>415</v>
      </c>
      <c r="E442" s="244" t="s">
        <v>1301</v>
      </c>
      <c r="F442" s="245" t="s">
        <v>1302</v>
      </c>
      <c r="G442" s="246" t="s">
        <v>1156</v>
      </c>
      <c r="H442" s="247">
        <v>6</v>
      </c>
      <c r="I442" s="248"/>
      <c r="J442" s="249"/>
      <c r="K442" s="250">
        <f>ROUND(P442*H442,2)</f>
        <v>0</v>
      </c>
      <c r="L442" s="245" t="s">
        <v>1</v>
      </c>
      <c r="M442" s="251"/>
      <c r="N442" s="252" t="s">
        <v>1</v>
      </c>
      <c r="O442" s="217" t="s">
        <v>41</v>
      </c>
      <c r="P442" s="218">
        <f>I442+J442</f>
        <v>0</v>
      </c>
      <c r="Q442" s="218">
        <f>ROUND(I442*H442,2)</f>
        <v>0</v>
      </c>
      <c r="R442" s="218">
        <f>ROUND(J442*H442,2)</f>
        <v>0</v>
      </c>
      <c r="S442" s="77"/>
      <c r="T442" s="219">
        <f>S442*H442</f>
        <v>0</v>
      </c>
      <c r="U442" s="219">
        <v>0</v>
      </c>
      <c r="V442" s="219">
        <f>U442*H442</f>
        <v>0</v>
      </c>
      <c r="W442" s="219">
        <v>0</v>
      </c>
      <c r="X442" s="220">
        <f>W442*H442</f>
        <v>0</v>
      </c>
      <c r="AR442" s="15" t="s">
        <v>1085</v>
      </c>
      <c r="AT442" s="15" t="s">
        <v>415</v>
      </c>
      <c r="AU442" s="15" t="s">
        <v>149</v>
      </c>
      <c r="AY442" s="15" t="s">
        <v>135</v>
      </c>
      <c r="BE442" s="221">
        <f>IF(O442="základní",K442,0)</f>
        <v>0</v>
      </c>
      <c r="BF442" s="221">
        <f>IF(O442="snížená",K442,0)</f>
        <v>0</v>
      </c>
      <c r="BG442" s="221">
        <f>IF(O442="zákl. přenesená",K442,0)</f>
        <v>0</v>
      </c>
      <c r="BH442" s="221">
        <f>IF(O442="sníž. přenesená",K442,0)</f>
        <v>0</v>
      </c>
      <c r="BI442" s="221">
        <f>IF(O442="nulová",K442,0)</f>
        <v>0</v>
      </c>
      <c r="BJ442" s="15" t="s">
        <v>80</v>
      </c>
      <c r="BK442" s="221">
        <f>ROUND(P442*H442,2)</f>
        <v>0</v>
      </c>
      <c r="BL442" s="15" t="s">
        <v>684</v>
      </c>
      <c r="BM442" s="15" t="s">
        <v>1322</v>
      </c>
    </row>
    <row r="443" spans="2:51" s="12" customFormat="1" ht="12">
      <c r="B443" s="254"/>
      <c r="C443" s="255"/>
      <c r="D443" s="230" t="s">
        <v>204</v>
      </c>
      <c r="E443" s="256" t="s">
        <v>1</v>
      </c>
      <c r="F443" s="257" t="s">
        <v>1078</v>
      </c>
      <c r="G443" s="255"/>
      <c r="H443" s="256" t="s">
        <v>1</v>
      </c>
      <c r="I443" s="258"/>
      <c r="J443" s="258"/>
      <c r="K443" s="255"/>
      <c r="L443" s="255"/>
      <c r="M443" s="259"/>
      <c r="N443" s="260"/>
      <c r="O443" s="261"/>
      <c r="P443" s="261"/>
      <c r="Q443" s="261"/>
      <c r="R443" s="261"/>
      <c r="S443" s="261"/>
      <c r="T443" s="261"/>
      <c r="U443" s="261"/>
      <c r="V443" s="261"/>
      <c r="W443" s="261"/>
      <c r="X443" s="262"/>
      <c r="AT443" s="263" t="s">
        <v>204</v>
      </c>
      <c r="AU443" s="263" t="s">
        <v>149</v>
      </c>
      <c r="AV443" s="12" t="s">
        <v>80</v>
      </c>
      <c r="AW443" s="12" t="s">
        <v>5</v>
      </c>
      <c r="AX443" s="12" t="s">
        <v>72</v>
      </c>
      <c r="AY443" s="263" t="s">
        <v>135</v>
      </c>
    </row>
    <row r="444" spans="2:51" s="11" customFormat="1" ht="12">
      <c r="B444" s="228"/>
      <c r="C444" s="229"/>
      <c r="D444" s="230" t="s">
        <v>204</v>
      </c>
      <c r="E444" s="231" t="s">
        <v>1</v>
      </c>
      <c r="F444" s="232" t="s">
        <v>1323</v>
      </c>
      <c r="G444" s="229"/>
      <c r="H444" s="233">
        <v>6</v>
      </c>
      <c r="I444" s="234"/>
      <c r="J444" s="234"/>
      <c r="K444" s="229"/>
      <c r="L444" s="229"/>
      <c r="M444" s="235"/>
      <c r="N444" s="236"/>
      <c r="O444" s="237"/>
      <c r="P444" s="237"/>
      <c r="Q444" s="237"/>
      <c r="R444" s="237"/>
      <c r="S444" s="237"/>
      <c r="T444" s="237"/>
      <c r="U444" s="237"/>
      <c r="V444" s="237"/>
      <c r="W444" s="237"/>
      <c r="X444" s="238"/>
      <c r="AT444" s="239" t="s">
        <v>204</v>
      </c>
      <c r="AU444" s="239" t="s">
        <v>149</v>
      </c>
      <c r="AV444" s="11" t="s">
        <v>82</v>
      </c>
      <c r="AW444" s="11" t="s">
        <v>5</v>
      </c>
      <c r="AX444" s="11" t="s">
        <v>72</v>
      </c>
      <c r="AY444" s="239" t="s">
        <v>135</v>
      </c>
    </row>
    <row r="445" spans="2:51" s="13" customFormat="1" ht="12">
      <c r="B445" s="264"/>
      <c r="C445" s="265"/>
      <c r="D445" s="230" t="s">
        <v>204</v>
      </c>
      <c r="E445" s="266" t="s">
        <v>1</v>
      </c>
      <c r="F445" s="267" t="s">
        <v>1079</v>
      </c>
      <c r="G445" s="265"/>
      <c r="H445" s="268">
        <v>6</v>
      </c>
      <c r="I445" s="269"/>
      <c r="J445" s="269"/>
      <c r="K445" s="265"/>
      <c r="L445" s="265"/>
      <c r="M445" s="270"/>
      <c r="N445" s="271"/>
      <c r="O445" s="272"/>
      <c r="P445" s="272"/>
      <c r="Q445" s="272"/>
      <c r="R445" s="272"/>
      <c r="S445" s="272"/>
      <c r="T445" s="272"/>
      <c r="U445" s="272"/>
      <c r="V445" s="272"/>
      <c r="W445" s="272"/>
      <c r="X445" s="273"/>
      <c r="AT445" s="274" t="s">
        <v>204</v>
      </c>
      <c r="AU445" s="274" t="s">
        <v>149</v>
      </c>
      <c r="AV445" s="13" t="s">
        <v>153</v>
      </c>
      <c r="AW445" s="13" t="s">
        <v>5</v>
      </c>
      <c r="AX445" s="13" t="s">
        <v>80</v>
      </c>
      <c r="AY445" s="274" t="s">
        <v>135</v>
      </c>
    </row>
    <row r="446" spans="2:65" s="1" customFormat="1" ht="16.5" customHeight="1">
      <c r="B446" s="36"/>
      <c r="C446" s="209" t="s">
        <v>1324</v>
      </c>
      <c r="D446" s="209" t="s">
        <v>138</v>
      </c>
      <c r="E446" s="210" t="s">
        <v>1325</v>
      </c>
      <c r="F446" s="211" t="s">
        <v>1326</v>
      </c>
      <c r="G446" s="212" t="s">
        <v>249</v>
      </c>
      <c r="H446" s="213">
        <v>6</v>
      </c>
      <c r="I446" s="214"/>
      <c r="J446" s="214"/>
      <c r="K446" s="215">
        <f>ROUND(P446*H446,2)</f>
        <v>0</v>
      </c>
      <c r="L446" s="211" t="s">
        <v>142</v>
      </c>
      <c r="M446" s="41"/>
      <c r="N446" s="216" t="s">
        <v>1</v>
      </c>
      <c r="O446" s="217" t="s">
        <v>41</v>
      </c>
      <c r="P446" s="218">
        <f>I446+J446</f>
        <v>0</v>
      </c>
      <c r="Q446" s="218">
        <f>ROUND(I446*H446,2)</f>
        <v>0</v>
      </c>
      <c r="R446" s="218">
        <f>ROUND(J446*H446,2)</f>
        <v>0</v>
      </c>
      <c r="S446" s="77"/>
      <c r="T446" s="219">
        <f>S446*H446</f>
        <v>0</v>
      </c>
      <c r="U446" s="219">
        <v>0</v>
      </c>
      <c r="V446" s="219">
        <f>U446*H446</f>
        <v>0</v>
      </c>
      <c r="W446" s="219">
        <v>0</v>
      </c>
      <c r="X446" s="220">
        <f>W446*H446</f>
        <v>0</v>
      </c>
      <c r="AR446" s="15" t="s">
        <v>684</v>
      </c>
      <c r="AT446" s="15" t="s">
        <v>138</v>
      </c>
      <c r="AU446" s="15" t="s">
        <v>149</v>
      </c>
      <c r="AY446" s="15" t="s">
        <v>135</v>
      </c>
      <c r="BE446" s="221">
        <f>IF(O446="základní",K446,0)</f>
        <v>0</v>
      </c>
      <c r="BF446" s="221">
        <f>IF(O446="snížená",K446,0)</f>
        <v>0</v>
      </c>
      <c r="BG446" s="221">
        <f>IF(O446="zákl. přenesená",K446,0)</f>
        <v>0</v>
      </c>
      <c r="BH446" s="221">
        <f>IF(O446="sníž. přenesená",K446,0)</f>
        <v>0</v>
      </c>
      <c r="BI446" s="221">
        <f>IF(O446="nulová",K446,0)</f>
        <v>0</v>
      </c>
      <c r="BJ446" s="15" t="s">
        <v>80</v>
      </c>
      <c r="BK446" s="221">
        <f>ROUND(P446*H446,2)</f>
        <v>0</v>
      </c>
      <c r="BL446" s="15" t="s">
        <v>684</v>
      </c>
      <c r="BM446" s="15" t="s">
        <v>1327</v>
      </c>
    </row>
    <row r="447" spans="2:51" s="12" customFormat="1" ht="12">
      <c r="B447" s="254"/>
      <c r="C447" s="255"/>
      <c r="D447" s="230" t="s">
        <v>204</v>
      </c>
      <c r="E447" s="256" t="s">
        <v>1</v>
      </c>
      <c r="F447" s="257" t="s">
        <v>1078</v>
      </c>
      <c r="G447" s="255"/>
      <c r="H447" s="256" t="s">
        <v>1</v>
      </c>
      <c r="I447" s="258"/>
      <c r="J447" s="258"/>
      <c r="K447" s="255"/>
      <c r="L447" s="255"/>
      <c r="M447" s="259"/>
      <c r="N447" s="260"/>
      <c r="O447" s="261"/>
      <c r="P447" s="261"/>
      <c r="Q447" s="261"/>
      <c r="R447" s="261"/>
      <c r="S447" s="261"/>
      <c r="T447" s="261"/>
      <c r="U447" s="261"/>
      <c r="V447" s="261"/>
      <c r="W447" s="261"/>
      <c r="X447" s="262"/>
      <c r="AT447" s="263" t="s">
        <v>204</v>
      </c>
      <c r="AU447" s="263" t="s">
        <v>149</v>
      </c>
      <c r="AV447" s="12" t="s">
        <v>80</v>
      </c>
      <c r="AW447" s="12" t="s">
        <v>5</v>
      </c>
      <c r="AX447" s="12" t="s">
        <v>72</v>
      </c>
      <c r="AY447" s="263" t="s">
        <v>135</v>
      </c>
    </row>
    <row r="448" spans="2:51" s="11" customFormat="1" ht="12">
      <c r="B448" s="228"/>
      <c r="C448" s="229"/>
      <c r="D448" s="230" t="s">
        <v>204</v>
      </c>
      <c r="E448" s="231" t="s">
        <v>1</v>
      </c>
      <c r="F448" s="232" t="s">
        <v>160</v>
      </c>
      <c r="G448" s="229"/>
      <c r="H448" s="233">
        <v>6</v>
      </c>
      <c r="I448" s="234"/>
      <c r="J448" s="234"/>
      <c r="K448" s="229"/>
      <c r="L448" s="229"/>
      <c r="M448" s="235"/>
      <c r="N448" s="236"/>
      <c r="O448" s="237"/>
      <c r="P448" s="237"/>
      <c r="Q448" s="237"/>
      <c r="R448" s="237"/>
      <c r="S448" s="237"/>
      <c r="T448" s="237"/>
      <c r="U448" s="237"/>
      <c r="V448" s="237"/>
      <c r="W448" s="237"/>
      <c r="X448" s="238"/>
      <c r="AT448" s="239" t="s">
        <v>204</v>
      </c>
      <c r="AU448" s="239" t="s">
        <v>149</v>
      </c>
      <c r="AV448" s="11" t="s">
        <v>82</v>
      </c>
      <c r="AW448" s="11" t="s">
        <v>5</v>
      </c>
      <c r="AX448" s="11" t="s">
        <v>72</v>
      </c>
      <c r="AY448" s="239" t="s">
        <v>135</v>
      </c>
    </row>
    <row r="449" spans="2:51" s="13" customFormat="1" ht="12">
      <c r="B449" s="264"/>
      <c r="C449" s="265"/>
      <c r="D449" s="230" t="s">
        <v>204</v>
      </c>
      <c r="E449" s="266" t="s">
        <v>1</v>
      </c>
      <c r="F449" s="267" t="s">
        <v>1079</v>
      </c>
      <c r="G449" s="265"/>
      <c r="H449" s="268">
        <v>6</v>
      </c>
      <c r="I449" s="269"/>
      <c r="J449" s="269"/>
      <c r="K449" s="265"/>
      <c r="L449" s="265"/>
      <c r="M449" s="270"/>
      <c r="N449" s="271"/>
      <c r="O449" s="272"/>
      <c r="P449" s="272"/>
      <c r="Q449" s="272"/>
      <c r="R449" s="272"/>
      <c r="S449" s="272"/>
      <c r="T449" s="272"/>
      <c r="U449" s="272"/>
      <c r="V449" s="272"/>
      <c r="W449" s="272"/>
      <c r="X449" s="273"/>
      <c r="AT449" s="274" t="s">
        <v>204</v>
      </c>
      <c r="AU449" s="274" t="s">
        <v>149</v>
      </c>
      <c r="AV449" s="13" t="s">
        <v>153</v>
      </c>
      <c r="AW449" s="13" t="s">
        <v>5</v>
      </c>
      <c r="AX449" s="13" t="s">
        <v>80</v>
      </c>
      <c r="AY449" s="274" t="s">
        <v>135</v>
      </c>
    </row>
    <row r="450" spans="2:65" s="1" customFormat="1" ht="16.5" customHeight="1">
      <c r="B450" s="36"/>
      <c r="C450" s="243" t="s">
        <v>1328</v>
      </c>
      <c r="D450" s="243" t="s">
        <v>415</v>
      </c>
      <c r="E450" s="244" t="s">
        <v>1329</v>
      </c>
      <c r="F450" s="245" t="s">
        <v>1330</v>
      </c>
      <c r="G450" s="246" t="s">
        <v>1156</v>
      </c>
      <c r="H450" s="247">
        <v>1</v>
      </c>
      <c r="I450" s="248"/>
      <c r="J450" s="249"/>
      <c r="K450" s="250">
        <f>ROUND(P450*H450,2)</f>
        <v>0</v>
      </c>
      <c r="L450" s="245" t="s">
        <v>1</v>
      </c>
      <c r="M450" s="251"/>
      <c r="N450" s="252" t="s">
        <v>1</v>
      </c>
      <c r="O450" s="217" t="s">
        <v>41</v>
      </c>
      <c r="P450" s="218">
        <f>I450+J450</f>
        <v>0</v>
      </c>
      <c r="Q450" s="218">
        <f>ROUND(I450*H450,2)</f>
        <v>0</v>
      </c>
      <c r="R450" s="218">
        <f>ROUND(J450*H450,2)</f>
        <v>0</v>
      </c>
      <c r="S450" s="77"/>
      <c r="T450" s="219">
        <f>S450*H450</f>
        <v>0</v>
      </c>
      <c r="U450" s="219">
        <v>0</v>
      </c>
      <c r="V450" s="219">
        <f>U450*H450</f>
        <v>0</v>
      </c>
      <c r="W450" s="219">
        <v>0</v>
      </c>
      <c r="X450" s="220">
        <f>W450*H450</f>
        <v>0</v>
      </c>
      <c r="AR450" s="15" t="s">
        <v>1085</v>
      </c>
      <c r="AT450" s="15" t="s">
        <v>415</v>
      </c>
      <c r="AU450" s="15" t="s">
        <v>149</v>
      </c>
      <c r="AY450" s="15" t="s">
        <v>135</v>
      </c>
      <c r="BE450" s="221">
        <f>IF(O450="základní",K450,0)</f>
        <v>0</v>
      </c>
      <c r="BF450" s="221">
        <f>IF(O450="snížená",K450,0)</f>
        <v>0</v>
      </c>
      <c r="BG450" s="221">
        <f>IF(O450="zákl. přenesená",K450,0)</f>
        <v>0</v>
      </c>
      <c r="BH450" s="221">
        <f>IF(O450="sníž. přenesená",K450,0)</f>
        <v>0</v>
      </c>
      <c r="BI450" s="221">
        <f>IF(O450="nulová",K450,0)</f>
        <v>0</v>
      </c>
      <c r="BJ450" s="15" t="s">
        <v>80</v>
      </c>
      <c r="BK450" s="221">
        <f>ROUND(P450*H450,2)</f>
        <v>0</v>
      </c>
      <c r="BL450" s="15" t="s">
        <v>684</v>
      </c>
      <c r="BM450" s="15" t="s">
        <v>1331</v>
      </c>
    </row>
    <row r="451" spans="2:51" s="12" customFormat="1" ht="12">
      <c r="B451" s="254"/>
      <c r="C451" s="255"/>
      <c r="D451" s="230" t="s">
        <v>204</v>
      </c>
      <c r="E451" s="256" t="s">
        <v>1</v>
      </c>
      <c r="F451" s="257" t="s">
        <v>1078</v>
      </c>
      <c r="G451" s="255"/>
      <c r="H451" s="256" t="s">
        <v>1</v>
      </c>
      <c r="I451" s="258"/>
      <c r="J451" s="258"/>
      <c r="K451" s="255"/>
      <c r="L451" s="255"/>
      <c r="M451" s="259"/>
      <c r="N451" s="260"/>
      <c r="O451" s="261"/>
      <c r="P451" s="261"/>
      <c r="Q451" s="261"/>
      <c r="R451" s="261"/>
      <c r="S451" s="261"/>
      <c r="T451" s="261"/>
      <c r="U451" s="261"/>
      <c r="V451" s="261"/>
      <c r="W451" s="261"/>
      <c r="X451" s="262"/>
      <c r="AT451" s="263" t="s">
        <v>204</v>
      </c>
      <c r="AU451" s="263" t="s">
        <v>149</v>
      </c>
      <c r="AV451" s="12" t="s">
        <v>80</v>
      </c>
      <c r="AW451" s="12" t="s">
        <v>5</v>
      </c>
      <c r="AX451" s="12" t="s">
        <v>72</v>
      </c>
      <c r="AY451" s="263" t="s">
        <v>135</v>
      </c>
    </row>
    <row r="452" spans="2:51" s="11" customFormat="1" ht="12">
      <c r="B452" s="228"/>
      <c r="C452" s="229"/>
      <c r="D452" s="230" t="s">
        <v>204</v>
      </c>
      <c r="E452" s="231" t="s">
        <v>1</v>
      </c>
      <c r="F452" s="232" t="s">
        <v>80</v>
      </c>
      <c r="G452" s="229"/>
      <c r="H452" s="233">
        <v>1</v>
      </c>
      <c r="I452" s="234"/>
      <c r="J452" s="234"/>
      <c r="K452" s="229"/>
      <c r="L452" s="229"/>
      <c r="M452" s="235"/>
      <c r="N452" s="236"/>
      <c r="O452" s="237"/>
      <c r="P452" s="237"/>
      <c r="Q452" s="237"/>
      <c r="R452" s="237"/>
      <c r="S452" s="237"/>
      <c r="T452" s="237"/>
      <c r="U452" s="237"/>
      <c r="V452" s="237"/>
      <c r="W452" s="237"/>
      <c r="X452" s="238"/>
      <c r="AT452" s="239" t="s">
        <v>204</v>
      </c>
      <c r="AU452" s="239" t="s">
        <v>149</v>
      </c>
      <c r="AV452" s="11" t="s">
        <v>82</v>
      </c>
      <c r="AW452" s="11" t="s">
        <v>5</v>
      </c>
      <c r="AX452" s="11" t="s">
        <v>72</v>
      </c>
      <c r="AY452" s="239" t="s">
        <v>135</v>
      </c>
    </row>
    <row r="453" spans="2:51" s="13" customFormat="1" ht="12">
      <c r="B453" s="264"/>
      <c r="C453" s="265"/>
      <c r="D453" s="230" t="s">
        <v>204</v>
      </c>
      <c r="E453" s="266" t="s">
        <v>1</v>
      </c>
      <c r="F453" s="267" t="s">
        <v>1079</v>
      </c>
      <c r="G453" s="265"/>
      <c r="H453" s="268">
        <v>1</v>
      </c>
      <c r="I453" s="269"/>
      <c r="J453" s="269"/>
      <c r="K453" s="265"/>
      <c r="L453" s="265"/>
      <c r="M453" s="270"/>
      <c r="N453" s="271"/>
      <c r="O453" s="272"/>
      <c r="P453" s="272"/>
      <c r="Q453" s="272"/>
      <c r="R453" s="272"/>
      <c r="S453" s="272"/>
      <c r="T453" s="272"/>
      <c r="U453" s="272"/>
      <c r="V453" s="272"/>
      <c r="W453" s="272"/>
      <c r="X453" s="273"/>
      <c r="AT453" s="274" t="s">
        <v>204</v>
      </c>
      <c r="AU453" s="274" t="s">
        <v>149</v>
      </c>
      <c r="AV453" s="13" t="s">
        <v>153</v>
      </c>
      <c r="AW453" s="13" t="s">
        <v>5</v>
      </c>
      <c r="AX453" s="13" t="s">
        <v>80</v>
      </c>
      <c r="AY453" s="274" t="s">
        <v>135</v>
      </c>
    </row>
    <row r="454" spans="2:65" s="1" customFormat="1" ht="16.5" customHeight="1">
      <c r="B454" s="36"/>
      <c r="C454" s="243" t="s">
        <v>1332</v>
      </c>
      <c r="D454" s="243" t="s">
        <v>415</v>
      </c>
      <c r="E454" s="244" t="s">
        <v>1333</v>
      </c>
      <c r="F454" s="245" t="s">
        <v>1334</v>
      </c>
      <c r="G454" s="246" t="s">
        <v>1156</v>
      </c>
      <c r="H454" s="247">
        <v>2</v>
      </c>
      <c r="I454" s="248"/>
      <c r="J454" s="249"/>
      <c r="K454" s="250">
        <f>ROUND(P454*H454,2)</f>
        <v>0</v>
      </c>
      <c r="L454" s="245" t="s">
        <v>1</v>
      </c>
      <c r="M454" s="251"/>
      <c r="N454" s="252" t="s">
        <v>1</v>
      </c>
      <c r="O454" s="217" t="s">
        <v>41</v>
      </c>
      <c r="P454" s="218">
        <f>I454+J454</f>
        <v>0</v>
      </c>
      <c r="Q454" s="218">
        <f>ROUND(I454*H454,2)</f>
        <v>0</v>
      </c>
      <c r="R454" s="218">
        <f>ROUND(J454*H454,2)</f>
        <v>0</v>
      </c>
      <c r="S454" s="77"/>
      <c r="T454" s="219">
        <f>S454*H454</f>
        <v>0</v>
      </c>
      <c r="U454" s="219">
        <v>0</v>
      </c>
      <c r="V454" s="219">
        <f>U454*H454</f>
        <v>0</v>
      </c>
      <c r="W454" s="219">
        <v>0</v>
      </c>
      <c r="X454" s="220">
        <f>W454*H454</f>
        <v>0</v>
      </c>
      <c r="AR454" s="15" t="s">
        <v>1085</v>
      </c>
      <c r="AT454" s="15" t="s">
        <v>415</v>
      </c>
      <c r="AU454" s="15" t="s">
        <v>149</v>
      </c>
      <c r="AY454" s="15" t="s">
        <v>135</v>
      </c>
      <c r="BE454" s="221">
        <f>IF(O454="základní",K454,0)</f>
        <v>0</v>
      </c>
      <c r="BF454" s="221">
        <f>IF(O454="snížená",K454,0)</f>
        <v>0</v>
      </c>
      <c r="BG454" s="221">
        <f>IF(O454="zákl. přenesená",K454,0)</f>
        <v>0</v>
      </c>
      <c r="BH454" s="221">
        <f>IF(O454="sníž. přenesená",K454,0)</f>
        <v>0</v>
      </c>
      <c r="BI454" s="221">
        <f>IF(O454="nulová",K454,0)</f>
        <v>0</v>
      </c>
      <c r="BJ454" s="15" t="s">
        <v>80</v>
      </c>
      <c r="BK454" s="221">
        <f>ROUND(P454*H454,2)</f>
        <v>0</v>
      </c>
      <c r="BL454" s="15" t="s">
        <v>684</v>
      </c>
      <c r="BM454" s="15" t="s">
        <v>1335</v>
      </c>
    </row>
    <row r="455" spans="2:51" s="12" customFormat="1" ht="12">
      <c r="B455" s="254"/>
      <c r="C455" s="255"/>
      <c r="D455" s="230" t="s">
        <v>204</v>
      </c>
      <c r="E455" s="256" t="s">
        <v>1</v>
      </c>
      <c r="F455" s="257" t="s">
        <v>1078</v>
      </c>
      <c r="G455" s="255"/>
      <c r="H455" s="256" t="s">
        <v>1</v>
      </c>
      <c r="I455" s="258"/>
      <c r="J455" s="258"/>
      <c r="K455" s="255"/>
      <c r="L455" s="255"/>
      <c r="M455" s="259"/>
      <c r="N455" s="260"/>
      <c r="O455" s="261"/>
      <c r="P455" s="261"/>
      <c r="Q455" s="261"/>
      <c r="R455" s="261"/>
      <c r="S455" s="261"/>
      <c r="T455" s="261"/>
      <c r="U455" s="261"/>
      <c r="V455" s="261"/>
      <c r="W455" s="261"/>
      <c r="X455" s="262"/>
      <c r="AT455" s="263" t="s">
        <v>204</v>
      </c>
      <c r="AU455" s="263" t="s">
        <v>149</v>
      </c>
      <c r="AV455" s="12" t="s">
        <v>80</v>
      </c>
      <c r="AW455" s="12" t="s">
        <v>5</v>
      </c>
      <c r="AX455" s="12" t="s">
        <v>72</v>
      </c>
      <c r="AY455" s="263" t="s">
        <v>135</v>
      </c>
    </row>
    <row r="456" spans="2:51" s="11" customFormat="1" ht="12">
      <c r="B456" s="228"/>
      <c r="C456" s="229"/>
      <c r="D456" s="230" t="s">
        <v>204</v>
      </c>
      <c r="E456" s="231" t="s">
        <v>1</v>
      </c>
      <c r="F456" s="232" t="s">
        <v>82</v>
      </c>
      <c r="G456" s="229"/>
      <c r="H456" s="233">
        <v>2</v>
      </c>
      <c r="I456" s="234"/>
      <c r="J456" s="234"/>
      <c r="K456" s="229"/>
      <c r="L456" s="229"/>
      <c r="M456" s="235"/>
      <c r="N456" s="236"/>
      <c r="O456" s="237"/>
      <c r="P456" s="237"/>
      <c r="Q456" s="237"/>
      <c r="R456" s="237"/>
      <c r="S456" s="237"/>
      <c r="T456" s="237"/>
      <c r="U456" s="237"/>
      <c r="V456" s="237"/>
      <c r="W456" s="237"/>
      <c r="X456" s="238"/>
      <c r="AT456" s="239" t="s">
        <v>204</v>
      </c>
      <c r="AU456" s="239" t="s">
        <v>149</v>
      </c>
      <c r="AV456" s="11" t="s">
        <v>82</v>
      </c>
      <c r="AW456" s="11" t="s">
        <v>5</v>
      </c>
      <c r="AX456" s="11" t="s">
        <v>72</v>
      </c>
      <c r="AY456" s="239" t="s">
        <v>135</v>
      </c>
    </row>
    <row r="457" spans="2:51" s="13" customFormat="1" ht="12">
      <c r="B457" s="264"/>
      <c r="C457" s="265"/>
      <c r="D457" s="230" t="s">
        <v>204</v>
      </c>
      <c r="E457" s="266" t="s">
        <v>1</v>
      </c>
      <c r="F457" s="267" t="s">
        <v>1079</v>
      </c>
      <c r="G457" s="265"/>
      <c r="H457" s="268">
        <v>2</v>
      </c>
      <c r="I457" s="269"/>
      <c r="J457" s="269"/>
      <c r="K457" s="265"/>
      <c r="L457" s="265"/>
      <c r="M457" s="270"/>
      <c r="N457" s="271"/>
      <c r="O457" s="272"/>
      <c r="P457" s="272"/>
      <c r="Q457" s="272"/>
      <c r="R457" s="272"/>
      <c r="S457" s="272"/>
      <c r="T457" s="272"/>
      <c r="U457" s="272"/>
      <c r="V457" s="272"/>
      <c r="W457" s="272"/>
      <c r="X457" s="273"/>
      <c r="AT457" s="274" t="s">
        <v>204</v>
      </c>
      <c r="AU457" s="274" t="s">
        <v>149</v>
      </c>
      <c r="AV457" s="13" t="s">
        <v>153</v>
      </c>
      <c r="AW457" s="13" t="s">
        <v>5</v>
      </c>
      <c r="AX457" s="13" t="s">
        <v>80</v>
      </c>
      <c r="AY457" s="274" t="s">
        <v>135</v>
      </c>
    </row>
    <row r="458" spans="2:65" s="1" customFormat="1" ht="16.5" customHeight="1">
      <c r="B458" s="36"/>
      <c r="C458" s="243" t="s">
        <v>1336</v>
      </c>
      <c r="D458" s="243" t="s">
        <v>415</v>
      </c>
      <c r="E458" s="244" t="s">
        <v>1337</v>
      </c>
      <c r="F458" s="245" t="s">
        <v>1338</v>
      </c>
      <c r="G458" s="246" t="s">
        <v>1156</v>
      </c>
      <c r="H458" s="247">
        <v>4</v>
      </c>
      <c r="I458" s="248"/>
      <c r="J458" s="249"/>
      <c r="K458" s="250">
        <f>ROUND(P458*H458,2)</f>
        <v>0</v>
      </c>
      <c r="L458" s="245" t="s">
        <v>1</v>
      </c>
      <c r="M458" s="251"/>
      <c r="N458" s="252" t="s">
        <v>1</v>
      </c>
      <c r="O458" s="217" t="s">
        <v>41</v>
      </c>
      <c r="P458" s="218">
        <f>I458+J458</f>
        <v>0</v>
      </c>
      <c r="Q458" s="218">
        <f>ROUND(I458*H458,2)</f>
        <v>0</v>
      </c>
      <c r="R458" s="218">
        <f>ROUND(J458*H458,2)</f>
        <v>0</v>
      </c>
      <c r="S458" s="77"/>
      <c r="T458" s="219">
        <f>S458*H458</f>
        <v>0</v>
      </c>
      <c r="U458" s="219">
        <v>0</v>
      </c>
      <c r="V458" s="219">
        <f>U458*H458</f>
        <v>0</v>
      </c>
      <c r="W458" s="219">
        <v>0</v>
      </c>
      <c r="X458" s="220">
        <f>W458*H458</f>
        <v>0</v>
      </c>
      <c r="AR458" s="15" t="s">
        <v>1085</v>
      </c>
      <c r="AT458" s="15" t="s">
        <v>415</v>
      </c>
      <c r="AU458" s="15" t="s">
        <v>149</v>
      </c>
      <c r="AY458" s="15" t="s">
        <v>135</v>
      </c>
      <c r="BE458" s="221">
        <f>IF(O458="základní",K458,0)</f>
        <v>0</v>
      </c>
      <c r="BF458" s="221">
        <f>IF(O458="snížená",K458,0)</f>
        <v>0</v>
      </c>
      <c r="BG458" s="221">
        <f>IF(O458="zákl. přenesená",K458,0)</f>
        <v>0</v>
      </c>
      <c r="BH458" s="221">
        <f>IF(O458="sníž. přenesená",K458,0)</f>
        <v>0</v>
      </c>
      <c r="BI458" s="221">
        <f>IF(O458="nulová",K458,0)</f>
        <v>0</v>
      </c>
      <c r="BJ458" s="15" t="s">
        <v>80</v>
      </c>
      <c r="BK458" s="221">
        <f>ROUND(P458*H458,2)</f>
        <v>0</v>
      </c>
      <c r="BL458" s="15" t="s">
        <v>684</v>
      </c>
      <c r="BM458" s="15" t="s">
        <v>1339</v>
      </c>
    </row>
    <row r="459" spans="2:51" s="12" customFormat="1" ht="12">
      <c r="B459" s="254"/>
      <c r="C459" s="255"/>
      <c r="D459" s="230" t="s">
        <v>204</v>
      </c>
      <c r="E459" s="256" t="s">
        <v>1</v>
      </c>
      <c r="F459" s="257" t="s">
        <v>1078</v>
      </c>
      <c r="G459" s="255"/>
      <c r="H459" s="256" t="s">
        <v>1</v>
      </c>
      <c r="I459" s="258"/>
      <c r="J459" s="258"/>
      <c r="K459" s="255"/>
      <c r="L459" s="255"/>
      <c r="M459" s="259"/>
      <c r="N459" s="260"/>
      <c r="O459" s="261"/>
      <c r="P459" s="261"/>
      <c r="Q459" s="261"/>
      <c r="R459" s="261"/>
      <c r="S459" s="261"/>
      <c r="T459" s="261"/>
      <c r="U459" s="261"/>
      <c r="V459" s="261"/>
      <c r="W459" s="261"/>
      <c r="X459" s="262"/>
      <c r="AT459" s="263" t="s">
        <v>204</v>
      </c>
      <c r="AU459" s="263" t="s">
        <v>149</v>
      </c>
      <c r="AV459" s="12" t="s">
        <v>80</v>
      </c>
      <c r="AW459" s="12" t="s">
        <v>5</v>
      </c>
      <c r="AX459" s="12" t="s">
        <v>72</v>
      </c>
      <c r="AY459" s="263" t="s">
        <v>135</v>
      </c>
    </row>
    <row r="460" spans="2:51" s="11" customFormat="1" ht="12">
      <c r="B460" s="228"/>
      <c r="C460" s="229"/>
      <c r="D460" s="230" t="s">
        <v>204</v>
      </c>
      <c r="E460" s="231" t="s">
        <v>1</v>
      </c>
      <c r="F460" s="232" t="s">
        <v>153</v>
      </c>
      <c r="G460" s="229"/>
      <c r="H460" s="233">
        <v>4</v>
      </c>
      <c r="I460" s="234"/>
      <c r="J460" s="234"/>
      <c r="K460" s="229"/>
      <c r="L460" s="229"/>
      <c r="M460" s="235"/>
      <c r="N460" s="236"/>
      <c r="O460" s="237"/>
      <c r="P460" s="237"/>
      <c r="Q460" s="237"/>
      <c r="R460" s="237"/>
      <c r="S460" s="237"/>
      <c r="T460" s="237"/>
      <c r="U460" s="237"/>
      <c r="V460" s="237"/>
      <c r="W460" s="237"/>
      <c r="X460" s="238"/>
      <c r="AT460" s="239" t="s">
        <v>204</v>
      </c>
      <c r="AU460" s="239" t="s">
        <v>149</v>
      </c>
      <c r="AV460" s="11" t="s">
        <v>82</v>
      </c>
      <c r="AW460" s="11" t="s">
        <v>5</v>
      </c>
      <c r="AX460" s="11" t="s">
        <v>72</v>
      </c>
      <c r="AY460" s="239" t="s">
        <v>135</v>
      </c>
    </row>
    <row r="461" spans="2:51" s="13" customFormat="1" ht="12">
      <c r="B461" s="264"/>
      <c r="C461" s="265"/>
      <c r="D461" s="230" t="s">
        <v>204</v>
      </c>
      <c r="E461" s="266" t="s">
        <v>1</v>
      </c>
      <c r="F461" s="267" t="s">
        <v>1079</v>
      </c>
      <c r="G461" s="265"/>
      <c r="H461" s="268">
        <v>4</v>
      </c>
      <c r="I461" s="269"/>
      <c r="J461" s="269"/>
      <c r="K461" s="265"/>
      <c r="L461" s="265"/>
      <c r="M461" s="270"/>
      <c r="N461" s="271"/>
      <c r="O461" s="272"/>
      <c r="P461" s="272"/>
      <c r="Q461" s="272"/>
      <c r="R461" s="272"/>
      <c r="S461" s="272"/>
      <c r="T461" s="272"/>
      <c r="U461" s="272"/>
      <c r="V461" s="272"/>
      <c r="W461" s="272"/>
      <c r="X461" s="273"/>
      <c r="AT461" s="274" t="s">
        <v>204</v>
      </c>
      <c r="AU461" s="274" t="s">
        <v>149</v>
      </c>
      <c r="AV461" s="13" t="s">
        <v>153</v>
      </c>
      <c r="AW461" s="13" t="s">
        <v>5</v>
      </c>
      <c r="AX461" s="13" t="s">
        <v>80</v>
      </c>
      <c r="AY461" s="274" t="s">
        <v>135</v>
      </c>
    </row>
    <row r="462" spans="2:65" s="1" customFormat="1" ht="16.5" customHeight="1">
      <c r="B462" s="36"/>
      <c r="C462" s="243" t="s">
        <v>1340</v>
      </c>
      <c r="D462" s="243" t="s">
        <v>415</v>
      </c>
      <c r="E462" s="244" t="s">
        <v>1301</v>
      </c>
      <c r="F462" s="245" t="s">
        <v>1302</v>
      </c>
      <c r="G462" s="246" t="s">
        <v>1156</v>
      </c>
      <c r="H462" s="247">
        <v>11</v>
      </c>
      <c r="I462" s="248"/>
      <c r="J462" s="249"/>
      <c r="K462" s="250">
        <f>ROUND(P462*H462,2)</f>
        <v>0</v>
      </c>
      <c r="L462" s="245" t="s">
        <v>1</v>
      </c>
      <c r="M462" s="251"/>
      <c r="N462" s="252" t="s">
        <v>1</v>
      </c>
      <c r="O462" s="217" t="s">
        <v>41</v>
      </c>
      <c r="P462" s="218">
        <f>I462+J462</f>
        <v>0</v>
      </c>
      <c r="Q462" s="218">
        <f>ROUND(I462*H462,2)</f>
        <v>0</v>
      </c>
      <c r="R462" s="218">
        <f>ROUND(J462*H462,2)</f>
        <v>0</v>
      </c>
      <c r="S462" s="77"/>
      <c r="T462" s="219">
        <f>S462*H462</f>
        <v>0</v>
      </c>
      <c r="U462" s="219">
        <v>0</v>
      </c>
      <c r="V462" s="219">
        <f>U462*H462</f>
        <v>0</v>
      </c>
      <c r="W462" s="219">
        <v>0</v>
      </c>
      <c r="X462" s="220">
        <f>W462*H462</f>
        <v>0</v>
      </c>
      <c r="AR462" s="15" t="s">
        <v>1085</v>
      </c>
      <c r="AT462" s="15" t="s">
        <v>415</v>
      </c>
      <c r="AU462" s="15" t="s">
        <v>149</v>
      </c>
      <c r="AY462" s="15" t="s">
        <v>135</v>
      </c>
      <c r="BE462" s="221">
        <f>IF(O462="základní",K462,0)</f>
        <v>0</v>
      </c>
      <c r="BF462" s="221">
        <f>IF(O462="snížená",K462,0)</f>
        <v>0</v>
      </c>
      <c r="BG462" s="221">
        <f>IF(O462="zákl. přenesená",K462,0)</f>
        <v>0</v>
      </c>
      <c r="BH462" s="221">
        <f>IF(O462="sníž. přenesená",K462,0)</f>
        <v>0</v>
      </c>
      <c r="BI462" s="221">
        <f>IF(O462="nulová",K462,0)</f>
        <v>0</v>
      </c>
      <c r="BJ462" s="15" t="s">
        <v>80</v>
      </c>
      <c r="BK462" s="221">
        <f>ROUND(P462*H462,2)</f>
        <v>0</v>
      </c>
      <c r="BL462" s="15" t="s">
        <v>684</v>
      </c>
      <c r="BM462" s="15" t="s">
        <v>1341</v>
      </c>
    </row>
    <row r="463" spans="2:51" s="12" customFormat="1" ht="12">
      <c r="B463" s="254"/>
      <c r="C463" s="255"/>
      <c r="D463" s="230" t="s">
        <v>204</v>
      </c>
      <c r="E463" s="256" t="s">
        <v>1</v>
      </c>
      <c r="F463" s="257" t="s">
        <v>1078</v>
      </c>
      <c r="G463" s="255"/>
      <c r="H463" s="256" t="s">
        <v>1</v>
      </c>
      <c r="I463" s="258"/>
      <c r="J463" s="258"/>
      <c r="K463" s="255"/>
      <c r="L463" s="255"/>
      <c r="M463" s="259"/>
      <c r="N463" s="260"/>
      <c r="O463" s="261"/>
      <c r="P463" s="261"/>
      <c r="Q463" s="261"/>
      <c r="R463" s="261"/>
      <c r="S463" s="261"/>
      <c r="T463" s="261"/>
      <c r="U463" s="261"/>
      <c r="V463" s="261"/>
      <c r="W463" s="261"/>
      <c r="X463" s="262"/>
      <c r="AT463" s="263" t="s">
        <v>204</v>
      </c>
      <c r="AU463" s="263" t="s">
        <v>149</v>
      </c>
      <c r="AV463" s="12" t="s">
        <v>80</v>
      </c>
      <c r="AW463" s="12" t="s">
        <v>5</v>
      </c>
      <c r="AX463" s="12" t="s">
        <v>72</v>
      </c>
      <c r="AY463" s="263" t="s">
        <v>135</v>
      </c>
    </row>
    <row r="464" spans="2:51" s="11" customFormat="1" ht="12">
      <c r="B464" s="228"/>
      <c r="C464" s="229"/>
      <c r="D464" s="230" t="s">
        <v>204</v>
      </c>
      <c r="E464" s="231" t="s">
        <v>1</v>
      </c>
      <c r="F464" s="232" t="s">
        <v>260</v>
      </c>
      <c r="G464" s="229"/>
      <c r="H464" s="233">
        <v>11</v>
      </c>
      <c r="I464" s="234"/>
      <c r="J464" s="234"/>
      <c r="K464" s="229"/>
      <c r="L464" s="229"/>
      <c r="M464" s="235"/>
      <c r="N464" s="236"/>
      <c r="O464" s="237"/>
      <c r="P464" s="237"/>
      <c r="Q464" s="237"/>
      <c r="R464" s="237"/>
      <c r="S464" s="237"/>
      <c r="T464" s="237"/>
      <c r="U464" s="237"/>
      <c r="V464" s="237"/>
      <c r="W464" s="237"/>
      <c r="X464" s="238"/>
      <c r="AT464" s="239" t="s">
        <v>204</v>
      </c>
      <c r="AU464" s="239" t="s">
        <v>149</v>
      </c>
      <c r="AV464" s="11" t="s">
        <v>82</v>
      </c>
      <c r="AW464" s="11" t="s">
        <v>5</v>
      </c>
      <c r="AX464" s="11" t="s">
        <v>72</v>
      </c>
      <c r="AY464" s="239" t="s">
        <v>135</v>
      </c>
    </row>
    <row r="465" spans="2:51" s="13" customFormat="1" ht="12">
      <c r="B465" s="264"/>
      <c r="C465" s="265"/>
      <c r="D465" s="230" t="s">
        <v>204</v>
      </c>
      <c r="E465" s="266" t="s">
        <v>1</v>
      </c>
      <c r="F465" s="267" t="s">
        <v>1079</v>
      </c>
      <c r="G465" s="265"/>
      <c r="H465" s="268">
        <v>11</v>
      </c>
      <c r="I465" s="269"/>
      <c r="J465" s="269"/>
      <c r="K465" s="265"/>
      <c r="L465" s="265"/>
      <c r="M465" s="270"/>
      <c r="N465" s="271"/>
      <c r="O465" s="272"/>
      <c r="P465" s="272"/>
      <c r="Q465" s="272"/>
      <c r="R465" s="272"/>
      <c r="S465" s="272"/>
      <c r="T465" s="272"/>
      <c r="U465" s="272"/>
      <c r="V465" s="272"/>
      <c r="W465" s="272"/>
      <c r="X465" s="273"/>
      <c r="AT465" s="274" t="s">
        <v>204</v>
      </c>
      <c r="AU465" s="274" t="s">
        <v>149</v>
      </c>
      <c r="AV465" s="13" t="s">
        <v>153</v>
      </c>
      <c r="AW465" s="13" t="s">
        <v>5</v>
      </c>
      <c r="AX465" s="13" t="s">
        <v>80</v>
      </c>
      <c r="AY465" s="274" t="s">
        <v>135</v>
      </c>
    </row>
    <row r="466" spans="2:65" s="1" customFormat="1" ht="16.5" customHeight="1">
      <c r="B466" s="36"/>
      <c r="C466" s="209" t="s">
        <v>1342</v>
      </c>
      <c r="D466" s="209" t="s">
        <v>138</v>
      </c>
      <c r="E466" s="210" t="s">
        <v>1343</v>
      </c>
      <c r="F466" s="211" t="s">
        <v>1344</v>
      </c>
      <c r="G466" s="212" t="s">
        <v>249</v>
      </c>
      <c r="H466" s="213">
        <v>63</v>
      </c>
      <c r="I466" s="214"/>
      <c r="J466" s="214"/>
      <c r="K466" s="215">
        <f>ROUND(P466*H466,2)</f>
        <v>0</v>
      </c>
      <c r="L466" s="211" t="s">
        <v>142</v>
      </c>
      <c r="M466" s="41"/>
      <c r="N466" s="216" t="s">
        <v>1</v>
      </c>
      <c r="O466" s="217" t="s">
        <v>41</v>
      </c>
      <c r="P466" s="218">
        <f>I466+J466</f>
        <v>0</v>
      </c>
      <c r="Q466" s="218">
        <f>ROUND(I466*H466,2)</f>
        <v>0</v>
      </c>
      <c r="R466" s="218">
        <f>ROUND(J466*H466,2)</f>
        <v>0</v>
      </c>
      <c r="S466" s="77"/>
      <c r="T466" s="219">
        <f>S466*H466</f>
        <v>0</v>
      </c>
      <c r="U466" s="219">
        <v>0</v>
      </c>
      <c r="V466" s="219">
        <f>U466*H466</f>
        <v>0</v>
      </c>
      <c r="W466" s="219">
        <v>0</v>
      </c>
      <c r="X466" s="220">
        <f>W466*H466</f>
        <v>0</v>
      </c>
      <c r="AR466" s="15" t="s">
        <v>684</v>
      </c>
      <c r="AT466" s="15" t="s">
        <v>138</v>
      </c>
      <c r="AU466" s="15" t="s">
        <v>149</v>
      </c>
      <c r="AY466" s="15" t="s">
        <v>135</v>
      </c>
      <c r="BE466" s="221">
        <f>IF(O466="základní",K466,0)</f>
        <v>0</v>
      </c>
      <c r="BF466" s="221">
        <f>IF(O466="snížená",K466,0)</f>
        <v>0</v>
      </c>
      <c r="BG466" s="221">
        <f>IF(O466="zákl. přenesená",K466,0)</f>
        <v>0</v>
      </c>
      <c r="BH466" s="221">
        <f>IF(O466="sníž. přenesená",K466,0)</f>
        <v>0</v>
      </c>
      <c r="BI466" s="221">
        <f>IF(O466="nulová",K466,0)</f>
        <v>0</v>
      </c>
      <c r="BJ466" s="15" t="s">
        <v>80</v>
      </c>
      <c r="BK466" s="221">
        <f>ROUND(P466*H466,2)</f>
        <v>0</v>
      </c>
      <c r="BL466" s="15" t="s">
        <v>684</v>
      </c>
      <c r="BM466" s="15" t="s">
        <v>1345</v>
      </c>
    </row>
    <row r="467" spans="2:51" s="12" customFormat="1" ht="12">
      <c r="B467" s="254"/>
      <c r="C467" s="255"/>
      <c r="D467" s="230" t="s">
        <v>204</v>
      </c>
      <c r="E467" s="256" t="s">
        <v>1</v>
      </c>
      <c r="F467" s="257" t="s">
        <v>1078</v>
      </c>
      <c r="G467" s="255"/>
      <c r="H467" s="256" t="s">
        <v>1</v>
      </c>
      <c r="I467" s="258"/>
      <c r="J467" s="258"/>
      <c r="K467" s="255"/>
      <c r="L467" s="255"/>
      <c r="M467" s="259"/>
      <c r="N467" s="260"/>
      <c r="O467" s="261"/>
      <c r="P467" s="261"/>
      <c r="Q467" s="261"/>
      <c r="R467" s="261"/>
      <c r="S467" s="261"/>
      <c r="T467" s="261"/>
      <c r="U467" s="261"/>
      <c r="V467" s="261"/>
      <c r="W467" s="261"/>
      <c r="X467" s="262"/>
      <c r="AT467" s="263" t="s">
        <v>204</v>
      </c>
      <c r="AU467" s="263" t="s">
        <v>149</v>
      </c>
      <c r="AV467" s="12" t="s">
        <v>80</v>
      </c>
      <c r="AW467" s="12" t="s">
        <v>5</v>
      </c>
      <c r="AX467" s="12" t="s">
        <v>72</v>
      </c>
      <c r="AY467" s="263" t="s">
        <v>135</v>
      </c>
    </row>
    <row r="468" spans="2:51" s="11" customFormat="1" ht="12">
      <c r="B468" s="228"/>
      <c r="C468" s="229"/>
      <c r="D468" s="230" t="s">
        <v>204</v>
      </c>
      <c r="E468" s="231" t="s">
        <v>1</v>
      </c>
      <c r="F468" s="232" t="s">
        <v>1346</v>
      </c>
      <c r="G468" s="229"/>
      <c r="H468" s="233">
        <v>63</v>
      </c>
      <c r="I468" s="234"/>
      <c r="J468" s="234"/>
      <c r="K468" s="229"/>
      <c r="L468" s="229"/>
      <c r="M468" s="235"/>
      <c r="N468" s="236"/>
      <c r="O468" s="237"/>
      <c r="P468" s="237"/>
      <c r="Q468" s="237"/>
      <c r="R468" s="237"/>
      <c r="S468" s="237"/>
      <c r="T468" s="237"/>
      <c r="U468" s="237"/>
      <c r="V468" s="237"/>
      <c r="W468" s="237"/>
      <c r="X468" s="238"/>
      <c r="AT468" s="239" t="s">
        <v>204</v>
      </c>
      <c r="AU468" s="239" t="s">
        <v>149</v>
      </c>
      <c r="AV468" s="11" t="s">
        <v>82</v>
      </c>
      <c r="AW468" s="11" t="s">
        <v>5</v>
      </c>
      <c r="AX468" s="11" t="s">
        <v>72</v>
      </c>
      <c r="AY468" s="239" t="s">
        <v>135</v>
      </c>
    </row>
    <row r="469" spans="2:51" s="13" customFormat="1" ht="12">
      <c r="B469" s="264"/>
      <c r="C469" s="265"/>
      <c r="D469" s="230" t="s">
        <v>204</v>
      </c>
      <c r="E469" s="266" t="s">
        <v>1</v>
      </c>
      <c r="F469" s="267" t="s">
        <v>1079</v>
      </c>
      <c r="G469" s="265"/>
      <c r="H469" s="268">
        <v>63</v>
      </c>
      <c r="I469" s="269"/>
      <c r="J469" s="269"/>
      <c r="K469" s="265"/>
      <c r="L469" s="265"/>
      <c r="M469" s="270"/>
      <c r="N469" s="271"/>
      <c r="O469" s="272"/>
      <c r="P469" s="272"/>
      <c r="Q469" s="272"/>
      <c r="R469" s="272"/>
      <c r="S469" s="272"/>
      <c r="T469" s="272"/>
      <c r="U469" s="272"/>
      <c r="V469" s="272"/>
      <c r="W469" s="272"/>
      <c r="X469" s="273"/>
      <c r="AT469" s="274" t="s">
        <v>204</v>
      </c>
      <c r="AU469" s="274" t="s">
        <v>149</v>
      </c>
      <c r="AV469" s="13" t="s">
        <v>153</v>
      </c>
      <c r="AW469" s="13" t="s">
        <v>5</v>
      </c>
      <c r="AX469" s="13" t="s">
        <v>80</v>
      </c>
      <c r="AY469" s="274" t="s">
        <v>135</v>
      </c>
    </row>
    <row r="470" spans="2:65" s="1" customFormat="1" ht="16.5" customHeight="1">
      <c r="B470" s="36"/>
      <c r="C470" s="243" t="s">
        <v>1347</v>
      </c>
      <c r="D470" s="243" t="s">
        <v>415</v>
      </c>
      <c r="E470" s="244" t="s">
        <v>1348</v>
      </c>
      <c r="F470" s="245" t="s">
        <v>1349</v>
      </c>
      <c r="G470" s="246" t="s">
        <v>1156</v>
      </c>
      <c r="H470" s="247">
        <v>30</v>
      </c>
      <c r="I470" s="248"/>
      <c r="J470" s="249"/>
      <c r="K470" s="250">
        <f>ROUND(P470*H470,2)</f>
        <v>0</v>
      </c>
      <c r="L470" s="245" t="s">
        <v>1</v>
      </c>
      <c r="M470" s="251"/>
      <c r="N470" s="252" t="s">
        <v>1</v>
      </c>
      <c r="O470" s="217" t="s">
        <v>41</v>
      </c>
      <c r="P470" s="218">
        <f>I470+J470</f>
        <v>0</v>
      </c>
      <c r="Q470" s="218">
        <f>ROUND(I470*H470,2)</f>
        <v>0</v>
      </c>
      <c r="R470" s="218">
        <f>ROUND(J470*H470,2)</f>
        <v>0</v>
      </c>
      <c r="S470" s="77"/>
      <c r="T470" s="219">
        <f>S470*H470</f>
        <v>0</v>
      </c>
      <c r="U470" s="219">
        <v>0</v>
      </c>
      <c r="V470" s="219">
        <f>U470*H470</f>
        <v>0</v>
      </c>
      <c r="W470" s="219">
        <v>0</v>
      </c>
      <c r="X470" s="220">
        <f>W470*H470</f>
        <v>0</v>
      </c>
      <c r="AR470" s="15" t="s">
        <v>1085</v>
      </c>
      <c r="AT470" s="15" t="s">
        <v>415</v>
      </c>
      <c r="AU470" s="15" t="s">
        <v>149</v>
      </c>
      <c r="AY470" s="15" t="s">
        <v>135</v>
      </c>
      <c r="BE470" s="221">
        <f>IF(O470="základní",K470,0)</f>
        <v>0</v>
      </c>
      <c r="BF470" s="221">
        <f>IF(O470="snížená",K470,0)</f>
        <v>0</v>
      </c>
      <c r="BG470" s="221">
        <f>IF(O470="zákl. přenesená",K470,0)</f>
        <v>0</v>
      </c>
      <c r="BH470" s="221">
        <f>IF(O470="sníž. přenesená",K470,0)</f>
        <v>0</v>
      </c>
      <c r="BI470" s="221">
        <f>IF(O470="nulová",K470,0)</f>
        <v>0</v>
      </c>
      <c r="BJ470" s="15" t="s">
        <v>80</v>
      </c>
      <c r="BK470" s="221">
        <f>ROUND(P470*H470,2)</f>
        <v>0</v>
      </c>
      <c r="BL470" s="15" t="s">
        <v>684</v>
      </c>
      <c r="BM470" s="15" t="s">
        <v>1350</v>
      </c>
    </row>
    <row r="471" spans="2:51" s="12" customFormat="1" ht="12">
      <c r="B471" s="254"/>
      <c r="C471" s="255"/>
      <c r="D471" s="230" t="s">
        <v>204</v>
      </c>
      <c r="E471" s="256" t="s">
        <v>1</v>
      </c>
      <c r="F471" s="257" t="s">
        <v>1078</v>
      </c>
      <c r="G471" s="255"/>
      <c r="H471" s="256" t="s">
        <v>1</v>
      </c>
      <c r="I471" s="258"/>
      <c r="J471" s="258"/>
      <c r="K471" s="255"/>
      <c r="L471" s="255"/>
      <c r="M471" s="259"/>
      <c r="N471" s="260"/>
      <c r="O471" s="261"/>
      <c r="P471" s="261"/>
      <c r="Q471" s="261"/>
      <c r="R471" s="261"/>
      <c r="S471" s="261"/>
      <c r="T471" s="261"/>
      <c r="U471" s="261"/>
      <c r="V471" s="261"/>
      <c r="W471" s="261"/>
      <c r="X471" s="262"/>
      <c r="AT471" s="263" t="s">
        <v>204</v>
      </c>
      <c r="AU471" s="263" t="s">
        <v>149</v>
      </c>
      <c r="AV471" s="12" t="s">
        <v>80</v>
      </c>
      <c r="AW471" s="12" t="s">
        <v>5</v>
      </c>
      <c r="AX471" s="12" t="s">
        <v>72</v>
      </c>
      <c r="AY471" s="263" t="s">
        <v>135</v>
      </c>
    </row>
    <row r="472" spans="2:51" s="11" customFormat="1" ht="12">
      <c r="B472" s="228"/>
      <c r="C472" s="229"/>
      <c r="D472" s="230" t="s">
        <v>204</v>
      </c>
      <c r="E472" s="231" t="s">
        <v>1</v>
      </c>
      <c r="F472" s="232" t="s">
        <v>95</v>
      </c>
      <c r="G472" s="229"/>
      <c r="H472" s="233">
        <v>30</v>
      </c>
      <c r="I472" s="234"/>
      <c r="J472" s="234"/>
      <c r="K472" s="229"/>
      <c r="L472" s="229"/>
      <c r="M472" s="235"/>
      <c r="N472" s="236"/>
      <c r="O472" s="237"/>
      <c r="P472" s="237"/>
      <c r="Q472" s="237"/>
      <c r="R472" s="237"/>
      <c r="S472" s="237"/>
      <c r="T472" s="237"/>
      <c r="U472" s="237"/>
      <c r="V472" s="237"/>
      <c r="W472" s="237"/>
      <c r="X472" s="238"/>
      <c r="AT472" s="239" t="s">
        <v>204</v>
      </c>
      <c r="AU472" s="239" t="s">
        <v>149</v>
      </c>
      <c r="AV472" s="11" t="s">
        <v>82</v>
      </c>
      <c r="AW472" s="11" t="s">
        <v>5</v>
      </c>
      <c r="AX472" s="11" t="s">
        <v>72</v>
      </c>
      <c r="AY472" s="239" t="s">
        <v>135</v>
      </c>
    </row>
    <row r="473" spans="2:51" s="13" customFormat="1" ht="12">
      <c r="B473" s="264"/>
      <c r="C473" s="265"/>
      <c r="D473" s="230" t="s">
        <v>204</v>
      </c>
      <c r="E473" s="266" t="s">
        <v>1</v>
      </c>
      <c r="F473" s="267" t="s">
        <v>1079</v>
      </c>
      <c r="G473" s="265"/>
      <c r="H473" s="268">
        <v>30</v>
      </c>
      <c r="I473" s="269"/>
      <c r="J473" s="269"/>
      <c r="K473" s="265"/>
      <c r="L473" s="265"/>
      <c r="M473" s="270"/>
      <c r="N473" s="271"/>
      <c r="O473" s="272"/>
      <c r="P473" s="272"/>
      <c r="Q473" s="272"/>
      <c r="R473" s="272"/>
      <c r="S473" s="272"/>
      <c r="T473" s="272"/>
      <c r="U473" s="272"/>
      <c r="V473" s="272"/>
      <c r="W473" s="272"/>
      <c r="X473" s="273"/>
      <c r="AT473" s="274" t="s">
        <v>204</v>
      </c>
      <c r="AU473" s="274" t="s">
        <v>149</v>
      </c>
      <c r="AV473" s="13" t="s">
        <v>153</v>
      </c>
      <c r="AW473" s="13" t="s">
        <v>5</v>
      </c>
      <c r="AX473" s="13" t="s">
        <v>80</v>
      </c>
      <c r="AY473" s="274" t="s">
        <v>135</v>
      </c>
    </row>
    <row r="474" spans="2:65" s="1" customFormat="1" ht="16.5" customHeight="1">
      <c r="B474" s="36"/>
      <c r="C474" s="243" t="s">
        <v>1351</v>
      </c>
      <c r="D474" s="243" t="s">
        <v>415</v>
      </c>
      <c r="E474" s="244" t="s">
        <v>1352</v>
      </c>
      <c r="F474" s="245" t="s">
        <v>1353</v>
      </c>
      <c r="G474" s="246" t="s">
        <v>1156</v>
      </c>
      <c r="H474" s="247">
        <v>7</v>
      </c>
      <c r="I474" s="248"/>
      <c r="J474" s="249"/>
      <c r="K474" s="250">
        <f>ROUND(P474*H474,2)</f>
        <v>0</v>
      </c>
      <c r="L474" s="245" t="s">
        <v>1</v>
      </c>
      <c r="M474" s="251"/>
      <c r="N474" s="252" t="s">
        <v>1</v>
      </c>
      <c r="O474" s="217" t="s">
        <v>41</v>
      </c>
      <c r="P474" s="218">
        <f>I474+J474</f>
        <v>0</v>
      </c>
      <c r="Q474" s="218">
        <f>ROUND(I474*H474,2)</f>
        <v>0</v>
      </c>
      <c r="R474" s="218">
        <f>ROUND(J474*H474,2)</f>
        <v>0</v>
      </c>
      <c r="S474" s="77"/>
      <c r="T474" s="219">
        <f>S474*H474</f>
        <v>0</v>
      </c>
      <c r="U474" s="219">
        <v>0</v>
      </c>
      <c r="V474" s="219">
        <f>U474*H474</f>
        <v>0</v>
      </c>
      <c r="W474" s="219">
        <v>0</v>
      </c>
      <c r="X474" s="220">
        <f>W474*H474</f>
        <v>0</v>
      </c>
      <c r="AR474" s="15" t="s">
        <v>1085</v>
      </c>
      <c r="AT474" s="15" t="s">
        <v>415</v>
      </c>
      <c r="AU474" s="15" t="s">
        <v>149</v>
      </c>
      <c r="AY474" s="15" t="s">
        <v>135</v>
      </c>
      <c r="BE474" s="221">
        <f>IF(O474="základní",K474,0)</f>
        <v>0</v>
      </c>
      <c r="BF474" s="221">
        <f>IF(O474="snížená",K474,0)</f>
        <v>0</v>
      </c>
      <c r="BG474" s="221">
        <f>IF(O474="zákl. přenesená",K474,0)</f>
        <v>0</v>
      </c>
      <c r="BH474" s="221">
        <f>IF(O474="sníž. přenesená",K474,0)</f>
        <v>0</v>
      </c>
      <c r="BI474" s="221">
        <f>IF(O474="nulová",K474,0)</f>
        <v>0</v>
      </c>
      <c r="BJ474" s="15" t="s">
        <v>80</v>
      </c>
      <c r="BK474" s="221">
        <f>ROUND(P474*H474,2)</f>
        <v>0</v>
      </c>
      <c r="BL474" s="15" t="s">
        <v>684</v>
      </c>
      <c r="BM474" s="15" t="s">
        <v>1354</v>
      </c>
    </row>
    <row r="475" spans="2:51" s="12" customFormat="1" ht="12">
      <c r="B475" s="254"/>
      <c r="C475" s="255"/>
      <c r="D475" s="230" t="s">
        <v>204</v>
      </c>
      <c r="E475" s="256" t="s">
        <v>1</v>
      </c>
      <c r="F475" s="257" t="s">
        <v>1078</v>
      </c>
      <c r="G475" s="255"/>
      <c r="H475" s="256" t="s">
        <v>1</v>
      </c>
      <c r="I475" s="258"/>
      <c r="J475" s="258"/>
      <c r="K475" s="255"/>
      <c r="L475" s="255"/>
      <c r="M475" s="259"/>
      <c r="N475" s="260"/>
      <c r="O475" s="261"/>
      <c r="P475" s="261"/>
      <c r="Q475" s="261"/>
      <c r="R475" s="261"/>
      <c r="S475" s="261"/>
      <c r="T475" s="261"/>
      <c r="U475" s="261"/>
      <c r="V475" s="261"/>
      <c r="W475" s="261"/>
      <c r="X475" s="262"/>
      <c r="AT475" s="263" t="s">
        <v>204</v>
      </c>
      <c r="AU475" s="263" t="s">
        <v>149</v>
      </c>
      <c r="AV475" s="12" t="s">
        <v>80</v>
      </c>
      <c r="AW475" s="12" t="s">
        <v>5</v>
      </c>
      <c r="AX475" s="12" t="s">
        <v>72</v>
      </c>
      <c r="AY475" s="263" t="s">
        <v>135</v>
      </c>
    </row>
    <row r="476" spans="2:51" s="11" customFormat="1" ht="12">
      <c r="B476" s="228"/>
      <c r="C476" s="229"/>
      <c r="D476" s="230" t="s">
        <v>204</v>
      </c>
      <c r="E476" s="231" t="s">
        <v>1</v>
      </c>
      <c r="F476" s="232" t="s">
        <v>164</v>
      </c>
      <c r="G476" s="229"/>
      <c r="H476" s="233">
        <v>7</v>
      </c>
      <c r="I476" s="234"/>
      <c r="J476" s="234"/>
      <c r="K476" s="229"/>
      <c r="L476" s="229"/>
      <c r="M476" s="235"/>
      <c r="N476" s="236"/>
      <c r="O476" s="237"/>
      <c r="P476" s="237"/>
      <c r="Q476" s="237"/>
      <c r="R476" s="237"/>
      <c r="S476" s="237"/>
      <c r="T476" s="237"/>
      <c r="U476" s="237"/>
      <c r="V476" s="237"/>
      <c r="W476" s="237"/>
      <c r="X476" s="238"/>
      <c r="AT476" s="239" t="s">
        <v>204</v>
      </c>
      <c r="AU476" s="239" t="s">
        <v>149</v>
      </c>
      <c r="AV476" s="11" t="s">
        <v>82</v>
      </c>
      <c r="AW476" s="11" t="s">
        <v>5</v>
      </c>
      <c r="AX476" s="11" t="s">
        <v>72</v>
      </c>
      <c r="AY476" s="239" t="s">
        <v>135</v>
      </c>
    </row>
    <row r="477" spans="2:51" s="13" customFormat="1" ht="12">
      <c r="B477" s="264"/>
      <c r="C477" s="265"/>
      <c r="D477" s="230" t="s">
        <v>204</v>
      </c>
      <c r="E477" s="266" t="s">
        <v>1</v>
      </c>
      <c r="F477" s="267" t="s">
        <v>1079</v>
      </c>
      <c r="G477" s="265"/>
      <c r="H477" s="268">
        <v>7</v>
      </c>
      <c r="I477" s="269"/>
      <c r="J477" s="269"/>
      <c r="K477" s="265"/>
      <c r="L477" s="265"/>
      <c r="M477" s="270"/>
      <c r="N477" s="271"/>
      <c r="O477" s="272"/>
      <c r="P477" s="272"/>
      <c r="Q477" s="272"/>
      <c r="R477" s="272"/>
      <c r="S477" s="272"/>
      <c r="T477" s="272"/>
      <c r="U477" s="272"/>
      <c r="V477" s="272"/>
      <c r="W477" s="272"/>
      <c r="X477" s="273"/>
      <c r="AT477" s="274" t="s">
        <v>204</v>
      </c>
      <c r="AU477" s="274" t="s">
        <v>149</v>
      </c>
      <c r="AV477" s="13" t="s">
        <v>153</v>
      </c>
      <c r="AW477" s="13" t="s">
        <v>5</v>
      </c>
      <c r="AX477" s="13" t="s">
        <v>80</v>
      </c>
      <c r="AY477" s="274" t="s">
        <v>135</v>
      </c>
    </row>
    <row r="478" spans="2:65" s="1" customFormat="1" ht="16.5" customHeight="1">
      <c r="B478" s="36"/>
      <c r="C478" s="243" t="s">
        <v>1355</v>
      </c>
      <c r="D478" s="243" t="s">
        <v>415</v>
      </c>
      <c r="E478" s="244" t="s">
        <v>1356</v>
      </c>
      <c r="F478" s="245" t="s">
        <v>1357</v>
      </c>
      <c r="G478" s="246" t="s">
        <v>1156</v>
      </c>
      <c r="H478" s="247">
        <v>6</v>
      </c>
      <c r="I478" s="248"/>
      <c r="J478" s="249"/>
      <c r="K478" s="250">
        <f>ROUND(P478*H478,2)</f>
        <v>0</v>
      </c>
      <c r="L478" s="245" t="s">
        <v>1</v>
      </c>
      <c r="M478" s="251"/>
      <c r="N478" s="252" t="s">
        <v>1</v>
      </c>
      <c r="O478" s="217" t="s">
        <v>41</v>
      </c>
      <c r="P478" s="218">
        <f>I478+J478</f>
        <v>0</v>
      </c>
      <c r="Q478" s="218">
        <f>ROUND(I478*H478,2)</f>
        <v>0</v>
      </c>
      <c r="R478" s="218">
        <f>ROUND(J478*H478,2)</f>
        <v>0</v>
      </c>
      <c r="S478" s="77"/>
      <c r="T478" s="219">
        <f>S478*H478</f>
        <v>0</v>
      </c>
      <c r="U478" s="219">
        <v>0</v>
      </c>
      <c r="V478" s="219">
        <f>U478*H478</f>
        <v>0</v>
      </c>
      <c r="W478" s="219">
        <v>0</v>
      </c>
      <c r="X478" s="220">
        <f>W478*H478</f>
        <v>0</v>
      </c>
      <c r="AR478" s="15" t="s">
        <v>1085</v>
      </c>
      <c r="AT478" s="15" t="s">
        <v>415</v>
      </c>
      <c r="AU478" s="15" t="s">
        <v>149</v>
      </c>
      <c r="AY478" s="15" t="s">
        <v>135</v>
      </c>
      <c r="BE478" s="221">
        <f>IF(O478="základní",K478,0)</f>
        <v>0</v>
      </c>
      <c r="BF478" s="221">
        <f>IF(O478="snížená",K478,0)</f>
        <v>0</v>
      </c>
      <c r="BG478" s="221">
        <f>IF(O478="zákl. přenesená",K478,0)</f>
        <v>0</v>
      </c>
      <c r="BH478" s="221">
        <f>IF(O478="sníž. přenesená",K478,0)</f>
        <v>0</v>
      </c>
      <c r="BI478" s="221">
        <f>IF(O478="nulová",K478,0)</f>
        <v>0</v>
      </c>
      <c r="BJ478" s="15" t="s">
        <v>80</v>
      </c>
      <c r="BK478" s="221">
        <f>ROUND(P478*H478,2)</f>
        <v>0</v>
      </c>
      <c r="BL478" s="15" t="s">
        <v>684</v>
      </c>
      <c r="BM478" s="15" t="s">
        <v>1358</v>
      </c>
    </row>
    <row r="479" spans="2:51" s="12" customFormat="1" ht="12">
      <c r="B479" s="254"/>
      <c r="C479" s="255"/>
      <c r="D479" s="230" t="s">
        <v>204</v>
      </c>
      <c r="E479" s="256" t="s">
        <v>1</v>
      </c>
      <c r="F479" s="257" t="s">
        <v>1078</v>
      </c>
      <c r="G479" s="255"/>
      <c r="H479" s="256" t="s">
        <v>1</v>
      </c>
      <c r="I479" s="258"/>
      <c r="J479" s="258"/>
      <c r="K479" s="255"/>
      <c r="L479" s="255"/>
      <c r="M479" s="259"/>
      <c r="N479" s="260"/>
      <c r="O479" s="261"/>
      <c r="P479" s="261"/>
      <c r="Q479" s="261"/>
      <c r="R479" s="261"/>
      <c r="S479" s="261"/>
      <c r="T479" s="261"/>
      <c r="U479" s="261"/>
      <c r="V479" s="261"/>
      <c r="W479" s="261"/>
      <c r="X479" s="262"/>
      <c r="AT479" s="263" t="s">
        <v>204</v>
      </c>
      <c r="AU479" s="263" t="s">
        <v>149</v>
      </c>
      <c r="AV479" s="12" t="s">
        <v>80</v>
      </c>
      <c r="AW479" s="12" t="s">
        <v>5</v>
      </c>
      <c r="AX479" s="12" t="s">
        <v>72</v>
      </c>
      <c r="AY479" s="263" t="s">
        <v>135</v>
      </c>
    </row>
    <row r="480" spans="2:51" s="11" customFormat="1" ht="12">
      <c r="B480" s="228"/>
      <c r="C480" s="229"/>
      <c r="D480" s="230" t="s">
        <v>204</v>
      </c>
      <c r="E480" s="231" t="s">
        <v>1</v>
      </c>
      <c r="F480" s="232" t="s">
        <v>160</v>
      </c>
      <c r="G480" s="229"/>
      <c r="H480" s="233">
        <v>6</v>
      </c>
      <c r="I480" s="234"/>
      <c r="J480" s="234"/>
      <c r="K480" s="229"/>
      <c r="L480" s="229"/>
      <c r="M480" s="235"/>
      <c r="N480" s="236"/>
      <c r="O480" s="237"/>
      <c r="P480" s="237"/>
      <c r="Q480" s="237"/>
      <c r="R480" s="237"/>
      <c r="S480" s="237"/>
      <c r="T480" s="237"/>
      <c r="U480" s="237"/>
      <c r="V480" s="237"/>
      <c r="W480" s="237"/>
      <c r="X480" s="238"/>
      <c r="AT480" s="239" t="s">
        <v>204</v>
      </c>
      <c r="AU480" s="239" t="s">
        <v>149</v>
      </c>
      <c r="AV480" s="11" t="s">
        <v>82</v>
      </c>
      <c r="AW480" s="11" t="s">
        <v>5</v>
      </c>
      <c r="AX480" s="11" t="s">
        <v>72</v>
      </c>
      <c r="AY480" s="239" t="s">
        <v>135</v>
      </c>
    </row>
    <row r="481" spans="2:51" s="13" customFormat="1" ht="12">
      <c r="B481" s="264"/>
      <c r="C481" s="265"/>
      <c r="D481" s="230" t="s">
        <v>204</v>
      </c>
      <c r="E481" s="266" t="s">
        <v>1</v>
      </c>
      <c r="F481" s="267" t="s">
        <v>1079</v>
      </c>
      <c r="G481" s="265"/>
      <c r="H481" s="268">
        <v>6</v>
      </c>
      <c r="I481" s="269"/>
      <c r="J481" s="269"/>
      <c r="K481" s="265"/>
      <c r="L481" s="265"/>
      <c r="M481" s="270"/>
      <c r="N481" s="271"/>
      <c r="O481" s="272"/>
      <c r="P481" s="272"/>
      <c r="Q481" s="272"/>
      <c r="R481" s="272"/>
      <c r="S481" s="272"/>
      <c r="T481" s="272"/>
      <c r="U481" s="272"/>
      <c r="V481" s="272"/>
      <c r="W481" s="272"/>
      <c r="X481" s="273"/>
      <c r="AT481" s="274" t="s">
        <v>204</v>
      </c>
      <c r="AU481" s="274" t="s">
        <v>149</v>
      </c>
      <c r="AV481" s="13" t="s">
        <v>153</v>
      </c>
      <c r="AW481" s="13" t="s">
        <v>5</v>
      </c>
      <c r="AX481" s="13" t="s">
        <v>80</v>
      </c>
      <c r="AY481" s="274" t="s">
        <v>135</v>
      </c>
    </row>
    <row r="482" spans="2:65" s="1" customFormat="1" ht="16.5" customHeight="1">
      <c r="B482" s="36"/>
      <c r="C482" s="243" t="s">
        <v>1359</v>
      </c>
      <c r="D482" s="243" t="s">
        <v>415</v>
      </c>
      <c r="E482" s="244" t="s">
        <v>1360</v>
      </c>
      <c r="F482" s="245" t="s">
        <v>1361</v>
      </c>
      <c r="G482" s="246" t="s">
        <v>1156</v>
      </c>
      <c r="H482" s="247">
        <v>4</v>
      </c>
      <c r="I482" s="248"/>
      <c r="J482" s="249"/>
      <c r="K482" s="250">
        <f>ROUND(P482*H482,2)</f>
        <v>0</v>
      </c>
      <c r="L482" s="245" t="s">
        <v>1</v>
      </c>
      <c r="M482" s="251"/>
      <c r="N482" s="252" t="s">
        <v>1</v>
      </c>
      <c r="O482" s="217" t="s">
        <v>41</v>
      </c>
      <c r="P482" s="218">
        <f>I482+J482</f>
        <v>0</v>
      </c>
      <c r="Q482" s="218">
        <f>ROUND(I482*H482,2)</f>
        <v>0</v>
      </c>
      <c r="R482" s="218">
        <f>ROUND(J482*H482,2)</f>
        <v>0</v>
      </c>
      <c r="S482" s="77"/>
      <c r="T482" s="219">
        <f>S482*H482</f>
        <v>0</v>
      </c>
      <c r="U482" s="219">
        <v>0</v>
      </c>
      <c r="V482" s="219">
        <f>U482*H482</f>
        <v>0</v>
      </c>
      <c r="W482" s="219">
        <v>0</v>
      </c>
      <c r="X482" s="220">
        <f>W482*H482</f>
        <v>0</v>
      </c>
      <c r="AR482" s="15" t="s">
        <v>1085</v>
      </c>
      <c r="AT482" s="15" t="s">
        <v>415</v>
      </c>
      <c r="AU482" s="15" t="s">
        <v>149</v>
      </c>
      <c r="AY482" s="15" t="s">
        <v>135</v>
      </c>
      <c r="BE482" s="221">
        <f>IF(O482="základní",K482,0)</f>
        <v>0</v>
      </c>
      <c r="BF482" s="221">
        <f>IF(O482="snížená",K482,0)</f>
        <v>0</v>
      </c>
      <c r="BG482" s="221">
        <f>IF(O482="zákl. přenesená",K482,0)</f>
        <v>0</v>
      </c>
      <c r="BH482" s="221">
        <f>IF(O482="sníž. přenesená",K482,0)</f>
        <v>0</v>
      </c>
      <c r="BI482" s="221">
        <f>IF(O482="nulová",K482,0)</f>
        <v>0</v>
      </c>
      <c r="BJ482" s="15" t="s">
        <v>80</v>
      </c>
      <c r="BK482" s="221">
        <f>ROUND(P482*H482,2)</f>
        <v>0</v>
      </c>
      <c r="BL482" s="15" t="s">
        <v>684</v>
      </c>
      <c r="BM482" s="15" t="s">
        <v>1362</v>
      </c>
    </row>
    <row r="483" spans="2:51" s="12" customFormat="1" ht="12">
      <c r="B483" s="254"/>
      <c r="C483" s="255"/>
      <c r="D483" s="230" t="s">
        <v>204</v>
      </c>
      <c r="E483" s="256" t="s">
        <v>1</v>
      </c>
      <c r="F483" s="257" t="s">
        <v>1078</v>
      </c>
      <c r="G483" s="255"/>
      <c r="H483" s="256" t="s">
        <v>1</v>
      </c>
      <c r="I483" s="258"/>
      <c r="J483" s="258"/>
      <c r="K483" s="255"/>
      <c r="L483" s="255"/>
      <c r="M483" s="259"/>
      <c r="N483" s="260"/>
      <c r="O483" s="261"/>
      <c r="P483" s="261"/>
      <c r="Q483" s="261"/>
      <c r="R483" s="261"/>
      <c r="S483" s="261"/>
      <c r="T483" s="261"/>
      <c r="U483" s="261"/>
      <c r="V483" s="261"/>
      <c r="W483" s="261"/>
      <c r="X483" s="262"/>
      <c r="AT483" s="263" t="s">
        <v>204</v>
      </c>
      <c r="AU483" s="263" t="s">
        <v>149</v>
      </c>
      <c r="AV483" s="12" t="s">
        <v>80</v>
      </c>
      <c r="AW483" s="12" t="s">
        <v>5</v>
      </c>
      <c r="AX483" s="12" t="s">
        <v>72</v>
      </c>
      <c r="AY483" s="263" t="s">
        <v>135</v>
      </c>
    </row>
    <row r="484" spans="2:51" s="11" customFormat="1" ht="12">
      <c r="B484" s="228"/>
      <c r="C484" s="229"/>
      <c r="D484" s="230" t="s">
        <v>204</v>
      </c>
      <c r="E484" s="231" t="s">
        <v>1</v>
      </c>
      <c r="F484" s="232" t="s">
        <v>153</v>
      </c>
      <c r="G484" s="229"/>
      <c r="H484" s="233">
        <v>4</v>
      </c>
      <c r="I484" s="234"/>
      <c r="J484" s="234"/>
      <c r="K484" s="229"/>
      <c r="L484" s="229"/>
      <c r="M484" s="235"/>
      <c r="N484" s="236"/>
      <c r="O484" s="237"/>
      <c r="P484" s="237"/>
      <c r="Q484" s="237"/>
      <c r="R484" s="237"/>
      <c r="S484" s="237"/>
      <c r="T484" s="237"/>
      <c r="U484" s="237"/>
      <c r="V484" s="237"/>
      <c r="W484" s="237"/>
      <c r="X484" s="238"/>
      <c r="AT484" s="239" t="s">
        <v>204</v>
      </c>
      <c r="AU484" s="239" t="s">
        <v>149</v>
      </c>
      <c r="AV484" s="11" t="s">
        <v>82</v>
      </c>
      <c r="AW484" s="11" t="s">
        <v>5</v>
      </c>
      <c r="AX484" s="11" t="s">
        <v>72</v>
      </c>
      <c r="AY484" s="239" t="s">
        <v>135</v>
      </c>
    </row>
    <row r="485" spans="2:51" s="13" customFormat="1" ht="12">
      <c r="B485" s="264"/>
      <c r="C485" s="265"/>
      <c r="D485" s="230" t="s">
        <v>204</v>
      </c>
      <c r="E485" s="266" t="s">
        <v>1</v>
      </c>
      <c r="F485" s="267" t="s">
        <v>1079</v>
      </c>
      <c r="G485" s="265"/>
      <c r="H485" s="268">
        <v>4</v>
      </c>
      <c r="I485" s="269"/>
      <c r="J485" s="269"/>
      <c r="K485" s="265"/>
      <c r="L485" s="265"/>
      <c r="M485" s="270"/>
      <c r="N485" s="271"/>
      <c r="O485" s="272"/>
      <c r="P485" s="272"/>
      <c r="Q485" s="272"/>
      <c r="R485" s="272"/>
      <c r="S485" s="272"/>
      <c r="T485" s="272"/>
      <c r="U485" s="272"/>
      <c r="V485" s="272"/>
      <c r="W485" s="272"/>
      <c r="X485" s="273"/>
      <c r="AT485" s="274" t="s">
        <v>204</v>
      </c>
      <c r="AU485" s="274" t="s">
        <v>149</v>
      </c>
      <c r="AV485" s="13" t="s">
        <v>153</v>
      </c>
      <c r="AW485" s="13" t="s">
        <v>5</v>
      </c>
      <c r="AX485" s="13" t="s">
        <v>80</v>
      </c>
      <c r="AY485" s="274" t="s">
        <v>135</v>
      </c>
    </row>
    <row r="486" spans="2:65" s="1" customFormat="1" ht="16.5" customHeight="1">
      <c r="B486" s="36"/>
      <c r="C486" s="243" t="s">
        <v>1363</v>
      </c>
      <c r="D486" s="243" t="s">
        <v>415</v>
      </c>
      <c r="E486" s="244" t="s">
        <v>1364</v>
      </c>
      <c r="F486" s="245" t="s">
        <v>1365</v>
      </c>
      <c r="G486" s="246" t="s">
        <v>1156</v>
      </c>
      <c r="H486" s="247">
        <v>6</v>
      </c>
      <c r="I486" s="248"/>
      <c r="J486" s="249"/>
      <c r="K486" s="250">
        <f>ROUND(P486*H486,2)</f>
        <v>0</v>
      </c>
      <c r="L486" s="245" t="s">
        <v>1</v>
      </c>
      <c r="M486" s="251"/>
      <c r="N486" s="252" t="s">
        <v>1</v>
      </c>
      <c r="O486" s="217" t="s">
        <v>41</v>
      </c>
      <c r="P486" s="218">
        <f>I486+J486</f>
        <v>0</v>
      </c>
      <c r="Q486" s="218">
        <f>ROUND(I486*H486,2)</f>
        <v>0</v>
      </c>
      <c r="R486" s="218">
        <f>ROUND(J486*H486,2)</f>
        <v>0</v>
      </c>
      <c r="S486" s="77"/>
      <c r="T486" s="219">
        <f>S486*H486</f>
        <v>0</v>
      </c>
      <c r="U486" s="219">
        <v>0</v>
      </c>
      <c r="V486" s="219">
        <f>U486*H486</f>
        <v>0</v>
      </c>
      <c r="W486" s="219">
        <v>0</v>
      </c>
      <c r="X486" s="220">
        <f>W486*H486</f>
        <v>0</v>
      </c>
      <c r="AR486" s="15" t="s">
        <v>1085</v>
      </c>
      <c r="AT486" s="15" t="s">
        <v>415</v>
      </c>
      <c r="AU486" s="15" t="s">
        <v>149</v>
      </c>
      <c r="AY486" s="15" t="s">
        <v>135</v>
      </c>
      <c r="BE486" s="221">
        <f>IF(O486="základní",K486,0)</f>
        <v>0</v>
      </c>
      <c r="BF486" s="221">
        <f>IF(O486="snížená",K486,0)</f>
        <v>0</v>
      </c>
      <c r="BG486" s="221">
        <f>IF(O486="zákl. přenesená",K486,0)</f>
        <v>0</v>
      </c>
      <c r="BH486" s="221">
        <f>IF(O486="sníž. přenesená",K486,0)</f>
        <v>0</v>
      </c>
      <c r="BI486" s="221">
        <f>IF(O486="nulová",K486,0)</f>
        <v>0</v>
      </c>
      <c r="BJ486" s="15" t="s">
        <v>80</v>
      </c>
      <c r="BK486" s="221">
        <f>ROUND(P486*H486,2)</f>
        <v>0</v>
      </c>
      <c r="BL486" s="15" t="s">
        <v>684</v>
      </c>
      <c r="BM486" s="15" t="s">
        <v>1366</v>
      </c>
    </row>
    <row r="487" spans="2:51" s="12" customFormat="1" ht="12">
      <c r="B487" s="254"/>
      <c r="C487" s="255"/>
      <c r="D487" s="230" t="s">
        <v>204</v>
      </c>
      <c r="E487" s="256" t="s">
        <v>1</v>
      </c>
      <c r="F487" s="257" t="s">
        <v>1078</v>
      </c>
      <c r="G487" s="255"/>
      <c r="H487" s="256" t="s">
        <v>1</v>
      </c>
      <c r="I487" s="258"/>
      <c r="J487" s="258"/>
      <c r="K487" s="255"/>
      <c r="L487" s="255"/>
      <c r="M487" s="259"/>
      <c r="N487" s="260"/>
      <c r="O487" s="261"/>
      <c r="P487" s="261"/>
      <c r="Q487" s="261"/>
      <c r="R487" s="261"/>
      <c r="S487" s="261"/>
      <c r="T487" s="261"/>
      <c r="U487" s="261"/>
      <c r="V487" s="261"/>
      <c r="W487" s="261"/>
      <c r="X487" s="262"/>
      <c r="AT487" s="263" t="s">
        <v>204</v>
      </c>
      <c r="AU487" s="263" t="s">
        <v>149</v>
      </c>
      <c r="AV487" s="12" t="s">
        <v>80</v>
      </c>
      <c r="AW487" s="12" t="s">
        <v>5</v>
      </c>
      <c r="AX487" s="12" t="s">
        <v>72</v>
      </c>
      <c r="AY487" s="263" t="s">
        <v>135</v>
      </c>
    </row>
    <row r="488" spans="2:51" s="11" customFormat="1" ht="12">
      <c r="B488" s="228"/>
      <c r="C488" s="229"/>
      <c r="D488" s="230" t="s">
        <v>204</v>
      </c>
      <c r="E488" s="231" t="s">
        <v>1</v>
      </c>
      <c r="F488" s="232" t="s">
        <v>160</v>
      </c>
      <c r="G488" s="229"/>
      <c r="H488" s="233">
        <v>6</v>
      </c>
      <c r="I488" s="234"/>
      <c r="J488" s="234"/>
      <c r="K488" s="229"/>
      <c r="L488" s="229"/>
      <c r="M488" s="235"/>
      <c r="N488" s="236"/>
      <c r="O488" s="237"/>
      <c r="P488" s="237"/>
      <c r="Q488" s="237"/>
      <c r="R488" s="237"/>
      <c r="S488" s="237"/>
      <c r="T488" s="237"/>
      <c r="U488" s="237"/>
      <c r="V488" s="237"/>
      <c r="W488" s="237"/>
      <c r="X488" s="238"/>
      <c r="AT488" s="239" t="s">
        <v>204</v>
      </c>
      <c r="AU488" s="239" t="s">
        <v>149</v>
      </c>
      <c r="AV488" s="11" t="s">
        <v>82</v>
      </c>
      <c r="AW488" s="11" t="s">
        <v>5</v>
      </c>
      <c r="AX488" s="11" t="s">
        <v>72</v>
      </c>
      <c r="AY488" s="239" t="s">
        <v>135</v>
      </c>
    </row>
    <row r="489" spans="2:51" s="13" customFormat="1" ht="12">
      <c r="B489" s="264"/>
      <c r="C489" s="265"/>
      <c r="D489" s="230" t="s">
        <v>204</v>
      </c>
      <c r="E489" s="266" t="s">
        <v>1</v>
      </c>
      <c r="F489" s="267" t="s">
        <v>1079</v>
      </c>
      <c r="G489" s="265"/>
      <c r="H489" s="268">
        <v>6</v>
      </c>
      <c r="I489" s="269"/>
      <c r="J489" s="269"/>
      <c r="K489" s="265"/>
      <c r="L489" s="265"/>
      <c r="M489" s="270"/>
      <c r="N489" s="271"/>
      <c r="O489" s="272"/>
      <c r="P489" s="272"/>
      <c r="Q489" s="272"/>
      <c r="R489" s="272"/>
      <c r="S489" s="272"/>
      <c r="T489" s="272"/>
      <c r="U489" s="272"/>
      <c r="V489" s="272"/>
      <c r="W489" s="272"/>
      <c r="X489" s="273"/>
      <c r="AT489" s="274" t="s">
        <v>204</v>
      </c>
      <c r="AU489" s="274" t="s">
        <v>149</v>
      </c>
      <c r="AV489" s="13" t="s">
        <v>153</v>
      </c>
      <c r="AW489" s="13" t="s">
        <v>5</v>
      </c>
      <c r="AX489" s="13" t="s">
        <v>80</v>
      </c>
      <c r="AY489" s="274" t="s">
        <v>135</v>
      </c>
    </row>
    <row r="490" spans="2:65" s="1" customFormat="1" ht="16.5" customHeight="1">
      <c r="B490" s="36"/>
      <c r="C490" s="243" t="s">
        <v>1367</v>
      </c>
      <c r="D490" s="243" t="s">
        <v>415</v>
      </c>
      <c r="E490" s="244" t="s">
        <v>1368</v>
      </c>
      <c r="F490" s="245" t="s">
        <v>1369</v>
      </c>
      <c r="G490" s="246" t="s">
        <v>1</v>
      </c>
      <c r="H490" s="247">
        <v>8</v>
      </c>
      <c r="I490" s="248"/>
      <c r="J490" s="249"/>
      <c r="K490" s="250">
        <f>ROUND(P490*H490,2)</f>
        <v>0</v>
      </c>
      <c r="L490" s="245" t="s">
        <v>1</v>
      </c>
      <c r="M490" s="251"/>
      <c r="N490" s="252" t="s">
        <v>1</v>
      </c>
      <c r="O490" s="217" t="s">
        <v>41</v>
      </c>
      <c r="P490" s="218">
        <f>I490+J490</f>
        <v>0</v>
      </c>
      <c r="Q490" s="218">
        <f>ROUND(I490*H490,2)</f>
        <v>0</v>
      </c>
      <c r="R490" s="218">
        <f>ROUND(J490*H490,2)</f>
        <v>0</v>
      </c>
      <c r="S490" s="77"/>
      <c r="T490" s="219">
        <f>S490*H490</f>
        <v>0</v>
      </c>
      <c r="U490" s="219">
        <v>0</v>
      </c>
      <c r="V490" s="219">
        <f>U490*H490</f>
        <v>0</v>
      </c>
      <c r="W490" s="219">
        <v>0</v>
      </c>
      <c r="X490" s="220">
        <f>W490*H490</f>
        <v>0</v>
      </c>
      <c r="AR490" s="15" t="s">
        <v>1085</v>
      </c>
      <c r="AT490" s="15" t="s">
        <v>415</v>
      </c>
      <c r="AU490" s="15" t="s">
        <v>149</v>
      </c>
      <c r="AY490" s="15" t="s">
        <v>135</v>
      </c>
      <c r="BE490" s="221">
        <f>IF(O490="základní",K490,0)</f>
        <v>0</v>
      </c>
      <c r="BF490" s="221">
        <f>IF(O490="snížená",K490,0)</f>
        <v>0</v>
      </c>
      <c r="BG490" s="221">
        <f>IF(O490="zákl. přenesená",K490,0)</f>
        <v>0</v>
      </c>
      <c r="BH490" s="221">
        <f>IF(O490="sníž. přenesená",K490,0)</f>
        <v>0</v>
      </c>
      <c r="BI490" s="221">
        <f>IF(O490="nulová",K490,0)</f>
        <v>0</v>
      </c>
      <c r="BJ490" s="15" t="s">
        <v>80</v>
      </c>
      <c r="BK490" s="221">
        <f>ROUND(P490*H490,2)</f>
        <v>0</v>
      </c>
      <c r="BL490" s="15" t="s">
        <v>684</v>
      </c>
      <c r="BM490" s="15" t="s">
        <v>1370</v>
      </c>
    </row>
    <row r="491" spans="2:51" s="12" customFormat="1" ht="12">
      <c r="B491" s="254"/>
      <c r="C491" s="255"/>
      <c r="D491" s="230" t="s">
        <v>204</v>
      </c>
      <c r="E491" s="256" t="s">
        <v>1</v>
      </c>
      <c r="F491" s="257" t="s">
        <v>1078</v>
      </c>
      <c r="G491" s="255"/>
      <c r="H491" s="256" t="s">
        <v>1</v>
      </c>
      <c r="I491" s="258"/>
      <c r="J491" s="258"/>
      <c r="K491" s="255"/>
      <c r="L491" s="255"/>
      <c r="M491" s="259"/>
      <c r="N491" s="260"/>
      <c r="O491" s="261"/>
      <c r="P491" s="261"/>
      <c r="Q491" s="261"/>
      <c r="R491" s="261"/>
      <c r="S491" s="261"/>
      <c r="T491" s="261"/>
      <c r="U491" s="261"/>
      <c r="V491" s="261"/>
      <c r="W491" s="261"/>
      <c r="X491" s="262"/>
      <c r="AT491" s="263" t="s">
        <v>204</v>
      </c>
      <c r="AU491" s="263" t="s">
        <v>149</v>
      </c>
      <c r="AV491" s="12" t="s">
        <v>80</v>
      </c>
      <c r="AW491" s="12" t="s">
        <v>5</v>
      </c>
      <c r="AX491" s="12" t="s">
        <v>72</v>
      </c>
      <c r="AY491" s="263" t="s">
        <v>135</v>
      </c>
    </row>
    <row r="492" spans="2:51" s="11" customFormat="1" ht="12">
      <c r="B492" s="228"/>
      <c r="C492" s="229"/>
      <c r="D492" s="230" t="s">
        <v>204</v>
      </c>
      <c r="E492" s="231" t="s">
        <v>1</v>
      </c>
      <c r="F492" s="232" t="s">
        <v>168</v>
      </c>
      <c r="G492" s="229"/>
      <c r="H492" s="233">
        <v>8</v>
      </c>
      <c r="I492" s="234"/>
      <c r="J492" s="234"/>
      <c r="K492" s="229"/>
      <c r="L492" s="229"/>
      <c r="M492" s="235"/>
      <c r="N492" s="236"/>
      <c r="O492" s="237"/>
      <c r="P492" s="237"/>
      <c r="Q492" s="237"/>
      <c r="R492" s="237"/>
      <c r="S492" s="237"/>
      <c r="T492" s="237"/>
      <c r="U492" s="237"/>
      <c r="V492" s="237"/>
      <c r="W492" s="237"/>
      <c r="X492" s="238"/>
      <c r="AT492" s="239" t="s">
        <v>204</v>
      </c>
      <c r="AU492" s="239" t="s">
        <v>149</v>
      </c>
      <c r="AV492" s="11" t="s">
        <v>82</v>
      </c>
      <c r="AW492" s="11" t="s">
        <v>5</v>
      </c>
      <c r="AX492" s="11" t="s">
        <v>72</v>
      </c>
      <c r="AY492" s="239" t="s">
        <v>135</v>
      </c>
    </row>
    <row r="493" spans="2:51" s="13" customFormat="1" ht="12">
      <c r="B493" s="264"/>
      <c r="C493" s="265"/>
      <c r="D493" s="230" t="s">
        <v>204</v>
      </c>
      <c r="E493" s="266" t="s">
        <v>1</v>
      </c>
      <c r="F493" s="267" t="s">
        <v>1079</v>
      </c>
      <c r="G493" s="265"/>
      <c r="H493" s="268">
        <v>8</v>
      </c>
      <c r="I493" s="269"/>
      <c r="J493" s="269"/>
      <c r="K493" s="265"/>
      <c r="L493" s="265"/>
      <c r="M493" s="270"/>
      <c r="N493" s="271"/>
      <c r="O493" s="272"/>
      <c r="P493" s="272"/>
      <c r="Q493" s="272"/>
      <c r="R493" s="272"/>
      <c r="S493" s="272"/>
      <c r="T493" s="272"/>
      <c r="U493" s="272"/>
      <c r="V493" s="272"/>
      <c r="W493" s="272"/>
      <c r="X493" s="273"/>
      <c r="AT493" s="274" t="s">
        <v>204</v>
      </c>
      <c r="AU493" s="274" t="s">
        <v>149</v>
      </c>
      <c r="AV493" s="13" t="s">
        <v>153</v>
      </c>
      <c r="AW493" s="13" t="s">
        <v>5</v>
      </c>
      <c r="AX493" s="13" t="s">
        <v>80</v>
      </c>
      <c r="AY493" s="274" t="s">
        <v>135</v>
      </c>
    </row>
    <row r="494" spans="2:65" s="1" customFormat="1" ht="16.5" customHeight="1">
      <c r="B494" s="36"/>
      <c r="C494" s="243" t="s">
        <v>1371</v>
      </c>
      <c r="D494" s="243" t="s">
        <v>415</v>
      </c>
      <c r="E494" s="244" t="s">
        <v>1372</v>
      </c>
      <c r="F494" s="245" t="s">
        <v>1373</v>
      </c>
      <c r="G494" s="246" t="s">
        <v>1156</v>
      </c>
      <c r="H494" s="247">
        <v>2</v>
      </c>
      <c r="I494" s="248"/>
      <c r="J494" s="249"/>
      <c r="K494" s="250">
        <f>ROUND(P494*H494,2)</f>
        <v>0</v>
      </c>
      <c r="L494" s="245" t="s">
        <v>1</v>
      </c>
      <c r="M494" s="251"/>
      <c r="N494" s="252" t="s">
        <v>1</v>
      </c>
      <c r="O494" s="217" t="s">
        <v>41</v>
      </c>
      <c r="P494" s="218">
        <f>I494+J494</f>
        <v>0</v>
      </c>
      <c r="Q494" s="218">
        <f>ROUND(I494*H494,2)</f>
        <v>0</v>
      </c>
      <c r="R494" s="218">
        <f>ROUND(J494*H494,2)</f>
        <v>0</v>
      </c>
      <c r="S494" s="77"/>
      <c r="T494" s="219">
        <f>S494*H494</f>
        <v>0</v>
      </c>
      <c r="U494" s="219">
        <v>0</v>
      </c>
      <c r="V494" s="219">
        <f>U494*H494</f>
        <v>0</v>
      </c>
      <c r="W494" s="219">
        <v>0</v>
      </c>
      <c r="X494" s="220">
        <f>W494*H494</f>
        <v>0</v>
      </c>
      <c r="AR494" s="15" t="s">
        <v>1085</v>
      </c>
      <c r="AT494" s="15" t="s">
        <v>415</v>
      </c>
      <c r="AU494" s="15" t="s">
        <v>149</v>
      </c>
      <c r="AY494" s="15" t="s">
        <v>135</v>
      </c>
      <c r="BE494" s="221">
        <f>IF(O494="základní",K494,0)</f>
        <v>0</v>
      </c>
      <c r="BF494" s="221">
        <f>IF(O494="snížená",K494,0)</f>
        <v>0</v>
      </c>
      <c r="BG494" s="221">
        <f>IF(O494="zákl. přenesená",K494,0)</f>
        <v>0</v>
      </c>
      <c r="BH494" s="221">
        <f>IF(O494="sníž. přenesená",K494,0)</f>
        <v>0</v>
      </c>
      <c r="BI494" s="221">
        <f>IF(O494="nulová",K494,0)</f>
        <v>0</v>
      </c>
      <c r="BJ494" s="15" t="s">
        <v>80</v>
      </c>
      <c r="BK494" s="221">
        <f>ROUND(P494*H494,2)</f>
        <v>0</v>
      </c>
      <c r="BL494" s="15" t="s">
        <v>684</v>
      </c>
      <c r="BM494" s="15" t="s">
        <v>1374</v>
      </c>
    </row>
    <row r="495" spans="2:51" s="12" customFormat="1" ht="12">
      <c r="B495" s="254"/>
      <c r="C495" s="255"/>
      <c r="D495" s="230" t="s">
        <v>204</v>
      </c>
      <c r="E495" s="256" t="s">
        <v>1</v>
      </c>
      <c r="F495" s="257" t="s">
        <v>1078</v>
      </c>
      <c r="G495" s="255"/>
      <c r="H495" s="256" t="s">
        <v>1</v>
      </c>
      <c r="I495" s="258"/>
      <c r="J495" s="258"/>
      <c r="K495" s="255"/>
      <c r="L495" s="255"/>
      <c r="M495" s="259"/>
      <c r="N495" s="260"/>
      <c r="O495" s="261"/>
      <c r="P495" s="261"/>
      <c r="Q495" s="261"/>
      <c r="R495" s="261"/>
      <c r="S495" s="261"/>
      <c r="T495" s="261"/>
      <c r="U495" s="261"/>
      <c r="V495" s="261"/>
      <c r="W495" s="261"/>
      <c r="X495" s="262"/>
      <c r="AT495" s="263" t="s">
        <v>204</v>
      </c>
      <c r="AU495" s="263" t="s">
        <v>149</v>
      </c>
      <c r="AV495" s="12" t="s">
        <v>80</v>
      </c>
      <c r="AW495" s="12" t="s">
        <v>5</v>
      </c>
      <c r="AX495" s="12" t="s">
        <v>72</v>
      </c>
      <c r="AY495" s="263" t="s">
        <v>135</v>
      </c>
    </row>
    <row r="496" spans="2:51" s="11" customFormat="1" ht="12">
      <c r="B496" s="228"/>
      <c r="C496" s="229"/>
      <c r="D496" s="230" t="s">
        <v>204</v>
      </c>
      <c r="E496" s="231" t="s">
        <v>1</v>
      </c>
      <c r="F496" s="232" t="s">
        <v>82</v>
      </c>
      <c r="G496" s="229"/>
      <c r="H496" s="233">
        <v>2</v>
      </c>
      <c r="I496" s="234"/>
      <c r="J496" s="234"/>
      <c r="K496" s="229"/>
      <c r="L496" s="229"/>
      <c r="M496" s="235"/>
      <c r="N496" s="236"/>
      <c r="O496" s="237"/>
      <c r="P496" s="237"/>
      <c r="Q496" s="237"/>
      <c r="R496" s="237"/>
      <c r="S496" s="237"/>
      <c r="T496" s="237"/>
      <c r="U496" s="237"/>
      <c r="V496" s="237"/>
      <c r="W496" s="237"/>
      <c r="X496" s="238"/>
      <c r="AT496" s="239" t="s">
        <v>204</v>
      </c>
      <c r="AU496" s="239" t="s">
        <v>149</v>
      </c>
      <c r="AV496" s="11" t="s">
        <v>82</v>
      </c>
      <c r="AW496" s="11" t="s">
        <v>5</v>
      </c>
      <c r="AX496" s="11" t="s">
        <v>72</v>
      </c>
      <c r="AY496" s="239" t="s">
        <v>135</v>
      </c>
    </row>
    <row r="497" spans="2:51" s="13" customFormat="1" ht="12">
      <c r="B497" s="264"/>
      <c r="C497" s="265"/>
      <c r="D497" s="230" t="s">
        <v>204</v>
      </c>
      <c r="E497" s="266" t="s">
        <v>1</v>
      </c>
      <c r="F497" s="267" t="s">
        <v>1079</v>
      </c>
      <c r="G497" s="265"/>
      <c r="H497" s="268">
        <v>2</v>
      </c>
      <c r="I497" s="269"/>
      <c r="J497" s="269"/>
      <c r="K497" s="265"/>
      <c r="L497" s="265"/>
      <c r="M497" s="270"/>
      <c r="N497" s="271"/>
      <c r="O497" s="272"/>
      <c r="P497" s="272"/>
      <c r="Q497" s="272"/>
      <c r="R497" s="272"/>
      <c r="S497" s="272"/>
      <c r="T497" s="272"/>
      <c r="U497" s="272"/>
      <c r="V497" s="272"/>
      <c r="W497" s="272"/>
      <c r="X497" s="273"/>
      <c r="AT497" s="274" t="s">
        <v>204</v>
      </c>
      <c r="AU497" s="274" t="s">
        <v>149</v>
      </c>
      <c r="AV497" s="13" t="s">
        <v>153</v>
      </c>
      <c r="AW497" s="13" t="s">
        <v>5</v>
      </c>
      <c r="AX497" s="13" t="s">
        <v>80</v>
      </c>
      <c r="AY497" s="274" t="s">
        <v>135</v>
      </c>
    </row>
    <row r="498" spans="2:65" s="1" customFormat="1" ht="16.5" customHeight="1">
      <c r="B498" s="36"/>
      <c r="C498" s="209" t="s">
        <v>1375</v>
      </c>
      <c r="D498" s="209" t="s">
        <v>138</v>
      </c>
      <c r="E498" s="210" t="s">
        <v>1376</v>
      </c>
      <c r="F498" s="211" t="s">
        <v>1377</v>
      </c>
      <c r="G498" s="212" t="s">
        <v>249</v>
      </c>
      <c r="H498" s="213">
        <v>17</v>
      </c>
      <c r="I498" s="214"/>
      <c r="J498" s="214"/>
      <c r="K498" s="215">
        <f>ROUND(P498*H498,2)</f>
        <v>0</v>
      </c>
      <c r="L498" s="211" t="s">
        <v>142</v>
      </c>
      <c r="M498" s="41"/>
      <c r="N498" s="216" t="s">
        <v>1</v>
      </c>
      <c r="O498" s="217" t="s">
        <v>41</v>
      </c>
      <c r="P498" s="218">
        <f>I498+J498</f>
        <v>0</v>
      </c>
      <c r="Q498" s="218">
        <f>ROUND(I498*H498,2)</f>
        <v>0</v>
      </c>
      <c r="R498" s="218">
        <f>ROUND(J498*H498,2)</f>
        <v>0</v>
      </c>
      <c r="S498" s="77"/>
      <c r="T498" s="219">
        <f>S498*H498</f>
        <v>0</v>
      </c>
      <c r="U498" s="219">
        <v>0</v>
      </c>
      <c r="V498" s="219">
        <f>U498*H498</f>
        <v>0</v>
      </c>
      <c r="W498" s="219">
        <v>0</v>
      </c>
      <c r="X498" s="220">
        <f>W498*H498</f>
        <v>0</v>
      </c>
      <c r="AR498" s="15" t="s">
        <v>684</v>
      </c>
      <c r="AT498" s="15" t="s">
        <v>138</v>
      </c>
      <c r="AU498" s="15" t="s">
        <v>149</v>
      </c>
      <c r="AY498" s="15" t="s">
        <v>135</v>
      </c>
      <c r="BE498" s="221">
        <f>IF(O498="základní",K498,0)</f>
        <v>0</v>
      </c>
      <c r="BF498" s="221">
        <f>IF(O498="snížená",K498,0)</f>
        <v>0</v>
      </c>
      <c r="BG498" s="221">
        <f>IF(O498="zákl. přenesená",K498,0)</f>
        <v>0</v>
      </c>
      <c r="BH498" s="221">
        <f>IF(O498="sníž. přenesená",K498,0)</f>
        <v>0</v>
      </c>
      <c r="BI498" s="221">
        <f>IF(O498="nulová",K498,0)</f>
        <v>0</v>
      </c>
      <c r="BJ498" s="15" t="s">
        <v>80</v>
      </c>
      <c r="BK498" s="221">
        <f>ROUND(P498*H498,2)</f>
        <v>0</v>
      </c>
      <c r="BL498" s="15" t="s">
        <v>684</v>
      </c>
      <c r="BM498" s="15" t="s">
        <v>1378</v>
      </c>
    </row>
    <row r="499" spans="2:51" s="12" customFormat="1" ht="12">
      <c r="B499" s="254"/>
      <c r="C499" s="255"/>
      <c r="D499" s="230" t="s">
        <v>204</v>
      </c>
      <c r="E499" s="256" t="s">
        <v>1</v>
      </c>
      <c r="F499" s="257" t="s">
        <v>1078</v>
      </c>
      <c r="G499" s="255"/>
      <c r="H499" s="256" t="s">
        <v>1</v>
      </c>
      <c r="I499" s="258"/>
      <c r="J499" s="258"/>
      <c r="K499" s="255"/>
      <c r="L499" s="255"/>
      <c r="M499" s="259"/>
      <c r="N499" s="260"/>
      <c r="O499" s="261"/>
      <c r="P499" s="261"/>
      <c r="Q499" s="261"/>
      <c r="R499" s="261"/>
      <c r="S499" s="261"/>
      <c r="T499" s="261"/>
      <c r="U499" s="261"/>
      <c r="V499" s="261"/>
      <c r="W499" s="261"/>
      <c r="X499" s="262"/>
      <c r="AT499" s="263" t="s">
        <v>204</v>
      </c>
      <c r="AU499" s="263" t="s">
        <v>149</v>
      </c>
      <c r="AV499" s="12" t="s">
        <v>80</v>
      </c>
      <c r="AW499" s="12" t="s">
        <v>5</v>
      </c>
      <c r="AX499" s="12" t="s">
        <v>72</v>
      </c>
      <c r="AY499" s="263" t="s">
        <v>135</v>
      </c>
    </row>
    <row r="500" spans="2:51" s="11" customFormat="1" ht="12">
      <c r="B500" s="228"/>
      <c r="C500" s="229"/>
      <c r="D500" s="230" t="s">
        <v>204</v>
      </c>
      <c r="E500" s="231" t="s">
        <v>1</v>
      </c>
      <c r="F500" s="232" t="s">
        <v>287</v>
      </c>
      <c r="G500" s="229"/>
      <c r="H500" s="233">
        <v>17</v>
      </c>
      <c r="I500" s="234"/>
      <c r="J500" s="234"/>
      <c r="K500" s="229"/>
      <c r="L500" s="229"/>
      <c r="M500" s="235"/>
      <c r="N500" s="236"/>
      <c r="O500" s="237"/>
      <c r="P500" s="237"/>
      <c r="Q500" s="237"/>
      <c r="R500" s="237"/>
      <c r="S500" s="237"/>
      <c r="T500" s="237"/>
      <c r="U500" s="237"/>
      <c r="V500" s="237"/>
      <c r="W500" s="237"/>
      <c r="X500" s="238"/>
      <c r="AT500" s="239" t="s">
        <v>204</v>
      </c>
      <c r="AU500" s="239" t="s">
        <v>149</v>
      </c>
      <c r="AV500" s="11" t="s">
        <v>82</v>
      </c>
      <c r="AW500" s="11" t="s">
        <v>5</v>
      </c>
      <c r="AX500" s="11" t="s">
        <v>72</v>
      </c>
      <c r="AY500" s="239" t="s">
        <v>135</v>
      </c>
    </row>
    <row r="501" spans="2:51" s="13" customFormat="1" ht="12">
      <c r="B501" s="264"/>
      <c r="C501" s="265"/>
      <c r="D501" s="230" t="s">
        <v>204</v>
      </c>
      <c r="E501" s="266" t="s">
        <v>1</v>
      </c>
      <c r="F501" s="267" t="s">
        <v>1079</v>
      </c>
      <c r="G501" s="265"/>
      <c r="H501" s="268">
        <v>17</v>
      </c>
      <c r="I501" s="269"/>
      <c r="J501" s="269"/>
      <c r="K501" s="265"/>
      <c r="L501" s="265"/>
      <c r="M501" s="270"/>
      <c r="N501" s="271"/>
      <c r="O501" s="272"/>
      <c r="P501" s="272"/>
      <c r="Q501" s="272"/>
      <c r="R501" s="272"/>
      <c r="S501" s="272"/>
      <c r="T501" s="272"/>
      <c r="U501" s="272"/>
      <c r="V501" s="272"/>
      <c r="W501" s="272"/>
      <c r="X501" s="273"/>
      <c r="AT501" s="274" t="s">
        <v>204</v>
      </c>
      <c r="AU501" s="274" t="s">
        <v>149</v>
      </c>
      <c r="AV501" s="13" t="s">
        <v>153</v>
      </c>
      <c r="AW501" s="13" t="s">
        <v>5</v>
      </c>
      <c r="AX501" s="13" t="s">
        <v>80</v>
      </c>
      <c r="AY501" s="274" t="s">
        <v>135</v>
      </c>
    </row>
    <row r="502" spans="2:65" s="1" customFormat="1" ht="16.5" customHeight="1">
      <c r="B502" s="36"/>
      <c r="C502" s="243" t="s">
        <v>1144</v>
      </c>
      <c r="D502" s="243" t="s">
        <v>415</v>
      </c>
      <c r="E502" s="244" t="s">
        <v>1379</v>
      </c>
      <c r="F502" s="245" t="s">
        <v>1380</v>
      </c>
      <c r="G502" s="246" t="s">
        <v>249</v>
      </c>
      <c r="H502" s="247">
        <v>17</v>
      </c>
      <c r="I502" s="248"/>
      <c r="J502" s="249"/>
      <c r="K502" s="250">
        <f>ROUND(P502*H502,2)</f>
        <v>0</v>
      </c>
      <c r="L502" s="245" t="s">
        <v>1</v>
      </c>
      <c r="M502" s="251"/>
      <c r="N502" s="252" t="s">
        <v>1</v>
      </c>
      <c r="O502" s="217" t="s">
        <v>41</v>
      </c>
      <c r="P502" s="218">
        <f>I502+J502</f>
        <v>0</v>
      </c>
      <c r="Q502" s="218">
        <f>ROUND(I502*H502,2)</f>
        <v>0</v>
      </c>
      <c r="R502" s="218">
        <f>ROUND(J502*H502,2)</f>
        <v>0</v>
      </c>
      <c r="S502" s="77"/>
      <c r="T502" s="219">
        <f>S502*H502</f>
        <v>0</v>
      </c>
      <c r="U502" s="219">
        <v>0</v>
      </c>
      <c r="V502" s="219">
        <f>U502*H502</f>
        <v>0</v>
      </c>
      <c r="W502" s="219">
        <v>0</v>
      </c>
      <c r="X502" s="220">
        <f>W502*H502</f>
        <v>0</v>
      </c>
      <c r="AR502" s="15" t="s">
        <v>1085</v>
      </c>
      <c r="AT502" s="15" t="s">
        <v>415</v>
      </c>
      <c r="AU502" s="15" t="s">
        <v>149</v>
      </c>
      <c r="AY502" s="15" t="s">
        <v>135</v>
      </c>
      <c r="BE502" s="221">
        <f>IF(O502="základní",K502,0)</f>
        <v>0</v>
      </c>
      <c r="BF502" s="221">
        <f>IF(O502="snížená",K502,0)</f>
        <v>0</v>
      </c>
      <c r="BG502" s="221">
        <f>IF(O502="zákl. přenesená",K502,0)</f>
        <v>0</v>
      </c>
      <c r="BH502" s="221">
        <f>IF(O502="sníž. přenesená",K502,0)</f>
        <v>0</v>
      </c>
      <c r="BI502" s="221">
        <f>IF(O502="nulová",K502,0)</f>
        <v>0</v>
      </c>
      <c r="BJ502" s="15" t="s">
        <v>80</v>
      </c>
      <c r="BK502" s="221">
        <f>ROUND(P502*H502,2)</f>
        <v>0</v>
      </c>
      <c r="BL502" s="15" t="s">
        <v>684</v>
      </c>
      <c r="BM502" s="15" t="s">
        <v>1381</v>
      </c>
    </row>
    <row r="503" spans="2:51" s="12" customFormat="1" ht="12">
      <c r="B503" s="254"/>
      <c r="C503" s="255"/>
      <c r="D503" s="230" t="s">
        <v>204</v>
      </c>
      <c r="E503" s="256" t="s">
        <v>1</v>
      </c>
      <c r="F503" s="257" t="s">
        <v>1078</v>
      </c>
      <c r="G503" s="255"/>
      <c r="H503" s="256" t="s">
        <v>1</v>
      </c>
      <c r="I503" s="258"/>
      <c r="J503" s="258"/>
      <c r="K503" s="255"/>
      <c r="L503" s="255"/>
      <c r="M503" s="259"/>
      <c r="N503" s="260"/>
      <c r="O503" s="261"/>
      <c r="P503" s="261"/>
      <c r="Q503" s="261"/>
      <c r="R503" s="261"/>
      <c r="S503" s="261"/>
      <c r="T503" s="261"/>
      <c r="U503" s="261"/>
      <c r="V503" s="261"/>
      <c r="W503" s="261"/>
      <c r="X503" s="262"/>
      <c r="AT503" s="263" t="s">
        <v>204</v>
      </c>
      <c r="AU503" s="263" t="s">
        <v>149</v>
      </c>
      <c r="AV503" s="12" t="s">
        <v>80</v>
      </c>
      <c r="AW503" s="12" t="s">
        <v>5</v>
      </c>
      <c r="AX503" s="12" t="s">
        <v>72</v>
      </c>
      <c r="AY503" s="263" t="s">
        <v>135</v>
      </c>
    </row>
    <row r="504" spans="2:51" s="11" customFormat="1" ht="12">
      <c r="B504" s="228"/>
      <c r="C504" s="229"/>
      <c r="D504" s="230" t="s">
        <v>204</v>
      </c>
      <c r="E504" s="231" t="s">
        <v>1</v>
      </c>
      <c r="F504" s="232" t="s">
        <v>287</v>
      </c>
      <c r="G504" s="229"/>
      <c r="H504" s="233">
        <v>17</v>
      </c>
      <c r="I504" s="234"/>
      <c r="J504" s="234"/>
      <c r="K504" s="229"/>
      <c r="L504" s="229"/>
      <c r="M504" s="235"/>
      <c r="N504" s="236"/>
      <c r="O504" s="237"/>
      <c r="P504" s="237"/>
      <c r="Q504" s="237"/>
      <c r="R504" s="237"/>
      <c r="S504" s="237"/>
      <c r="T504" s="237"/>
      <c r="U504" s="237"/>
      <c r="V504" s="237"/>
      <c r="W504" s="237"/>
      <c r="X504" s="238"/>
      <c r="AT504" s="239" t="s">
        <v>204</v>
      </c>
      <c r="AU504" s="239" t="s">
        <v>149</v>
      </c>
      <c r="AV504" s="11" t="s">
        <v>82</v>
      </c>
      <c r="AW504" s="11" t="s">
        <v>5</v>
      </c>
      <c r="AX504" s="11" t="s">
        <v>72</v>
      </c>
      <c r="AY504" s="239" t="s">
        <v>135</v>
      </c>
    </row>
    <row r="505" spans="2:51" s="13" customFormat="1" ht="12">
      <c r="B505" s="264"/>
      <c r="C505" s="265"/>
      <c r="D505" s="230" t="s">
        <v>204</v>
      </c>
      <c r="E505" s="266" t="s">
        <v>1</v>
      </c>
      <c r="F505" s="267" t="s">
        <v>1079</v>
      </c>
      <c r="G505" s="265"/>
      <c r="H505" s="268">
        <v>17</v>
      </c>
      <c r="I505" s="269"/>
      <c r="J505" s="269"/>
      <c r="K505" s="265"/>
      <c r="L505" s="265"/>
      <c r="M505" s="270"/>
      <c r="N505" s="271"/>
      <c r="O505" s="272"/>
      <c r="P505" s="272"/>
      <c r="Q505" s="272"/>
      <c r="R505" s="272"/>
      <c r="S505" s="272"/>
      <c r="T505" s="272"/>
      <c r="U505" s="272"/>
      <c r="V505" s="272"/>
      <c r="W505" s="272"/>
      <c r="X505" s="273"/>
      <c r="AT505" s="274" t="s">
        <v>204</v>
      </c>
      <c r="AU505" s="274" t="s">
        <v>149</v>
      </c>
      <c r="AV505" s="13" t="s">
        <v>153</v>
      </c>
      <c r="AW505" s="13" t="s">
        <v>5</v>
      </c>
      <c r="AX505" s="13" t="s">
        <v>80</v>
      </c>
      <c r="AY505" s="274" t="s">
        <v>135</v>
      </c>
    </row>
    <row r="506" spans="2:65" s="1" customFormat="1" ht="16.5" customHeight="1">
      <c r="B506" s="36"/>
      <c r="C506" s="209" t="s">
        <v>1178</v>
      </c>
      <c r="D506" s="209" t="s">
        <v>138</v>
      </c>
      <c r="E506" s="210" t="s">
        <v>1382</v>
      </c>
      <c r="F506" s="211" t="s">
        <v>1383</v>
      </c>
      <c r="G506" s="212" t="s">
        <v>249</v>
      </c>
      <c r="H506" s="213">
        <v>20</v>
      </c>
      <c r="I506" s="214"/>
      <c r="J506" s="214"/>
      <c r="K506" s="215">
        <f>ROUND(P506*H506,2)</f>
        <v>0</v>
      </c>
      <c r="L506" s="211" t="s">
        <v>142</v>
      </c>
      <c r="M506" s="41"/>
      <c r="N506" s="216" t="s">
        <v>1</v>
      </c>
      <c r="O506" s="217" t="s">
        <v>41</v>
      </c>
      <c r="P506" s="218">
        <f>I506+J506</f>
        <v>0</v>
      </c>
      <c r="Q506" s="218">
        <f>ROUND(I506*H506,2)</f>
        <v>0</v>
      </c>
      <c r="R506" s="218">
        <f>ROUND(J506*H506,2)</f>
        <v>0</v>
      </c>
      <c r="S506" s="77"/>
      <c r="T506" s="219">
        <f>S506*H506</f>
        <v>0</v>
      </c>
      <c r="U506" s="219">
        <v>0</v>
      </c>
      <c r="V506" s="219">
        <f>U506*H506</f>
        <v>0</v>
      </c>
      <c r="W506" s="219">
        <v>0</v>
      </c>
      <c r="X506" s="220">
        <f>W506*H506</f>
        <v>0</v>
      </c>
      <c r="AR506" s="15" t="s">
        <v>684</v>
      </c>
      <c r="AT506" s="15" t="s">
        <v>138</v>
      </c>
      <c r="AU506" s="15" t="s">
        <v>149</v>
      </c>
      <c r="AY506" s="15" t="s">
        <v>135</v>
      </c>
      <c r="BE506" s="221">
        <f>IF(O506="základní",K506,0)</f>
        <v>0</v>
      </c>
      <c r="BF506" s="221">
        <f>IF(O506="snížená",K506,0)</f>
        <v>0</v>
      </c>
      <c r="BG506" s="221">
        <f>IF(O506="zákl. přenesená",K506,0)</f>
        <v>0</v>
      </c>
      <c r="BH506" s="221">
        <f>IF(O506="sníž. přenesená",K506,0)</f>
        <v>0</v>
      </c>
      <c r="BI506" s="221">
        <f>IF(O506="nulová",K506,0)</f>
        <v>0</v>
      </c>
      <c r="BJ506" s="15" t="s">
        <v>80</v>
      </c>
      <c r="BK506" s="221">
        <f>ROUND(P506*H506,2)</f>
        <v>0</v>
      </c>
      <c r="BL506" s="15" t="s">
        <v>684</v>
      </c>
      <c r="BM506" s="15" t="s">
        <v>1384</v>
      </c>
    </row>
    <row r="507" spans="2:51" s="12" customFormat="1" ht="12">
      <c r="B507" s="254"/>
      <c r="C507" s="255"/>
      <c r="D507" s="230" t="s">
        <v>204</v>
      </c>
      <c r="E507" s="256" t="s">
        <v>1</v>
      </c>
      <c r="F507" s="257" t="s">
        <v>1078</v>
      </c>
      <c r="G507" s="255"/>
      <c r="H507" s="256" t="s">
        <v>1</v>
      </c>
      <c r="I507" s="258"/>
      <c r="J507" s="258"/>
      <c r="K507" s="255"/>
      <c r="L507" s="255"/>
      <c r="M507" s="259"/>
      <c r="N507" s="260"/>
      <c r="O507" s="261"/>
      <c r="P507" s="261"/>
      <c r="Q507" s="261"/>
      <c r="R507" s="261"/>
      <c r="S507" s="261"/>
      <c r="T507" s="261"/>
      <c r="U507" s="261"/>
      <c r="V507" s="261"/>
      <c r="W507" s="261"/>
      <c r="X507" s="262"/>
      <c r="AT507" s="263" t="s">
        <v>204</v>
      </c>
      <c r="AU507" s="263" t="s">
        <v>149</v>
      </c>
      <c r="AV507" s="12" t="s">
        <v>80</v>
      </c>
      <c r="AW507" s="12" t="s">
        <v>5</v>
      </c>
      <c r="AX507" s="12" t="s">
        <v>72</v>
      </c>
      <c r="AY507" s="263" t="s">
        <v>135</v>
      </c>
    </row>
    <row r="508" spans="2:51" s="11" customFormat="1" ht="12">
      <c r="B508" s="228"/>
      <c r="C508" s="229"/>
      <c r="D508" s="230" t="s">
        <v>204</v>
      </c>
      <c r="E508" s="231" t="s">
        <v>1</v>
      </c>
      <c r="F508" s="232" t="s">
        <v>303</v>
      </c>
      <c r="G508" s="229"/>
      <c r="H508" s="233">
        <v>20</v>
      </c>
      <c r="I508" s="234"/>
      <c r="J508" s="234"/>
      <c r="K508" s="229"/>
      <c r="L508" s="229"/>
      <c r="M508" s="235"/>
      <c r="N508" s="236"/>
      <c r="O508" s="237"/>
      <c r="P508" s="237"/>
      <c r="Q508" s="237"/>
      <c r="R508" s="237"/>
      <c r="S508" s="237"/>
      <c r="T508" s="237"/>
      <c r="U508" s="237"/>
      <c r="V508" s="237"/>
      <c r="W508" s="237"/>
      <c r="X508" s="238"/>
      <c r="AT508" s="239" t="s">
        <v>204</v>
      </c>
      <c r="AU508" s="239" t="s">
        <v>149</v>
      </c>
      <c r="AV508" s="11" t="s">
        <v>82</v>
      </c>
      <c r="AW508" s="11" t="s">
        <v>5</v>
      </c>
      <c r="AX508" s="11" t="s">
        <v>72</v>
      </c>
      <c r="AY508" s="239" t="s">
        <v>135</v>
      </c>
    </row>
    <row r="509" spans="2:51" s="13" customFormat="1" ht="12">
      <c r="B509" s="264"/>
      <c r="C509" s="265"/>
      <c r="D509" s="230" t="s">
        <v>204</v>
      </c>
      <c r="E509" s="266" t="s">
        <v>1</v>
      </c>
      <c r="F509" s="267" t="s">
        <v>1079</v>
      </c>
      <c r="G509" s="265"/>
      <c r="H509" s="268">
        <v>20</v>
      </c>
      <c r="I509" s="269"/>
      <c r="J509" s="269"/>
      <c r="K509" s="265"/>
      <c r="L509" s="265"/>
      <c r="M509" s="270"/>
      <c r="N509" s="271"/>
      <c r="O509" s="272"/>
      <c r="P509" s="272"/>
      <c r="Q509" s="272"/>
      <c r="R509" s="272"/>
      <c r="S509" s="272"/>
      <c r="T509" s="272"/>
      <c r="U509" s="272"/>
      <c r="V509" s="272"/>
      <c r="W509" s="272"/>
      <c r="X509" s="273"/>
      <c r="AT509" s="274" t="s">
        <v>204</v>
      </c>
      <c r="AU509" s="274" t="s">
        <v>149</v>
      </c>
      <c r="AV509" s="13" t="s">
        <v>153</v>
      </c>
      <c r="AW509" s="13" t="s">
        <v>5</v>
      </c>
      <c r="AX509" s="13" t="s">
        <v>80</v>
      </c>
      <c r="AY509" s="274" t="s">
        <v>135</v>
      </c>
    </row>
    <row r="510" spans="2:65" s="1" customFormat="1" ht="16.5" customHeight="1">
      <c r="B510" s="36"/>
      <c r="C510" s="209" t="s">
        <v>1385</v>
      </c>
      <c r="D510" s="209" t="s">
        <v>138</v>
      </c>
      <c r="E510" s="210" t="s">
        <v>1386</v>
      </c>
      <c r="F510" s="211" t="s">
        <v>1387</v>
      </c>
      <c r="G510" s="212" t="s">
        <v>249</v>
      </c>
      <c r="H510" s="213">
        <v>119</v>
      </c>
      <c r="I510" s="214"/>
      <c r="J510" s="214"/>
      <c r="K510" s="215">
        <f>ROUND(P510*H510,2)</f>
        <v>0</v>
      </c>
      <c r="L510" s="211" t="s">
        <v>142</v>
      </c>
      <c r="M510" s="41"/>
      <c r="N510" s="216" t="s">
        <v>1</v>
      </c>
      <c r="O510" s="217" t="s">
        <v>41</v>
      </c>
      <c r="P510" s="218">
        <f>I510+J510</f>
        <v>0</v>
      </c>
      <c r="Q510" s="218">
        <f>ROUND(I510*H510,2)</f>
        <v>0</v>
      </c>
      <c r="R510" s="218">
        <f>ROUND(J510*H510,2)</f>
        <v>0</v>
      </c>
      <c r="S510" s="77"/>
      <c r="T510" s="219">
        <f>S510*H510</f>
        <v>0</v>
      </c>
      <c r="U510" s="219">
        <v>0</v>
      </c>
      <c r="V510" s="219">
        <f>U510*H510</f>
        <v>0</v>
      </c>
      <c r="W510" s="219">
        <v>0</v>
      </c>
      <c r="X510" s="220">
        <f>W510*H510</f>
        <v>0</v>
      </c>
      <c r="AR510" s="15" t="s">
        <v>684</v>
      </c>
      <c r="AT510" s="15" t="s">
        <v>138</v>
      </c>
      <c r="AU510" s="15" t="s">
        <v>149</v>
      </c>
      <c r="AY510" s="15" t="s">
        <v>135</v>
      </c>
      <c r="BE510" s="221">
        <f>IF(O510="základní",K510,0)</f>
        <v>0</v>
      </c>
      <c r="BF510" s="221">
        <f>IF(O510="snížená",K510,0)</f>
        <v>0</v>
      </c>
      <c r="BG510" s="221">
        <f>IF(O510="zákl. přenesená",K510,0)</f>
        <v>0</v>
      </c>
      <c r="BH510" s="221">
        <f>IF(O510="sníž. přenesená",K510,0)</f>
        <v>0</v>
      </c>
      <c r="BI510" s="221">
        <f>IF(O510="nulová",K510,0)</f>
        <v>0</v>
      </c>
      <c r="BJ510" s="15" t="s">
        <v>80</v>
      </c>
      <c r="BK510" s="221">
        <f>ROUND(P510*H510,2)</f>
        <v>0</v>
      </c>
      <c r="BL510" s="15" t="s">
        <v>684</v>
      </c>
      <c r="BM510" s="15" t="s">
        <v>1388</v>
      </c>
    </row>
    <row r="511" spans="2:51" s="12" customFormat="1" ht="12">
      <c r="B511" s="254"/>
      <c r="C511" s="255"/>
      <c r="D511" s="230" t="s">
        <v>204</v>
      </c>
      <c r="E511" s="256" t="s">
        <v>1</v>
      </c>
      <c r="F511" s="257" t="s">
        <v>1078</v>
      </c>
      <c r="G511" s="255"/>
      <c r="H511" s="256" t="s">
        <v>1</v>
      </c>
      <c r="I511" s="258"/>
      <c r="J511" s="258"/>
      <c r="K511" s="255"/>
      <c r="L511" s="255"/>
      <c r="M511" s="259"/>
      <c r="N511" s="260"/>
      <c r="O511" s="261"/>
      <c r="P511" s="261"/>
      <c r="Q511" s="261"/>
      <c r="R511" s="261"/>
      <c r="S511" s="261"/>
      <c r="T511" s="261"/>
      <c r="U511" s="261"/>
      <c r="V511" s="261"/>
      <c r="W511" s="261"/>
      <c r="X511" s="262"/>
      <c r="AT511" s="263" t="s">
        <v>204</v>
      </c>
      <c r="AU511" s="263" t="s">
        <v>149</v>
      </c>
      <c r="AV511" s="12" t="s">
        <v>80</v>
      </c>
      <c r="AW511" s="12" t="s">
        <v>5</v>
      </c>
      <c r="AX511" s="12" t="s">
        <v>72</v>
      </c>
      <c r="AY511" s="263" t="s">
        <v>135</v>
      </c>
    </row>
    <row r="512" spans="2:51" s="11" customFormat="1" ht="12">
      <c r="B512" s="228"/>
      <c r="C512" s="229"/>
      <c r="D512" s="230" t="s">
        <v>204</v>
      </c>
      <c r="E512" s="231" t="s">
        <v>1</v>
      </c>
      <c r="F512" s="232" t="s">
        <v>1389</v>
      </c>
      <c r="G512" s="229"/>
      <c r="H512" s="233">
        <v>119</v>
      </c>
      <c r="I512" s="234"/>
      <c r="J512" s="234"/>
      <c r="K512" s="229"/>
      <c r="L512" s="229"/>
      <c r="M512" s="235"/>
      <c r="N512" s="236"/>
      <c r="O512" s="237"/>
      <c r="P512" s="237"/>
      <c r="Q512" s="237"/>
      <c r="R512" s="237"/>
      <c r="S512" s="237"/>
      <c r="T512" s="237"/>
      <c r="U512" s="237"/>
      <c r="V512" s="237"/>
      <c r="W512" s="237"/>
      <c r="X512" s="238"/>
      <c r="AT512" s="239" t="s">
        <v>204</v>
      </c>
      <c r="AU512" s="239" t="s">
        <v>149</v>
      </c>
      <c r="AV512" s="11" t="s">
        <v>82</v>
      </c>
      <c r="AW512" s="11" t="s">
        <v>5</v>
      </c>
      <c r="AX512" s="11" t="s">
        <v>72</v>
      </c>
      <c r="AY512" s="239" t="s">
        <v>135</v>
      </c>
    </row>
    <row r="513" spans="2:51" s="13" customFormat="1" ht="12">
      <c r="B513" s="264"/>
      <c r="C513" s="265"/>
      <c r="D513" s="230" t="s">
        <v>204</v>
      </c>
      <c r="E513" s="266" t="s">
        <v>1</v>
      </c>
      <c r="F513" s="267" t="s">
        <v>1079</v>
      </c>
      <c r="G513" s="265"/>
      <c r="H513" s="268">
        <v>119</v>
      </c>
      <c r="I513" s="269"/>
      <c r="J513" s="269"/>
      <c r="K513" s="265"/>
      <c r="L513" s="265"/>
      <c r="M513" s="270"/>
      <c r="N513" s="271"/>
      <c r="O513" s="272"/>
      <c r="P513" s="272"/>
      <c r="Q513" s="272"/>
      <c r="R513" s="272"/>
      <c r="S513" s="272"/>
      <c r="T513" s="272"/>
      <c r="U513" s="272"/>
      <c r="V513" s="272"/>
      <c r="W513" s="272"/>
      <c r="X513" s="273"/>
      <c r="AT513" s="274" t="s">
        <v>204</v>
      </c>
      <c r="AU513" s="274" t="s">
        <v>149</v>
      </c>
      <c r="AV513" s="13" t="s">
        <v>153</v>
      </c>
      <c r="AW513" s="13" t="s">
        <v>5</v>
      </c>
      <c r="AX513" s="13" t="s">
        <v>80</v>
      </c>
      <c r="AY513" s="274" t="s">
        <v>135</v>
      </c>
    </row>
    <row r="514" spans="2:65" s="1" customFormat="1" ht="16.5" customHeight="1">
      <c r="B514" s="36"/>
      <c r="C514" s="209" t="s">
        <v>1390</v>
      </c>
      <c r="D514" s="209" t="s">
        <v>138</v>
      </c>
      <c r="E514" s="210" t="s">
        <v>1391</v>
      </c>
      <c r="F514" s="211" t="s">
        <v>1392</v>
      </c>
      <c r="G514" s="212" t="s">
        <v>1393</v>
      </c>
      <c r="H514" s="213">
        <v>30</v>
      </c>
      <c r="I514" s="214"/>
      <c r="J514" s="214"/>
      <c r="K514" s="215">
        <f>ROUND(P514*H514,2)</f>
        <v>0</v>
      </c>
      <c r="L514" s="211" t="s">
        <v>142</v>
      </c>
      <c r="M514" s="41"/>
      <c r="N514" s="216" t="s">
        <v>1</v>
      </c>
      <c r="O514" s="217" t="s">
        <v>41</v>
      </c>
      <c r="P514" s="218">
        <f>I514+J514</f>
        <v>0</v>
      </c>
      <c r="Q514" s="218">
        <f>ROUND(I514*H514,2)</f>
        <v>0</v>
      </c>
      <c r="R514" s="218">
        <f>ROUND(J514*H514,2)</f>
        <v>0</v>
      </c>
      <c r="S514" s="77"/>
      <c r="T514" s="219">
        <f>S514*H514</f>
        <v>0</v>
      </c>
      <c r="U514" s="219">
        <v>0</v>
      </c>
      <c r="V514" s="219">
        <f>U514*H514</f>
        <v>0</v>
      </c>
      <c r="W514" s="219">
        <v>0</v>
      </c>
      <c r="X514" s="220">
        <f>W514*H514</f>
        <v>0</v>
      </c>
      <c r="AR514" s="15" t="s">
        <v>684</v>
      </c>
      <c r="AT514" s="15" t="s">
        <v>138</v>
      </c>
      <c r="AU514" s="15" t="s">
        <v>149</v>
      </c>
      <c r="AY514" s="15" t="s">
        <v>135</v>
      </c>
      <c r="BE514" s="221">
        <f>IF(O514="základní",K514,0)</f>
        <v>0</v>
      </c>
      <c r="BF514" s="221">
        <f>IF(O514="snížená",K514,0)</f>
        <v>0</v>
      </c>
      <c r="BG514" s="221">
        <f>IF(O514="zákl. přenesená",K514,0)</f>
        <v>0</v>
      </c>
      <c r="BH514" s="221">
        <f>IF(O514="sníž. přenesená",K514,0)</f>
        <v>0</v>
      </c>
      <c r="BI514" s="221">
        <f>IF(O514="nulová",K514,0)</f>
        <v>0</v>
      </c>
      <c r="BJ514" s="15" t="s">
        <v>80</v>
      </c>
      <c r="BK514" s="221">
        <f>ROUND(P514*H514,2)</f>
        <v>0</v>
      </c>
      <c r="BL514" s="15" t="s">
        <v>684</v>
      </c>
      <c r="BM514" s="15" t="s">
        <v>1394</v>
      </c>
    </row>
    <row r="515" spans="2:65" s="1" customFormat="1" ht="16.5" customHeight="1">
      <c r="B515" s="36"/>
      <c r="C515" s="209" t="s">
        <v>1395</v>
      </c>
      <c r="D515" s="209" t="s">
        <v>138</v>
      </c>
      <c r="E515" s="210" t="s">
        <v>1396</v>
      </c>
      <c r="F515" s="211" t="s">
        <v>1397</v>
      </c>
      <c r="G515" s="212" t="s">
        <v>1156</v>
      </c>
      <c r="H515" s="213">
        <v>1</v>
      </c>
      <c r="I515" s="214"/>
      <c r="J515" s="214"/>
      <c r="K515" s="215">
        <f>ROUND(P515*H515,2)</f>
        <v>0</v>
      </c>
      <c r="L515" s="211" t="s">
        <v>1</v>
      </c>
      <c r="M515" s="41"/>
      <c r="N515" s="216" t="s">
        <v>1</v>
      </c>
      <c r="O515" s="217" t="s">
        <v>41</v>
      </c>
      <c r="P515" s="218">
        <f>I515+J515</f>
        <v>0</v>
      </c>
      <c r="Q515" s="218">
        <f>ROUND(I515*H515,2)</f>
        <v>0</v>
      </c>
      <c r="R515" s="218">
        <f>ROUND(J515*H515,2)</f>
        <v>0</v>
      </c>
      <c r="S515" s="77"/>
      <c r="T515" s="219">
        <f>S515*H515</f>
        <v>0</v>
      </c>
      <c r="U515" s="219">
        <v>0</v>
      </c>
      <c r="V515" s="219">
        <f>U515*H515</f>
        <v>0</v>
      </c>
      <c r="W515" s="219">
        <v>0</v>
      </c>
      <c r="X515" s="220">
        <f>W515*H515</f>
        <v>0</v>
      </c>
      <c r="AR515" s="15" t="s">
        <v>684</v>
      </c>
      <c r="AT515" s="15" t="s">
        <v>138</v>
      </c>
      <c r="AU515" s="15" t="s">
        <v>149</v>
      </c>
      <c r="AY515" s="15" t="s">
        <v>135</v>
      </c>
      <c r="BE515" s="221">
        <f>IF(O515="základní",K515,0)</f>
        <v>0</v>
      </c>
      <c r="BF515" s="221">
        <f>IF(O515="snížená",K515,0)</f>
        <v>0</v>
      </c>
      <c r="BG515" s="221">
        <f>IF(O515="zákl. přenesená",K515,0)</f>
        <v>0</v>
      </c>
      <c r="BH515" s="221">
        <f>IF(O515="sníž. přenesená",K515,0)</f>
        <v>0</v>
      </c>
      <c r="BI515" s="221">
        <f>IF(O515="nulová",K515,0)</f>
        <v>0</v>
      </c>
      <c r="BJ515" s="15" t="s">
        <v>80</v>
      </c>
      <c r="BK515" s="221">
        <f>ROUND(P515*H515,2)</f>
        <v>0</v>
      </c>
      <c r="BL515" s="15" t="s">
        <v>684</v>
      </c>
      <c r="BM515" s="15" t="s">
        <v>1398</v>
      </c>
    </row>
    <row r="516" spans="2:65" s="1" customFormat="1" ht="16.5" customHeight="1">
      <c r="B516" s="36"/>
      <c r="C516" s="209" t="s">
        <v>1399</v>
      </c>
      <c r="D516" s="209" t="s">
        <v>138</v>
      </c>
      <c r="E516" s="210" t="s">
        <v>1400</v>
      </c>
      <c r="F516" s="211" t="s">
        <v>1401</v>
      </c>
      <c r="G516" s="212" t="s">
        <v>1393</v>
      </c>
      <c r="H516" s="213">
        <v>108</v>
      </c>
      <c r="I516" s="214"/>
      <c r="J516" s="214"/>
      <c r="K516" s="215">
        <f>ROUND(P516*H516,2)</f>
        <v>0</v>
      </c>
      <c r="L516" s="211" t="s">
        <v>1</v>
      </c>
      <c r="M516" s="41"/>
      <c r="N516" s="216" t="s">
        <v>1</v>
      </c>
      <c r="O516" s="217" t="s">
        <v>41</v>
      </c>
      <c r="P516" s="218">
        <f>I516+J516</f>
        <v>0</v>
      </c>
      <c r="Q516" s="218">
        <f>ROUND(I516*H516,2)</f>
        <v>0</v>
      </c>
      <c r="R516" s="218">
        <f>ROUND(J516*H516,2)</f>
        <v>0</v>
      </c>
      <c r="S516" s="77"/>
      <c r="T516" s="219">
        <f>S516*H516</f>
        <v>0</v>
      </c>
      <c r="U516" s="219">
        <v>0</v>
      </c>
      <c r="V516" s="219">
        <f>U516*H516</f>
        <v>0</v>
      </c>
      <c r="W516" s="219">
        <v>0</v>
      </c>
      <c r="X516" s="220">
        <f>W516*H516</f>
        <v>0</v>
      </c>
      <c r="AR516" s="15" t="s">
        <v>684</v>
      </c>
      <c r="AT516" s="15" t="s">
        <v>138</v>
      </c>
      <c r="AU516" s="15" t="s">
        <v>149</v>
      </c>
      <c r="AY516" s="15" t="s">
        <v>135</v>
      </c>
      <c r="BE516" s="221">
        <f>IF(O516="základní",K516,0)</f>
        <v>0</v>
      </c>
      <c r="BF516" s="221">
        <f>IF(O516="snížená",K516,0)</f>
        <v>0</v>
      </c>
      <c r="BG516" s="221">
        <f>IF(O516="zákl. přenesená",K516,0)</f>
        <v>0</v>
      </c>
      <c r="BH516" s="221">
        <f>IF(O516="sníž. přenesená",K516,0)</f>
        <v>0</v>
      </c>
      <c r="BI516" s="221">
        <f>IF(O516="nulová",K516,0)</f>
        <v>0</v>
      </c>
      <c r="BJ516" s="15" t="s">
        <v>80</v>
      </c>
      <c r="BK516" s="221">
        <f>ROUND(P516*H516,2)</f>
        <v>0</v>
      </c>
      <c r="BL516" s="15" t="s">
        <v>684</v>
      </c>
      <c r="BM516" s="15" t="s">
        <v>1402</v>
      </c>
    </row>
    <row r="517" spans="2:65" s="1" customFormat="1" ht="16.5" customHeight="1">
      <c r="B517" s="36"/>
      <c r="C517" s="243" t="s">
        <v>1403</v>
      </c>
      <c r="D517" s="243" t="s">
        <v>415</v>
      </c>
      <c r="E517" s="244" t="s">
        <v>1404</v>
      </c>
      <c r="F517" s="245" t="s">
        <v>1405</v>
      </c>
      <c r="G517" s="246" t="s">
        <v>249</v>
      </c>
      <c r="H517" s="247">
        <v>1</v>
      </c>
      <c r="I517" s="248"/>
      <c r="J517" s="249"/>
      <c r="K517" s="250">
        <f>ROUND(P517*H517,2)</f>
        <v>0</v>
      </c>
      <c r="L517" s="245" t="s">
        <v>1</v>
      </c>
      <c r="M517" s="251"/>
      <c r="N517" s="252" t="s">
        <v>1</v>
      </c>
      <c r="O517" s="217" t="s">
        <v>41</v>
      </c>
      <c r="P517" s="218">
        <f>I517+J517</f>
        <v>0</v>
      </c>
      <c r="Q517" s="218">
        <f>ROUND(I517*H517,2)</f>
        <v>0</v>
      </c>
      <c r="R517" s="218">
        <f>ROUND(J517*H517,2)</f>
        <v>0</v>
      </c>
      <c r="S517" s="77"/>
      <c r="T517" s="219">
        <f>S517*H517</f>
        <v>0</v>
      </c>
      <c r="U517" s="219">
        <v>0</v>
      </c>
      <c r="V517" s="219">
        <f>U517*H517</f>
        <v>0</v>
      </c>
      <c r="W517" s="219">
        <v>0</v>
      </c>
      <c r="X517" s="220">
        <f>W517*H517</f>
        <v>0</v>
      </c>
      <c r="AR517" s="15" t="s">
        <v>1085</v>
      </c>
      <c r="AT517" s="15" t="s">
        <v>415</v>
      </c>
      <c r="AU517" s="15" t="s">
        <v>149</v>
      </c>
      <c r="AY517" s="15" t="s">
        <v>135</v>
      </c>
      <c r="BE517" s="221">
        <f>IF(O517="základní",K517,0)</f>
        <v>0</v>
      </c>
      <c r="BF517" s="221">
        <f>IF(O517="snížená",K517,0)</f>
        <v>0</v>
      </c>
      <c r="BG517" s="221">
        <f>IF(O517="zákl. přenesená",K517,0)</f>
        <v>0</v>
      </c>
      <c r="BH517" s="221">
        <f>IF(O517="sníž. přenesená",K517,0)</f>
        <v>0</v>
      </c>
      <c r="BI517" s="221">
        <f>IF(O517="nulová",K517,0)</f>
        <v>0</v>
      </c>
      <c r="BJ517" s="15" t="s">
        <v>80</v>
      </c>
      <c r="BK517" s="221">
        <f>ROUND(P517*H517,2)</f>
        <v>0</v>
      </c>
      <c r="BL517" s="15" t="s">
        <v>684</v>
      </c>
      <c r="BM517" s="15" t="s">
        <v>1406</v>
      </c>
    </row>
    <row r="518" spans="2:63" s="10" customFormat="1" ht="20.85" customHeight="1">
      <c r="B518" s="192"/>
      <c r="C518" s="193"/>
      <c r="D518" s="194" t="s">
        <v>71</v>
      </c>
      <c r="E518" s="207" t="s">
        <v>1407</v>
      </c>
      <c r="F518" s="207" t="s">
        <v>1408</v>
      </c>
      <c r="G518" s="193"/>
      <c r="H518" s="193"/>
      <c r="I518" s="196"/>
      <c r="J518" s="196"/>
      <c r="K518" s="208">
        <f>BK518</f>
        <v>0</v>
      </c>
      <c r="L518" s="193"/>
      <c r="M518" s="198"/>
      <c r="N518" s="199"/>
      <c r="O518" s="200"/>
      <c r="P518" s="200"/>
      <c r="Q518" s="201">
        <f>SUM(Q519:Q588)</f>
        <v>0</v>
      </c>
      <c r="R518" s="201">
        <f>SUM(R519:R588)</f>
        <v>0</v>
      </c>
      <c r="S518" s="200"/>
      <c r="T518" s="202">
        <f>SUM(T519:T588)</f>
        <v>0</v>
      </c>
      <c r="U518" s="200"/>
      <c r="V518" s="202">
        <f>SUM(V519:V588)</f>
        <v>0</v>
      </c>
      <c r="W518" s="200"/>
      <c r="X518" s="203">
        <f>SUM(X519:X588)</f>
        <v>0</v>
      </c>
      <c r="AR518" s="204" t="s">
        <v>149</v>
      </c>
      <c r="AT518" s="205" t="s">
        <v>71</v>
      </c>
      <c r="AU518" s="205" t="s">
        <v>82</v>
      </c>
      <c r="AY518" s="204" t="s">
        <v>135</v>
      </c>
      <c r="BK518" s="206">
        <f>SUM(BK519:BK588)</f>
        <v>0</v>
      </c>
    </row>
    <row r="519" spans="2:65" s="1" customFormat="1" ht="16.5" customHeight="1">
      <c r="B519" s="36"/>
      <c r="C519" s="209" t="s">
        <v>1186</v>
      </c>
      <c r="D519" s="209" t="s">
        <v>138</v>
      </c>
      <c r="E519" s="210" t="s">
        <v>1409</v>
      </c>
      <c r="F519" s="211" t="s">
        <v>1410</v>
      </c>
      <c r="G519" s="212" t="s">
        <v>218</v>
      </c>
      <c r="H519" s="213">
        <v>94</v>
      </c>
      <c r="I519" s="214"/>
      <c r="J519" s="214"/>
      <c r="K519" s="215">
        <f>ROUND(P519*H519,2)</f>
        <v>0</v>
      </c>
      <c r="L519" s="211" t="s">
        <v>142</v>
      </c>
      <c r="M519" s="41"/>
      <c r="N519" s="216" t="s">
        <v>1</v>
      </c>
      <c r="O519" s="217" t="s">
        <v>41</v>
      </c>
      <c r="P519" s="218">
        <f>I519+J519</f>
        <v>0</v>
      </c>
      <c r="Q519" s="218">
        <f>ROUND(I519*H519,2)</f>
        <v>0</v>
      </c>
      <c r="R519" s="218">
        <f>ROUND(J519*H519,2)</f>
        <v>0</v>
      </c>
      <c r="S519" s="77"/>
      <c r="T519" s="219">
        <f>S519*H519</f>
        <v>0</v>
      </c>
      <c r="U519" s="219">
        <v>0</v>
      </c>
      <c r="V519" s="219">
        <f>U519*H519</f>
        <v>0</v>
      </c>
      <c r="W519" s="219">
        <v>0</v>
      </c>
      <c r="X519" s="220">
        <f>W519*H519</f>
        <v>0</v>
      </c>
      <c r="AR519" s="15" t="s">
        <v>684</v>
      </c>
      <c r="AT519" s="15" t="s">
        <v>138</v>
      </c>
      <c r="AU519" s="15" t="s">
        <v>149</v>
      </c>
      <c r="AY519" s="15" t="s">
        <v>135</v>
      </c>
      <c r="BE519" s="221">
        <f>IF(O519="základní",K519,0)</f>
        <v>0</v>
      </c>
      <c r="BF519" s="221">
        <f>IF(O519="snížená",K519,0)</f>
        <v>0</v>
      </c>
      <c r="BG519" s="221">
        <f>IF(O519="zákl. přenesená",K519,0)</f>
        <v>0</v>
      </c>
      <c r="BH519" s="221">
        <f>IF(O519="sníž. přenesená",K519,0)</f>
        <v>0</v>
      </c>
      <c r="BI519" s="221">
        <f>IF(O519="nulová",K519,0)</f>
        <v>0</v>
      </c>
      <c r="BJ519" s="15" t="s">
        <v>80</v>
      </c>
      <c r="BK519" s="221">
        <f>ROUND(P519*H519,2)</f>
        <v>0</v>
      </c>
      <c r="BL519" s="15" t="s">
        <v>684</v>
      </c>
      <c r="BM519" s="15" t="s">
        <v>1411</v>
      </c>
    </row>
    <row r="520" spans="2:51" s="12" customFormat="1" ht="12">
      <c r="B520" s="254"/>
      <c r="C520" s="255"/>
      <c r="D520" s="230" t="s">
        <v>204</v>
      </c>
      <c r="E520" s="256" t="s">
        <v>1</v>
      </c>
      <c r="F520" s="257" t="s">
        <v>1093</v>
      </c>
      <c r="G520" s="255"/>
      <c r="H520" s="256" t="s">
        <v>1</v>
      </c>
      <c r="I520" s="258"/>
      <c r="J520" s="258"/>
      <c r="K520" s="255"/>
      <c r="L520" s="255"/>
      <c r="M520" s="259"/>
      <c r="N520" s="260"/>
      <c r="O520" s="261"/>
      <c r="P520" s="261"/>
      <c r="Q520" s="261"/>
      <c r="R520" s="261"/>
      <c r="S520" s="261"/>
      <c r="T520" s="261"/>
      <c r="U520" s="261"/>
      <c r="V520" s="261"/>
      <c r="W520" s="261"/>
      <c r="X520" s="262"/>
      <c r="AT520" s="263" t="s">
        <v>204</v>
      </c>
      <c r="AU520" s="263" t="s">
        <v>149</v>
      </c>
      <c r="AV520" s="12" t="s">
        <v>80</v>
      </c>
      <c r="AW520" s="12" t="s">
        <v>5</v>
      </c>
      <c r="AX520" s="12" t="s">
        <v>72</v>
      </c>
      <c r="AY520" s="263" t="s">
        <v>135</v>
      </c>
    </row>
    <row r="521" spans="2:51" s="11" customFormat="1" ht="12">
      <c r="B521" s="228"/>
      <c r="C521" s="229"/>
      <c r="D521" s="230" t="s">
        <v>204</v>
      </c>
      <c r="E521" s="231" t="s">
        <v>1</v>
      </c>
      <c r="F521" s="232" t="s">
        <v>1315</v>
      </c>
      <c r="G521" s="229"/>
      <c r="H521" s="233">
        <v>94</v>
      </c>
      <c r="I521" s="234"/>
      <c r="J521" s="234"/>
      <c r="K521" s="229"/>
      <c r="L521" s="229"/>
      <c r="M521" s="235"/>
      <c r="N521" s="236"/>
      <c r="O521" s="237"/>
      <c r="P521" s="237"/>
      <c r="Q521" s="237"/>
      <c r="R521" s="237"/>
      <c r="S521" s="237"/>
      <c r="T521" s="237"/>
      <c r="U521" s="237"/>
      <c r="V521" s="237"/>
      <c r="W521" s="237"/>
      <c r="X521" s="238"/>
      <c r="AT521" s="239" t="s">
        <v>204</v>
      </c>
      <c r="AU521" s="239" t="s">
        <v>149</v>
      </c>
      <c r="AV521" s="11" t="s">
        <v>82</v>
      </c>
      <c r="AW521" s="11" t="s">
        <v>5</v>
      </c>
      <c r="AX521" s="11" t="s">
        <v>72</v>
      </c>
      <c r="AY521" s="239" t="s">
        <v>135</v>
      </c>
    </row>
    <row r="522" spans="2:51" s="13" customFormat="1" ht="12">
      <c r="B522" s="264"/>
      <c r="C522" s="265"/>
      <c r="D522" s="230" t="s">
        <v>204</v>
      </c>
      <c r="E522" s="266" t="s">
        <v>1</v>
      </c>
      <c r="F522" s="267" t="s">
        <v>1079</v>
      </c>
      <c r="G522" s="265"/>
      <c r="H522" s="268">
        <v>94</v>
      </c>
      <c r="I522" s="269"/>
      <c r="J522" s="269"/>
      <c r="K522" s="265"/>
      <c r="L522" s="265"/>
      <c r="M522" s="270"/>
      <c r="N522" s="271"/>
      <c r="O522" s="272"/>
      <c r="P522" s="272"/>
      <c r="Q522" s="272"/>
      <c r="R522" s="272"/>
      <c r="S522" s="272"/>
      <c r="T522" s="272"/>
      <c r="U522" s="272"/>
      <c r="V522" s="272"/>
      <c r="W522" s="272"/>
      <c r="X522" s="273"/>
      <c r="AT522" s="274" t="s">
        <v>204</v>
      </c>
      <c r="AU522" s="274" t="s">
        <v>149</v>
      </c>
      <c r="AV522" s="13" t="s">
        <v>153</v>
      </c>
      <c r="AW522" s="13" t="s">
        <v>5</v>
      </c>
      <c r="AX522" s="13" t="s">
        <v>80</v>
      </c>
      <c r="AY522" s="274" t="s">
        <v>135</v>
      </c>
    </row>
    <row r="523" spans="2:65" s="1" customFormat="1" ht="16.5" customHeight="1">
      <c r="B523" s="36"/>
      <c r="C523" s="243" t="s">
        <v>1389</v>
      </c>
      <c r="D523" s="243" t="s">
        <v>415</v>
      </c>
      <c r="E523" s="244" t="s">
        <v>1412</v>
      </c>
      <c r="F523" s="245" t="s">
        <v>1413</v>
      </c>
      <c r="G523" s="246" t="s">
        <v>218</v>
      </c>
      <c r="H523" s="247">
        <v>94</v>
      </c>
      <c r="I523" s="248"/>
      <c r="J523" s="249"/>
      <c r="K523" s="250">
        <f>ROUND(P523*H523,2)</f>
        <v>0</v>
      </c>
      <c r="L523" s="245" t="s">
        <v>1</v>
      </c>
      <c r="M523" s="251"/>
      <c r="N523" s="252" t="s">
        <v>1</v>
      </c>
      <c r="O523" s="217" t="s">
        <v>41</v>
      </c>
      <c r="P523" s="218">
        <f>I523+J523</f>
        <v>0</v>
      </c>
      <c r="Q523" s="218">
        <f>ROUND(I523*H523,2)</f>
        <v>0</v>
      </c>
      <c r="R523" s="218">
        <f>ROUND(J523*H523,2)</f>
        <v>0</v>
      </c>
      <c r="S523" s="77"/>
      <c r="T523" s="219">
        <f>S523*H523</f>
        <v>0</v>
      </c>
      <c r="U523" s="219">
        <v>0</v>
      </c>
      <c r="V523" s="219">
        <f>U523*H523</f>
        <v>0</v>
      </c>
      <c r="W523" s="219">
        <v>0</v>
      </c>
      <c r="X523" s="220">
        <f>W523*H523</f>
        <v>0</v>
      </c>
      <c r="AR523" s="15" t="s">
        <v>1085</v>
      </c>
      <c r="AT523" s="15" t="s">
        <v>415</v>
      </c>
      <c r="AU523" s="15" t="s">
        <v>149</v>
      </c>
      <c r="AY523" s="15" t="s">
        <v>135</v>
      </c>
      <c r="BE523" s="221">
        <f>IF(O523="základní",K523,0)</f>
        <v>0</v>
      </c>
      <c r="BF523" s="221">
        <f>IF(O523="snížená",K523,0)</f>
        <v>0</v>
      </c>
      <c r="BG523" s="221">
        <f>IF(O523="zákl. přenesená",K523,0)</f>
        <v>0</v>
      </c>
      <c r="BH523" s="221">
        <f>IF(O523="sníž. přenesená",K523,0)</f>
        <v>0</v>
      </c>
      <c r="BI523" s="221">
        <f>IF(O523="nulová",K523,0)</f>
        <v>0</v>
      </c>
      <c r="BJ523" s="15" t="s">
        <v>80</v>
      </c>
      <c r="BK523" s="221">
        <f>ROUND(P523*H523,2)</f>
        <v>0</v>
      </c>
      <c r="BL523" s="15" t="s">
        <v>684</v>
      </c>
      <c r="BM523" s="15" t="s">
        <v>1414</v>
      </c>
    </row>
    <row r="524" spans="2:51" s="12" customFormat="1" ht="12">
      <c r="B524" s="254"/>
      <c r="C524" s="255"/>
      <c r="D524" s="230" t="s">
        <v>204</v>
      </c>
      <c r="E524" s="256" t="s">
        <v>1</v>
      </c>
      <c r="F524" s="257" t="s">
        <v>1093</v>
      </c>
      <c r="G524" s="255"/>
      <c r="H524" s="256" t="s">
        <v>1</v>
      </c>
      <c r="I524" s="258"/>
      <c r="J524" s="258"/>
      <c r="K524" s="255"/>
      <c r="L524" s="255"/>
      <c r="M524" s="259"/>
      <c r="N524" s="260"/>
      <c r="O524" s="261"/>
      <c r="P524" s="261"/>
      <c r="Q524" s="261"/>
      <c r="R524" s="261"/>
      <c r="S524" s="261"/>
      <c r="T524" s="261"/>
      <c r="U524" s="261"/>
      <c r="V524" s="261"/>
      <c r="W524" s="261"/>
      <c r="X524" s="262"/>
      <c r="AT524" s="263" t="s">
        <v>204</v>
      </c>
      <c r="AU524" s="263" t="s">
        <v>149</v>
      </c>
      <c r="AV524" s="12" t="s">
        <v>80</v>
      </c>
      <c r="AW524" s="12" t="s">
        <v>5</v>
      </c>
      <c r="AX524" s="12" t="s">
        <v>72</v>
      </c>
      <c r="AY524" s="263" t="s">
        <v>135</v>
      </c>
    </row>
    <row r="525" spans="2:51" s="11" customFormat="1" ht="12">
      <c r="B525" s="228"/>
      <c r="C525" s="229"/>
      <c r="D525" s="230" t="s">
        <v>204</v>
      </c>
      <c r="E525" s="231" t="s">
        <v>1</v>
      </c>
      <c r="F525" s="232" t="s">
        <v>1315</v>
      </c>
      <c r="G525" s="229"/>
      <c r="H525" s="233">
        <v>94</v>
      </c>
      <c r="I525" s="234"/>
      <c r="J525" s="234"/>
      <c r="K525" s="229"/>
      <c r="L525" s="229"/>
      <c r="M525" s="235"/>
      <c r="N525" s="236"/>
      <c r="O525" s="237"/>
      <c r="P525" s="237"/>
      <c r="Q525" s="237"/>
      <c r="R525" s="237"/>
      <c r="S525" s="237"/>
      <c r="T525" s="237"/>
      <c r="U525" s="237"/>
      <c r="V525" s="237"/>
      <c r="W525" s="237"/>
      <c r="X525" s="238"/>
      <c r="AT525" s="239" t="s">
        <v>204</v>
      </c>
      <c r="AU525" s="239" t="s">
        <v>149</v>
      </c>
      <c r="AV525" s="11" t="s">
        <v>82</v>
      </c>
      <c r="AW525" s="11" t="s">
        <v>5</v>
      </c>
      <c r="AX525" s="11" t="s">
        <v>72</v>
      </c>
      <c r="AY525" s="239" t="s">
        <v>135</v>
      </c>
    </row>
    <row r="526" spans="2:51" s="13" customFormat="1" ht="12">
      <c r="B526" s="264"/>
      <c r="C526" s="265"/>
      <c r="D526" s="230" t="s">
        <v>204</v>
      </c>
      <c r="E526" s="266" t="s">
        <v>1</v>
      </c>
      <c r="F526" s="267" t="s">
        <v>1079</v>
      </c>
      <c r="G526" s="265"/>
      <c r="H526" s="268">
        <v>94</v>
      </c>
      <c r="I526" s="269"/>
      <c r="J526" s="269"/>
      <c r="K526" s="265"/>
      <c r="L526" s="265"/>
      <c r="M526" s="270"/>
      <c r="N526" s="271"/>
      <c r="O526" s="272"/>
      <c r="P526" s="272"/>
      <c r="Q526" s="272"/>
      <c r="R526" s="272"/>
      <c r="S526" s="272"/>
      <c r="T526" s="272"/>
      <c r="U526" s="272"/>
      <c r="V526" s="272"/>
      <c r="W526" s="272"/>
      <c r="X526" s="273"/>
      <c r="AT526" s="274" t="s">
        <v>204</v>
      </c>
      <c r="AU526" s="274" t="s">
        <v>149</v>
      </c>
      <c r="AV526" s="13" t="s">
        <v>153</v>
      </c>
      <c r="AW526" s="13" t="s">
        <v>5</v>
      </c>
      <c r="AX526" s="13" t="s">
        <v>80</v>
      </c>
      <c r="AY526" s="274" t="s">
        <v>135</v>
      </c>
    </row>
    <row r="527" spans="2:65" s="1" customFormat="1" ht="16.5" customHeight="1">
      <c r="B527" s="36"/>
      <c r="C527" s="209" t="s">
        <v>1415</v>
      </c>
      <c r="D527" s="209" t="s">
        <v>138</v>
      </c>
      <c r="E527" s="210" t="s">
        <v>1164</v>
      </c>
      <c r="F527" s="211" t="s">
        <v>1165</v>
      </c>
      <c r="G527" s="212" t="s">
        <v>249</v>
      </c>
      <c r="H527" s="213">
        <v>28</v>
      </c>
      <c r="I527" s="214"/>
      <c r="J527" s="214"/>
      <c r="K527" s="215">
        <f>ROUND(P527*H527,2)</f>
        <v>0</v>
      </c>
      <c r="L527" s="211" t="s">
        <v>142</v>
      </c>
      <c r="M527" s="41"/>
      <c r="N527" s="216" t="s">
        <v>1</v>
      </c>
      <c r="O527" s="217" t="s">
        <v>41</v>
      </c>
      <c r="P527" s="218">
        <f>I527+J527</f>
        <v>0</v>
      </c>
      <c r="Q527" s="218">
        <f>ROUND(I527*H527,2)</f>
        <v>0</v>
      </c>
      <c r="R527" s="218">
        <f>ROUND(J527*H527,2)</f>
        <v>0</v>
      </c>
      <c r="S527" s="77"/>
      <c r="T527" s="219">
        <f>S527*H527</f>
        <v>0</v>
      </c>
      <c r="U527" s="219">
        <v>0</v>
      </c>
      <c r="V527" s="219">
        <f>U527*H527</f>
        <v>0</v>
      </c>
      <c r="W527" s="219">
        <v>0</v>
      </c>
      <c r="X527" s="220">
        <f>W527*H527</f>
        <v>0</v>
      </c>
      <c r="AR527" s="15" t="s">
        <v>684</v>
      </c>
      <c r="AT527" s="15" t="s">
        <v>138</v>
      </c>
      <c r="AU527" s="15" t="s">
        <v>149</v>
      </c>
      <c r="AY527" s="15" t="s">
        <v>135</v>
      </c>
      <c r="BE527" s="221">
        <f>IF(O527="základní",K527,0)</f>
        <v>0</v>
      </c>
      <c r="BF527" s="221">
        <f>IF(O527="snížená",K527,0)</f>
        <v>0</v>
      </c>
      <c r="BG527" s="221">
        <f>IF(O527="zákl. přenesená",K527,0)</f>
        <v>0</v>
      </c>
      <c r="BH527" s="221">
        <f>IF(O527="sníž. přenesená",K527,0)</f>
        <v>0</v>
      </c>
      <c r="BI527" s="221">
        <f>IF(O527="nulová",K527,0)</f>
        <v>0</v>
      </c>
      <c r="BJ527" s="15" t="s">
        <v>80</v>
      </c>
      <c r="BK527" s="221">
        <f>ROUND(P527*H527,2)</f>
        <v>0</v>
      </c>
      <c r="BL527" s="15" t="s">
        <v>684</v>
      </c>
      <c r="BM527" s="15" t="s">
        <v>1416</v>
      </c>
    </row>
    <row r="528" spans="2:51" s="12" customFormat="1" ht="12">
      <c r="B528" s="254"/>
      <c r="C528" s="255"/>
      <c r="D528" s="230" t="s">
        <v>204</v>
      </c>
      <c r="E528" s="256" t="s">
        <v>1</v>
      </c>
      <c r="F528" s="257" t="s">
        <v>1078</v>
      </c>
      <c r="G528" s="255"/>
      <c r="H528" s="256" t="s">
        <v>1</v>
      </c>
      <c r="I528" s="258"/>
      <c r="J528" s="258"/>
      <c r="K528" s="255"/>
      <c r="L528" s="255"/>
      <c r="M528" s="259"/>
      <c r="N528" s="260"/>
      <c r="O528" s="261"/>
      <c r="P528" s="261"/>
      <c r="Q528" s="261"/>
      <c r="R528" s="261"/>
      <c r="S528" s="261"/>
      <c r="T528" s="261"/>
      <c r="U528" s="261"/>
      <c r="V528" s="261"/>
      <c r="W528" s="261"/>
      <c r="X528" s="262"/>
      <c r="AT528" s="263" t="s">
        <v>204</v>
      </c>
      <c r="AU528" s="263" t="s">
        <v>149</v>
      </c>
      <c r="AV528" s="12" t="s">
        <v>80</v>
      </c>
      <c r="AW528" s="12" t="s">
        <v>5</v>
      </c>
      <c r="AX528" s="12" t="s">
        <v>72</v>
      </c>
      <c r="AY528" s="263" t="s">
        <v>135</v>
      </c>
    </row>
    <row r="529" spans="2:51" s="11" customFormat="1" ht="12">
      <c r="B529" s="228"/>
      <c r="C529" s="229"/>
      <c r="D529" s="230" t="s">
        <v>204</v>
      </c>
      <c r="E529" s="231" t="s">
        <v>1</v>
      </c>
      <c r="F529" s="232" t="s">
        <v>351</v>
      </c>
      <c r="G529" s="229"/>
      <c r="H529" s="233">
        <v>28</v>
      </c>
      <c r="I529" s="234"/>
      <c r="J529" s="234"/>
      <c r="K529" s="229"/>
      <c r="L529" s="229"/>
      <c r="M529" s="235"/>
      <c r="N529" s="236"/>
      <c r="O529" s="237"/>
      <c r="P529" s="237"/>
      <c r="Q529" s="237"/>
      <c r="R529" s="237"/>
      <c r="S529" s="237"/>
      <c r="T529" s="237"/>
      <c r="U529" s="237"/>
      <c r="V529" s="237"/>
      <c r="W529" s="237"/>
      <c r="X529" s="238"/>
      <c r="AT529" s="239" t="s">
        <v>204</v>
      </c>
      <c r="AU529" s="239" t="s">
        <v>149</v>
      </c>
      <c r="AV529" s="11" t="s">
        <v>82</v>
      </c>
      <c r="AW529" s="11" t="s">
        <v>5</v>
      </c>
      <c r="AX529" s="11" t="s">
        <v>72</v>
      </c>
      <c r="AY529" s="239" t="s">
        <v>135</v>
      </c>
    </row>
    <row r="530" spans="2:51" s="13" customFormat="1" ht="12">
      <c r="B530" s="264"/>
      <c r="C530" s="265"/>
      <c r="D530" s="230" t="s">
        <v>204</v>
      </c>
      <c r="E530" s="266" t="s">
        <v>1</v>
      </c>
      <c r="F530" s="267" t="s">
        <v>1079</v>
      </c>
      <c r="G530" s="265"/>
      <c r="H530" s="268">
        <v>28</v>
      </c>
      <c r="I530" s="269"/>
      <c r="J530" s="269"/>
      <c r="K530" s="265"/>
      <c r="L530" s="265"/>
      <c r="M530" s="270"/>
      <c r="N530" s="271"/>
      <c r="O530" s="272"/>
      <c r="P530" s="272"/>
      <c r="Q530" s="272"/>
      <c r="R530" s="272"/>
      <c r="S530" s="272"/>
      <c r="T530" s="272"/>
      <c r="U530" s="272"/>
      <c r="V530" s="272"/>
      <c r="W530" s="272"/>
      <c r="X530" s="273"/>
      <c r="AT530" s="274" t="s">
        <v>204</v>
      </c>
      <c r="AU530" s="274" t="s">
        <v>149</v>
      </c>
      <c r="AV530" s="13" t="s">
        <v>153</v>
      </c>
      <c r="AW530" s="13" t="s">
        <v>5</v>
      </c>
      <c r="AX530" s="13" t="s">
        <v>80</v>
      </c>
      <c r="AY530" s="274" t="s">
        <v>135</v>
      </c>
    </row>
    <row r="531" spans="2:65" s="1" customFormat="1" ht="16.5" customHeight="1">
      <c r="B531" s="36"/>
      <c r="C531" s="243" t="s">
        <v>1417</v>
      </c>
      <c r="D531" s="243" t="s">
        <v>415</v>
      </c>
      <c r="E531" s="244" t="s">
        <v>1168</v>
      </c>
      <c r="F531" s="245" t="s">
        <v>1169</v>
      </c>
      <c r="G531" s="246" t="s">
        <v>1156</v>
      </c>
      <c r="H531" s="247">
        <v>28</v>
      </c>
      <c r="I531" s="248"/>
      <c r="J531" s="249"/>
      <c r="K531" s="250">
        <f>ROUND(P531*H531,2)</f>
        <v>0</v>
      </c>
      <c r="L531" s="245" t="s">
        <v>1</v>
      </c>
      <c r="M531" s="251"/>
      <c r="N531" s="252" t="s">
        <v>1</v>
      </c>
      <c r="O531" s="217" t="s">
        <v>41</v>
      </c>
      <c r="P531" s="218">
        <f>I531+J531</f>
        <v>0</v>
      </c>
      <c r="Q531" s="218">
        <f>ROUND(I531*H531,2)</f>
        <v>0</v>
      </c>
      <c r="R531" s="218">
        <f>ROUND(J531*H531,2)</f>
        <v>0</v>
      </c>
      <c r="S531" s="77"/>
      <c r="T531" s="219">
        <f>S531*H531</f>
        <v>0</v>
      </c>
      <c r="U531" s="219">
        <v>0</v>
      </c>
      <c r="V531" s="219">
        <f>U531*H531</f>
        <v>0</v>
      </c>
      <c r="W531" s="219">
        <v>0</v>
      </c>
      <c r="X531" s="220">
        <f>W531*H531</f>
        <v>0</v>
      </c>
      <c r="AR531" s="15" t="s">
        <v>1085</v>
      </c>
      <c r="AT531" s="15" t="s">
        <v>415</v>
      </c>
      <c r="AU531" s="15" t="s">
        <v>149</v>
      </c>
      <c r="AY531" s="15" t="s">
        <v>135</v>
      </c>
      <c r="BE531" s="221">
        <f>IF(O531="základní",K531,0)</f>
        <v>0</v>
      </c>
      <c r="BF531" s="221">
        <f>IF(O531="snížená",K531,0)</f>
        <v>0</v>
      </c>
      <c r="BG531" s="221">
        <f>IF(O531="zákl. přenesená",K531,0)</f>
        <v>0</v>
      </c>
      <c r="BH531" s="221">
        <f>IF(O531="sníž. přenesená",K531,0)</f>
        <v>0</v>
      </c>
      <c r="BI531" s="221">
        <f>IF(O531="nulová",K531,0)</f>
        <v>0</v>
      </c>
      <c r="BJ531" s="15" t="s">
        <v>80</v>
      </c>
      <c r="BK531" s="221">
        <f>ROUND(P531*H531,2)</f>
        <v>0</v>
      </c>
      <c r="BL531" s="15" t="s">
        <v>684</v>
      </c>
      <c r="BM531" s="15" t="s">
        <v>1418</v>
      </c>
    </row>
    <row r="532" spans="2:51" s="12" customFormat="1" ht="12">
      <c r="B532" s="254"/>
      <c r="C532" s="255"/>
      <c r="D532" s="230" t="s">
        <v>204</v>
      </c>
      <c r="E532" s="256" t="s">
        <v>1</v>
      </c>
      <c r="F532" s="257" t="s">
        <v>1078</v>
      </c>
      <c r="G532" s="255"/>
      <c r="H532" s="256" t="s">
        <v>1</v>
      </c>
      <c r="I532" s="258"/>
      <c r="J532" s="258"/>
      <c r="K532" s="255"/>
      <c r="L532" s="255"/>
      <c r="M532" s="259"/>
      <c r="N532" s="260"/>
      <c r="O532" s="261"/>
      <c r="P532" s="261"/>
      <c r="Q532" s="261"/>
      <c r="R532" s="261"/>
      <c r="S532" s="261"/>
      <c r="T532" s="261"/>
      <c r="U532" s="261"/>
      <c r="V532" s="261"/>
      <c r="W532" s="261"/>
      <c r="X532" s="262"/>
      <c r="AT532" s="263" t="s">
        <v>204</v>
      </c>
      <c r="AU532" s="263" t="s">
        <v>149</v>
      </c>
      <c r="AV532" s="12" t="s">
        <v>80</v>
      </c>
      <c r="AW532" s="12" t="s">
        <v>5</v>
      </c>
      <c r="AX532" s="12" t="s">
        <v>72</v>
      </c>
      <c r="AY532" s="263" t="s">
        <v>135</v>
      </c>
    </row>
    <row r="533" spans="2:51" s="11" customFormat="1" ht="12">
      <c r="B533" s="228"/>
      <c r="C533" s="229"/>
      <c r="D533" s="230" t="s">
        <v>204</v>
      </c>
      <c r="E533" s="231" t="s">
        <v>1</v>
      </c>
      <c r="F533" s="232" t="s">
        <v>351</v>
      </c>
      <c r="G533" s="229"/>
      <c r="H533" s="233">
        <v>28</v>
      </c>
      <c r="I533" s="234"/>
      <c r="J533" s="234"/>
      <c r="K533" s="229"/>
      <c r="L533" s="229"/>
      <c r="M533" s="235"/>
      <c r="N533" s="236"/>
      <c r="O533" s="237"/>
      <c r="P533" s="237"/>
      <c r="Q533" s="237"/>
      <c r="R533" s="237"/>
      <c r="S533" s="237"/>
      <c r="T533" s="237"/>
      <c r="U533" s="237"/>
      <c r="V533" s="237"/>
      <c r="W533" s="237"/>
      <c r="X533" s="238"/>
      <c r="AT533" s="239" t="s">
        <v>204</v>
      </c>
      <c r="AU533" s="239" t="s">
        <v>149</v>
      </c>
      <c r="AV533" s="11" t="s">
        <v>82</v>
      </c>
      <c r="AW533" s="11" t="s">
        <v>5</v>
      </c>
      <c r="AX533" s="11" t="s">
        <v>72</v>
      </c>
      <c r="AY533" s="239" t="s">
        <v>135</v>
      </c>
    </row>
    <row r="534" spans="2:51" s="13" customFormat="1" ht="12">
      <c r="B534" s="264"/>
      <c r="C534" s="265"/>
      <c r="D534" s="230" t="s">
        <v>204</v>
      </c>
      <c r="E534" s="266" t="s">
        <v>1</v>
      </c>
      <c r="F534" s="267" t="s">
        <v>1079</v>
      </c>
      <c r="G534" s="265"/>
      <c r="H534" s="268">
        <v>28</v>
      </c>
      <c r="I534" s="269"/>
      <c r="J534" s="269"/>
      <c r="K534" s="265"/>
      <c r="L534" s="265"/>
      <c r="M534" s="270"/>
      <c r="N534" s="271"/>
      <c r="O534" s="272"/>
      <c r="P534" s="272"/>
      <c r="Q534" s="272"/>
      <c r="R534" s="272"/>
      <c r="S534" s="272"/>
      <c r="T534" s="272"/>
      <c r="U534" s="272"/>
      <c r="V534" s="272"/>
      <c r="W534" s="272"/>
      <c r="X534" s="273"/>
      <c r="AT534" s="274" t="s">
        <v>204</v>
      </c>
      <c r="AU534" s="274" t="s">
        <v>149</v>
      </c>
      <c r="AV534" s="13" t="s">
        <v>153</v>
      </c>
      <c r="AW534" s="13" t="s">
        <v>5</v>
      </c>
      <c r="AX534" s="13" t="s">
        <v>80</v>
      </c>
      <c r="AY534" s="274" t="s">
        <v>135</v>
      </c>
    </row>
    <row r="535" spans="2:65" s="1" customFormat="1" ht="16.5" customHeight="1">
      <c r="B535" s="36"/>
      <c r="C535" s="243" t="s">
        <v>1419</v>
      </c>
      <c r="D535" s="243" t="s">
        <v>415</v>
      </c>
      <c r="E535" s="244" t="s">
        <v>1172</v>
      </c>
      <c r="F535" s="245" t="s">
        <v>1173</v>
      </c>
      <c r="G535" s="246" t="s">
        <v>1156</v>
      </c>
      <c r="H535" s="247">
        <v>25</v>
      </c>
      <c r="I535" s="248"/>
      <c r="J535" s="249"/>
      <c r="K535" s="250">
        <f>ROUND(P535*H535,2)</f>
        <v>0</v>
      </c>
      <c r="L535" s="245" t="s">
        <v>1</v>
      </c>
      <c r="M535" s="251"/>
      <c r="N535" s="252" t="s">
        <v>1</v>
      </c>
      <c r="O535" s="217" t="s">
        <v>41</v>
      </c>
      <c r="P535" s="218">
        <f>I535+J535</f>
        <v>0</v>
      </c>
      <c r="Q535" s="218">
        <f>ROUND(I535*H535,2)</f>
        <v>0</v>
      </c>
      <c r="R535" s="218">
        <f>ROUND(J535*H535,2)</f>
        <v>0</v>
      </c>
      <c r="S535" s="77"/>
      <c r="T535" s="219">
        <f>S535*H535</f>
        <v>0</v>
      </c>
      <c r="U535" s="219">
        <v>0</v>
      </c>
      <c r="V535" s="219">
        <f>U535*H535</f>
        <v>0</v>
      </c>
      <c r="W535" s="219">
        <v>0</v>
      </c>
      <c r="X535" s="220">
        <f>W535*H535</f>
        <v>0</v>
      </c>
      <c r="AR535" s="15" t="s">
        <v>1085</v>
      </c>
      <c r="AT535" s="15" t="s">
        <v>415</v>
      </c>
      <c r="AU535" s="15" t="s">
        <v>149</v>
      </c>
      <c r="AY535" s="15" t="s">
        <v>135</v>
      </c>
      <c r="BE535" s="221">
        <f>IF(O535="základní",K535,0)</f>
        <v>0</v>
      </c>
      <c r="BF535" s="221">
        <f>IF(O535="snížená",K535,0)</f>
        <v>0</v>
      </c>
      <c r="BG535" s="221">
        <f>IF(O535="zákl. přenesená",K535,0)</f>
        <v>0</v>
      </c>
      <c r="BH535" s="221">
        <f>IF(O535="sníž. přenesená",K535,0)</f>
        <v>0</v>
      </c>
      <c r="BI535" s="221">
        <f>IF(O535="nulová",K535,0)</f>
        <v>0</v>
      </c>
      <c r="BJ535" s="15" t="s">
        <v>80</v>
      </c>
      <c r="BK535" s="221">
        <f>ROUND(P535*H535,2)</f>
        <v>0</v>
      </c>
      <c r="BL535" s="15" t="s">
        <v>684</v>
      </c>
      <c r="BM535" s="15" t="s">
        <v>1420</v>
      </c>
    </row>
    <row r="536" spans="2:51" s="12" customFormat="1" ht="12">
      <c r="B536" s="254"/>
      <c r="C536" s="255"/>
      <c r="D536" s="230" t="s">
        <v>204</v>
      </c>
      <c r="E536" s="256" t="s">
        <v>1</v>
      </c>
      <c r="F536" s="257" t="s">
        <v>1078</v>
      </c>
      <c r="G536" s="255"/>
      <c r="H536" s="256" t="s">
        <v>1</v>
      </c>
      <c r="I536" s="258"/>
      <c r="J536" s="258"/>
      <c r="K536" s="255"/>
      <c r="L536" s="255"/>
      <c r="M536" s="259"/>
      <c r="N536" s="260"/>
      <c r="O536" s="261"/>
      <c r="P536" s="261"/>
      <c r="Q536" s="261"/>
      <c r="R536" s="261"/>
      <c r="S536" s="261"/>
      <c r="T536" s="261"/>
      <c r="U536" s="261"/>
      <c r="V536" s="261"/>
      <c r="W536" s="261"/>
      <c r="X536" s="262"/>
      <c r="AT536" s="263" t="s">
        <v>204</v>
      </c>
      <c r="AU536" s="263" t="s">
        <v>149</v>
      </c>
      <c r="AV536" s="12" t="s">
        <v>80</v>
      </c>
      <c r="AW536" s="12" t="s">
        <v>5</v>
      </c>
      <c r="AX536" s="12" t="s">
        <v>72</v>
      </c>
      <c r="AY536" s="263" t="s">
        <v>135</v>
      </c>
    </row>
    <row r="537" spans="2:51" s="11" customFormat="1" ht="12">
      <c r="B537" s="228"/>
      <c r="C537" s="229"/>
      <c r="D537" s="230" t="s">
        <v>204</v>
      </c>
      <c r="E537" s="231" t="s">
        <v>1</v>
      </c>
      <c r="F537" s="232" t="s">
        <v>336</v>
      </c>
      <c r="G537" s="229"/>
      <c r="H537" s="233">
        <v>25</v>
      </c>
      <c r="I537" s="234"/>
      <c r="J537" s="234"/>
      <c r="K537" s="229"/>
      <c r="L537" s="229"/>
      <c r="M537" s="235"/>
      <c r="N537" s="236"/>
      <c r="O537" s="237"/>
      <c r="P537" s="237"/>
      <c r="Q537" s="237"/>
      <c r="R537" s="237"/>
      <c r="S537" s="237"/>
      <c r="T537" s="237"/>
      <c r="U537" s="237"/>
      <c r="V537" s="237"/>
      <c r="W537" s="237"/>
      <c r="X537" s="238"/>
      <c r="AT537" s="239" t="s">
        <v>204</v>
      </c>
      <c r="AU537" s="239" t="s">
        <v>149</v>
      </c>
      <c r="AV537" s="11" t="s">
        <v>82</v>
      </c>
      <c r="AW537" s="11" t="s">
        <v>5</v>
      </c>
      <c r="AX537" s="11" t="s">
        <v>72</v>
      </c>
      <c r="AY537" s="239" t="s">
        <v>135</v>
      </c>
    </row>
    <row r="538" spans="2:51" s="13" customFormat="1" ht="12">
      <c r="B538" s="264"/>
      <c r="C538" s="265"/>
      <c r="D538" s="230" t="s">
        <v>204</v>
      </c>
      <c r="E538" s="266" t="s">
        <v>1</v>
      </c>
      <c r="F538" s="267" t="s">
        <v>1079</v>
      </c>
      <c r="G538" s="265"/>
      <c r="H538" s="268">
        <v>25</v>
      </c>
      <c r="I538" s="269"/>
      <c r="J538" s="269"/>
      <c r="K538" s="265"/>
      <c r="L538" s="265"/>
      <c r="M538" s="270"/>
      <c r="N538" s="271"/>
      <c r="O538" s="272"/>
      <c r="P538" s="272"/>
      <c r="Q538" s="272"/>
      <c r="R538" s="272"/>
      <c r="S538" s="272"/>
      <c r="T538" s="272"/>
      <c r="U538" s="272"/>
      <c r="V538" s="272"/>
      <c r="W538" s="272"/>
      <c r="X538" s="273"/>
      <c r="AT538" s="274" t="s">
        <v>204</v>
      </c>
      <c r="AU538" s="274" t="s">
        <v>149</v>
      </c>
      <c r="AV538" s="13" t="s">
        <v>153</v>
      </c>
      <c r="AW538" s="13" t="s">
        <v>5</v>
      </c>
      <c r="AX538" s="13" t="s">
        <v>80</v>
      </c>
      <c r="AY538" s="274" t="s">
        <v>135</v>
      </c>
    </row>
    <row r="539" spans="2:65" s="1" customFormat="1" ht="16.5" customHeight="1">
      <c r="B539" s="36"/>
      <c r="C539" s="243" t="s">
        <v>1421</v>
      </c>
      <c r="D539" s="243" t="s">
        <v>415</v>
      </c>
      <c r="E539" s="244" t="s">
        <v>1422</v>
      </c>
      <c r="F539" s="245" t="s">
        <v>1423</v>
      </c>
      <c r="G539" s="246" t="s">
        <v>1156</v>
      </c>
      <c r="H539" s="247">
        <v>3</v>
      </c>
      <c r="I539" s="248"/>
      <c r="J539" s="249"/>
      <c r="K539" s="250">
        <f>ROUND(P539*H539,2)</f>
        <v>0</v>
      </c>
      <c r="L539" s="245" t="s">
        <v>1</v>
      </c>
      <c r="M539" s="251"/>
      <c r="N539" s="252" t="s">
        <v>1</v>
      </c>
      <c r="O539" s="217" t="s">
        <v>41</v>
      </c>
      <c r="P539" s="218">
        <f>I539+J539</f>
        <v>0</v>
      </c>
      <c r="Q539" s="218">
        <f>ROUND(I539*H539,2)</f>
        <v>0</v>
      </c>
      <c r="R539" s="218">
        <f>ROUND(J539*H539,2)</f>
        <v>0</v>
      </c>
      <c r="S539" s="77"/>
      <c r="T539" s="219">
        <f>S539*H539</f>
        <v>0</v>
      </c>
      <c r="U539" s="219">
        <v>0</v>
      </c>
      <c r="V539" s="219">
        <f>U539*H539</f>
        <v>0</v>
      </c>
      <c r="W539" s="219">
        <v>0</v>
      </c>
      <c r="X539" s="220">
        <f>W539*H539</f>
        <v>0</v>
      </c>
      <c r="AR539" s="15" t="s">
        <v>1085</v>
      </c>
      <c r="AT539" s="15" t="s">
        <v>415</v>
      </c>
      <c r="AU539" s="15" t="s">
        <v>149</v>
      </c>
      <c r="AY539" s="15" t="s">
        <v>135</v>
      </c>
      <c r="BE539" s="221">
        <f>IF(O539="základní",K539,0)</f>
        <v>0</v>
      </c>
      <c r="BF539" s="221">
        <f>IF(O539="snížená",K539,0)</f>
        <v>0</v>
      </c>
      <c r="BG539" s="221">
        <f>IF(O539="zákl. přenesená",K539,0)</f>
        <v>0</v>
      </c>
      <c r="BH539" s="221">
        <f>IF(O539="sníž. přenesená",K539,0)</f>
        <v>0</v>
      </c>
      <c r="BI539" s="221">
        <f>IF(O539="nulová",K539,0)</f>
        <v>0</v>
      </c>
      <c r="BJ539" s="15" t="s">
        <v>80</v>
      </c>
      <c r="BK539" s="221">
        <f>ROUND(P539*H539,2)</f>
        <v>0</v>
      </c>
      <c r="BL539" s="15" t="s">
        <v>684</v>
      </c>
      <c r="BM539" s="15" t="s">
        <v>1424</v>
      </c>
    </row>
    <row r="540" spans="2:51" s="12" customFormat="1" ht="12">
      <c r="B540" s="254"/>
      <c r="C540" s="255"/>
      <c r="D540" s="230" t="s">
        <v>204</v>
      </c>
      <c r="E540" s="256" t="s">
        <v>1</v>
      </c>
      <c r="F540" s="257" t="s">
        <v>1078</v>
      </c>
      <c r="G540" s="255"/>
      <c r="H540" s="256" t="s">
        <v>1</v>
      </c>
      <c r="I540" s="258"/>
      <c r="J540" s="258"/>
      <c r="K540" s="255"/>
      <c r="L540" s="255"/>
      <c r="M540" s="259"/>
      <c r="N540" s="260"/>
      <c r="O540" s="261"/>
      <c r="P540" s="261"/>
      <c r="Q540" s="261"/>
      <c r="R540" s="261"/>
      <c r="S540" s="261"/>
      <c r="T540" s="261"/>
      <c r="U540" s="261"/>
      <c r="V540" s="261"/>
      <c r="W540" s="261"/>
      <c r="X540" s="262"/>
      <c r="AT540" s="263" t="s">
        <v>204</v>
      </c>
      <c r="AU540" s="263" t="s">
        <v>149</v>
      </c>
      <c r="AV540" s="12" t="s">
        <v>80</v>
      </c>
      <c r="AW540" s="12" t="s">
        <v>5</v>
      </c>
      <c r="AX540" s="12" t="s">
        <v>72</v>
      </c>
      <c r="AY540" s="263" t="s">
        <v>135</v>
      </c>
    </row>
    <row r="541" spans="2:51" s="11" customFormat="1" ht="12">
      <c r="B541" s="228"/>
      <c r="C541" s="229"/>
      <c r="D541" s="230" t="s">
        <v>204</v>
      </c>
      <c r="E541" s="231" t="s">
        <v>1</v>
      </c>
      <c r="F541" s="232" t="s">
        <v>149</v>
      </c>
      <c r="G541" s="229"/>
      <c r="H541" s="233">
        <v>3</v>
      </c>
      <c r="I541" s="234"/>
      <c r="J541" s="234"/>
      <c r="K541" s="229"/>
      <c r="L541" s="229"/>
      <c r="M541" s="235"/>
      <c r="N541" s="236"/>
      <c r="O541" s="237"/>
      <c r="P541" s="237"/>
      <c r="Q541" s="237"/>
      <c r="R541" s="237"/>
      <c r="S541" s="237"/>
      <c r="T541" s="237"/>
      <c r="U541" s="237"/>
      <c r="V541" s="237"/>
      <c r="W541" s="237"/>
      <c r="X541" s="238"/>
      <c r="AT541" s="239" t="s">
        <v>204</v>
      </c>
      <c r="AU541" s="239" t="s">
        <v>149</v>
      </c>
      <c r="AV541" s="11" t="s">
        <v>82</v>
      </c>
      <c r="AW541" s="11" t="s">
        <v>5</v>
      </c>
      <c r="AX541" s="11" t="s">
        <v>72</v>
      </c>
      <c r="AY541" s="239" t="s">
        <v>135</v>
      </c>
    </row>
    <row r="542" spans="2:51" s="13" customFormat="1" ht="12">
      <c r="B542" s="264"/>
      <c r="C542" s="265"/>
      <c r="D542" s="230" t="s">
        <v>204</v>
      </c>
      <c r="E542" s="266" t="s">
        <v>1</v>
      </c>
      <c r="F542" s="267" t="s">
        <v>1079</v>
      </c>
      <c r="G542" s="265"/>
      <c r="H542" s="268">
        <v>3</v>
      </c>
      <c r="I542" s="269"/>
      <c r="J542" s="269"/>
      <c r="K542" s="265"/>
      <c r="L542" s="265"/>
      <c r="M542" s="270"/>
      <c r="N542" s="271"/>
      <c r="O542" s="272"/>
      <c r="P542" s="272"/>
      <c r="Q542" s="272"/>
      <c r="R542" s="272"/>
      <c r="S542" s="272"/>
      <c r="T542" s="272"/>
      <c r="U542" s="272"/>
      <c r="V542" s="272"/>
      <c r="W542" s="272"/>
      <c r="X542" s="273"/>
      <c r="AT542" s="274" t="s">
        <v>204</v>
      </c>
      <c r="AU542" s="274" t="s">
        <v>149</v>
      </c>
      <c r="AV542" s="13" t="s">
        <v>153</v>
      </c>
      <c r="AW542" s="13" t="s">
        <v>5</v>
      </c>
      <c r="AX542" s="13" t="s">
        <v>80</v>
      </c>
      <c r="AY542" s="274" t="s">
        <v>135</v>
      </c>
    </row>
    <row r="543" spans="2:65" s="1" customFormat="1" ht="16.5" customHeight="1">
      <c r="B543" s="36"/>
      <c r="C543" s="209" t="s">
        <v>1132</v>
      </c>
      <c r="D543" s="209" t="s">
        <v>138</v>
      </c>
      <c r="E543" s="210" t="s">
        <v>1425</v>
      </c>
      <c r="F543" s="211" t="s">
        <v>1426</v>
      </c>
      <c r="G543" s="212" t="s">
        <v>218</v>
      </c>
      <c r="H543" s="213">
        <v>47</v>
      </c>
      <c r="I543" s="214"/>
      <c r="J543" s="214"/>
      <c r="K543" s="215">
        <f>ROUND(P543*H543,2)</f>
        <v>0</v>
      </c>
      <c r="L543" s="211" t="s">
        <v>142</v>
      </c>
      <c r="M543" s="41"/>
      <c r="N543" s="216" t="s">
        <v>1</v>
      </c>
      <c r="O543" s="217" t="s">
        <v>41</v>
      </c>
      <c r="P543" s="218">
        <f>I543+J543</f>
        <v>0</v>
      </c>
      <c r="Q543" s="218">
        <f>ROUND(I543*H543,2)</f>
        <v>0</v>
      </c>
      <c r="R543" s="218">
        <f>ROUND(J543*H543,2)</f>
        <v>0</v>
      </c>
      <c r="S543" s="77"/>
      <c r="T543" s="219">
        <f>S543*H543</f>
        <v>0</v>
      </c>
      <c r="U543" s="219">
        <v>0</v>
      </c>
      <c r="V543" s="219">
        <f>U543*H543</f>
        <v>0</v>
      </c>
      <c r="W543" s="219">
        <v>0</v>
      </c>
      <c r="X543" s="220">
        <f>W543*H543</f>
        <v>0</v>
      </c>
      <c r="AR543" s="15" t="s">
        <v>684</v>
      </c>
      <c r="AT543" s="15" t="s">
        <v>138</v>
      </c>
      <c r="AU543" s="15" t="s">
        <v>149</v>
      </c>
      <c r="AY543" s="15" t="s">
        <v>135</v>
      </c>
      <c r="BE543" s="221">
        <f>IF(O543="základní",K543,0)</f>
        <v>0</v>
      </c>
      <c r="BF543" s="221">
        <f>IF(O543="snížená",K543,0)</f>
        <v>0</v>
      </c>
      <c r="BG543" s="221">
        <f>IF(O543="zákl. přenesená",K543,0)</f>
        <v>0</v>
      </c>
      <c r="BH543" s="221">
        <f>IF(O543="sníž. přenesená",K543,0)</f>
        <v>0</v>
      </c>
      <c r="BI543" s="221">
        <f>IF(O543="nulová",K543,0)</f>
        <v>0</v>
      </c>
      <c r="BJ543" s="15" t="s">
        <v>80</v>
      </c>
      <c r="BK543" s="221">
        <f>ROUND(P543*H543,2)</f>
        <v>0</v>
      </c>
      <c r="BL543" s="15" t="s">
        <v>684</v>
      </c>
      <c r="BM543" s="15" t="s">
        <v>1427</v>
      </c>
    </row>
    <row r="544" spans="2:51" s="12" customFormat="1" ht="12">
      <c r="B544" s="254"/>
      <c r="C544" s="255"/>
      <c r="D544" s="230" t="s">
        <v>204</v>
      </c>
      <c r="E544" s="256" t="s">
        <v>1</v>
      </c>
      <c r="F544" s="257" t="s">
        <v>1093</v>
      </c>
      <c r="G544" s="255"/>
      <c r="H544" s="256" t="s">
        <v>1</v>
      </c>
      <c r="I544" s="258"/>
      <c r="J544" s="258"/>
      <c r="K544" s="255"/>
      <c r="L544" s="255"/>
      <c r="M544" s="259"/>
      <c r="N544" s="260"/>
      <c r="O544" s="261"/>
      <c r="P544" s="261"/>
      <c r="Q544" s="261"/>
      <c r="R544" s="261"/>
      <c r="S544" s="261"/>
      <c r="T544" s="261"/>
      <c r="U544" s="261"/>
      <c r="V544" s="261"/>
      <c r="W544" s="261"/>
      <c r="X544" s="262"/>
      <c r="AT544" s="263" t="s">
        <v>204</v>
      </c>
      <c r="AU544" s="263" t="s">
        <v>149</v>
      </c>
      <c r="AV544" s="12" t="s">
        <v>80</v>
      </c>
      <c r="AW544" s="12" t="s">
        <v>5</v>
      </c>
      <c r="AX544" s="12" t="s">
        <v>72</v>
      </c>
      <c r="AY544" s="263" t="s">
        <v>135</v>
      </c>
    </row>
    <row r="545" spans="2:51" s="11" customFormat="1" ht="12">
      <c r="B545" s="228"/>
      <c r="C545" s="229"/>
      <c r="D545" s="230" t="s">
        <v>204</v>
      </c>
      <c r="E545" s="231" t="s">
        <v>1</v>
      </c>
      <c r="F545" s="232" t="s">
        <v>602</v>
      </c>
      <c r="G545" s="229"/>
      <c r="H545" s="233">
        <v>47</v>
      </c>
      <c r="I545" s="234"/>
      <c r="J545" s="234"/>
      <c r="K545" s="229"/>
      <c r="L545" s="229"/>
      <c r="M545" s="235"/>
      <c r="N545" s="236"/>
      <c r="O545" s="237"/>
      <c r="P545" s="237"/>
      <c r="Q545" s="237"/>
      <c r="R545" s="237"/>
      <c r="S545" s="237"/>
      <c r="T545" s="237"/>
      <c r="U545" s="237"/>
      <c r="V545" s="237"/>
      <c r="W545" s="237"/>
      <c r="X545" s="238"/>
      <c r="AT545" s="239" t="s">
        <v>204</v>
      </c>
      <c r="AU545" s="239" t="s">
        <v>149</v>
      </c>
      <c r="AV545" s="11" t="s">
        <v>82</v>
      </c>
      <c r="AW545" s="11" t="s">
        <v>5</v>
      </c>
      <c r="AX545" s="11" t="s">
        <v>72</v>
      </c>
      <c r="AY545" s="239" t="s">
        <v>135</v>
      </c>
    </row>
    <row r="546" spans="2:51" s="13" customFormat="1" ht="12">
      <c r="B546" s="264"/>
      <c r="C546" s="265"/>
      <c r="D546" s="230" t="s">
        <v>204</v>
      </c>
      <c r="E546" s="266" t="s">
        <v>1</v>
      </c>
      <c r="F546" s="267" t="s">
        <v>1079</v>
      </c>
      <c r="G546" s="265"/>
      <c r="H546" s="268">
        <v>47</v>
      </c>
      <c r="I546" s="269"/>
      <c r="J546" s="269"/>
      <c r="K546" s="265"/>
      <c r="L546" s="265"/>
      <c r="M546" s="270"/>
      <c r="N546" s="271"/>
      <c r="O546" s="272"/>
      <c r="P546" s="272"/>
      <c r="Q546" s="272"/>
      <c r="R546" s="272"/>
      <c r="S546" s="272"/>
      <c r="T546" s="272"/>
      <c r="U546" s="272"/>
      <c r="V546" s="272"/>
      <c r="W546" s="272"/>
      <c r="X546" s="273"/>
      <c r="AT546" s="274" t="s">
        <v>204</v>
      </c>
      <c r="AU546" s="274" t="s">
        <v>149</v>
      </c>
      <c r="AV546" s="13" t="s">
        <v>153</v>
      </c>
      <c r="AW546" s="13" t="s">
        <v>5</v>
      </c>
      <c r="AX546" s="13" t="s">
        <v>80</v>
      </c>
      <c r="AY546" s="274" t="s">
        <v>135</v>
      </c>
    </row>
    <row r="547" spans="2:65" s="1" customFormat="1" ht="16.5" customHeight="1">
      <c r="B547" s="36"/>
      <c r="C547" s="243" t="s">
        <v>1428</v>
      </c>
      <c r="D547" s="243" t="s">
        <v>415</v>
      </c>
      <c r="E547" s="244" t="s">
        <v>1429</v>
      </c>
      <c r="F547" s="245" t="s">
        <v>1430</v>
      </c>
      <c r="G547" s="246" t="s">
        <v>218</v>
      </c>
      <c r="H547" s="247">
        <v>47</v>
      </c>
      <c r="I547" s="248"/>
      <c r="J547" s="249"/>
      <c r="K547" s="250">
        <f>ROUND(P547*H547,2)</f>
        <v>0</v>
      </c>
      <c r="L547" s="245" t="s">
        <v>1</v>
      </c>
      <c r="M547" s="251"/>
      <c r="N547" s="252" t="s">
        <v>1</v>
      </c>
      <c r="O547" s="217" t="s">
        <v>41</v>
      </c>
      <c r="P547" s="218">
        <f>I547+J547</f>
        <v>0</v>
      </c>
      <c r="Q547" s="218">
        <f>ROUND(I547*H547,2)</f>
        <v>0</v>
      </c>
      <c r="R547" s="218">
        <f>ROUND(J547*H547,2)</f>
        <v>0</v>
      </c>
      <c r="S547" s="77"/>
      <c r="T547" s="219">
        <f>S547*H547</f>
        <v>0</v>
      </c>
      <c r="U547" s="219">
        <v>0</v>
      </c>
      <c r="V547" s="219">
        <f>U547*H547</f>
        <v>0</v>
      </c>
      <c r="W547" s="219">
        <v>0</v>
      </c>
      <c r="X547" s="220">
        <f>W547*H547</f>
        <v>0</v>
      </c>
      <c r="AR547" s="15" t="s">
        <v>1085</v>
      </c>
      <c r="AT547" s="15" t="s">
        <v>415</v>
      </c>
      <c r="AU547" s="15" t="s">
        <v>149</v>
      </c>
      <c r="AY547" s="15" t="s">
        <v>135</v>
      </c>
      <c r="BE547" s="221">
        <f>IF(O547="základní",K547,0)</f>
        <v>0</v>
      </c>
      <c r="BF547" s="221">
        <f>IF(O547="snížená",K547,0)</f>
        <v>0</v>
      </c>
      <c r="BG547" s="221">
        <f>IF(O547="zákl. přenesená",K547,0)</f>
        <v>0</v>
      </c>
      <c r="BH547" s="221">
        <f>IF(O547="sníž. přenesená",K547,0)</f>
        <v>0</v>
      </c>
      <c r="BI547" s="221">
        <f>IF(O547="nulová",K547,0)</f>
        <v>0</v>
      </c>
      <c r="BJ547" s="15" t="s">
        <v>80</v>
      </c>
      <c r="BK547" s="221">
        <f>ROUND(P547*H547,2)</f>
        <v>0</v>
      </c>
      <c r="BL547" s="15" t="s">
        <v>684</v>
      </c>
      <c r="BM547" s="15" t="s">
        <v>1431</v>
      </c>
    </row>
    <row r="548" spans="2:51" s="12" customFormat="1" ht="12">
      <c r="B548" s="254"/>
      <c r="C548" s="255"/>
      <c r="D548" s="230" t="s">
        <v>204</v>
      </c>
      <c r="E548" s="256" t="s">
        <v>1</v>
      </c>
      <c r="F548" s="257" t="s">
        <v>1093</v>
      </c>
      <c r="G548" s="255"/>
      <c r="H548" s="256" t="s">
        <v>1</v>
      </c>
      <c r="I548" s="258"/>
      <c r="J548" s="258"/>
      <c r="K548" s="255"/>
      <c r="L548" s="255"/>
      <c r="M548" s="259"/>
      <c r="N548" s="260"/>
      <c r="O548" s="261"/>
      <c r="P548" s="261"/>
      <c r="Q548" s="261"/>
      <c r="R548" s="261"/>
      <c r="S548" s="261"/>
      <c r="T548" s="261"/>
      <c r="U548" s="261"/>
      <c r="V548" s="261"/>
      <c r="W548" s="261"/>
      <c r="X548" s="262"/>
      <c r="AT548" s="263" t="s">
        <v>204</v>
      </c>
      <c r="AU548" s="263" t="s">
        <v>149</v>
      </c>
      <c r="AV548" s="12" t="s">
        <v>80</v>
      </c>
      <c r="AW548" s="12" t="s">
        <v>5</v>
      </c>
      <c r="AX548" s="12" t="s">
        <v>72</v>
      </c>
      <c r="AY548" s="263" t="s">
        <v>135</v>
      </c>
    </row>
    <row r="549" spans="2:51" s="11" customFormat="1" ht="12">
      <c r="B549" s="228"/>
      <c r="C549" s="229"/>
      <c r="D549" s="230" t="s">
        <v>204</v>
      </c>
      <c r="E549" s="231" t="s">
        <v>1</v>
      </c>
      <c r="F549" s="232" t="s">
        <v>602</v>
      </c>
      <c r="G549" s="229"/>
      <c r="H549" s="233">
        <v>47</v>
      </c>
      <c r="I549" s="234"/>
      <c r="J549" s="234"/>
      <c r="K549" s="229"/>
      <c r="L549" s="229"/>
      <c r="M549" s="235"/>
      <c r="N549" s="236"/>
      <c r="O549" s="237"/>
      <c r="P549" s="237"/>
      <c r="Q549" s="237"/>
      <c r="R549" s="237"/>
      <c r="S549" s="237"/>
      <c r="T549" s="237"/>
      <c r="U549" s="237"/>
      <c r="V549" s="237"/>
      <c r="W549" s="237"/>
      <c r="X549" s="238"/>
      <c r="AT549" s="239" t="s">
        <v>204</v>
      </c>
      <c r="AU549" s="239" t="s">
        <v>149</v>
      </c>
      <c r="AV549" s="11" t="s">
        <v>82</v>
      </c>
      <c r="AW549" s="11" t="s">
        <v>5</v>
      </c>
      <c r="AX549" s="11" t="s">
        <v>72</v>
      </c>
      <c r="AY549" s="239" t="s">
        <v>135</v>
      </c>
    </row>
    <row r="550" spans="2:51" s="13" customFormat="1" ht="12">
      <c r="B550" s="264"/>
      <c r="C550" s="265"/>
      <c r="D550" s="230" t="s">
        <v>204</v>
      </c>
      <c r="E550" s="266" t="s">
        <v>1</v>
      </c>
      <c r="F550" s="267" t="s">
        <v>1079</v>
      </c>
      <c r="G550" s="265"/>
      <c r="H550" s="268">
        <v>47</v>
      </c>
      <c r="I550" s="269"/>
      <c r="J550" s="269"/>
      <c r="K550" s="265"/>
      <c r="L550" s="265"/>
      <c r="M550" s="270"/>
      <c r="N550" s="271"/>
      <c r="O550" s="272"/>
      <c r="P550" s="272"/>
      <c r="Q550" s="272"/>
      <c r="R550" s="272"/>
      <c r="S550" s="272"/>
      <c r="T550" s="272"/>
      <c r="U550" s="272"/>
      <c r="V550" s="272"/>
      <c r="W550" s="272"/>
      <c r="X550" s="273"/>
      <c r="AT550" s="274" t="s">
        <v>204</v>
      </c>
      <c r="AU550" s="274" t="s">
        <v>149</v>
      </c>
      <c r="AV550" s="13" t="s">
        <v>153</v>
      </c>
      <c r="AW550" s="13" t="s">
        <v>5</v>
      </c>
      <c r="AX550" s="13" t="s">
        <v>80</v>
      </c>
      <c r="AY550" s="274" t="s">
        <v>135</v>
      </c>
    </row>
    <row r="551" spans="2:65" s="1" customFormat="1" ht="16.5" customHeight="1">
      <c r="B551" s="36"/>
      <c r="C551" s="243" t="s">
        <v>1432</v>
      </c>
      <c r="D551" s="243" t="s">
        <v>415</v>
      </c>
      <c r="E551" s="244" t="s">
        <v>1433</v>
      </c>
      <c r="F551" s="245" t="s">
        <v>1434</v>
      </c>
      <c r="G551" s="246" t="s">
        <v>1156</v>
      </c>
      <c r="H551" s="247">
        <v>2</v>
      </c>
      <c r="I551" s="248"/>
      <c r="J551" s="249"/>
      <c r="K551" s="250">
        <f>ROUND(P551*H551,2)</f>
        <v>0</v>
      </c>
      <c r="L551" s="245" t="s">
        <v>1</v>
      </c>
      <c r="M551" s="251"/>
      <c r="N551" s="252" t="s">
        <v>1</v>
      </c>
      <c r="O551" s="217" t="s">
        <v>41</v>
      </c>
      <c r="P551" s="218">
        <f>I551+J551</f>
        <v>0</v>
      </c>
      <c r="Q551" s="218">
        <f>ROUND(I551*H551,2)</f>
        <v>0</v>
      </c>
      <c r="R551" s="218">
        <f>ROUND(J551*H551,2)</f>
        <v>0</v>
      </c>
      <c r="S551" s="77"/>
      <c r="T551" s="219">
        <f>S551*H551</f>
        <v>0</v>
      </c>
      <c r="U551" s="219">
        <v>0</v>
      </c>
      <c r="V551" s="219">
        <f>U551*H551</f>
        <v>0</v>
      </c>
      <c r="W551" s="219">
        <v>0</v>
      </c>
      <c r="X551" s="220">
        <f>W551*H551</f>
        <v>0</v>
      </c>
      <c r="AR551" s="15" t="s">
        <v>1085</v>
      </c>
      <c r="AT551" s="15" t="s">
        <v>415</v>
      </c>
      <c r="AU551" s="15" t="s">
        <v>149</v>
      </c>
      <c r="AY551" s="15" t="s">
        <v>135</v>
      </c>
      <c r="BE551" s="221">
        <f>IF(O551="základní",K551,0)</f>
        <v>0</v>
      </c>
      <c r="BF551" s="221">
        <f>IF(O551="snížená",K551,0)</f>
        <v>0</v>
      </c>
      <c r="BG551" s="221">
        <f>IF(O551="zákl. přenesená",K551,0)</f>
        <v>0</v>
      </c>
      <c r="BH551" s="221">
        <f>IF(O551="sníž. přenesená",K551,0)</f>
        <v>0</v>
      </c>
      <c r="BI551" s="221">
        <f>IF(O551="nulová",K551,0)</f>
        <v>0</v>
      </c>
      <c r="BJ551" s="15" t="s">
        <v>80</v>
      </c>
      <c r="BK551" s="221">
        <f>ROUND(P551*H551,2)</f>
        <v>0</v>
      </c>
      <c r="BL551" s="15" t="s">
        <v>684</v>
      </c>
      <c r="BM551" s="15" t="s">
        <v>1435</v>
      </c>
    </row>
    <row r="552" spans="2:51" s="12" customFormat="1" ht="12">
      <c r="B552" s="254"/>
      <c r="C552" s="255"/>
      <c r="D552" s="230" t="s">
        <v>204</v>
      </c>
      <c r="E552" s="256" t="s">
        <v>1</v>
      </c>
      <c r="F552" s="257" t="s">
        <v>1078</v>
      </c>
      <c r="G552" s="255"/>
      <c r="H552" s="256" t="s">
        <v>1</v>
      </c>
      <c r="I552" s="258"/>
      <c r="J552" s="258"/>
      <c r="K552" s="255"/>
      <c r="L552" s="255"/>
      <c r="M552" s="259"/>
      <c r="N552" s="260"/>
      <c r="O552" s="261"/>
      <c r="P552" s="261"/>
      <c r="Q552" s="261"/>
      <c r="R552" s="261"/>
      <c r="S552" s="261"/>
      <c r="T552" s="261"/>
      <c r="U552" s="261"/>
      <c r="V552" s="261"/>
      <c r="W552" s="261"/>
      <c r="X552" s="262"/>
      <c r="AT552" s="263" t="s">
        <v>204</v>
      </c>
      <c r="AU552" s="263" t="s">
        <v>149</v>
      </c>
      <c r="AV552" s="12" t="s">
        <v>80</v>
      </c>
      <c r="AW552" s="12" t="s">
        <v>5</v>
      </c>
      <c r="AX552" s="12" t="s">
        <v>72</v>
      </c>
      <c r="AY552" s="263" t="s">
        <v>135</v>
      </c>
    </row>
    <row r="553" spans="2:51" s="11" customFormat="1" ht="12">
      <c r="B553" s="228"/>
      <c r="C553" s="229"/>
      <c r="D553" s="230" t="s">
        <v>204</v>
      </c>
      <c r="E553" s="231" t="s">
        <v>1</v>
      </c>
      <c r="F553" s="232" t="s">
        <v>82</v>
      </c>
      <c r="G553" s="229"/>
      <c r="H553" s="233">
        <v>2</v>
      </c>
      <c r="I553" s="234"/>
      <c r="J553" s="234"/>
      <c r="K553" s="229"/>
      <c r="L553" s="229"/>
      <c r="M553" s="235"/>
      <c r="N553" s="236"/>
      <c r="O553" s="237"/>
      <c r="P553" s="237"/>
      <c r="Q553" s="237"/>
      <c r="R553" s="237"/>
      <c r="S553" s="237"/>
      <c r="T553" s="237"/>
      <c r="U553" s="237"/>
      <c r="V553" s="237"/>
      <c r="W553" s="237"/>
      <c r="X553" s="238"/>
      <c r="AT553" s="239" t="s">
        <v>204</v>
      </c>
      <c r="AU553" s="239" t="s">
        <v>149</v>
      </c>
      <c r="AV553" s="11" t="s">
        <v>82</v>
      </c>
      <c r="AW553" s="11" t="s">
        <v>5</v>
      </c>
      <c r="AX553" s="11" t="s">
        <v>72</v>
      </c>
      <c r="AY553" s="239" t="s">
        <v>135</v>
      </c>
    </row>
    <row r="554" spans="2:51" s="13" customFormat="1" ht="12">
      <c r="B554" s="264"/>
      <c r="C554" s="265"/>
      <c r="D554" s="230" t="s">
        <v>204</v>
      </c>
      <c r="E554" s="266" t="s">
        <v>1</v>
      </c>
      <c r="F554" s="267" t="s">
        <v>1079</v>
      </c>
      <c r="G554" s="265"/>
      <c r="H554" s="268">
        <v>2</v>
      </c>
      <c r="I554" s="269"/>
      <c r="J554" s="269"/>
      <c r="K554" s="265"/>
      <c r="L554" s="265"/>
      <c r="M554" s="270"/>
      <c r="N554" s="271"/>
      <c r="O554" s="272"/>
      <c r="P554" s="272"/>
      <c r="Q554" s="272"/>
      <c r="R554" s="272"/>
      <c r="S554" s="272"/>
      <c r="T554" s="272"/>
      <c r="U554" s="272"/>
      <c r="V554" s="272"/>
      <c r="W554" s="272"/>
      <c r="X554" s="273"/>
      <c r="AT554" s="274" t="s">
        <v>204</v>
      </c>
      <c r="AU554" s="274" t="s">
        <v>149</v>
      </c>
      <c r="AV554" s="13" t="s">
        <v>153</v>
      </c>
      <c r="AW554" s="13" t="s">
        <v>5</v>
      </c>
      <c r="AX554" s="13" t="s">
        <v>80</v>
      </c>
      <c r="AY554" s="274" t="s">
        <v>135</v>
      </c>
    </row>
    <row r="555" spans="2:65" s="1" customFormat="1" ht="16.5" customHeight="1">
      <c r="B555" s="36"/>
      <c r="C555" s="243" t="s">
        <v>1436</v>
      </c>
      <c r="D555" s="243" t="s">
        <v>415</v>
      </c>
      <c r="E555" s="244" t="s">
        <v>1437</v>
      </c>
      <c r="F555" s="245" t="s">
        <v>1438</v>
      </c>
      <c r="G555" s="246" t="s">
        <v>1156</v>
      </c>
      <c r="H555" s="247">
        <v>1</v>
      </c>
      <c r="I555" s="248"/>
      <c r="J555" s="249"/>
      <c r="K555" s="250">
        <f>ROUND(P555*H555,2)</f>
        <v>0</v>
      </c>
      <c r="L555" s="245" t="s">
        <v>1</v>
      </c>
      <c r="M555" s="251"/>
      <c r="N555" s="252" t="s">
        <v>1</v>
      </c>
      <c r="O555" s="217" t="s">
        <v>41</v>
      </c>
      <c r="P555" s="218">
        <f>I555+J555</f>
        <v>0</v>
      </c>
      <c r="Q555" s="218">
        <f>ROUND(I555*H555,2)</f>
        <v>0</v>
      </c>
      <c r="R555" s="218">
        <f>ROUND(J555*H555,2)</f>
        <v>0</v>
      </c>
      <c r="S555" s="77"/>
      <c r="T555" s="219">
        <f>S555*H555</f>
        <v>0</v>
      </c>
      <c r="U555" s="219">
        <v>0</v>
      </c>
      <c r="V555" s="219">
        <f>U555*H555</f>
        <v>0</v>
      </c>
      <c r="W555" s="219">
        <v>0</v>
      </c>
      <c r="X555" s="220">
        <f>W555*H555</f>
        <v>0</v>
      </c>
      <c r="AR555" s="15" t="s">
        <v>1085</v>
      </c>
      <c r="AT555" s="15" t="s">
        <v>415</v>
      </c>
      <c r="AU555" s="15" t="s">
        <v>149</v>
      </c>
      <c r="AY555" s="15" t="s">
        <v>135</v>
      </c>
      <c r="BE555" s="221">
        <f>IF(O555="základní",K555,0)</f>
        <v>0</v>
      </c>
      <c r="BF555" s="221">
        <f>IF(O555="snížená",K555,0)</f>
        <v>0</v>
      </c>
      <c r="BG555" s="221">
        <f>IF(O555="zákl. přenesená",K555,0)</f>
        <v>0</v>
      </c>
      <c r="BH555" s="221">
        <f>IF(O555="sníž. přenesená",K555,0)</f>
        <v>0</v>
      </c>
      <c r="BI555" s="221">
        <f>IF(O555="nulová",K555,0)</f>
        <v>0</v>
      </c>
      <c r="BJ555" s="15" t="s">
        <v>80</v>
      </c>
      <c r="BK555" s="221">
        <f>ROUND(P555*H555,2)</f>
        <v>0</v>
      </c>
      <c r="BL555" s="15" t="s">
        <v>684</v>
      </c>
      <c r="BM555" s="15" t="s">
        <v>1439</v>
      </c>
    </row>
    <row r="556" spans="2:51" s="12" customFormat="1" ht="12">
      <c r="B556" s="254"/>
      <c r="C556" s="255"/>
      <c r="D556" s="230" t="s">
        <v>204</v>
      </c>
      <c r="E556" s="256" t="s">
        <v>1</v>
      </c>
      <c r="F556" s="257" t="s">
        <v>1078</v>
      </c>
      <c r="G556" s="255"/>
      <c r="H556" s="256" t="s">
        <v>1</v>
      </c>
      <c r="I556" s="258"/>
      <c r="J556" s="258"/>
      <c r="K556" s="255"/>
      <c r="L556" s="255"/>
      <c r="M556" s="259"/>
      <c r="N556" s="260"/>
      <c r="O556" s="261"/>
      <c r="P556" s="261"/>
      <c r="Q556" s="261"/>
      <c r="R556" s="261"/>
      <c r="S556" s="261"/>
      <c r="T556" s="261"/>
      <c r="U556" s="261"/>
      <c r="V556" s="261"/>
      <c r="W556" s="261"/>
      <c r="X556" s="262"/>
      <c r="AT556" s="263" t="s">
        <v>204</v>
      </c>
      <c r="AU556" s="263" t="s">
        <v>149</v>
      </c>
      <c r="AV556" s="12" t="s">
        <v>80</v>
      </c>
      <c r="AW556" s="12" t="s">
        <v>5</v>
      </c>
      <c r="AX556" s="12" t="s">
        <v>72</v>
      </c>
      <c r="AY556" s="263" t="s">
        <v>135</v>
      </c>
    </row>
    <row r="557" spans="2:51" s="11" customFormat="1" ht="12">
      <c r="B557" s="228"/>
      <c r="C557" s="229"/>
      <c r="D557" s="230" t="s">
        <v>204</v>
      </c>
      <c r="E557" s="231" t="s">
        <v>1</v>
      </c>
      <c r="F557" s="232" t="s">
        <v>80</v>
      </c>
      <c r="G557" s="229"/>
      <c r="H557" s="233">
        <v>1</v>
      </c>
      <c r="I557" s="234"/>
      <c r="J557" s="234"/>
      <c r="K557" s="229"/>
      <c r="L557" s="229"/>
      <c r="M557" s="235"/>
      <c r="N557" s="236"/>
      <c r="O557" s="237"/>
      <c r="P557" s="237"/>
      <c r="Q557" s="237"/>
      <c r="R557" s="237"/>
      <c r="S557" s="237"/>
      <c r="T557" s="237"/>
      <c r="U557" s="237"/>
      <c r="V557" s="237"/>
      <c r="W557" s="237"/>
      <c r="X557" s="238"/>
      <c r="AT557" s="239" t="s">
        <v>204</v>
      </c>
      <c r="AU557" s="239" t="s">
        <v>149</v>
      </c>
      <c r="AV557" s="11" t="s">
        <v>82</v>
      </c>
      <c r="AW557" s="11" t="s">
        <v>5</v>
      </c>
      <c r="AX557" s="11" t="s">
        <v>72</v>
      </c>
      <c r="AY557" s="239" t="s">
        <v>135</v>
      </c>
    </row>
    <row r="558" spans="2:51" s="13" customFormat="1" ht="12">
      <c r="B558" s="264"/>
      <c r="C558" s="265"/>
      <c r="D558" s="230" t="s">
        <v>204</v>
      </c>
      <c r="E558" s="266" t="s">
        <v>1</v>
      </c>
      <c r="F558" s="267" t="s">
        <v>1079</v>
      </c>
      <c r="G558" s="265"/>
      <c r="H558" s="268">
        <v>1</v>
      </c>
      <c r="I558" s="269"/>
      <c r="J558" s="269"/>
      <c r="K558" s="265"/>
      <c r="L558" s="265"/>
      <c r="M558" s="270"/>
      <c r="N558" s="271"/>
      <c r="O558" s="272"/>
      <c r="P558" s="272"/>
      <c r="Q558" s="272"/>
      <c r="R558" s="272"/>
      <c r="S558" s="272"/>
      <c r="T558" s="272"/>
      <c r="U558" s="272"/>
      <c r="V558" s="272"/>
      <c r="W558" s="272"/>
      <c r="X558" s="273"/>
      <c r="AT558" s="274" t="s">
        <v>204</v>
      </c>
      <c r="AU558" s="274" t="s">
        <v>149</v>
      </c>
      <c r="AV558" s="13" t="s">
        <v>153</v>
      </c>
      <c r="AW558" s="13" t="s">
        <v>5</v>
      </c>
      <c r="AX558" s="13" t="s">
        <v>80</v>
      </c>
      <c r="AY558" s="274" t="s">
        <v>135</v>
      </c>
    </row>
    <row r="559" spans="2:65" s="1" customFormat="1" ht="16.5" customHeight="1">
      <c r="B559" s="36"/>
      <c r="C559" s="243" t="s">
        <v>1440</v>
      </c>
      <c r="D559" s="243" t="s">
        <v>415</v>
      </c>
      <c r="E559" s="244" t="s">
        <v>1441</v>
      </c>
      <c r="F559" s="245" t="s">
        <v>1442</v>
      </c>
      <c r="G559" s="246" t="s">
        <v>1156</v>
      </c>
      <c r="H559" s="247">
        <v>1</v>
      </c>
      <c r="I559" s="248"/>
      <c r="J559" s="249"/>
      <c r="K559" s="250">
        <f>ROUND(P559*H559,2)</f>
        <v>0</v>
      </c>
      <c r="L559" s="245" t="s">
        <v>1</v>
      </c>
      <c r="M559" s="251"/>
      <c r="N559" s="252" t="s">
        <v>1</v>
      </c>
      <c r="O559" s="217" t="s">
        <v>41</v>
      </c>
      <c r="P559" s="218">
        <f>I559+J559</f>
        <v>0</v>
      </c>
      <c r="Q559" s="218">
        <f>ROUND(I559*H559,2)</f>
        <v>0</v>
      </c>
      <c r="R559" s="218">
        <f>ROUND(J559*H559,2)</f>
        <v>0</v>
      </c>
      <c r="S559" s="77"/>
      <c r="T559" s="219">
        <f>S559*H559</f>
        <v>0</v>
      </c>
      <c r="U559" s="219">
        <v>0</v>
      </c>
      <c r="V559" s="219">
        <f>U559*H559</f>
        <v>0</v>
      </c>
      <c r="W559" s="219">
        <v>0</v>
      </c>
      <c r="X559" s="220">
        <f>W559*H559</f>
        <v>0</v>
      </c>
      <c r="AR559" s="15" t="s">
        <v>1085</v>
      </c>
      <c r="AT559" s="15" t="s">
        <v>415</v>
      </c>
      <c r="AU559" s="15" t="s">
        <v>149</v>
      </c>
      <c r="AY559" s="15" t="s">
        <v>135</v>
      </c>
      <c r="BE559" s="221">
        <f>IF(O559="základní",K559,0)</f>
        <v>0</v>
      </c>
      <c r="BF559" s="221">
        <f>IF(O559="snížená",K559,0)</f>
        <v>0</v>
      </c>
      <c r="BG559" s="221">
        <f>IF(O559="zákl. přenesená",K559,0)</f>
        <v>0</v>
      </c>
      <c r="BH559" s="221">
        <f>IF(O559="sníž. přenesená",K559,0)</f>
        <v>0</v>
      </c>
      <c r="BI559" s="221">
        <f>IF(O559="nulová",K559,0)</f>
        <v>0</v>
      </c>
      <c r="BJ559" s="15" t="s">
        <v>80</v>
      </c>
      <c r="BK559" s="221">
        <f>ROUND(P559*H559,2)</f>
        <v>0</v>
      </c>
      <c r="BL559" s="15" t="s">
        <v>684</v>
      </c>
      <c r="BM559" s="15" t="s">
        <v>1443</v>
      </c>
    </row>
    <row r="560" spans="2:51" s="12" customFormat="1" ht="12">
      <c r="B560" s="254"/>
      <c r="C560" s="255"/>
      <c r="D560" s="230" t="s">
        <v>204</v>
      </c>
      <c r="E560" s="256" t="s">
        <v>1</v>
      </c>
      <c r="F560" s="257" t="s">
        <v>1078</v>
      </c>
      <c r="G560" s="255"/>
      <c r="H560" s="256" t="s">
        <v>1</v>
      </c>
      <c r="I560" s="258"/>
      <c r="J560" s="258"/>
      <c r="K560" s="255"/>
      <c r="L560" s="255"/>
      <c r="M560" s="259"/>
      <c r="N560" s="260"/>
      <c r="O560" s="261"/>
      <c r="P560" s="261"/>
      <c r="Q560" s="261"/>
      <c r="R560" s="261"/>
      <c r="S560" s="261"/>
      <c r="T560" s="261"/>
      <c r="U560" s="261"/>
      <c r="V560" s="261"/>
      <c r="W560" s="261"/>
      <c r="X560" s="262"/>
      <c r="AT560" s="263" t="s">
        <v>204</v>
      </c>
      <c r="AU560" s="263" t="s">
        <v>149</v>
      </c>
      <c r="AV560" s="12" t="s">
        <v>80</v>
      </c>
      <c r="AW560" s="12" t="s">
        <v>5</v>
      </c>
      <c r="AX560" s="12" t="s">
        <v>72</v>
      </c>
      <c r="AY560" s="263" t="s">
        <v>135</v>
      </c>
    </row>
    <row r="561" spans="2:51" s="11" customFormat="1" ht="12">
      <c r="B561" s="228"/>
      <c r="C561" s="229"/>
      <c r="D561" s="230" t="s">
        <v>204</v>
      </c>
      <c r="E561" s="231" t="s">
        <v>1</v>
      </c>
      <c r="F561" s="232" t="s">
        <v>80</v>
      </c>
      <c r="G561" s="229"/>
      <c r="H561" s="233">
        <v>1</v>
      </c>
      <c r="I561" s="234"/>
      <c r="J561" s="234"/>
      <c r="K561" s="229"/>
      <c r="L561" s="229"/>
      <c r="M561" s="235"/>
      <c r="N561" s="236"/>
      <c r="O561" s="237"/>
      <c r="P561" s="237"/>
      <c r="Q561" s="237"/>
      <c r="R561" s="237"/>
      <c r="S561" s="237"/>
      <c r="T561" s="237"/>
      <c r="U561" s="237"/>
      <c r="V561" s="237"/>
      <c r="W561" s="237"/>
      <c r="X561" s="238"/>
      <c r="AT561" s="239" t="s">
        <v>204</v>
      </c>
      <c r="AU561" s="239" t="s">
        <v>149</v>
      </c>
      <c r="AV561" s="11" t="s">
        <v>82</v>
      </c>
      <c r="AW561" s="11" t="s">
        <v>5</v>
      </c>
      <c r="AX561" s="11" t="s">
        <v>72</v>
      </c>
      <c r="AY561" s="239" t="s">
        <v>135</v>
      </c>
    </row>
    <row r="562" spans="2:51" s="13" customFormat="1" ht="12">
      <c r="B562" s="264"/>
      <c r="C562" s="265"/>
      <c r="D562" s="230" t="s">
        <v>204</v>
      </c>
      <c r="E562" s="266" t="s">
        <v>1</v>
      </c>
      <c r="F562" s="267" t="s">
        <v>1079</v>
      </c>
      <c r="G562" s="265"/>
      <c r="H562" s="268">
        <v>1</v>
      </c>
      <c r="I562" s="269"/>
      <c r="J562" s="269"/>
      <c r="K562" s="265"/>
      <c r="L562" s="265"/>
      <c r="M562" s="270"/>
      <c r="N562" s="271"/>
      <c r="O562" s="272"/>
      <c r="P562" s="272"/>
      <c r="Q562" s="272"/>
      <c r="R562" s="272"/>
      <c r="S562" s="272"/>
      <c r="T562" s="272"/>
      <c r="U562" s="272"/>
      <c r="V562" s="272"/>
      <c r="W562" s="272"/>
      <c r="X562" s="273"/>
      <c r="AT562" s="274" t="s">
        <v>204</v>
      </c>
      <c r="AU562" s="274" t="s">
        <v>149</v>
      </c>
      <c r="AV562" s="13" t="s">
        <v>153</v>
      </c>
      <c r="AW562" s="13" t="s">
        <v>5</v>
      </c>
      <c r="AX562" s="13" t="s">
        <v>80</v>
      </c>
      <c r="AY562" s="274" t="s">
        <v>135</v>
      </c>
    </row>
    <row r="563" spans="2:65" s="1" customFormat="1" ht="16.5" customHeight="1">
      <c r="B563" s="36"/>
      <c r="C563" s="243" t="s">
        <v>1444</v>
      </c>
      <c r="D563" s="243" t="s">
        <v>415</v>
      </c>
      <c r="E563" s="244" t="s">
        <v>1445</v>
      </c>
      <c r="F563" s="245" t="s">
        <v>1446</v>
      </c>
      <c r="G563" s="246" t="s">
        <v>1156</v>
      </c>
      <c r="H563" s="247">
        <v>1</v>
      </c>
      <c r="I563" s="248"/>
      <c r="J563" s="249"/>
      <c r="K563" s="250">
        <f>ROUND(P563*H563,2)</f>
        <v>0</v>
      </c>
      <c r="L563" s="245" t="s">
        <v>1</v>
      </c>
      <c r="M563" s="251"/>
      <c r="N563" s="252" t="s">
        <v>1</v>
      </c>
      <c r="O563" s="217" t="s">
        <v>41</v>
      </c>
      <c r="P563" s="218">
        <f>I563+J563</f>
        <v>0</v>
      </c>
      <c r="Q563" s="218">
        <f>ROUND(I563*H563,2)</f>
        <v>0</v>
      </c>
      <c r="R563" s="218">
        <f>ROUND(J563*H563,2)</f>
        <v>0</v>
      </c>
      <c r="S563" s="77"/>
      <c r="T563" s="219">
        <f>S563*H563</f>
        <v>0</v>
      </c>
      <c r="U563" s="219">
        <v>0</v>
      </c>
      <c r="V563" s="219">
        <f>U563*H563</f>
        <v>0</v>
      </c>
      <c r="W563" s="219">
        <v>0</v>
      </c>
      <c r="X563" s="220">
        <f>W563*H563</f>
        <v>0</v>
      </c>
      <c r="AR563" s="15" t="s">
        <v>1085</v>
      </c>
      <c r="AT563" s="15" t="s">
        <v>415</v>
      </c>
      <c r="AU563" s="15" t="s">
        <v>149</v>
      </c>
      <c r="AY563" s="15" t="s">
        <v>135</v>
      </c>
      <c r="BE563" s="221">
        <f>IF(O563="základní",K563,0)</f>
        <v>0</v>
      </c>
      <c r="BF563" s="221">
        <f>IF(O563="snížená",K563,0)</f>
        <v>0</v>
      </c>
      <c r="BG563" s="221">
        <f>IF(O563="zákl. přenesená",K563,0)</f>
        <v>0</v>
      </c>
      <c r="BH563" s="221">
        <f>IF(O563="sníž. přenesená",K563,0)</f>
        <v>0</v>
      </c>
      <c r="BI563" s="221">
        <f>IF(O563="nulová",K563,0)</f>
        <v>0</v>
      </c>
      <c r="BJ563" s="15" t="s">
        <v>80</v>
      </c>
      <c r="BK563" s="221">
        <f>ROUND(P563*H563,2)</f>
        <v>0</v>
      </c>
      <c r="BL563" s="15" t="s">
        <v>684</v>
      </c>
      <c r="BM563" s="15" t="s">
        <v>1447</v>
      </c>
    </row>
    <row r="564" spans="2:51" s="12" customFormat="1" ht="12">
      <c r="B564" s="254"/>
      <c r="C564" s="255"/>
      <c r="D564" s="230" t="s">
        <v>204</v>
      </c>
      <c r="E564" s="256" t="s">
        <v>1</v>
      </c>
      <c r="F564" s="257" t="s">
        <v>1078</v>
      </c>
      <c r="G564" s="255"/>
      <c r="H564" s="256" t="s">
        <v>1</v>
      </c>
      <c r="I564" s="258"/>
      <c r="J564" s="258"/>
      <c r="K564" s="255"/>
      <c r="L564" s="255"/>
      <c r="M564" s="259"/>
      <c r="N564" s="260"/>
      <c r="O564" s="261"/>
      <c r="P564" s="261"/>
      <c r="Q564" s="261"/>
      <c r="R564" s="261"/>
      <c r="S564" s="261"/>
      <c r="T564" s="261"/>
      <c r="U564" s="261"/>
      <c r="V564" s="261"/>
      <c r="W564" s="261"/>
      <c r="X564" s="262"/>
      <c r="AT564" s="263" t="s">
        <v>204</v>
      </c>
      <c r="AU564" s="263" t="s">
        <v>149</v>
      </c>
      <c r="AV564" s="12" t="s">
        <v>80</v>
      </c>
      <c r="AW564" s="12" t="s">
        <v>5</v>
      </c>
      <c r="AX564" s="12" t="s">
        <v>72</v>
      </c>
      <c r="AY564" s="263" t="s">
        <v>135</v>
      </c>
    </row>
    <row r="565" spans="2:51" s="11" customFormat="1" ht="12">
      <c r="B565" s="228"/>
      <c r="C565" s="229"/>
      <c r="D565" s="230" t="s">
        <v>204</v>
      </c>
      <c r="E565" s="231" t="s">
        <v>1</v>
      </c>
      <c r="F565" s="232" t="s">
        <v>80</v>
      </c>
      <c r="G565" s="229"/>
      <c r="H565" s="233">
        <v>1</v>
      </c>
      <c r="I565" s="234"/>
      <c r="J565" s="234"/>
      <c r="K565" s="229"/>
      <c r="L565" s="229"/>
      <c r="M565" s="235"/>
      <c r="N565" s="236"/>
      <c r="O565" s="237"/>
      <c r="P565" s="237"/>
      <c r="Q565" s="237"/>
      <c r="R565" s="237"/>
      <c r="S565" s="237"/>
      <c r="T565" s="237"/>
      <c r="U565" s="237"/>
      <c r="V565" s="237"/>
      <c r="W565" s="237"/>
      <c r="X565" s="238"/>
      <c r="AT565" s="239" t="s">
        <v>204</v>
      </c>
      <c r="AU565" s="239" t="s">
        <v>149</v>
      </c>
      <c r="AV565" s="11" t="s">
        <v>82</v>
      </c>
      <c r="AW565" s="11" t="s">
        <v>5</v>
      </c>
      <c r="AX565" s="11" t="s">
        <v>72</v>
      </c>
      <c r="AY565" s="239" t="s">
        <v>135</v>
      </c>
    </row>
    <row r="566" spans="2:51" s="13" customFormat="1" ht="12">
      <c r="B566" s="264"/>
      <c r="C566" s="265"/>
      <c r="D566" s="230" t="s">
        <v>204</v>
      </c>
      <c r="E566" s="266" t="s">
        <v>1</v>
      </c>
      <c r="F566" s="267" t="s">
        <v>1079</v>
      </c>
      <c r="G566" s="265"/>
      <c r="H566" s="268">
        <v>1</v>
      </c>
      <c r="I566" s="269"/>
      <c r="J566" s="269"/>
      <c r="K566" s="265"/>
      <c r="L566" s="265"/>
      <c r="M566" s="270"/>
      <c r="N566" s="271"/>
      <c r="O566" s="272"/>
      <c r="P566" s="272"/>
      <c r="Q566" s="272"/>
      <c r="R566" s="272"/>
      <c r="S566" s="272"/>
      <c r="T566" s="272"/>
      <c r="U566" s="272"/>
      <c r="V566" s="272"/>
      <c r="W566" s="272"/>
      <c r="X566" s="273"/>
      <c r="AT566" s="274" t="s">
        <v>204</v>
      </c>
      <c r="AU566" s="274" t="s">
        <v>149</v>
      </c>
      <c r="AV566" s="13" t="s">
        <v>153</v>
      </c>
      <c r="AW566" s="13" t="s">
        <v>5</v>
      </c>
      <c r="AX566" s="13" t="s">
        <v>80</v>
      </c>
      <c r="AY566" s="274" t="s">
        <v>135</v>
      </c>
    </row>
    <row r="567" spans="2:65" s="1" customFormat="1" ht="16.5" customHeight="1">
      <c r="B567" s="36"/>
      <c r="C567" s="243" t="s">
        <v>1448</v>
      </c>
      <c r="D567" s="243" t="s">
        <v>415</v>
      </c>
      <c r="E567" s="244" t="s">
        <v>1449</v>
      </c>
      <c r="F567" s="245" t="s">
        <v>1450</v>
      </c>
      <c r="G567" s="246" t="s">
        <v>1156</v>
      </c>
      <c r="H567" s="247">
        <v>1</v>
      </c>
      <c r="I567" s="248"/>
      <c r="J567" s="249"/>
      <c r="K567" s="250">
        <f>ROUND(P567*H567,2)</f>
        <v>0</v>
      </c>
      <c r="L567" s="245" t="s">
        <v>1</v>
      </c>
      <c r="M567" s="251"/>
      <c r="N567" s="252" t="s">
        <v>1</v>
      </c>
      <c r="O567" s="217" t="s">
        <v>41</v>
      </c>
      <c r="P567" s="218">
        <f>I567+J567</f>
        <v>0</v>
      </c>
      <c r="Q567" s="218">
        <f>ROUND(I567*H567,2)</f>
        <v>0</v>
      </c>
      <c r="R567" s="218">
        <f>ROUND(J567*H567,2)</f>
        <v>0</v>
      </c>
      <c r="S567" s="77"/>
      <c r="T567" s="219">
        <f>S567*H567</f>
        <v>0</v>
      </c>
      <c r="U567" s="219">
        <v>0</v>
      </c>
      <c r="V567" s="219">
        <f>U567*H567</f>
        <v>0</v>
      </c>
      <c r="W567" s="219">
        <v>0</v>
      </c>
      <c r="X567" s="220">
        <f>W567*H567</f>
        <v>0</v>
      </c>
      <c r="AR567" s="15" t="s">
        <v>1085</v>
      </c>
      <c r="AT567" s="15" t="s">
        <v>415</v>
      </c>
      <c r="AU567" s="15" t="s">
        <v>149</v>
      </c>
      <c r="AY567" s="15" t="s">
        <v>135</v>
      </c>
      <c r="BE567" s="221">
        <f>IF(O567="základní",K567,0)</f>
        <v>0</v>
      </c>
      <c r="BF567" s="221">
        <f>IF(O567="snížená",K567,0)</f>
        <v>0</v>
      </c>
      <c r="BG567" s="221">
        <f>IF(O567="zákl. přenesená",K567,0)</f>
        <v>0</v>
      </c>
      <c r="BH567" s="221">
        <f>IF(O567="sníž. přenesená",K567,0)</f>
        <v>0</v>
      </c>
      <c r="BI567" s="221">
        <f>IF(O567="nulová",K567,0)</f>
        <v>0</v>
      </c>
      <c r="BJ567" s="15" t="s">
        <v>80</v>
      </c>
      <c r="BK567" s="221">
        <f>ROUND(P567*H567,2)</f>
        <v>0</v>
      </c>
      <c r="BL567" s="15" t="s">
        <v>684</v>
      </c>
      <c r="BM567" s="15" t="s">
        <v>1451</v>
      </c>
    </row>
    <row r="568" spans="2:51" s="12" customFormat="1" ht="12">
      <c r="B568" s="254"/>
      <c r="C568" s="255"/>
      <c r="D568" s="230" t="s">
        <v>204</v>
      </c>
      <c r="E568" s="256" t="s">
        <v>1</v>
      </c>
      <c r="F568" s="257" t="s">
        <v>1078</v>
      </c>
      <c r="G568" s="255"/>
      <c r="H568" s="256" t="s">
        <v>1</v>
      </c>
      <c r="I568" s="258"/>
      <c r="J568" s="258"/>
      <c r="K568" s="255"/>
      <c r="L568" s="255"/>
      <c r="M568" s="259"/>
      <c r="N568" s="260"/>
      <c r="O568" s="261"/>
      <c r="P568" s="261"/>
      <c r="Q568" s="261"/>
      <c r="R568" s="261"/>
      <c r="S568" s="261"/>
      <c r="T568" s="261"/>
      <c r="U568" s="261"/>
      <c r="V568" s="261"/>
      <c r="W568" s="261"/>
      <c r="X568" s="262"/>
      <c r="AT568" s="263" t="s">
        <v>204</v>
      </c>
      <c r="AU568" s="263" t="s">
        <v>149</v>
      </c>
      <c r="AV568" s="12" t="s">
        <v>80</v>
      </c>
      <c r="AW568" s="12" t="s">
        <v>5</v>
      </c>
      <c r="AX568" s="12" t="s">
        <v>72</v>
      </c>
      <c r="AY568" s="263" t="s">
        <v>135</v>
      </c>
    </row>
    <row r="569" spans="2:51" s="11" customFormat="1" ht="12">
      <c r="B569" s="228"/>
      <c r="C569" s="229"/>
      <c r="D569" s="230" t="s">
        <v>204</v>
      </c>
      <c r="E569" s="231" t="s">
        <v>1</v>
      </c>
      <c r="F569" s="232" t="s">
        <v>80</v>
      </c>
      <c r="G569" s="229"/>
      <c r="H569" s="233">
        <v>1</v>
      </c>
      <c r="I569" s="234"/>
      <c r="J569" s="234"/>
      <c r="K569" s="229"/>
      <c r="L569" s="229"/>
      <c r="M569" s="235"/>
      <c r="N569" s="236"/>
      <c r="O569" s="237"/>
      <c r="P569" s="237"/>
      <c r="Q569" s="237"/>
      <c r="R569" s="237"/>
      <c r="S569" s="237"/>
      <c r="T569" s="237"/>
      <c r="U569" s="237"/>
      <c r="V569" s="237"/>
      <c r="W569" s="237"/>
      <c r="X569" s="238"/>
      <c r="AT569" s="239" t="s">
        <v>204</v>
      </c>
      <c r="AU569" s="239" t="s">
        <v>149</v>
      </c>
      <c r="AV569" s="11" t="s">
        <v>82</v>
      </c>
      <c r="AW569" s="11" t="s">
        <v>5</v>
      </c>
      <c r="AX569" s="11" t="s">
        <v>72</v>
      </c>
      <c r="AY569" s="239" t="s">
        <v>135</v>
      </c>
    </row>
    <row r="570" spans="2:51" s="13" customFormat="1" ht="12">
      <c r="B570" s="264"/>
      <c r="C570" s="265"/>
      <c r="D570" s="230" t="s">
        <v>204</v>
      </c>
      <c r="E570" s="266" t="s">
        <v>1</v>
      </c>
      <c r="F570" s="267" t="s">
        <v>1079</v>
      </c>
      <c r="G570" s="265"/>
      <c r="H570" s="268">
        <v>1</v>
      </c>
      <c r="I570" s="269"/>
      <c r="J570" s="269"/>
      <c r="K570" s="265"/>
      <c r="L570" s="265"/>
      <c r="M570" s="270"/>
      <c r="N570" s="271"/>
      <c r="O570" s="272"/>
      <c r="P570" s="272"/>
      <c r="Q570" s="272"/>
      <c r="R570" s="272"/>
      <c r="S570" s="272"/>
      <c r="T570" s="272"/>
      <c r="U570" s="272"/>
      <c r="V570" s="272"/>
      <c r="W570" s="272"/>
      <c r="X570" s="273"/>
      <c r="AT570" s="274" t="s">
        <v>204</v>
      </c>
      <c r="AU570" s="274" t="s">
        <v>149</v>
      </c>
      <c r="AV570" s="13" t="s">
        <v>153</v>
      </c>
      <c r="AW570" s="13" t="s">
        <v>5</v>
      </c>
      <c r="AX570" s="13" t="s">
        <v>80</v>
      </c>
      <c r="AY570" s="274" t="s">
        <v>135</v>
      </c>
    </row>
    <row r="571" spans="2:65" s="1" customFormat="1" ht="16.5" customHeight="1">
      <c r="B571" s="36"/>
      <c r="C571" s="243" t="s">
        <v>1452</v>
      </c>
      <c r="D571" s="243" t="s">
        <v>415</v>
      </c>
      <c r="E571" s="244" t="s">
        <v>1453</v>
      </c>
      <c r="F571" s="245" t="s">
        <v>1454</v>
      </c>
      <c r="G571" s="246" t="s">
        <v>1156</v>
      </c>
      <c r="H571" s="247">
        <v>1</v>
      </c>
      <c r="I571" s="248"/>
      <c r="J571" s="249"/>
      <c r="K571" s="250">
        <f>ROUND(P571*H571,2)</f>
        <v>0</v>
      </c>
      <c r="L571" s="245" t="s">
        <v>1</v>
      </c>
      <c r="M571" s="251"/>
      <c r="N571" s="252" t="s">
        <v>1</v>
      </c>
      <c r="O571" s="217" t="s">
        <v>41</v>
      </c>
      <c r="P571" s="218">
        <f>I571+J571</f>
        <v>0</v>
      </c>
      <c r="Q571" s="218">
        <f>ROUND(I571*H571,2)</f>
        <v>0</v>
      </c>
      <c r="R571" s="218">
        <f>ROUND(J571*H571,2)</f>
        <v>0</v>
      </c>
      <c r="S571" s="77"/>
      <c r="T571" s="219">
        <f>S571*H571</f>
        <v>0</v>
      </c>
      <c r="U571" s="219">
        <v>0</v>
      </c>
      <c r="V571" s="219">
        <f>U571*H571</f>
        <v>0</v>
      </c>
      <c r="W571" s="219">
        <v>0</v>
      </c>
      <c r="X571" s="220">
        <f>W571*H571</f>
        <v>0</v>
      </c>
      <c r="AR571" s="15" t="s">
        <v>1085</v>
      </c>
      <c r="AT571" s="15" t="s">
        <v>415</v>
      </c>
      <c r="AU571" s="15" t="s">
        <v>149</v>
      </c>
      <c r="AY571" s="15" t="s">
        <v>135</v>
      </c>
      <c r="BE571" s="221">
        <f>IF(O571="základní",K571,0)</f>
        <v>0</v>
      </c>
      <c r="BF571" s="221">
        <f>IF(O571="snížená",K571,0)</f>
        <v>0</v>
      </c>
      <c r="BG571" s="221">
        <f>IF(O571="zákl. přenesená",K571,0)</f>
        <v>0</v>
      </c>
      <c r="BH571" s="221">
        <f>IF(O571="sníž. přenesená",K571,0)</f>
        <v>0</v>
      </c>
      <c r="BI571" s="221">
        <f>IF(O571="nulová",K571,0)</f>
        <v>0</v>
      </c>
      <c r="BJ571" s="15" t="s">
        <v>80</v>
      </c>
      <c r="BK571" s="221">
        <f>ROUND(P571*H571,2)</f>
        <v>0</v>
      </c>
      <c r="BL571" s="15" t="s">
        <v>684</v>
      </c>
      <c r="BM571" s="15" t="s">
        <v>1455</v>
      </c>
    </row>
    <row r="572" spans="2:51" s="12" customFormat="1" ht="12">
      <c r="B572" s="254"/>
      <c r="C572" s="255"/>
      <c r="D572" s="230" t="s">
        <v>204</v>
      </c>
      <c r="E572" s="256" t="s">
        <v>1</v>
      </c>
      <c r="F572" s="257" t="s">
        <v>1078</v>
      </c>
      <c r="G572" s="255"/>
      <c r="H572" s="256" t="s">
        <v>1</v>
      </c>
      <c r="I572" s="258"/>
      <c r="J572" s="258"/>
      <c r="K572" s="255"/>
      <c r="L572" s="255"/>
      <c r="M572" s="259"/>
      <c r="N572" s="260"/>
      <c r="O572" s="261"/>
      <c r="P572" s="261"/>
      <c r="Q572" s="261"/>
      <c r="R572" s="261"/>
      <c r="S572" s="261"/>
      <c r="T572" s="261"/>
      <c r="U572" s="261"/>
      <c r="V572" s="261"/>
      <c r="W572" s="261"/>
      <c r="X572" s="262"/>
      <c r="AT572" s="263" t="s">
        <v>204</v>
      </c>
      <c r="AU572" s="263" t="s">
        <v>149</v>
      </c>
      <c r="AV572" s="12" t="s">
        <v>80</v>
      </c>
      <c r="AW572" s="12" t="s">
        <v>5</v>
      </c>
      <c r="AX572" s="12" t="s">
        <v>72</v>
      </c>
      <c r="AY572" s="263" t="s">
        <v>135</v>
      </c>
    </row>
    <row r="573" spans="2:51" s="11" customFormat="1" ht="12">
      <c r="B573" s="228"/>
      <c r="C573" s="229"/>
      <c r="D573" s="230" t="s">
        <v>204</v>
      </c>
      <c r="E573" s="231" t="s">
        <v>1</v>
      </c>
      <c r="F573" s="232" t="s">
        <v>80</v>
      </c>
      <c r="G573" s="229"/>
      <c r="H573" s="233">
        <v>1</v>
      </c>
      <c r="I573" s="234"/>
      <c r="J573" s="234"/>
      <c r="K573" s="229"/>
      <c r="L573" s="229"/>
      <c r="M573" s="235"/>
      <c r="N573" s="236"/>
      <c r="O573" s="237"/>
      <c r="P573" s="237"/>
      <c r="Q573" s="237"/>
      <c r="R573" s="237"/>
      <c r="S573" s="237"/>
      <c r="T573" s="237"/>
      <c r="U573" s="237"/>
      <c r="V573" s="237"/>
      <c r="W573" s="237"/>
      <c r="X573" s="238"/>
      <c r="AT573" s="239" t="s">
        <v>204</v>
      </c>
      <c r="AU573" s="239" t="s">
        <v>149</v>
      </c>
      <c r="AV573" s="11" t="s">
        <v>82</v>
      </c>
      <c r="AW573" s="11" t="s">
        <v>5</v>
      </c>
      <c r="AX573" s="11" t="s">
        <v>72</v>
      </c>
      <c r="AY573" s="239" t="s">
        <v>135</v>
      </c>
    </row>
    <row r="574" spans="2:51" s="13" customFormat="1" ht="12">
      <c r="B574" s="264"/>
      <c r="C574" s="265"/>
      <c r="D574" s="230" t="s">
        <v>204</v>
      </c>
      <c r="E574" s="266" t="s">
        <v>1</v>
      </c>
      <c r="F574" s="267" t="s">
        <v>1079</v>
      </c>
      <c r="G574" s="265"/>
      <c r="H574" s="268">
        <v>1</v>
      </c>
      <c r="I574" s="269"/>
      <c r="J574" s="269"/>
      <c r="K574" s="265"/>
      <c r="L574" s="265"/>
      <c r="M574" s="270"/>
      <c r="N574" s="271"/>
      <c r="O574" s="272"/>
      <c r="P574" s="272"/>
      <c r="Q574" s="272"/>
      <c r="R574" s="272"/>
      <c r="S574" s="272"/>
      <c r="T574" s="272"/>
      <c r="U574" s="272"/>
      <c r="V574" s="272"/>
      <c r="W574" s="272"/>
      <c r="X574" s="273"/>
      <c r="AT574" s="274" t="s">
        <v>204</v>
      </c>
      <c r="AU574" s="274" t="s">
        <v>149</v>
      </c>
      <c r="AV574" s="13" t="s">
        <v>153</v>
      </c>
      <c r="AW574" s="13" t="s">
        <v>5</v>
      </c>
      <c r="AX574" s="13" t="s">
        <v>80</v>
      </c>
      <c r="AY574" s="274" t="s">
        <v>135</v>
      </c>
    </row>
    <row r="575" spans="2:65" s="1" customFormat="1" ht="16.5" customHeight="1">
      <c r="B575" s="36"/>
      <c r="C575" s="243" t="s">
        <v>1456</v>
      </c>
      <c r="D575" s="243" t="s">
        <v>415</v>
      </c>
      <c r="E575" s="244" t="s">
        <v>1457</v>
      </c>
      <c r="F575" s="245" t="s">
        <v>1458</v>
      </c>
      <c r="G575" s="246" t="s">
        <v>1156</v>
      </c>
      <c r="H575" s="247">
        <v>1</v>
      </c>
      <c r="I575" s="248"/>
      <c r="J575" s="249"/>
      <c r="K575" s="250">
        <f>ROUND(P575*H575,2)</f>
        <v>0</v>
      </c>
      <c r="L575" s="245" t="s">
        <v>1</v>
      </c>
      <c r="M575" s="251"/>
      <c r="N575" s="252" t="s">
        <v>1</v>
      </c>
      <c r="O575" s="217" t="s">
        <v>41</v>
      </c>
      <c r="P575" s="218">
        <f>I575+J575</f>
        <v>0</v>
      </c>
      <c r="Q575" s="218">
        <f>ROUND(I575*H575,2)</f>
        <v>0</v>
      </c>
      <c r="R575" s="218">
        <f>ROUND(J575*H575,2)</f>
        <v>0</v>
      </c>
      <c r="S575" s="77"/>
      <c r="T575" s="219">
        <f>S575*H575</f>
        <v>0</v>
      </c>
      <c r="U575" s="219">
        <v>0</v>
      </c>
      <c r="V575" s="219">
        <f>U575*H575</f>
        <v>0</v>
      </c>
      <c r="W575" s="219">
        <v>0</v>
      </c>
      <c r="X575" s="220">
        <f>W575*H575</f>
        <v>0</v>
      </c>
      <c r="AR575" s="15" t="s">
        <v>1085</v>
      </c>
      <c r="AT575" s="15" t="s">
        <v>415</v>
      </c>
      <c r="AU575" s="15" t="s">
        <v>149</v>
      </c>
      <c r="AY575" s="15" t="s">
        <v>135</v>
      </c>
      <c r="BE575" s="221">
        <f>IF(O575="základní",K575,0)</f>
        <v>0</v>
      </c>
      <c r="BF575" s="221">
        <f>IF(O575="snížená",K575,0)</f>
        <v>0</v>
      </c>
      <c r="BG575" s="221">
        <f>IF(O575="zákl. přenesená",K575,0)</f>
        <v>0</v>
      </c>
      <c r="BH575" s="221">
        <f>IF(O575="sníž. přenesená",K575,0)</f>
        <v>0</v>
      </c>
      <c r="BI575" s="221">
        <f>IF(O575="nulová",K575,0)</f>
        <v>0</v>
      </c>
      <c r="BJ575" s="15" t="s">
        <v>80</v>
      </c>
      <c r="BK575" s="221">
        <f>ROUND(P575*H575,2)</f>
        <v>0</v>
      </c>
      <c r="BL575" s="15" t="s">
        <v>684</v>
      </c>
      <c r="BM575" s="15" t="s">
        <v>1459</v>
      </c>
    </row>
    <row r="576" spans="2:51" s="12" customFormat="1" ht="12">
      <c r="B576" s="254"/>
      <c r="C576" s="255"/>
      <c r="D576" s="230" t="s">
        <v>204</v>
      </c>
      <c r="E576" s="256" t="s">
        <v>1</v>
      </c>
      <c r="F576" s="257" t="s">
        <v>1078</v>
      </c>
      <c r="G576" s="255"/>
      <c r="H576" s="256" t="s">
        <v>1</v>
      </c>
      <c r="I576" s="258"/>
      <c r="J576" s="258"/>
      <c r="K576" s="255"/>
      <c r="L576" s="255"/>
      <c r="M576" s="259"/>
      <c r="N576" s="260"/>
      <c r="O576" s="261"/>
      <c r="P576" s="261"/>
      <c r="Q576" s="261"/>
      <c r="R576" s="261"/>
      <c r="S576" s="261"/>
      <c r="T576" s="261"/>
      <c r="U576" s="261"/>
      <c r="V576" s="261"/>
      <c r="W576" s="261"/>
      <c r="X576" s="262"/>
      <c r="AT576" s="263" t="s">
        <v>204</v>
      </c>
      <c r="AU576" s="263" t="s">
        <v>149</v>
      </c>
      <c r="AV576" s="12" t="s">
        <v>80</v>
      </c>
      <c r="AW576" s="12" t="s">
        <v>5</v>
      </c>
      <c r="AX576" s="12" t="s">
        <v>72</v>
      </c>
      <c r="AY576" s="263" t="s">
        <v>135</v>
      </c>
    </row>
    <row r="577" spans="2:51" s="11" customFormat="1" ht="12">
      <c r="B577" s="228"/>
      <c r="C577" s="229"/>
      <c r="D577" s="230" t="s">
        <v>204</v>
      </c>
      <c r="E577" s="231" t="s">
        <v>1</v>
      </c>
      <c r="F577" s="232" t="s">
        <v>80</v>
      </c>
      <c r="G577" s="229"/>
      <c r="H577" s="233">
        <v>1</v>
      </c>
      <c r="I577" s="234"/>
      <c r="J577" s="234"/>
      <c r="K577" s="229"/>
      <c r="L577" s="229"/>
      <c r="M577" s="235"/>
      <c r="N577" s="236"/>
      <c r="O577" s="237"/>
      <c r="P577" s="237"/>
      <c r="Q577" s="237"/>
      <c r="R577" s="237"/>
      <c r="S577" s="237"/>
      <c r="T577" s="237"/>
      <c r="U577" s="237"/>
      <c r="V577" s="237"/>
      <c r="W577" s="237"/>
      <c r="X577" s="238"/>
      <c r="AT577" s="239" t="s">
        <v>204</v>
      </c>
      <c r="AU577" s="239" t="s">
        <v>149</v>
      </c>
      <c r="AV577" s="11" t="s">
        <v>82</v>
      </c>
      <c r="AW577" s="11" t="s">
        <v>5</v>
      </c>
      <c r="AX577" s="11" t="s">
        <v>72</v>
      </c>
      <c r="AY577" s="239" t="s">
        <v>135</v>
      </c>
    </row>
    <row r="578" spans="2:51" s="13" customFormat="1" ht="12">
      <c r="B578" s="264"/>
      <c r="C578" s="265"/>
      <c r="D578" s="230" t="s">
        <v>204</v>
      </c>
      <c r="E578" s="266" t="s">
        <v>1</v>
      </c>
      <c r="F578" s="267" t="s">
        <v>1079</v>
      </c>
      <c r="G578" s="265"/>
      <c r="H578" s="268">
        <v>1</v>
      </c>
      <c r="I578" s="269"/>
      <c r="J578" s="269"/>
      <c r="K578" s="265"/>
      <c r="L578" s="265"/>
      <c r="M578" s="270"/>
      <c r="N578" s="271"/>
      <c r="O578" s="272"/>
      <c r="P578" s="272"/>
      <c r="Q578" s="272"/>
      <c r="R578" s="272"/>
      <c r="S578" s="272"/>
      <c r="T578" s="272"/>
      <c r="U578" s="272"/>
      <c r="V578" s="272"/>
      <c r="W578" s="272"/>
      <c r="X578" s="273"/>
      <c r="AT578" s="274" t="s">
        <v>204</v>
      </c>
      <c r="AU578" s="274" t="s">
        <v>149</v>
      </c>
      <c r="AV578" s="13" t="s">
        <v>153</v>
      </c>
      <c r="AW578" s="13" t="s">
        <v>5</v>
      </c>
      <c r="AX578" s="13" t="s">
        <v>80</v>
      </c>
      <c r="AY578" s="274" t="s">
        <v>135</v>
      </c>
    </row>
    <row r="579" spans="2:65" s="1" customFormat="1" ht="16.5" customHeight="1">
      <c r="B579" s="36"/>
      <c r="C579" s="209" t="s">
        <v>1460</v>
      </c>
      <c r="D579" s="209" t="s">
        <v>138</v>
      </c>
      <c r="E579" s="210" t="s">
        <v>1164</v>
      </c>
      <c r="F579" s="211" t="s">
        <v>1165</v>
      </c>
      <c r="G579" s="212" t="s">
        <v>249</v>
      </c>
      <c r="H579" s="213">
        <v>108</v>
      </c>
      <c r="I579" s="214"/>
      <c r="J579" s="214"/>
      <c r="K579" s="215">
        <f>ROUND(P579*H579,2)</f>
        <v>0</v>
      </c>
      <c r="L579" s="211" t="s">
        <v>142</v>
      </c>
      <c r="M579" s="41"/>
      <c r="N579" s="216" t="s">
        <v>1</v>
      </c>
      <c r="O579" s="217" t="s">
        <v>41</v>
      </c>
      <c r="P579" s="218">
        <f>I579+J579</f>
        <v>0</v>
      </c>
      <c r="Q579" s="218">
        <f>ROUND(I579*H579,2)</f>
        <v>0</v>
      </c>
      <c r="R579" s="218">
        <f>ROUND(J579*H579,2)</f>
        <v>0</v>
      </c>
      <c r="S579" s="77"/>
      <c r="T579" s="219">
        <f>S579*H579</f>
        <v>0</v>
      </c>
      <c r="U579" s="219">
        <v>0</v>
      </c>
      <c r="V579" s="219">
        <f>U579*H579</f>
        <v>0</v>
      </c>
      <c r="W579" s="219">
        <v>0</v>
      </c>
      <c r="X579" s="220">
        <f>W579*H579</f>
        <v>0</v>
      </c>
      <c r="AR579" s="15" t="s">
        <v>684</v>
      </c>
      <c r="AT579" s="15" t="s">
        <v>138</v>
      </c>
      <c r="AU579" s="15" t="s">
        <v>149</v>
      </c>
      <c r="AY579" s="15" t="s">
        <v>135</v>
      </c>
      <c r="BE579" s="221">
        <f>IF(O579="základní",K579,0)</f>
        <v>0</v>
      </c>
      <c r="BF579" s="221">
        <f>IF(O579="snížená",K579,0)</f>
        <v>0</v>
      </c>
      <c r="BG579" s="221">
        <f>IF(O579="zákl. přenesená",K579,0)</f>
        <v>0</v>
      </c>
      <c r="BH579" s="221">
        <f>IF(O579="sníž. přenesená",K579,0)</f>
        <v>0</v>
      </c>
      <c r="BI579" s="221">
        <f>IF(O579="nulová",K579,0)</f>
        <v>0</v>
      </c>
      <c r="BJ579" s="15" t="s">
        <v>80</v>
      </c>
      <c r="BK579" s="221">
        <f>ROUND(P579*H579,2)</f>
        <v>0</v>
      </c>
      <c r="BL579" s="15" t="s">
        <v>684</v>
      </c>
      <c r="BM579" s="15" t="s">
        <v>1461</v>
      </c>
    </row>
    <row r="580" spans="2:51" s="12" customFormat="1" ht="12">
      <c r="B580" s="254"/>
      <c r="C580" s="255"/>
      <c r="D580" s="230" t="s">
        <v>204</v>
      </c>
      <c r="E580" s="256" t="s">
        <v>1</v>
      </c>
      <c r="F580" s="257" t="s">
        <v>1078</v>
      </c>
      <c r="G580" s="255"/>
      <c r="H580" s="256" t="s">
        <v>1</v>
      </c>
      <c r="I580" s="258"/>
      <c r="J580" s="258"/>
      <c r="K580" s="255"/>
      <c r="L580" s="255"/>
      <c r="M580" s="259"/>
      <c r="N580" s="260"/>
      <c r="O580" s="261"/>
      <c r="P580" s="261"/>
      <c r="Q580" s="261"/>
      <c r="R580" s="261"/>
      <c r="S580" s="261"/>
      <c r="T580" s="261"/>
      <c r="U580" s="261"/>
      <c r="V580" s="261"/>
      <c r="W580" s="261"/>
      <c r="X580" s="262"/>
      <c r="AT580" s="263" t="s">
        <v>204</v>
      </c>
      <c r="AU580" s="263" t="s">
        <v>149</v>
      </c>
      <c r="AV580" s="12" t="s">
        <v>80</v>
      </c>
      <c r="AW580" s="12" t="s">
        <v>5</v>
      </c>
      <c r="AX580" s="12" t="s">
        <v>72</v>
      </c>
      <c r="AY580" s="263" t="s">
        <v>135</v>
      </c>
    </row>
    <row r="581" spans="2:51" s="11" customFormat="1" ht="12">
      <c r="B581" s="228"/>
      <c r="C581" s="229"/>
      <c r="D581" s="230" t="s">
        <v>204</v>
      </c>
      <c r="E581" s="231" t="s">
        <v>1</v>
      </c>
      <c r="F581" s="232" t="s">
        <v>1367</v>
      </c>
      <c r="G581" s="229"/>
      <c r="H581" s="233">
        <v>108</v>
      </c>
      <c r="I581" s="234"/>
      <c r="J581" s="234"/>
      <c r="K581" s="229"/>
      <c r="L581" s="229"/>
      <c r="M581" s="235"/>
      <c r="N581" s="236"/>
      <c r="O581" s="237"/>
      <c r="P581" s="237"/>
      <c r="Q581" s="237"/>
      <c r="R581" s="237"/>
      <c r="S581" s="237"/>
      <c r="T581" s="237"/>
      <c r="U581" s="237"/>
      <c r="V581" s="237"/>
      <c r="W581" s="237"/>
      <c r="X581" s="238"/>
      <c r="AT581" s="239" t="s">
        <v>204</v>
      </c>
      <c r="AU581" s="239" t="s">
        <v>149</v>
      </c>
      <c r="AV581" s="11" t="s">
        <v>82</v>
      </c>
      <c r="AW581" s="11" t="s">
        <v>5</v>
      </c>
      <c r="AX581" s="11" t="s">
        <v>72</v>
      </c>
      <c r="AY581" s="239" t="s">
        <v>135</v>
      </c>
    </row>
    <row r="582" spans="2:51" s="13" customFormat="1" ht="12">
      <c r="B582" s="264"/>
      <c r="C582" s="265"/>
      <c r="D582" s="230" t="s">
        <v>204</v>
      </c>
      <c r="E582" s="266" t="s">
        <v>1</v>
      </c>
      <c r="F582" s="267" t="s">
        <v>1079</v>
      </c>
      <c r="G582" s="265"/>
      <c r="H582" s="268">
        <v>108</v>
      </c>
      <c r="I582" s="269"/>
      <c r="J582" s="269"/>
      <c r="K582" s="265"/>
      <c r="L582" s="265"/>
      <c r="M582" s="270"/>
      <c r="N582" s="271"/>
      <c r="O582" s="272"/>
      <c r="P582" s="272"/>
      <c r="Q582" s="272"/>
      <c r="R582" s="272"/>
      <c r="S582" s="272"/>
      <c r="T582" s="272"/>
      <c r="U582" s="272"/>
      <c r="V582" s="272"/>
      <c r="W582" s="272"/>
      <c r="X582" s="273"/>
      <c r="AT582" s="274" t="s">
        <v>204</v>
      </c>
      <c r="AU582" s="274" t="s">
        <v>149</v>
      </c>
      <c r="AV582" s="13" t="s">
        <v>153</v>
      </c>
      <c r="AW582" s="13" t="s">
        <v>5</v>
      </c>
      <c r="AX582" s="13" t="s">
        <v>80</v>
      </c>
      <c r="AY582" s="274" t="s">
        <v>135</v>
      </c>
    </row>
    <row r="583" spans="2:65" s="1" customFormat="1" ht="16.5" customHeight="1">
      <c r="B583" s="36"/>
      <c r="C583" s="243" t="s">
        <v>1462</v>
      </c>
      <c r="D583" s="243" t="s">
        <v>415</v>
      </c>
      <c r="E583" s="244" t="s">
        <v>1168</v>
      </c>
      <c r="F583" s="245" t="s">
        <v>1169</v>
      </c>
      <c r="G583" s="246" t="s">
        <v>1156</v>
      </c>
      <c r="H583" s="247">
        <v>108</v>
      </c>
      <c r="I583" s="248"/>
      <c r="J583" s="249"/>
      <c r="K583" s="250">
        <f>ROUND(P583*H583,2)</f>
        <v>0</v>
      </c>
      <c r="L583" s="245" t="s">
        <v>1</v>
      </c>
      <c r="M583" s="251"/>
      <c r="N583" s="252" t="s">
        <v>1</v>
      </c>
      <c r="O583" s="217" t="s">
        <v>41</v>
      </c>
      <c r="P583" s="218">
        <f>I583+J583</f>
        <v>0</v>
      </c>
      <c r="Q583" s="218">
        <f>ROUND(I583*H583,2)</f>
        <v>0</v>
      </c>
      <c r="R583" s="218">
        <f>ROUND(J583*H583,2)</f>
        <v>0</v>
      </c>
      <c r="S583" s="77"/>
      <c r="T583" s="219">
        <f>S583*H583</f>
        <v>0</v>
      </c>
      <c r="U583" s="219">
        <v>0</v>
      </c>
      <c r="V583" s="219">
        <f>U583*H583</f>
        <v>0</v>
      </c>
      <c r="W583" s="219">
        <v>0</v>
      </c>
      <c r="X583" s="220">
        <f>W583*H583</f>
        <v>0</v>
      </c>
      <c r="AR583" s="15" t="s">
        <v>1085</v>
      </c>
      <c r="AT583" s="15" t="s">
        <v>415</v>
      </c>
      <c r="AU583" s="15" t="s">
        <v>149</v>
      </c>
      <c r="AY583" s="15" t="s">
        <v>135</v>
      </c>
      <c r="BE583" s="221">
        <f>IF(O583="základní",K583,0)</f>
        <v>0</v>
      </c>
      <c r="BF583" s="221">
        <f>IF(O583="snížená",K583,0)</f>
        <v>0</v>
      </c>
      <c r="BG583" s="221">
        <f>IF(O583="zákl. přenesená",K583,0)</f>
        <v>0</v>
      </c>
      <c r="BH583" s="221">
        <f>IF(O583="sníž. přenesená",K583,0)</f>
        <v>0</v>
      </c>
      <c r="BI583" s="221">
        <f>IF(O583="nulová",K583,0)</f>
        <v>0</v>
      </c>
      <c r="BJ583" s="15" t="s">
        <v>80</v>
      </c>
      <c r="BK583" s="221">
        <f>ROUND(P583*H583,2)</f>
        <v>0</v>
      </c>
      <c r="BL583" s="15" t="s">
        <v>684</v>
      </c>
      <c r="BM583" s="15" t="s">
        <v>1463</v>
      </c>
    </row>
    <row r="584" spans="2:51" s="12" customFormat="1" ht="12">
      <c r="B584" s="254"/>
      <c r="C584" s="255"/>
      <c r="D584" s="230" t="s">
        <v>204</v>
      </c>
      <c r="E584" s="256" t="s">
        <v>1</v>
      </c>
      <c r="F584" s="257" t="s">
        <v>1078</v>
      </c>
      <c r="G584" s="255"/>
      <c r="H584" s="256" t="s">
        <v>1</v>
      </c>
      <c r="I584" s="258"/>
      <c r="J584" s="258"/>
      <c r="K584" s="255"/>
      <c r="L584" s="255"/>
      <c r="M584" s="259"/>
      <c r="N584" s="260"/>
      <c r="O584" s="261"/>
      <c r="P584" s="261"/>
      <c r="Q584" s="261"/>
      <c r="R584" s="261"/>
      <c r="S584" s="261"/>
      <c r="T584" s="261"/>
      <c r="U584" s="261"/>
      <c r="V584" s="261"/>
      <c r="W584" s="261"/>
      <c r="X584" s="262"/>
      <c r="AT584" s="263" t="s">
        <v>204</v>
      </c>
      <c r="AU584" s="263" t="s">
        <v>149</v>
      </c>
      <c r="AV584" s="12" t="s">
        <v>80</v>
      </c>
      <c r="AW584" s="12" t="s">
        <v>5</v>
      </c>
      <c r="AX584" s="12" t="s">
        <v>72</v>
      </c>
      <c r="AY584" s="263" t="s">
        <v>135</v>
      </c>
    </row>
    <row r="585" spans="2:51" s="11" customFormat="1" ht="12">
      <c r="B585" s="228"/>
      <c r="C585" s="229"/>
      <c r="D585" s="230" t="s">
        <v>204</v>
      </c>
      <c r="E585" s="231" t="s">
        <v>1</v>
      </c>
      <c r="F585" s="232" t="s">
        <v>1367</v>
      </c>
      <c r="G585" s="229"/>
      <c r="H585" s="233">
        <v>108</v>
      </c>
      <c r="I585" s="234"/>
      <c r="J585" s="234"/>
      <c r="K585" s="229"/>
      <c r="L585" s="229"/>
      <c r="M585" s="235"/>
      <c r="N585" s="236"/>
      <c r="O585" s="237"/>
      <c r="P585" s="237"/>
      <c r="Q585" s="237"/>
      <c r="R585" s="237"/>
      <c r="S585" s="237"/>
      <c r="T585" s="237"/>
      <c r="U585" s="237"/>
      <c r="V585" s="237"/>
      <c r="W585" s="237"/>
      <c r="X585" s="238"/>
      <c r="AT585" s="239" t="s">
        <v>204</v>
      </c>
      <c r="AU585" s="239" t="s">
        <v>149</v>
      </c>
      <c r="AV585" s="11" t="s">
        <v>82</v>
      </c>
      <c r="AW585" s="11" t="s">
        <v>5</v>
      </c>
      <c r="AX585" s="11" t="s">
        <v>72</v>
      </c>
      <c r="AY585" s="239" t="s">
        <v>135</v>
      </c>
    </row>
    <row r="586" spans="2:51" s="13" customFormat="1" ht="12">
      <c r="B586" s="264"/>
      <c r="C586" s="265"/>
      <c r="D586" s="230" t="s">
        <v>204</v>
      </c>
      <c r="E586" s="266" t="s">
        <v>1</v>
      </c>
      <c r="F586" s="267" t="s">
        <v>1079</v>
      </c>
      <c r="G586" s="265"/>
      <c r="H586" s="268">
        <v>108</v>
      </c>
      <c r="I586" s="269"/>
      <c r="J586" s="269"/>
      <c r="K586" s="265"/>
      <c r="L586" s="265"/>
      <c r="M586" s="270"/>
      <c r="N586" s="271"/>
      <c r="O586" s="272"/>
      <c r="P586" s="272"/>
      <c r="Q586" s="272"/>
      <c r="R586" s="272"/>
      <c r="S586" s="272"/>
      <c r="T586" s="272"/>
      <c r="U586" s="272"/>
      <c r="V586" s="272"/>
      <c r="W586" s="272"/>
      <c r="X586" s="273"/>
      <c r="AT586" s="274" t="s">
        <v>204</v>
      </c>
      <c r="AU586" s="274" t="s">
        <v>149</v>
      </c>
      <c r="AV586" s="13" t="s">
        <v>153</v>
      </c>
      <c r="AW586" s="13" t="s">
        <v>5</v>
      </c>
      <c r="AX586" s="13" t="s">
        <v>80</v>
      </c>
      <c r="AY586" s="274" t="s">
        <v>135</v>
      </c>
    </row>
    <row r="587" spans="2:65" s="1" customFormat="1" ht="16.5" customHeight="1">
      <c r="B587" s="36"/>
      <c r="C587" s="243" t="s">
        <v>1464</v>
      </c>
      <c r="D587" s="243" t="s">
        <v>415</v>
      </c>
      <c r="E587" s="244" t="s">
        <v>1404</v>
      </c>
      <c r="F587" s="245" t="s">
        <v>1405</v>
      </c>
      <c r="G587" s="246" t="s">
        <v>249</v>
      </c>
      <c r="H587" s="247">
        <v>1</v>
      </c>
      <c r="I587" s="248"/>
      <c r="J587" s="249"/>
      <c r="K587" s="250">
        <f>ROUND(P587*H587,2)</f>
        <v>0</v>
      </c>
      <c r="L587" s="245" t="s">
        <v>1</v>
      </c>
      <c r="M587" s="251"/>
      <c r="N587" s="252" t="s">
        <v>1</v>
      </c>
      <c r="O587" s="217" t="s">
        <v>41</v>
      </c>
      <c r="P587" s="218">
        <f>I587+J587</f>
        <v>0</v>
      </c>
      <c r="Q587" s="218">
        <f>ROUND(I587*H587,2)</f>
        <v>0</v>
      </c>
      <c r="R587" s="218">
        <f>ROUND(J587*H587,2)</f>
        <v>0</v>
      </c>
      <c r="S587" s="77"/>
      <c r="T587" s="219">
        <f>S587*H587</f>
        <v>0</v>
      </c>
      <c r="U587" s="219">
        <v>0</v>
      </c>
      <c r="V587" s="219">
        <f>U587*H587</f>
        <v>0</v>
      </c>
      <c r="W587" s="219">
        <v>0</v>
      </c>
      <c r="X587" s="220">
        <f>W587*H587</f>
        <v>0</v>
      </c>
      <c r="AR587" s="15" t="s">
        <v>1085</v>
      </c>
      <c r="AT587" s="15" t="s">
        <v>415</v>
      </c>
      <c r="AU587" s="15" t="s">
        <v>149</v>
      </c>
      <c r="AY587" s="15" t="s">
        <v>135</v>
      </c>
      <c r="BE587" s="221">
        <f>IF(O587="základní",K587,0)</f>
        <v>0</v>
      </c>
      <c r="BF587" s="221">
        <f>IF(O587="snížená",K587,0)</f>
        <v>0</v>
      </c>
      <c r="BG587" s="221">
        <f>IF(O587="zákl. přenesená",K587,0)</f>
        <v>0</v>
      </c>
      <c r="BH587" s="221">
        <f>IF(O587="sníž. přenesená",K587,0)</f>
        <v>0</v>
      </c>
      <c r="BI587" s="221">
        <f>IF(O587="nulová",K587,0)</f>
        <v>0</v>
      </c>
      <c r="BJ587" s="15" t="s">
        <v>80</v>
      </c>
      <c r="BK587" s="221">
        <f>ROUND(P587*H587,2)</f>
        <v>0</v>
      </c>
      <c r="BL587" s="15" t="s">
        <v>684</v>
      </c>
      <c r="BM587" s="15" t="s">
        <v>1465</v>
      </c>
    </row>
    <row r="588" spans="2:65" s="1" customFormat="1" ht="16.5" customHeight="1">
      <c r="B588" s="36"/>
      <c r="C588" s="209" t="s">
        <v>1182</v>
      </c>
      <c r="D588" s="209" t="s">
        <v>138</v>
      </c>
      <c r="E588" s="210" t="s">
        <v>1391</v>
      </c>
      <c r="F588" s="211" t="s">
        <v>1392</v>
      </c>
      <c r="G588" s="212" t="s">
        <v>1393</v>
      </c>
      <c r="H588" s="213">
        <v>18</v>
      </c>
      <c r="I588" s="214"/>
      <c r="J588" s="214"/>
      <c r="K588" s="215">
        <f>ROUND(P588*H588,2)</f>
        <v>0</v>
      </c>
      <c r="L588" s="211" t="s">
        <v>142</v>
      </c>
      <c r="M588" s="41"/>
      <c r="N588" s="216" t="s">
        <v>1</v>
      </c>
      <c r="O588" s="217" t="s">
        <v>41</v>
      </c>
      <c r="P588" s="218">
        <f>I588+J588</f>
        <v>0</v>
      </c>
      <c r="Q588" s="218">
        <f>ROUND(I588*H588,2)</f>
        <v>0</v>
      </c>
      <c r="R588" s="218">
        <f>ROUND(J588*H588,2)</f>
        <v>0</v>
      </c>
      <c r="S588" s="77"/>
      <c r="T588" s="219">
        <f>S588*H588</f>
        <v>0</v>
      </c>
      <c r="U588" s="219">
        <v>0</v>
      </c>
      <c r="V588" s="219">
        <f>U588*H588</f>
        <v>0</v>
      </c>
      <c r="W588" s="219">
        <v>0</v>
      </c>
      <c r="X588" s="220">
        <f>W588*H588</f>
        <v>0</v>
      </c>
      <c r="AR588" s="15" t="s">
        <v>684</v>
      </c>
      <c r="AT588" s="15" t="s">
        <v>138</v>
      </c>
      <c r="AU588" s="15" t="s">
        <v>149</v>
      </c>
      <c r="AY588" s="15" t="s">
        <v>135</v>
      </c>
      <c r="BE588" s="221">
        <f>IF(O588="základní",K588,0)</f>
        <v>0</v>
      </c>
      <c r="BF588" s="221">
        <f>IF(O588="snížená",K588,0)</f>
        <v>0</v>
      </c>
      <c r="BG588" s="221">
        <f>IF(O588="zákl. přenesená",K588,0)</f>
        <v>0</v>
      </c>
      <c r="BH588" s="221">
        <f>IF(O588="sníž. přenesená",K588,0)</f>
        <v>0</v>
      </c>
      <c r="BI588" s="221">
        <f>IF(O588="nulová",K588,0)</f>
        <v>0</v>
      </c>
      <c r="BJ588" s="15" t="s">
        <v>80</v>
      </c>
      <c r="BK588" s="221">
        <f>ROUND(P588*H588,2)</f>
        <v>0</v>
      </c>
      <c r="BL588" s="15" t="s">
        <v>684</v>
      </c>
      <c r="BM588" s="15" t="s">
        <v>1466</v>
      </c>
    </row>
    <row r="589" spans="2:63" s="10" customFormat="1" ht="20.85" customHeight="1">
      <c r="B589" s="192"/>
      <c r="C589" s="193"/>
      <c r="D589" s="194" t="s">
        <v>71</v>
      </c>
      <c r="E589" s="207" t="s">
        <v>1467</v>
      </c>
      <c r="F589" s="207" t="s">
        <v>1468</v>
      </c>
      <c r="G589" s="193"/>
      <c r="H589" s="193"/>
      <c r="I589" s="196"/>
      <c r="J589" s="196"/>
      <c r="K589" s="208">
        <f>BK589</f>
        <v>0</v>
      </c>
      <c r="L589" s="193"/>
      <c r="M589" s="198"/>
      <c r="N589" s="199"/>
      <c r="O589" s="200"/>
      <c r="P589" s="200"/>
      <c r="Q589" s="201">
        <v>0</v>
      </c>
      <c r="R589" s="201">
        <v>0</v>
      </c>
      <c r="S589" s="200"/>
      <c r="T589" s="202">
        <v>0</v>
      </c>
      <c r="U589" s="200"/>
      <c r="V589" s="202">
        <v>0</v>
      </c>
      <c r="W589" s="200"/>
      <c r="X589" s="203">
        <v>0</v>
      </c>
      <c r="AR589" s="204" t="s">
        <v>149</v>
      </c>
      <c r="AT589" s="205" t="s">
        <v>71</v>
      </c>
      <c r="AU589" s="205" t="s">
        <v>82</v>
      </c>
      <c r="AY589" s="204" t="s">
        <v>135</v>
      </c>
      <c r="BK589" s="206">
        <v>0</v>
      </c>
    </row>
    <row r="590" spans="2:63" s="10" customFormat="1" ht="25.9" customHeight="1">
      <c r="B590" s="192"/>
      <c r="C590" s="193"/>
      <c r="D590" s="194" t="s">
        <v>71</v>
      </c>
      <c r="E590" s="195" t="s">
        <v>1469</v>
      </c>
      <c r="F590" s="195" t="s">
        <v>1470</v>
      </c>
      <c r="G590" s="193"/>
      <c r="H590" s="193"/>
      <c r="I590" s="196"/>
      <c r="J590" s="196"/>
      <c r="K590" s="197">
        <f>BK590</f>
        <v>0</v>
      </c>
      <c r="L590" s="193"/>
      <c r="M590" s="198"/>
      <c r="N590" s="199"/>
      <c r="O590" s="200"/>
      <c r="P590" s="200"/>
      <c r="Q590" s="201">
        <f>Q591</f>
        <v>0</v>
      </c>
      <c r="R590" s="201">
        <f>R591</f>
        <v>0</v>
      </c>
      <c r="S590" s="200"/>
      <c r="T590" s="202">
        <f>T591</f>
        <v>0</v>
      </c>
      <c r="U590" s="200"/>
      <c r="V590" s="202">
        <f>V591</f>
        <v>0</v>
      </c>
      <c r="W590" s="200"/>
      <c r="X590" s="203">
        <f>X591</f>
        <v>0</v>
      </c>
      <c r="AR590" s="204" t="s">
        <v>153</v>
      </c>
      <c r="AT590" s="205" t="s">
        <v>71</v>
      </c>
      <c r="AU590" s="205" t="s">
        <v>72</v>
      </c>
      <c r="AY590" s="204" t="s">
        <v>135</v>
      </c>
      <c r="BK590" s="206">
        <f>BK591</f>
        <v>0</v>
      </c>
    </row>
    <row r="591" spans="2:63" s="10" customFormat="1" ht="22.8" customHeight="1">
      <c r="B591" s="192"/>
      <c r="C591" s="193"/>
      <c r="D591" s="194" t="s">
        <v>71</v>
      </c>
      <c r="E591" s="207" t="s">
        <v>132</v>
      </c>
      <c r="F591" s="207" t="s">
        <v>133</v>
      </c>
      <c r="G591" s="193"/>
      <c r="H591" s="193"/>
      <c r="I591" s="196"/>
      <c r="J591" s="196"/>
      <c r="K591" s="208">
        <f>BK591</f>
        <v>0</v>
      </c>
      <c r="L591" s="193"/>
      <c r="M591" s="198"/>
      <c r="N591" s="199"/>
      <c r="O591" s="200"/>
      <c r="P591" s="200"/>
      <c r="Q591" s="201">
        <f>SUM(Q592:Q594)</f>
        <v>0</v>
      </c>
      <c r="R591" s="201">
        <f>SUM(R592:R594)</f>
        <v>0</v>
      </c>
      <c r="S591" s="200"/>
      <c r="T591" s="202">
        <f>SUM(T592:T594)</f>
        <v>0</v>
      </c>
      <c r="U591" s="200"/>
      <c r="V591" s="202">
        <f>SUM(V592:V594)</f>
        <v>0</v>
      </c>
      <c r="W591" s="200"/>
      <c r="X591" s="203">
        <f>SUM(X592:X594)</f>
        <v>0</v>
      </c>
      <c r="AR591" s="204" t="s">
        <v>153</v>
      </c>
      <c r="AT591" s="205" t="s">
        <v>71</v>
      </c>
      <c r="AU591" s="205" t="s">
        <v>80</v>
      </c>
      <c r="AY591" s="204" t="s">
        <v>135</v>
      </c>
      <c r="BK591" s="206">
        <f>SUM(BK592:BK594)</f>
        <v>0</v>
      </c>
    </row>
    <row r="592" spans="2:65" s="1" customFormat="1" ht="16.5" customHeight="1">
      <c r="B592" s="36"/>
      <c r="C592" s="209" t="s">
        <v>1471</v>
      </c>
      <c r="D592" s="209" t="s">
        <v>138</v>
      </c>
      <c r="E592" s="210" t="s">
        <v>1472</v>
      </c>
      <c r="F592" s="211" t="s">
        <v>1473</v>
      </c>
      <c r="G592" s="212" t="s">
        <v>249</v>
      </c>
      <c r="H592" s="213">
        <v>1</v>
      </c>
      <c r="I592" s="214"/>
      <c r="J592" s="214"/>
      <c r="K592" s="215">
        <f>ROUND(P592*H592,2)</f>
        <v>0</v>
      </c>
      <c r="L592" s="211" t="s">
        <v>142</v>
      </c>
      <c r="M592" s="41"/>
      <c r="N592" s="216" t="s">
        <v>1</v>
      </c>
      <c r="O592" s="217" t="s">
        <v>41</v>
      </c>
      <c r="P592" s="218">
        <f>I592+J592</f>
        <v>0</v>
      </c>
      <c r="Q592" s="218">
        <f>ROUND(I592*H592,2)</f>
        <v>0</v>
      </c>
      <c r="R592" s="218">
        <f>ROUND(J592*H592,2)</f>
        <v>0</v>
      </c>
      <c r="S592" s="77"/>
      <c r="T592" s="219">
        <f>S592*H592</f>
        <v>0</v>
      </c>
      <c r="U592" s="219">
        <v>0</v>
      </c>
      <c r="V592" s="219">
        <f>U592*H592</f>
        <v>0</v>
      </c>
      <c r="W592" s="219">
        <v>0</v>
      </c>
      <c r="X592" s="220">
        <f>W592*H592</f>
        <v>0</v>
      </c>
      <c r="AR592" s="15" t="s">
        <v>684</v>
      </c>
      <c r="AT592" s="15" t="s">
        <v>138</v>
      </c>
      <c r="AU592" s="15" t="s">
        <v>82</v>
      </c>
      <c r="AY592" s="15" t="s">
        <v>135</v>
      </c>
      <c r="BE592" s="221">
        <f>IF(O592="základní",K592,0)</f>
        <v>0</v>
      </c>
      <c r="BF592" s="221">
        <f>IF(O592="snížená",K592,0)</f>
        <v>0</v>
      </c>
      <c r="BG592" s="221">
        <f>IF(O592="zákl. přenesená",K592,0)</f>
        <v>0</v>
      </c>
      <c r="BH592" s="221">
        <f>IF(O592="sníž. přenesená",K592,0)</f>
        <v>0</v>
      </c>
      <c r="BI592" s="221">
        <f>IF(O592="nulová",K592,0)</f>
        <v>0</v>
      </c>
      <c r="BJ592" s="15" t="s">
        <v>80</v>
      </c>
      <c r="BK592" s="221">
        <f>ROUND(P592*H592,2)</f>
        <v>0</v>
      </c>
      <c r="BL592" s="15" t="s">
        <v>684</v>
      </c>
      <c r="BM592" s="15" t="s">
        <v>1474</v>
      </c>
    </row>
    <row r="593" spans="2:65" s="1" customFormat="1" ht="16.5" customHeight="1">
      <c r="B593" s="36"/>
      <c r="C593" s="209" t="s">
        <v>1475</v>
      </c>
      <c r="D593" s="209" t="s">
        <v>138</v>
      </c>
      <c r="E593" s="210" t="s">
        <v>1476</v>
      </c>
      <c r="F593" s="211" t="s">
        <v>1477</v>
      </c>
      <c r="G593" s="212" t="s">
        <v>1478</v>
      </c>
      <c r="H593" s="213">
        <v>1</v>
      </c>
      <c r="I593" s="214"/>
      <c r="J593" s="214"/>
      <c r="K593" s="215">
        <f>ROUND(P593*H593,2)</f>
        <v>0</v>
      </c>
      <c r="L593" s="211" t="s">
        <v>142</v>
      </c>
      <c r="M593" s="41"/>
      <c r="N593" s="216" t="s">
        <v>1</v>
      </c>
      <c r="O593" s="217" t="s">
        <v>41</v>
      </c>
      <c r="P593" s="218">
        <f>I593+J593</f>
        <v>0</v>
      </c>
      <c r="Q593" s="218">
        <f>ROUND(I593*H593,2)</f>
        <v>0</v>
      </c>
      <c r="R593" s="218">
        <f>ROUND(J593*H593,2)</f>
        <v>0</v>
      </c>
      <c r="S593" s="77"/>
      <c r="T593" s="219">
        <f>S593*H593</f>
        <v>0</v>
      </c>
      <c r="U593" s="219">
        <v>0</v>
      </c>
      <c r="V593" s="219">
        <f>U593*H593</f>
        <v>0</v>
      </c>
      <c r="W593" s="219">
        <v>0</v>
      </c>
      <c r="X593" s="220">
        <f>W593*H593</f>
        <v>0</v>
      </c>
      <c r="AR593" s="15" t="s">
        <v>1479</v>
      </c>
      <c r="AT593" s="15" t="s">
        <v>138</v>
      </c>
      <c r="AU593" s="15" t="s">
        <v>82</v>
      </c>
      <c r="AY593" s="15" t="s">
        <v>135</v>
      </c>
      <c r="BE593" s="221">
        <f>IF(O593="základní",K593,0)</f>
        <v>0</v>
      </c>
      <c r="BF593" s="221">
        <f>IF(O593="snížená",K593,0)</f>
        <v>0</v>
      </c>
      <c r="BG593" s="221">
        <f>IF(O593="zákl. přenesená",K593,0)</f>
        <v>0</v>
      </c>
      <c r="BH593" s="221">
        <f>IF(O593="sníž. přenesená",K593,0)</f>
        <v>0</v>
      </c>
      <c r="BI593" s="221">
        <f>IF(O593="nulová",K593,0)</f>
        <v>0</v>
      </c>
      <c r="BJ593" s="15" t="s">
        <v>80</v>
      </c>
      <c r="BK593" s="221">
        <f>ROUND(P593*H593,2)</f>
        <v>0</v>
      </c>
      <c r="BL593" s="15" t="s">
        <v>1479</v>
      </c>
      <c r="BM593" s="15" t="s">
        <v>1480</v>
      </c>
    </row>
    <row r="594" spans="2:65" s="1" customFormat="1" ht="16.5" customHeight="1">
      <c r="B594" s="36"/>
      <c r="C594" s="209" t="s">
        <v>1481</v>
      </c>
      <c r="D594" s="209" t="s">
        <v>138</v>
      </c>
      <c r="E594" s="210" t="s">
        <v>139</v>
      </c>
      <c r="F594" s="211" t="s">
        <v>140</v>
      </c>
      <c r="G594" s="212" t="s">
        <v>1156</v>
      </c>
      <c r="H594" s="213">
        <v>1</v>
      </c>
      <c r="I594" s="214"/>
      <c r="J594" s="214"/>
      <c r="K594" s="215">
        <f>ROUND(P594*H594,2)</f>
        <v>0</v>
      </c>
      <c r="L594" s="211" t="s">
        <v>142</v>
      </c>
      <c r="M594" s="41"/>
      <c r="N594" s="222" t="s">
        <v>1</v>
      </c>
      <c r="O594" s="223" t="s">
        <v>41</v>
      </c>
      <c r="P594" s="224">
        <f>I594+J594</f>
        <v>0</v>
      </c>
      <c r="Q594" s="224">
        <f>ROUND(I594*H594,2)</f>
        <v>0</v>
      </c>
      <c r="R594" s="224">
        <f>ROUND(J594*H594,2)</f>
        <v>0</v>
      </c>
      <c r="S594" s="225"/>
      <c r="T594" s="226">
        <f>S594*H594</f>
        <v>0</v>
      </c>
      <c r="U594" s="226">
        <v>0</v>
      </c>
      <c r="V594" s="226">
        <f>U594*H594</f>
        <v>0</v>
      </c>
      <c r="W594" s="226">
        <v>0</v>
      </c>
      <c r="X594" s="227">
        <f>W594*H594</f>
        <v>0</v>
      </c>
      <c r="AR594" s="15" t="s">
        <v>143</v>
      </c>
      <c r="AT594" s="15" t="s">
        <v>138</v>
      </c>
      <c r="AU594" s="15" t="s">
        <v>82</v>
      </c>
      <c r="AY594" s="15" t="s">
        <v>135</v>
      </c>
      <c r="BE594" s="221">
        <f>IF(O594="základní",K594,0)</f>
        <v>0</v>
      </c>
      <c r="BF594" s="221">
        <f>IF(O594="snížená",K594,0)</f>
        <v>0</v>
      </c>
      <c r="BG594" s="221">
        <f>IF(O594="zákl. přenesená",K594,0)</f>
        <v>0</v>
      </c>
      <c r="BH594" s="221">
        <f>IF(O594="sníž. přenesená",K594,0)</f>
        <v>0</v>
      </c>
      <c r="BI594" s="221">
        <f>IF(O594="nulová",K594,0)</f>
        <v>0</v>
      </c>
      <c r="BJ594" s="15" t="s">
        <v>80</v>
      </c>
      <c r="BK594" s="221">
        <f>ROUND(P594*H594,2)</f>
        <v>0</v>
      </c>
      <c r="BL594" s="15" t="s">
        <v>143</v>
      </c>
      <c r="BM594" s="15" t="s">
        <v>1482</v>
      </c>
    </row>
    <row r="595" spans="2:13" s="1" customFormat="1" ht="6.95" customHeight="1">
      <c r="B595" s="55"/>
      <c r="C595" s="56"/>
      <c r="D595" s="56"/>
      <c r="E595" s="56"/>
      <c r="F595" s="56"/>
      <c r="G595" s="56"/>
      <c r="H595" s="56"/>
      <c r="I595" s="155"/>
      <c r="J595" s="155"/>
      <c r="K595" s="56"/>
      <c r="L595" s="56"/>
      <c r="M595" s="41"/>
    </row>
  </sheetData>
  <sheetProtection password="CC35" sheet="1" objects="1" scenarios="1" formatColumns="0" formatRows="0" autoFilter="0"/>
  <autoFilter ref="C95:L594"/>
  <mergeCells count="9">
    <mergeCell ref="E7:H7"/>
    <mergeCell ref="E9:H9"/>
    <mergeCell ref="E18:H18"/>
    <mergeCell ref="E27:H27"/>
    <mergeCell ref="E50:H50"/>
    <mergeCell ref="E52:H52"/>
    <mergeCell ref="E86:H86"/>
    <mergeCell ref="E88:H8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2019-12-19T13:05:47Z</dcterms:created>
  <dcterms:modified xsi:type="dcterms:W3CDTF">2019-12-19T13:06:10Z</dcterms:modified>
  <cp:category/>
  <cp:version/>
  <cp:contentType/>
  <cp:contentStatus/>
</cp:coreProperties>
</file>