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Oplocení hřbitova p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'00 - Oplocení hřbitova pa...'!$C$127:$K$234</definedName>
    <definedName name="_xlnm.Print_Area" localSheetId="1">'00 - Oplocení hřbitova pa...'!$C$4:$J$76,'00 - Oplocení hřbitova pa...'!$C$82:$J$111,'00 - Oplocení hřbitova pa...'!$C$117:$K$234</definedName>
    <definedName name="_xlnm.Print_Titles" localSheetId="1">'00 - Oplocení hřbitova pa...'!$127:$127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234"/>
  <c r="BH234"/>
  <c r="BG234"/>
  <c r="BF234"/>
  <c r="T234"/>
  <c r="T233"/>
  <c r="R234"/>
  <c r="R233"/>
  <c r="P234"/>
  <c r="P233"/>
  <c r="BK234"/>
  <c r="BK233"/>
  <c r="J233"/>
  <c r="J234"/>
  <c r="BE234"/>
  <c r="J110"/>
  <c r="BI232"/>
  <c r="BH232"/>
  <c r="BG232"/>
  <c r="BF232"/>
  <c r="T232"/>
  <c r="T231"/>
  <c r="R232"/>
  <c r="R231"/>
  <c r="P232"/>
  <c r="P231"/>
  <c r="BK232"/>
  <c r="BK231"/>
  <c r="J231"/>
  <c r="J232"/>
  <c r="BE232"/>
  <c r="J109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108"/>
  <c r="BI226"/>
  <c r="BH226"/>
  <c r="BG226"/>
  <c r="BF226"/>
  <c r="T226"/>
  <c r="T225"/>
  <c r="T224"/>
  <c r="R226"/>
  <c r="R225"/>
  <c r="R224"/>
  <c r="P226"/>
  <c r="P225"/>
  <c r="P224"/>
  <c r="BK226"/>
  <c r="BK225"/>
  <c r="J225"/>
  <c r="BK224"/>
  <c r="J224"/>
  <c r="J226"/>
  <c r="BE226"/>
  <c r="J107"/>
  <c r="J106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194"/>
  <c r="BH194"/>
  <c r="BG194"/>
  <c r="BF194"/>
  <c r="T194"/>
  <c r="T193"/>
  <c r="R194"/>
  <c r="R193"/>
  <c r="P194"/>
  <c r="P193"/>
  <c r="BK194"/>
  <c r="BK193"/>
  <c r="J193"/>
  <c r="J194"/>
  <c r="BE194"/>
  <c r="J10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T186"/>
  <c r="R188"/>
  <c r="R187"/>
  <c r="R186"/>
  <c r="P188"/>
  <c r="P187"/>
  <c r="P186"/>
  <c r="BK188"/>
  <c r="BK187"/>
  <c r="J187"/>
  <c r="BK186"/>
  <c r="J186"/>
  <c r="J188"/>
  <c r="BE188"/>
  <c r="J104"/>
  <c r="J103"/>
  <c r="BI185"/>
  <c r="BH185"/>
  <c r="BG185"/>
  <c r="BF185"/>
  <c r="T185"/>
  <c r="T184"/>
  <c r="R185"/>
  <c r="R184"/>
  <c r="P185"/>
  <c r="P184"/>
  <c r="BK185"/>
  <c r="BK184"/>
  <c r="J184"/>
  <c r="J185"/>
  <c r="BE185"/>
  <c r="J102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101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100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99"/>
  <c r="BI157"/>
  <c r="BH157"/>
  <c r="BG157"/>
  <c r="BF157"/>
  <c r="T157"/>
  <c r="T156"/>
  <c r="R157"/>
  <c r="R156"/>
  <c r="P157"/>
  <c r="P156"/>
  <c r="BK157"/>
  <c r="BK156"/>
  <c r="J156"/>
  <c r="J157"/>
  <c r="BE157"/>
  <c r="J9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97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F35"/>
  <c i="1" r="BD95"/>
  <c i="2" r="BH131"/>
  <c r="F34"/>
  <c i="1" r="BC95"/>
  <c i="2" r="BG131"/>
  <c r="F33"/>
  <c i="1" r="BB95"/>
  <c i="2" r="BF131"/>
  <c r="J32"/>
  <c i="1" r="AW95"/>
  <c i="2" r="F32"/>
  <c i="1" r="BA95"/>
  <c i="2" r="T131"/>
  <c r="T130"/>
  <c r="T129"/>
  <c r="T128"/>
  <c r="R131"/>
  <c r="R130"/>
  <c r="R129"/>
  <c r="R128"/>
  <c r="P131"/>
  <c r="P130"/>
  <c r="P129"/>
  <c r="P128"/>
  <c i="1" r="AU95"/>
  <c i="2" r="BK131"/>
  <c r="BK130"/>
  <c r="J130"/>
  <c r="BK129"/>
  <c r="J129"/>
  <c r="BK128"/>
  <c r="J128"/>
  <c r="J94"/>
  <c r="J28"/>
  <c i="1" r="AG95"/>
  <c i="2" r="J131"/>
  <c r="BE131"/>
  <c r="J31"/>
  <c i="1" r="AV95"/>
  <c i="2" r="F31"/>
  <c i="1" r="AZ95"/>
  <c i="2" r="J96"/>
  <c r="J95"/>
  <c r="J125"/>
  <c r="J124"/>
  <c r="F124"/>
  <c r="F122"/>
  <c r="E120"/>
  <c r="J90"/>
  <c r="J89"/>
  <c r="F89"/>
  <c r="F87"/>
  <c r="E85"/>
  <c r="J37"/>
  <c r="J16"/>
  <c r="E16"/>
  <c r="F125"/>
  <c r="F90"/>
  <c r="J15"/>
  <c r="J10"/>
  <c r="J122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<sst xmlns="http://schemas.openxmlformats.org/spreadsheetml/2006/main">
  <si>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</si>
  <si>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</si>
  <si>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</si>
  <si>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</si>
  <si>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</si>
  <si>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{166bf067-a670-4c51-b30c-7ea0948e4ad9}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</si>
  <si>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</si>
  <si>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</si>
  <si>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</si>
  <si>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</si>
  <si>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</si>
  <si>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</si>
  <si>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</si>
  <si>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</si>
  <si>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</si>
  <si>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</si>
  <si>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</si>
  <si>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Oplocení hřbitova padlých sovětských zajatců, p.č. 2077, 2072, 1725/1, k.ú. Sokolov</t>
  </si>
  <si>
    <t>KSO:</t>
  </si>
  <si>
    <t>CC-CZ:</t>
  </si>
  <si>
    <t>Místo:</t>
  </si>
  <si>
    <t>Město Sokolov</t>
  </si>
  <si>
    <t>Datum:</t>
  </si>
  <si>
    <t>6. 3. 2019</t>
  </si>
  <si>
    <t>Zadavatel:</t>
  </si>
  <si>
    <t>IČ:</t>
  </si>
  <si>
    <t>DIČ:</t>
  </si>
  <si>
    <t>Uchazeč:</t>
  </si>
  <si>
    <t>Vyplň údaj</t>
  </si>
  <si>
    <t>Projektant:</t>
  </si>
  <si>
    <t>Milan Babic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</si>
  <si>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</si>
  <si>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</si>
  <si>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</si>
  <si>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</si>
  <si>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</si>
  <si>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</si>
  <si>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</si>
  <si>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</si>
  <si>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</si>
  <si>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</si>
  <si>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</si>
  <si>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</si>
  <si>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</si>
  <si>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</si>
  <si>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</si>
  <si>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</si>
  <si>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</si>
  <si>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</si>
  <si>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</si>
  <si>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</si>
  <si>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</si>
  <si>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</si>
  <si>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</si>
  <si>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</si>
  <si>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</si>
  <si>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</si>
  <si>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</si>
  <si>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</si>
  <si>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</si>
  <si>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</si>
  <si>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</si>
  <si>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</si>
  <si>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</si>
  <si>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</si>
  <si>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</si>
  <si>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</si>
  <si>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</si>
  <si>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</si>
  <si>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</si>
  <si>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</si>
  <si>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</si>
  <si>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</si>
  <si>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</si>
  <si>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</si>
  <si>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</si>
  <si>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</si>
  <si>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</si>
  <si>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</si>
  <si>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</si>
  <si>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</si>
  <si>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</si>
  <si>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</si>
  <si>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</si>
  <si>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</si>
  <si>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</si>
  <si>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</si>
  <si>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</si>
  <si>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</si>
  <si>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</si>
  <si>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</si>
  <si>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</si>
  <si>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</si>
  <si>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</si>
  <si>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</si>
  <si>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</si>
  <si>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</si>
  <si>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</si>
  <si>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</si>
  <si>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</si>
  <si>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</si>
  <si>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</si>
  <si>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</si>
  <si>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</si>
  <si>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</si>
  <si>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</si>
  <si>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</si>
  <si>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</si>
  <si>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</si>
  <si>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</si>
  <si>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</si>
  <si>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</si>
  <si>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</si>
  <si>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</si>
  <si>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</si>
  <si>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</si>
  <si>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</si>
  <si>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</si>
  <si>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</si>
  <si>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</si>
  <si>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</si>
  <si>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</si>
  <si>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</si>
  <si>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01-x1</t>
  </si>
  <si>
    <t>Prořezání/zkrácení křovin - křoviny, tůje apod. vč. úklidu a odvozu větví - práce pouze v nutném rozsahu!!!</t>
  </si>
  <si>
    <t>m2</t>
  </si>
  <si>
    <t>4</t>
  </si>
  <si>
    <t>935680197</t>
  </si>
  <si>
    <t>131203101</t>
  </si>
  <si>
    <t>Hloubení jam ručním nebo pneum nářadím v soudržných horninách tř. 3</t>
  </si>
  <si>
    <t>m3</t>
  </si>
  <si>
    <t>CS ÚRS 2019 01</t>
  </si>
  <si>
    <t>763196657</t>
  </si>
  <si>
    <t>VV</t>
  </si>
  <si>
    <t>((0,6*0,6)*1,1)*4</t>
  </si>
  <si>
    <t>3</t>
  </si>
  <si>
    <t>131203109</t>
  </si>
  <si>
    <t>Příplatek za lepivost u hloubení jam ručním nebo pneum nářadím v hornině tř. 3</t>
  </si>
  <si>
    <t>1636829682</t>
  </si>
  <si>
    <t>167101101</t>
  </si>
  <si>
    <t>Nakládání výkopku z hornin tř. 1 až 4 do 100 m3</t>
  </si>
  <si>
    <t>-39624053</t>
  </si>
  <si>
    <t>1,584-0,95</t>
  </si>
  <si>
    <t>5</t>
  </si>
  <si>
    <t>162701105</t>
  </si>
  <si>
    <t>Vodorovné přemístění do 10000 m výkopku/sypaniny z horniny tř. 1 až 4</t>
  </si>
  <si>
    <t>1062129629</t>
  </si>
  <si>
    <t>6</t>
  </si>
  <si>
    <t>162701109</t>
  </si>
  <si>
    <t>Příplatek k vodorovnému přemístění výkopku/sypaniny z horniny tř. 1 až 4 ZKD 1000 m přes 10000 m</t>
  </si>
  <si>
    <t>2041073019</t>
  </si>
  <si>
    <t>0,634*2</t>
  </si>
  <si>
    <t>7</t>
  </si>
  <si>
    <t>171201201</t>
  </si>
  <si>
    <t>Uložení sypaniny na skládky</t>
  </si>
  <si>
    <t>1944276908</t>
  </si>
  <si>
    <t>8</t>
  </si>
  <si>
    <t>171201211</t>
  </si>
  <si>
    <t>Poplatek za uložení stavebního odpadu - zeminy a kameniva na skládce</t>
  </si>
  <si>
    <t>t</t>
  </si>
  <si>
    <t>1516965125</t>
  </si>
  <si>
    <t>9</t>
  </si>
  <si>
    <t>174101101</t>
  </si>
  <si>
    <t>Zásyp jam, šachet rýh nebo kolem objektů sypaninou se zhutněním</t>
  </si>
  <si>
    <t>-793403596</t>
  </si>
  <si>
    <t>1,584</t>
  </si>
  <si>
    <t>-((0,6*0,6)*0,1)*4</t>
  </si>
  <si>
    <t>-((0,35*0,35)*1)*4</t>
  </si>
  <si>
    <t>Součet</t>
  </si>
  <si>
    <t>Zakládání</t>
  </si>
  <si>
    <t>10</t>
  </si>
  <si>
    <t>271532213</t>
  </si>
  <si>
    <t>Podsyp pod základové konstrukce se zhutněním z hrubého kameniva frakce 8 až 16 mm</t>
  </si>
  <si>
    <t>785606930</t>
  </si>
  <si>
    <t>((0,6*0,6)*0,1)*4</t>
  </si>
  <si>
    <t>11</t>
  </si>
  <si>
    <t>275313611</t>
  </si>
  <si>
    <t>Základové patky z betonu tř. C 16/20-XF2-Dmax 22-S3</t>
  </si>
  <si>
    <t>1637092170</t>
  </si>
  <si>
    <t>((0,35*0,35)*1)*4</t>
  </si>
  <si>
    <t>12</t>
  </si>
  <si>
    <t>275351121</t>
  </si>
  <si>
    <t>Zřízení bednění základových patek</t>
  </si>
  <si>
    <t>1814763544</t>
  </si>
  <si>
    <t>((0,35*4)*1)*4</t>
  </si>
  <si>
    <t>13</t>
  </si>
  <si>
    <t>275351122</t>
  </si>
  <si>
    <t>Odstranění bednění základových patek</t>
  </si>
  <si>
    <t>1503760372</t>
  </si>
  <si>
    <t>Svislé a kompletní konstrukce</t>
  </si>
  <si>
    <t>14</t>
  </si>
  <si>
    <t>003-x1</t>
  </si>
  <si>
    <t>Dozdění podkladu podezdívky na potřebnou úroveň, betonové zdivo vč. jeho úpravy a úpravy podkladu</t>
  </si>
  <si>
    <t>1995125184</t>
  </si>
  <si>
    <t>Úpravy povrchů, podlahy a osazování výplní</t>
  </si>
  <si>
    <t>619991011</t>
  </si>
  <si>
    <t>Obalení konstrukcí a prvků fólií přilepenou lepící páskou - pamětní desky, žulové desky apod...</t>
  </si>
  <si>
    <t>-962087610</t>
  </si>
  <si>
    <t>16</t>
  </si>
  <si>
    <t>622142001</t>
  </si>
  <si>
    <t>Potažení vnějších stěn sklovláknitým pletivem vtlačeným do tenkovrstvé hmoty</t>
  </si>
  <si>
    <t>-1444741755</t>
  </si>
  <si>
    <t>17</t>
  </si>
  <si>
    <t>622143003</t>
  </si>
  <si>
    <t>Montáž omítkových plastových nebo pozinkovaných rohových profilů s tkaninou</t>
  </si>
  <si>
    <t>m</t>
  </si>
  <si>
    <t>1566808230</t>
  </si>
  <si>
    <t>18</t>
  </si>
  <si>
    <t>M</t>
  </si>
  <si>
    <t>59051486</t>
  </si>
  <si>
    <t>lišta rohová PVC 10/10cm s tkaninou</t>
  </si>
  <si>
    <t>-1306652475</t>
  </si>
  <si>
    <t>2*1,15 "Přepočtené koeficientem množství</t>
  </si>
  <si>
    <t>19</t>
  </si>
  <si>
    <t>622511101</t>
  </si>
  <si>
    <t>Tenkovrstvá akrylátová mozaiková jemnozrnná omítka včetně penetrace vnějších stěn</t>
  </si>
  <si>
    <t>391294006</t>
  </si>
  <si>
    <t>Ostatní konstrukce a práce, bourání</t>
  </si>
  <si>
    <t>20</t>
  </si>
  <si>
    <t>009-x1</t>
  </si>
  <si>
    <t>Kontrola povrchu a stanovení rozsahu oprav podezdívky/obruby</t>
  </si>
  <si>
    <t>hod</t>
  </si>
  <si>
    <t>1182896272</t>
  </si>
  <si>
    <t>978015361</t>
  </si>
  <si>
    <t>Otlučení (osekání) vnější vápenné nebo vápenocementové omítky stupně členitosti 1 a 2 rozsahu do 50%</t>
  </si>
  <si>
    <t>-240618888</t>
  </si>
  <si>
    <t>22</t>
  </si>
  <si>
    <t>977151118</t>
  </si>
  <si>
    <t>Jádrové vrty diamantovými korunkami do D 100 mm do stavebních materiálů</t>
  </si>
  <si>
    <t>-1180741645</t>
  </si>
  <si>
    <t>odečteno 15 sloupků z nerealizovaného úseku</t>
  </si>
  <si>
    <t>23*0,09</t>
  </si>
  <si>
    <t>23*0,5</t>
  </si>
  <si>
    <t>23</t>
  </si>
  <si>
    <t>009-x2</t>
  </si>
  <si>
    <t>D+M+PH Zálivkový beton vodovzdorný C16/20-XF2-Dmax 4-S4, nebo reprofilační malta/beton - 0,15m3</t>
  </si>
  <si>
    <t>soubor</t>
  </si>
  <si>
    <t>858641755</t>
  </si>
  <si>
    <t>24</t>
  </si>
  <si>
    <t>985311111</t>
  </si>
  <si>
    <t>Reprofilace stěn cementovými sanačními maltami tl 10 mm</t>
  </si>
  <si>
    <t>817087145</t>
  </si>
  <si>
    <t>25</t>
  </si>
  <si>
    <t>985311112</t>
  </si>
  <si>
    <t>Reprofilace stěn cementovými sanačními maltami tl 20 mm</t>
  </si>
  <si>
    <t>-613225499</t>
  </si>
  <si>
    <t>26</t>
  </si>
  <si>
    <t>009-x3</t>
  </si>
  <si>
    <t>D+M+PH Opravná malta na přírodní kámen (žula) - 0,012m3 (23ks)</t>
  </si>
  <si>
    <t>-704311059</t>
  </si>
  <si>
    <t>997</t>
  </si>
  <si>
    <t>Přesun sutě</t>
  </si>
  <si>
    <t>27</t>
  </si>
  <si>
    <t>997013211</t>
  </si>
  <si>
    <t>Vnitrostaveništní doprava suti a vybouraných hmot pro budovy v do 6 m ručně</t>
  </si>
  <si>
    <t>-1017646383</t>
  </si>
  <si>
    <t>28</t>
  </si>
  <si>
    <t>997002611</t>
  </si>
  <si>
    <t>Nakládání suti a vybouraných hmot</t>
  </si>
  <si>
    <t>2062244057</t>
  </si>
  <si>
    <t>29</t>
  </si>
  <si>
    <t>997002511</t>
  </si>
  <si>
    <t>Vodorovné přemístění suti a vybouraných hmot bez naložení ale se složením a urovnáním do 1 km</t>
  </si>
  <si>
    <t>946748991</t>
  </si>
  <si>
    <t>30</t>
  </si>
  <si>
    <t>997002519</t>
  </si>
  <si>
    <t>Příplatek ZKD 1 km přemístění suti a vybouraných hmot</t>
  </si>
  <si>
    <t>2050725972</t>
  </si>
  <si>
    <t>1,900*11</t>
  </si>
  <si>
    <t>31</t>
  </si>
  <si>
    <t>997013831</t>
  </si>
  <si>
    <t>Poplatek za uložení na skládce (skládkovné) stavebního odpadu směsného kód odpadu 170 904</t>
  </si>
  <si>
    <t>-1509185549</t>
  </si>
  <si>
    <t>998</t>
  </si>
  <si>
    <t>Přesun hmot</t>
  </si>
  <si>
    <t>32</t>
  </si>
  <si>
    <t>998018001</t>
  </si>
  <si>
    <t>Přesun hmot ruční pro budovy v do 6 m</t>
  </si>
  <si>
    <t>-412981824</t>
  </si>
  <si>
    <t>PSV</t>
  </si>
  <si>
    <t>Práce a dodávky PSV</t>
  </si>
  <si>
    <t>767</t>
  </si>
  <si>
    <t>Konstrukce zámečnické</t>
  </si>
  <si>
    <t>33</t>
  </si>
  <si>
    <t>767-x1</t>
  </si>
  <si>
    <t>D+M oplocení na podezdívce, v. 0,9m, vč. ukotvení (typová pole, dilatační pole) - dl. 59,914m</t>
  </si>
  <si>
    <t>-1246163848</t>
  </si>
  <si>
    <t>34</t>
  </si>
  <si>
    <t>767-x2</t>
  </si>
  <si>
    <t>D+M oplocení bez podezdívky, v. 1,4m, vč. ukotvení a kompletní vjezdové brány (panty aretace, kování/zámek) - dl. 6,4m</t>
  </si>
  <si>
    <t>1932404449</t>
  </si>
  <si>
    <t>35</t>
  </si>
  <si>
    <t>767-x3</t>
  </si>
  <si>
    <t>D+M Zavíčkování/kryt sloupků pr. 70/3mm</t>
  </si>
  <si>
    <t>kus</t>
  </si>
  <si>
    <t>624675075</t>
  </si>
  <si>
    <t>36</t>
  </si>
  <si>
    <t>767-x4</t>
  </si>
  <si>
    <t>D+M Zavíčkování/kryt sloupků pr. 114/4mm</t>
  </si>
  <si>
    <t>-1828130324</t>
  </si>
  <si>
    <t>37</t>
  </si>
  <si>
    <t>998767201</t>
  </si>
  <si>
    <t>Přesun hmot procentní pro zámečnické konstrukce v objektech v do 6 m</t>
  </si>
  <si>
    <t>%</t>
  </si>
  <si>
    <t>516534077</t>
  </si>
  <si>
    <t>783</t>
  </si>
  <si>
    <t>Dokončovací práce - nátěry</t>
  </si>
  <si>
    <t>38</t>
  </si>
  <si>
    <t>783314201</t>
  </si>
  <si>
    <t>Základní antikorozní jednonásobný syntetický standardní nátěr zámečnických konstrukcí</t>
  </si>
  <si>
    <t>-1552624932</t>
  </si>
  <si>
    <t>2 vrstvy</t>
  </si>
  <si>
    <t>Sloupek pr. 70/1,1m</t>
  </si>
  <si>
    <t>(0,25*23)*2</t>
  </si>
  <si>
    <t>Sloupek pr. 70/1,5m</t>
  </si>
  <si>
    <t>(0,33*2)*2</t>
  </si>
  <si>
    <t>Sloupek pr. 114/1,5m</t>
  </si>
  <si>
    <t>(0,48*2)*2</t>
  </si>
  <si>
    <t>Vodor. pás 30x5 - typ. pole</t>
  </si>
  <si>
    <t>(0,07*4*18)*2</t>
  </si>
  <si>
    <t>Vodor. pás 30x5 - dil. pole/ukonč. pole</t>
  </si>
  <si>
    <t>(0,07*4*5,6)*2</t>
  </si>
  <si>
    <t>Vodor. pás 30x5 - plot bez podezdívky</t>
  </si>
  <si>
    <t>(0,07*4*3,2)*2</t>
  </si>
  <si>
    <t>Vodor. pás 30x5 - brána</t>
  </si>
  <si>
    <t>(0,07*2*2,5)*2</t>
  </si>
  <si>
    <t>Brána</t>
  </si>
  <si>
    <t>(0,18*5,4*2)*2</t>
  </si>
  <si>
    <t>Výplň - typ. pole</t>
  </si>
  <si>
    <t>(0,05*0,8*20*19)*2</t>
  </si>
  <si>
    <t>Výplň - dil./ukonč. pole</t>
  </si>
  <si>
    <t>(0,05*0,8*37)*2</t>
  </si>
  <si>
    <t>Výplň - plot bez podezdívky</t>
  </si>
  <si>
    <t>(0,05*1,3*13*2)*2</t>
  </si>
  <si>
    <t>Výplň - Brána</t>
  </si>
  <si>
    <t>(0,05*1,2*10*2)*2</t>
  </si>
  <si>
    <t>39</t>
  </si>
  <si>
    <t>783315101</t>
  </si>
  <si>
    <t>Mezinátěr jednonásobný syntetický standardní zámečnických konstrukcí</t>
  </si>
  <si>
    <t>1868707762</t>
  </si>
  <si>
    <t>73,476/2</t>
  </si>
  <si>
    <t>40</t>
  </si>
  <si>
    <t>783317101</t>
  </si>
  <si>
    <t>Krycí jednonásobný syntetický standardní nátěr zámečnických konstrukcí</t>
  </si>
  <si>
    <t>2024062176</t>
  </si>
  <si>
    <t>VRN</t>
  </si>
  <si>
    <t>Vedlejší rozpočtové náklady</t>
  </si>
  <si>
    <t>VRN1</t>
  </si>
  <si>
    <t>Průzkumné, geodetické a projektové práce</t>
  </si>
  <si>
    <t>41</t>
  </si>
  <si>
    <t>012002000</t>
  </si>
  <si>
    <t>Geodetické práce</t>
  </si>
  <si>
    <t>1024</t>
  </si>
  <si>
    <t>-1821920298</t>
  </si>
  <si>
    <t>VRN3</t>
  </si>
  <si>
    <t>Zařízení staveniště</t>
  </si>
  <si>
    <t>42</t>
  </si>
  <si>
    <t>030001000</t>
  </si>
  <si>
    <t>1016030440</t>
  </si>
  <si>
    <t>43</t>
  </si>
  <si>
    <t>033002000</t>
  </si>
  <si>
    <t>Náklady na energie (voda, elektro...)</t>
  </si>
  <si>
    <t>433660295</t>
  </si>
  <si>
    <t>44</t>
  </si>
  <si>
    <t>034002000</t>
  </si>
  <si>
    <t>Zabezpečení staveniště</t>
  </si>
  <si>
    <t>-239737150</t>
  </si>
  <si>
    <t>VRN6</t>
  </si>
  <si>
    <t>Územní vlivy</t>
  </si>
  <si>
    <t>45</t>
  </si>
  <si>
    <t>065002000</t>
  </si>
  <si>
    <t>Mimostaveništní doprava materiálů</t>
  </si>
  <si>
    <t>1816190490</t>
  </si>
  <si>
    <t>VRN9</t>
  </si>
  <si>
    <t>Ostatní náklady</t>
  </si>
  <si>
    <t>46</t>
  </si>
  <si>
    <t>090001000</t>
  </si>
  <si>
    <t>Ostatní náklady - dle uvážení zhotovitele - např. pronájmy kontejnerů, úklid stavby, doprava zaměstnanců apod...</t>
  </si>
  <si>
    <t>-946654439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</si>
</sst>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Oplocení hřbitova padlých sovětských zajatců, p.č. 2077, 2072, 1725/1, k.ú. Sokolov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Město 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6. 3. 2019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Milan Babic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Michal Kubelka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40.5" customHeight="1">
      <c r="A95" s="118" t="s">
        <v>78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'00 - Oplocení hřbitova pa...'!J28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'00 - Oplocení hřbitova pa...'!P128</f>
        <v>0</v>
      </c>
      <c r="AV95" s="127">
        <f>'00 - Oplocení hřbitova pa...'!J31</f>
        <v>0</v>
      </c>
      <c r="AW95" s="127">
        <f>'00 - Oplocení hřbitova pa...'!J32</f>
        <v>0</v>
      </c>
      <c r="AX95" s="127">
        <f>'00 - Oplocení hřbitova pa...'!J33</f>
        <v>0</v>
      </c>
      <c r="AY95" s="127">
        <f>'00 - Oplocení hřbitova pa...'!J34</f>
        <v>0</v>
      </c>
      <c r="AZ95" s="127">
        <f>'00 - Oplocení hřbitova pa...'!F31</f>
        <v>0</v>
      </c>
      <c r="BA95" s="127">
        <f>'00 - Oplocení hřbitova pa...'!F32</f>
        <v>0</v>
      </c>
      <c r="BB95" s="127">
        <f>'00 - Oplocení hřbitova pa...'!F33</f>
        <v>0</v>
      </c>
      <c r="BC95" s="127">
        <f>'00 - Oplocení hřbitova pa...'!F34</f>
        <v>0</v>
      </c>
      <c r="BD95" s="129">
        <f>'00 - Oplocení hřbitova pa...'!F35</f>
        <v>0</v>
      </c>
      <c r="BE95" s="7"/>
      <c r="BT95" s="130" t="s">
        <v>80</v>
      </c>
      <c r="BU95" s="130" t="s">
        <v>81</v>
      </c>
      <c r="BV95" s="130" t="s">
        <v>76</v>
      </c>
      <c r="BW95" s="130" t="s">
        <v>5</v>
      </c>
      <c r="BX95" s="130" t="s">
        <v>77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aYein54frmycY7NP85DXCGhIZl6s0xlzqVIQ5TcYTCivwXZy9eoFQ764phbtvALNaDQOCxvGEV+PArgdA86JFA==" hashValue="EU7dlEIx9n34pEnrCdx3riiSq+17oIWqIY4ILjOXHzMtfFjxNxHi9sGApGgIMIR/pquPFmYaep2WyYg2XAOtC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0 - Oplocení hřbitova p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82</v>
      </c>
    </row>
    <row r="4" s="1" customFormat="1" ht="24.96" customHeight="1">
      <c r="B4" s="20"/>
      <c r="D4" s="135" t="s">
        <v>83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27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6. 3. 2019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21</v>
      </c>
      <c r="F13" s="38"/>
      <c r="G13" s="38"/>
      <c r="H13" s="38"/>
      <c r="I13" s="141" t="s">
        <v>26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27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29</v>
      </c>
      <c r="E18" s="38"/>
      <c r="F18" s="38"/>
      <c r="G18" s="38"/>
      <c r="H18" s="38"/>
      <c r="I18" s="141" t="s">
        <v>25</v>
      </c>
      <c r="J18" s="140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30</v>
      </c>
      <c r="F19" s="38"/>
      <c r="G19" s="38"/>
      <c r="H19" s="38"/>
      <c r="I19" s="141" t="s">
        <v>26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32</v>
      </c>
      <c r="E21" s="38"/>
      <c r="F21" s="38"/>
      <c r="G21" s="38"/>
      <c r="H21" s="38"/>
      <c r="I21" s="141" t="s">
        <v>25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33</v>
      </c>
      <c r="F22" s="38"/>
      <c r="G22" s="38"/>
      <c r="H22" s="38"/>
      <c r="I22" s="141" t="s">
        <v>26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34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138"/>
      <c r="J28" s="151">
        <f>ROUND(J128,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37</v>
      </c>
      <c r="G30" s="38"/>
      <c r="H30" s="38"/>
      <c r="I30" s="153" t="s">
        <v>36</v>
      </c>
      <c r="J30" s="152" t="s">
        <v>38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39</v>
      </c>
      <c r="E31" s="137" t="s">
        <v>40</v>
      </c>
      <c r="F31" s="155">
        <f>ROUND((SUM(BE128:BE234)),  2)</f>
        <v>0</v>
      </c>
      <c r="G31" s="38"/>
      <c r="H31" s="38"/>
      <c r="I31" s="156">
        <v>0.20999999999999999</v>
      </c>
      <c r="J31" s="155">
        <f>ROUND(((SUM(BE128:BE234))*I31),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41</v>
      </c>
      <c r="F32" s="155">
        <f>ROUND((SUM(BF128:BF234)),  2)</f>
        <v>0</v>
      </c>
      <c r="G32" s="38"/>
      <c r="H32" s="38"/>
      <c r="I32" s="156">
        <v>0.14999999999999999</v>
      </c>
      <c r="J32" s="155">
        <f>ROUND(((SUM(BF128:BF234))*I32),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42</v>
      </c>
      <c r="F33" s="155">
        <f>ROUND((SUM(BG128:BG234)),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43</v>
      </c>
      <c r="F34" s="155">
        <f>ROUND((SUM(BH128:BH234)),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44</v>
      </c>
      <c r="F35" s="155">
        <f>ROUND((SUM(BI128:BI234)),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45</v>
      </c>
      <c r="E37" s="159"/>
      <c r="F37" s="159"/>
      <c r="G37" s="160" t="s">
        <v>46</v>
      </c>
      <c r="H37" s="161" t="s">
        <v>47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48</v>
      </c>
      <c r="E50" s="166"/>
      <c r="F50" s="166"/>
      <c r="G50" s="165" t="s">
        <v>49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50</v>
      </c>
      <c r="E61" s="169"/>
      <c r="F61" s="170" t="s">
        <v>51</v>
      </c>
      <c r="G61" s="168" t="s">
        <v>50</v>
      </c>
      <c r="H61" s="169"/>
      <c r="I61" s="171"/>
      <c r="J61" s="172" t="s">
        <v>51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52</v>
      </c>
      <c r="E65" s="173"/>
      <c r="F65" s="173"/>
      <c r="G65" s="165" t="s">
        <v>53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50</v>
      </c>
      <c r="E76" s="169"/>
      <c r="F76" s="170" t="s">
        <v>51</v>
      </c>
      <c r="G76" s="168" t="s">
        <v>50</v>
      </c>
      <c r="H76" s="169"/>
      <c r="I76" s="171"/>
      <c r="J76" s="172" t="s">
        <v>51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76" t="str">
        <f>E7</f>
        <v>Oplocení hřbitova padlých sovětských zajatců, p.č. 2077, 2072, 1725/1, k.ú. Sokolov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Město Sokolov</v>
      </c>
      <c r="G87" s="40"/>
      <c r="H87" s="40"/>
      <c r="I87" s="141" t="s">
        <v>22</v>
      </c>
      <c r="J87" s="79" t="str">
        <f>IF(J10="","",J10)</f>
        <v>6. 3. 2019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Sokolov</v>
      </c>
      <c r="G89" s="40"/>
      <c r="H89" s="40"/>
      <c r="I89" s="141" t="s">
        <v>29</v>
      </c>
      <c r="J89" s="36" t="str">
        <f>E19</f>
        <v>Milan Babic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141" t="s">
        <v>32</v>
      </c>
      <c r="J90" s="36" t="str">
        <f>E22</f>
        <v>Michal Kubelka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1" t="s">
        <v>85</v>
      </c>
      <c r="D92" s="182"/>
      <c r="E92" s="182"/>
      <c r="F92" s="182"/>
      <c r="G92" s="182"/>
      <c r="H92" s="182"/>
      <c r="I92" s="183"/>
      <c r="J92" s="184" t="s">
        <v>86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5" t="s">
        <v>87</v>
      </c>
      <c r="D94" s="40"/>
      <c r="E94" s="40"/>
      <c r="F94" s="40"/>
      <c r="G94" s="40"/>
      <c r="H94" s="40"/>
      <c r="I94" s="138"/>
      <c r="J94" s="110">
        <f>J128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86"/>
      <c r="C95" s="187"/>
      <c r="D95" s="188" t="s">
        <v>89</v>
      </c>
      <c r="E95" s="189"/>
      <c r="F95" s="189"/>
      <c r="G95" s="189"/>
      <c r="H95" s="189"/>
      <c r="I95" s="190"/>
      <c r="J95" s="191">
        <f>J129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3"/>
      <c r="C96" s="194"/>
      <c r="D96" s="195" t="s">
        <v>90</v>
      </c>
      <c r="E96" s="196"/>
      <c r="F96" s="196"/>
      <c r="G96" s="196"/>
      <c r="H96" s="196"/>
      <c r="I96" s="197"/>
      <c r="J96" s="198">
        <f>J130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3"/>
      <c r="C97" s="194"/>
      <c r="D97" s="195" t="s">
        <v>91</v>
      </c>
      <c r="E97" s="196"/>
      <c r="F97" s="196"/>
      <c r="G97" s="196"/>
      <c r="H97" s="196"/>
      <c r="I97" s="197"/>
      <c r="J97" s="198">
        <f>J148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3"/>
      <c r="C98" s="194"/>
      <c r="D98" s="195" t="s">
        <v>92</v>
      </c>
      <c r="E98" s="196"/>
      <c r="F98" s="196"/>
      <c r="G98" s="196"/>
      <c r="H98" s="196"/>
      <c r="I98" s="197"/>
      <c r="J98" s="198">
        <f>J156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93</v>
      </c>
      <c r="E99" s="196"/>
      <c r="F99" s="196"/>
      <c r="G99" s="196"/>
      <c r="H99" s="196"/>
      <c r="I99" s="197"/>
      <c r="J99" s="198">
        <f>J158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94</v>
      </c>
      <c r="E100" s="196"/>
      <c r="F100" s="196"/>
      <c r="G100" s="196"/>
      <c r="H100" s="196"/>
      <c r="I100" s="197"/>
      <c r="J100" s="198">
        <f>J165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95</v>
      </c>
      <c r="E101" s="196"/>
      <c r="F101" s="196"/>
      <c r="G101" s="196"/>
      <c r="H101" s="196"/>
      <c r="I101" s="197"/>
      <c r="J101" s="198">
        <f>J177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96</v>
      </c>
      <c r="E102" s="196"/>
      <c r="F102" s="196"/>
      <c r="G102" s="196"/>
      <c r="H102" s="196"/>
      <c r="I102" s="197"/>
      <c r="J102" s="198">
        <f>J184</f>
        <v>0</v>
      </c>
      <c r="K102" s="19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97</v>
      </c>
      <c r="E103" s="189"/>
      <c r="F103" s="189"/>
      <c r="G103" s="189"/>
      <c r="H103" s="189"/>
      <c r="I103" s="190"/>
      <c r="J103" s="191">
        <f>J186</f>
        <v>0</v>
      </c>
      <c r="K103" s="187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94"/>
      <c r="D104" s="195" t="s">
        <v>98</v>
      </c>
      <c r="E104" s="196"/>
      <c r="F104" s="196"/>
      <c r="G104" s="196"/>
      <c r="H104" s="196"/>
      <c r="I104" s="197"/>
      <c r="J104" s="198">
        <f>J187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99</v>
      </c>
      <c r="E105" s="196"/>
      <c r="F105" s="196"/>
      <c r="G105" s="196"/>
      <c r="H105" s="196"/>
      <c r="I105" s="197"/>
      <c r="J105" s="198">
        <f>J193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100</v>
      </c>
      <c r="E106" s="189"/>
      <c r="F106" s="189"/>
      <c r="G106" s="189"/>
      <c r="H106" s="189"/>
      <c r="I106" s="190"/>
      <c r="J106" s="191">
        <f>J224</f>
        <v>0</v>
      </c>
      <c r="K106" s="187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3"/>
      <c r="C107" s="194"/>
      <c r="D107" s="195" t="s">
        <v>101</v>
      </c>
      <c r="E107" s="196"/>
      <c r="F107" s="196"/>
      <c r="G107" s="196"/>
      <c r="H107" s="196"/>
      <c r="I107" s="197"/>
      <c r="J107" s="198">
        <f>J225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102</v>
      </c>
      <c r="E108" s="196"/>
      <c r="F108" s="196"/>
      <c r="G108" s="196"/>
      <c r="H108" s="196"/>
      <c r="I108" s="197"/>
      <c r="J108" s="198">
        <f>J227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103</v>
      </c>
      <c r="E109" s="196"/>
      <c r="F109" s="196"/>
      <c r="G109" s="196"/>
      <c r="H109" s="196"/>
      <c r="I109" s="197"/>
      <c r="J109" s="198">
        <f>J231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104</v>
      </c>
      <c r="E110" s="196"/>
      <c r="F110" s="196"/>
      <c r="G110" s="196"/>
      <c r="H110" s="196"/>
      <c r="I110" s="197"/>
      <c r="J110" s="198">
        <f>J233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38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7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80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105</v>
      </c>
      <c r="D117" s="40"/>
      <c r="E117" s="40"/>
      <c r="F117" s="40"/>
      <c r="G117" s="40"/>
      <c r="H117" s="40"/>
      <c r="I117" s="138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38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38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7" customHeight="1">
      <c r="A120" s="38"/>
      <c r="B120" s="39"/>
      <c r="C120" s="40"/>
      <c r="D120" s="40"/>
      <c r="E120" s="76" t="str">
        <f>E7</f>
        <v>Oplocení hřbitova padlých sovětských zajatců, p.č. 2077, 2072, 1725/1, k.ú. Sokolov</v>
      </c>
      <c r="F120" s="40"/>
      <c r="G120" s="40"/>
      <c r="H120" s="40"/>
      <c r="I120" s="138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38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F10</f>
        <v>Město Sokolov</v>
      </c>
      <c r="G122" s="40"/>
      <c r="H122" s="40"/>
      <c r="I122" s="141" t="s">
        <v>22</v>
      </c>
      <c r="J122" s="79" t="str">
        <f>IF(J10="","",J10)</f>
        <v>6. 3. 2019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38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E13</f>
        <v>Město Sokolov</v>
      </c>
      <c r="G124" s="40"/>
      <c r="H124" s="40"/>
      <c r="I124" s="141" t="s">
        <v>29</v>
      </c>
      <c r="J124" s="36" t="str">
        <f>E19</f>
        <v>Milan Babic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IF(E16="","",E16)</f>
        <v>Vyplň údaj</v>
      </c>
      <c r="G125" s="40"/>
      <c r="H125" s="40"/>
      <c r="I125" s="141" t="s">
        <v>32</v>
      </c>
      <c r="J125" s="36" t="str">
        <f>E22</f>
        <v>Michal Kubelka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38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106</v>
      </c>
      <c r="D127" s="203" t="s">
        <v>60</v>
      </c>
      <c r="E127" s="203" t="s">
        <v>56</v>
      </c>
      <c r="F127" s="203" t="s">
        <v>57</v>
      </c>
      <c r="G127" s="203" t="s">
        <v>107</v>
      </c>
      <c r="H127" s="203" t="s">
        <v>108</v>
      </c>
      <c r="I127" s="204" t="s">
        <v>109</v>
      </c>
      <c r="J127" s="203" t="s">
        <v>86</v>
      </c>
      <c r="K127" s="205" t="s">
        <v>110</v>
      </c>
      <c r="L127" s="206"/>
      <c r="M127" s="100" t="s">
        <v>1</v>
      </c>
      <c r="N127" s="101" t="s">
        <v>39</v>
      </c>
      <c r="O127" s="101" t="s">
        <v>111</v>
      </c>
      <c r="P127" s="101" t="s">
        <v>112</v>
      </c>
      <c r="Q127" s="101" t="s">
        <v>113</v>
      </c>
      <c r="R127" s="101" t="s">
        <v>114</v>
      </c>
      <c r="S127" s="101" t="s">
        <v>115</v>
      </c>
      <c r="T127" s="102" t="s">
        <v>116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117</v>
      </c>
      <c r="D128" s="40"/>
      <c r="E128" s="40"/>
      <c r="F128" s="40"/>
      <c r="G128" s="40"/>
      <c r="H128" s="40"/>
      <c r="I128" s="138"/>
      <c r="J128" s="207">
        <f>BK128</f>
        <v>0</v>
      </c>
      <c r="K128" s="40"/>
      <c r="L128" s="44"/>
      <c r="M128" s="103"/>
      <c r="N128" s="208"/>
      <c r="O128" s="104"/>
      <c r="P128" s="209">
        <f>P129+P186+P224</f>
        <v>0</v>
      </c>
      <c r="Q128" s="104"/>
      <c r="R128" s="209">
        <f>R129+R186+R224</f>
        <v>2.4733698399999997</v>
      </c>
      <c r="S128" s="104"/>
      <c r="T128" s="210">
        <f>T129+T186+T224</f>
        <v>1.89967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74</v>
      </c>
      <c r="AU128" s="17" t="s">
        <v>88</v>
      </c>
      <c r="BK128" s="211">
        <f>BK129+BK186+BK224</f>
        <v>0</v>
      </c>
    </row>
    <row r="129" s="12" customFormat="1" ht="25.92" customHeight="1">
      <c r="A129" s="12"/>
      <c r="B129" s="212"/>
      <c r="C129" s="213"/>
      <c r="D129" s="214" t="s">
        <v>74</v>
      </c>
      <c r="E129" s="215" t="s">
        <v>118</v>
      </c>
      <c r="F129" s="215" t="s">
        <v>119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P130+P148+P156+P158+P165+P177+P184</f>
        <v>0</v>
      </c>
      <c r="Q129" s="220"/>
      <c r="R129" s="221">
        <f>R130+R148+R156+R158+R165+R177+R184</f>
        <v>2.4520617999999996</v>
      </c>
      <c r="S129" s="220"/>
      <c r="T129" s="222">
        <f>T130+T148+T156+T158+T165+T177+T184</f>
        <v>1.89967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80</v>
      </c>
      <c r="AT129" s="224" t="s">
        <v>74</v>
      </c>
      <c r="AU129" s="224" t="s">
        <v>75</v>
      </c>
      <c r="AY129" s="223" t="s">
        <v>120</v>
      </c>
      <c r="BK129" s="225">
        <f>BK130+BK148+BK156+BK158+BK165+BK177+BK184</f>
        <v>0</v>
      </c>
    </row>
    <row r="130" s="12" customFormat="1" ht="22.8" customHeight="1">
      <c r="A130" s="12"/>
      <c r="B130" s="212"/>
      <c r="C130" s="213"/>
      <c r="D130" s="214" t="s">
        <v>74</v>
      </c>
      <c r="E130" s="226" t="s">
        <v>80</v>
      </c>
      <c r="F130" s="226" t="s">
        <v>121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SUM(P131:P147)</f>
        <v>0</v>
      </c>
      <c r="Q130" s="220"/>
      <c r="R130" s="221">
        <f>SUM(R131:R147)</f>
        <v>0</v>
      </c>
      <c r="S130" s="220"/>
      <c r="T130" s="22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80</v>
      </c>
      <c r="AT130" s="224" t="s">
        <v>74</v>
      </c>
      <c r="AU130" s="224" t="s">
        <v>80</v>
      </c>
      <c r="AY130" s="223" t="s">
        <v>120</v>
      </c>
      <c r="BK130" s="225">
        <f>SUM(BK131:BK147)</f>
        <v>0</v>
      </c>
    </row>
    <row r="131" s="2" customFormat="1" ht="24" customHeight="1">
      <c r="A131" s="38"/>
      <c r="B131" s="39"/>
      <c r="C131" s="228" t="s">
        <v>80</v>
      </c>
      <c r="D131" s="228" t="s">
        <v>122</v>
      </c>
      <c r="E131" s="229" t="s">
        <v>123</v>
      </c>
      <c r="F131" s="230" t="s">
        <v>124</v>
      </c>
      <c r="G131" s="231" t="s">
        <v>125</v>
      </c>
      <c r="H131" s="232">
        <v>15</v>
      </c>
      <c r="I131" s="233"/>
      <c r="J131" s="234">
        <f>ROUND(I131*H131,2)</f>
        <v>0</v>
      </c>
      <c r="K131" s="230" t="s">
        <v>1</v>
      </c>
      <c r="L131" s="44"/>
      <c r="M131" s="235" t="s">
        <v>1</v>
      </c>
      <c r="N131" s="236" t="s">
        <v>40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126</v>
      </c>
      <c r="AT131" s="239" t="s">
        <v>122</v>
      </c>
      <c r="AU131" s="239" t="s">
        <v>82</v>
      </c>
      <c r="AY131" s="17" t="s">
        <v>120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80</v>
      </c>
      <c r="BK131" s="240">
        <f>ROUND(I131*H131,2)</f>
        <v>0</v>
      </c>
      <c r="BL131" s="17" t="s">
        <v>126</v>
      </c>
      <c r="BM131" s="239" t="s">
        <v>127</v>
      </c>
    </row>
    <row r="132" s="2" customFormat="1" ht="24" customHeight="1">
      <c r="A132" s="38"/>
      <c r="B132" s="39"/>
      <c r="C132" s="228" t="s">
        <v>82</v>
      </c>
      <c r="D132" s="228" t="s">
        <v>122</v>
      </c>
      <c r="E132" s="229" t="s">
        <v>128</v>
      </c>
      <c r="F132" s="230" t="s">
        <v>129</v>
      </c>
      <c r="G132" s="231" t="s">
        <v>130</v>
      </c>
      <c r="H132" s="232">
        <v>1.5840000000000001</v>
      </c>
      <c r="I132" s="233"/>
      <c r="J132" s="234">
        <f>ROUND(I132*H132,2)</f>
        <v>0</v>
      </c>
      <c r="K132" s="230" t="s">
        <v>131</v>
      </c>
      <c r="L132" s="44"/>
      <c r="M132" s="235" t="s">
        <v>1</v>
      </c>
      <c r="N132" s="236" t="s">
        <v>40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126</v>
      </c>
      <c r="AT132" s="239" t="s">
        <v>122</v>
      </c>
      <c r="AU132" s="239" t="s">
        <v>82</v>
      </c>
      <c r="AY132" s="17" t="s">
        <v>120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80</v>
      </c>
      <c r="BK132" s="240">
        <f>ROUND(I132*H132,2)</f>
        <v>0</v>
      </c>
      <c r="BL132" s="17" t="s">
        <v>126</v>
      </c>
      <c r="BM132" s="239" t="s">
        <v>132</v>
      </c>
    </row>
    <row r="133" s="13" customFormat="1">
      <c r="A133" s="13"/>
      <c r="B133" s="241"/>
      <c r="C133" s="242"/>
      <c r="D133" s="243" t="s">
        <v>133</v>
      </c>
      <c r="E133" s="244" t="s">
        <v>1</v>
      </c>
      <c r="F133" s="245" t="s">
        <v>134</v>
      </c>
      <c r="G133" s="242"/>
      <c r="H133" s="246">
        <v>1.5840000000000001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133</v>
      </c>
      <c r="AU133" s="252" t="s">
        <v>82</v>
      </c>
      <c r="AV133" s="13" t="s">
        <v>82</v>
      </c>
      <c r="AW133" s="13" t="s">
        <v>31</v>
      </c>
      <c r="AX133" s="13" t="s">
        <v>80</v>
      </c>
      <c r="AY133" s="252" t="s">
        <v>120</v>
      </c>
    </row>
    <row r="134" s="2" customFormat="1" ht="24" customHeight="1">
      <c r="A134" s="38"/>
      <c r="B134" s="39"/>
      <c r="C134" s="228" t="s">
        <v>135</v>
      </c>
      <c r="D134" s="228" t="s">
        <v>122</v>
      </c>
      <c r="E134" s="229" t="s">
        <v>136</v>
      </c>
      <c r="F134" s="230" t="s">
        <v>137</v>
      </c>
      <c r="G134" s="231" t="s">
        <v>130</v>
      </c>
      <c r="H134" s="232">
        <v>1.5840000000000001</v>
      </c>
      <c r="I134" s="233"/>
      <c r="J134" s="234">
        <f>ROUND(I134*H134,2)</f>
        <v>0</v>
      </c>
      <c r="K134" s="230" t="s">
        <v>131</v>
      </c>
      <c r="L134" s="44"/>
      <c r="M134" s="235" t="s">
        <v>1</v>
      </c>
      <c r="N134" s="236" t="s">
        <v>40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126</v>
      </c>
      <c r="AT134" s="239" t="s">
        <v>122</v>
      </c>
      <c r="AU134" s="239" t="s">
        <v>82</v>
      </c>
      <c r="AY134" s="17" t="s">
        <v>120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80</v>
      </c>
      <c r="BK134" s="240">
        <f>ROUND(I134*H134,2)</f>
        <v>0</v>
      </c>
      <c r="BL134" s="17" t="s">
        <v>126</v>
      </c>
      <c r="BM134" s="239" t="s">
        <v>138</v>
      </c>
    </row>
    <row r="135" s="2" customFormat="1" ht="16.5" customHeight="1">
      <c r="A135" s="38"/>
      <c r="B135" s="39"/>
      <c r="C135" s="228" t="s">
        <v>126</v>
      </c>
      <c r="D135" s="228" t="s">
        <v>122</v>
      </c>
      <c r="E135" s="229" t="s">
        <v>139</v>
      </c>
      <c r="F135" s="230" t="s">
        <v>140</v>
      </c>
      <c r="G135" s="231" t="s">
        <v>130</v>
      </c>
      <c r="H135" s="232">
        <v>0.63400000000000001</v>
      </c>
      <c r="I135" s="233"/>
      <c r="J135" s="234">
        <f>ROUND(I135*H135,2)</f>
        <v>0</v>
      </c>
      <c r="K135" s="230" t="s">
        <v>131</v>
      </c>
      <c r="L135" s="44"/>
      <c r="M135" s="235" t="s">
        <v>1</v>
      </c>
      <c r="N135" s="236" t="s">
        <v>40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126</v>
      </c>
      <c r="AT135" s="239" t="s">
        <v>122</v>
      </c>
      <c r="AU135" s="239" t="s">
        <v>82</v>
      </c>
      <c r="AY135" s="17" t="s">
        <v>120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80</v>
      </c>
      <c r="BK135" s="240">
        <f>ROUND(I135*H135,2)</f>
        <v>0</v>
      </c>
      <c r="BL135" s="17" t="s">
        <v>126</v>
      </c>
      <c r="BM135" s="239" t="s">
        <v>141</v>
      </c>
    </row>
    <row r="136" s="13" customFormat="1">
      <c r="A136" s="13"/>
      <c r="B136" s="241"/>
      <c r="C136" s="242"/>
      <c r="D136" s="243" t="s">
        <v>133</v>
      </c>
      <c r="E136" s="244" t="s">
        <v>1</v>
      </c>
      <c r="F136" s="245" t="s">
        <v>142</v>
      </c>
      <c r="G136" s="242"/>
      <c r="H136" s="246">
        <v>0.63400000000000001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133</v>
      </c>
      <c r="AU136" s="252" t="s">
        <v>82</v>
      </c>
      <c r="AV136" s="13" t="s">
        <v>82</v>
      </c>
      <c r="AW136" s="13" t="s">
        <v>31</v>
      </c>
      <c r="AX136" s="13" t="s">
        <v>80</v>
      </c>
      <c r="AY136" s="252" t="s">
        <v>120</v>
      </c>
    </row>
    <row r="137" s="2" customFormat="1" ht="24" customHeight="1">
      <c r="A137" s="38"/>
      <c r="B137" s="39"/>
      <c r="C137" s="228" t="s">
        <v>143</v>
      </c>
      <c r="D137" s="228" t="s">
        <v>122</v>
      </c>
      <c r="E137" s="229" t="s">
        <v>144</v>
      </c>
      <c r="F137" s="230" t="s">
        <v>145</v>
      </c>
      <c r="G137" s="231" t="s">
        <v>130</v>
      </c>
      <c r="H137" s="232">
        <v>0.63400000000000001</v>
      </c>
      <c r="I137" s="233"/>
      <c r="J137" s="234">
        <f>ROUND(I137*H137,2)</f>
        <v>0</v>
      </c>
      <c r="K137" s="230" t="s">
        <v>131</v>
      </c>
      <c r="L137" s="44"/>
      <c r="M137" s="235" t="s">
        <v>1</v>
      </c>
      <c r="N137" s="236" t="s">
        <v>40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126</v>
      </c>
      <c r="AT137" s="239" t="s">
        <v>122</v>
      </c>
      <c r="AU137" s="239" t="s">
        <v>82</v>
      </c>
      <c r="AY137" s="17" t="s">
        <v>120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80</v>
      </c>
      <c r="BK137" s="240">
        <f>ROUND(I137*H137,2)</f>
        <v>0</v>
      </c>
      <c r="BL137" s="17" t="s">
        <v>126</v>
      </c>
      <c r="BM137" s="239" t="s">
        <v>146</v>
      </c>
    </row>
    <row r="138" s="2" customFormat="1" ht="24" customHeight="1">
      <c r="A138" s="38"/>
      <c r="B138" s="39"/>
      <c r="C138" s="228" t="s">
        <v>147</v>
      </c>
      <c r="D138" s="228" t="s">
        <v>122</v>
      </c>
      <c r="E138" s="229" t="s">
        <v>148</v>
      </c>
      <c r="F138" s="230" t="s">
        <v>149</v>
      </c>
      <c r="G138" s="231" t="s">
        <v>130</v>
      </c>
      <c r="H138" s="232">
        <v>1.268</v>
      </c>
      <c r="I138" s="233"/>
      <c r="J138" s="234">
        <f>ROUND(I138*H138,2)</f>
        <v>0</v>
      </c>
      <c r="K138" s="230" t="s">
        <v>131</v>
      </c>
      <c r="L138" s="44"/>
      <c r="M138" s="235" t="s">
        <v>1</v>
      </c>
      <c r="N138" s="236" t="s">
        <v>40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126</v>
      </c>
      <c r="AT138" s="239" t="s">
        <v>122</v>
      </c>
      <c r="AU138" s="239" t="s">
        <v>82</v>
      </c>
      <c r="AY138" s="17" t="s">
        <v>120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80</v>
      </c>
      <c r="BK138" s="240">
        <f>ROUND(I138*H138,2)</f>
        <v>0</v>
      </c>
      <c r="BL138" s="17" t="s">
        <v>126</v>
      </c>
      <c r="BM138" s="239" t="s">
        <v>150</v>
      </c>
    </row>
    <row r="139" s="13" customFormat="1">
      <c r="A139" s="13"/>
      <c r="B139" s="241"/>
      <c r="C139" s="242"/>
      <c r="D139" s="243" t="s">
        <v>133</v>
      </c>
      <c r="E139" s="244" t="s">
        <v>1</v>
      </c>
      <c r="F139" s="245" t="s">
        <v>151</v>
      </c>
      <c r="G139" s="242"/>
      <c r="H139" s="246">
        <v>1.268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133</v>
      </c>
      <c r="AU139" s="252" t="s">
        <v>82</v>
      </c>
      <c r="AV139" s="13" t="s">
        <v>82</v>
      </c>
      <c r="AW139" s="13" t="s">
        <v>31</v>
      </c>
      <c r="AX139" s="13" t="s">
        <v>80</v>
      </c>
      <c r="AY139" s="252" t="s">
        <v>120</v>
      </c>
    </row>
    <row r="140" s="2" customFormat="1" ht="16.5" customHeight="1">
      <c r="A140" s="38"/>
      <c r="B140" s="39"/>
      <c r="C140" s="228" t="s">
        <v>152</v>
      </c>
      <c r="D140" s="228" t="s">
        <v>122</v>
      </c>
      <c r="E140" s="229" t="s">
        <v>153</v>
      </c>
      <c r="F140" s="230" t="s">
        <v>154</v>
      </c>
      <c r="G140" s="231" t="s">
        <v>130</v>
      </c>
      <c r="H140" s="232">
        <v>0.63400000000000001</v>
      </c>
      <c r="I140" s="233"/>
      <c r="J140" s="234">
        <f>ROUND(I140*H140,2)</f>
        <v>0</v>
      </c>
      <c r="K140" s="230" t="s">
        <v>131</v>
      </c>
      <c r="L140" s="44"/>
      <c r="M140" s="235" t="s">
        <v>1</v>
      </c>
      <c r="N140" s="236" t="s">
        <v>40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126</v>
      </c>
      <c r="AT140" s="239" t="s">
        <v>122</v>
      </c>
      <c r="AU140" s="239" t="s">
        <v>82</v>
      </c>
      <c r="AY140" s="17" t="s">
        <v>120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80</v>
      </c>
      <c r="BK140" s="240">
        <f>ROUND(I140*H140,2)</f>
        <v>0</v>
      </c>
      <c r="BL140" s="17" t="s">
        <v>126</v>
      </c>
      <c r="BM140" s="239" t="s">
        <v>155</v>
      </c>
    </row>
    <row r="141" s="2" customFormat="1" ht="24" customHeight="1">
      <c r="A141" s="38"/>
      <c r="B141" s="39"/>
      <c r="C141" s="228" t="s">
        <v>156</v>
      </c>
      <c r="D141" s="228" t="s">
        <v>122</v>
      </c>
      <c r="E141" s="229" t="s">
        <v>157</v>
      </c>
      <c r="F141" s="230" t="s">
        <v>158</v>
      </c>
      <c r="G141" s="231" t="s">
        <v>159</v>
      </c>
      <c r="H141" s="232">
        <v>1.268</v>
      </c>
      <c r="I141" s="233"/>
      <c r="J141" s="234">
        <f>ROUND(I141*H141,2)</f>
        <v>0</v>
      </c>
      <c r="K141" s="230" t="s">
        <v>131</v>
      </c>
      <c r="L141" s="44"/>
      <c r="M141" s="235" t="s">
        <v>1</v>
      </c>
      <c r="N141" s="236" t="s">
        <v>40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126</v>
      </c>
      <c r="AT141" s="239" t="s">
        <v>122</v>
      </c>
      <c r="AU141" s="239" t="s">
        <v>82</v>
      </c>
      <c r="AY141" s="17" t="s">
        <v>120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80</v>
      </c>
      <c r="BK141" s="240">
        <f>ROUND(I141*H141,2)</f>
        <v>0</v>
      </c>
      <c r="BL141" s="17" t="s">
        <v>126</v>
      </c>
      <c r="BM141" s="239" t="s">
        <v>160</v>
      </c>
    </row>
    <row r="142" s="13" customFormat="1">
      <c r="A142" s="13"/>
      <c r="B142" s="241"/>
      <c r="C142" s="242"/>
      <c r="D142" s="243" t="s">
        <v>133</v>
      </c>
      <c r="E142" s="244" t="s">
        <v>1</v>
      </c>
      <c r="F142" s="245" t="s">
        <v>151</v>
      </c>
      <c r="G142" s="242"/>
      <c r="H142" s="246">
        <v>1.268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133</v>
      </c>
      <c r="AU142" s="252" t="s">
        <v>82</v>
      </c>
      <c r="AV142" s="13" t="s">
        <v>82</v>
      </c>
      <c r="AW142" s="13" t="s">
        <v>31</v>
      </c>
      <c r="AX142" s="13" t="s">
        <v>80</v>
      </c>
      <c r="AY142" s="252" t="s">
        <v>120</v>
      </c>
    </row>
    <row r="143" s="2" customFormat="1" ht="24" customHeight="1">
      <c r="A143" s="38"/>
      <c r="B143" s="39"/>
      <c r="C143" s="228" t="s">
        <v>161</v>
      </c>
      <c r="D143" s="228" t="s">
        <v>122</v>
      </c>
      <c r="E143" s="229" t="s">
        <v>162</v>
      </c>
      <c r="F143" s="230" t="s">
        <v>163</v>
      </c>
      <c r="G143" s="231" t="s">
        <v>130</v>
      </c>
      <c r="H143" s="232">
        <v>0.94999999999999996</v>
      </c>
      <c r="I143" s="233"/>
      <c r="J143" s="234">
        <f>ROUND(I143*H143,2)</f>
        <v>0</v>
      </c>
      <c r="K143" s="230" t="s">
        <v>131</v>
      </c>
      <c r="L143" s="44"/>
      <c r="M143" s="235" t="s">
        <v>1</v>
      </c>
      <c r="N143" s="236" t="s">
        <v>40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126</v>
      </c>
      <c r="AT143" s="239" t="s">
        <v>122</v>
      </c>
      <c r="AU143" s="239" t="s">
        <v>82</v>
      </c>
      <c r="AY143" s="17" t="s">
        <v>120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80</v>
      </c>
      <c r="BK143" s="240">
        <f>ROUND(I143*H143,2)</f>
        <v>0</v>
      </c>
      <c r="BL143" s="17" t="s">
        <v>126</v>
      </c>
      <c r="BM143" s="239" t="s">
        <v>164</v>
      </c>
    </row>
    <row r="144" s="13" customFormat="1">
      <c r="A144" s="13"/>
      <c r="B144" s="241"/>
      <c r="C144" s="242"/>
      <c r="D144" s="243" t="s">
        <v>133</v>
      </c>
      <c r="E144" s="244" t="s">
        <v>1</v>
      </c>
      <c r="F144" s="245" t="s">
        <v>165</v>
      </c>
      <c r="G144" s="242"/>
      <c r="H144" s="246">
        <v>1.5840000000000001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133</v>
      </c>
      <c r="AU144" s="252" t="s">
        <v>82</v>
      </c>
      <c r="AV144" s="13" t="s">
        <v>82</v>
      </c>
      <c r="AW144" s="13" t="s">
        <v>31</v>
      </c>
      <c r="AX144" s="13" t="s">
        <v>75</v>
      </c>
      <c r="AY144" s="252" t="s">
        <v>120</v>
      </c>
    </row>
    <row r="145" s="13" customFormat="1">
      <c r="A145" s="13"/>
      <c r="B145" s="241"/>
      <c r="C145" s="242"/>
      <c r="D145" s="243" t="s">
        <v>133</v>
      </c>
      <c r="E145" s="244" t="s">
        <v>1</v>
      </c>
      <c r="F145" s="245" t="s">
        <v>166</v>
      </c>
      <c r="G145" s="242"/>
      <c r="H145" s="246">
        <v>-0.14399999999999999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133</v>
      </c>
      <c r="AU145" s="252" t="s">
        <v>82</v>
      </c>
      <c r="AV145" s="13" t="s">
        <v>82</v>
      </c>
      <c r="AW145" s="13" t="s">
        <v>31</v>
      </c>
      <c r="AX145" s="13" t="s">
        <v>75</v>
      </c>
      <c r="AY145" s="252" t="s">
        <v>120</v>
      </c>
    </row>
    <row r="146" s="13" customFormat="1">
      <c r="A146" s="13"/>
      <c r="B146" s="241"/>
      <c r="C146" s="242"/>
      <c r="D146" s="243" t="s">
        <v>133</v>
      </c>
      <c r="E146" s="244" t="s">
        <v>1</v>
      </c>
      <c r="F146" s="245" t="s">
        <v>167</v>
      </c>
      <c r="G146" s="242"/>
      <c r="H146" s="246">
        <v>-0.48999999999999999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133</v>
      </c>
      <c r="AU146" s="252" t="s">
        <v>82</v>
      </c>
      <c r="AV146" s="13" t="s">
        <v>82</v>
      </c>
      <c r="AW146" s="13" t="s">
        <v>31</v>
      </c>
      <c r="AX146" s="13" t="s">
        <v>75</v>
      </c>
      <c r="AY146" s="252" t="s">
        <v>120</v>
      </c>
    </row>
    <row r="147" s="14" customFormat="1">
      <c r="A147" s="14"/>
      <c r="B147" s="253"/>
      <c r="C147" s="254"/>
      <c r="D147" s="243" t="s">
        <v>133</v>
      </c>
      <c r="E147" s="255" t="s">
        <v>1</v>
      </c>
      <c r="F147" s="256" t="s">
        <v>168</v>
      </c>
      <c r="G147" s="254"/>
      <c r="H147" s="257">
        <v>0.95000000000000018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133</v>
      </c>
      <c r="AU147" s="263" t="s">
        <v>82</v>
      </c>
      <c r="AV147" s="14" t="s">
        <v>126</v>
      </c>
      <c r="AW147" s="14" t="s">
        <v>31</v>
      </c>
      <c r="AX147" s="14" t="s">
        <v>80</v>
      </c>
      <c r="AY147" s="263" t="s">
        <v>120</v>
      </c>
    </row>
    <row r="148" s="12" customFormat="1" ht="22.8" customHeight="1">
      <c r="A148" s="12"/>
      <c r="B148" s="212"/>
      <c r="C148" s="213"/>
      <c r="D148" s="214" t="s">
        <v>74</v>
      </c>
      <c r="E148" s="226" t="s">
        <v>82</v>
      </c>
      <c r="F148" s="226" t="s">
        <v>169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1.4314305999999997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80</v>
      </c>
      <c r="AT148" s="224" t="s">
        <v>74</v>
      </c>
      <c r="AU148" s="224" t="s">
        <v>80</v>
      </c>
      <c r="AY148" s="223" t="s">
        <v>120</v>
      </c>
      <c r="BK148" s="225">
        <f>SUM(BK149:BK155)</f>
        <v>0</v>
      </c>
    </row>
    <row r="149" s="2" customFormat="1" ht="24" customHeight="1">
      <c r="A149" s="38"/>
      <c r="B149" s="39"/>
      <c r="C149" s="228" t="s">
        <v>170</v>
      </c>
      <c r="D149" s="228" t="s">
        <v>122</v>
      </c>
      <c r="E149" s="229" t="s">
        <v>171</v>
      </c>
      <c r="F149" s="230" t="s">
        <v>172</v>
      </c>
      <c r="G149" s="231" t="s">
        <v>130</v>
      </c>
      <c r="H149" s="232">
        <v>0.14399999999999999</v>
      </c>
      <c r="I149" s="233"/>
      <c r="J149" s="234">
        <f>ROUND(I149*H149,2)</f>
        <v>0</v>
      </c>
      <c r="K149" s="230" t="s">
        <v>131</v>
      </c>
      <c r="L149" s="44"/>
      <c r="M149" s="235" t="s">
        <v>1</v>
      </c>
      <c r="N149" s="236" t="s">
        <v>40</v>
      </c>
      <c r="O149" s="91"/>
      <c r="P149" s="237">
        <f>O149*H149</f>
        <v>0</v>
      </c>
      <c r="Q149" s="237">
        <v>2.1600000000000001</v>
      </c>
      <c r="R149" s="237">
        <f>Q149*H149</f>
        <v>0.31103999999999998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126</v>
      </c>
      <c r="AT149" s="239" t="s">
        <v>122</v>
      </c>
      <c r="AU149" s="239" t="s">
        <v>82</v>
      </c>
      <c r="AY149" s="17" t="s">
        <v>120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80</v>
      </c>
      <c r="BK149" s="240">
        <f>ROUND(I149*H149,2)</f>
        <v>0</v>
      </c>
      <c r="BL149" s="17" t="s">
        <v>126</v>
      </c>
      <c r="BM149" s="239" t="s">
        <v>173</v>
      </c>
    </row>
    <row r="150" s="13" customFormat="1">
      <c r="A150" s="13"/>
      <c r="B150" s="241"/>
      <c r="C150" s="242"/>
      <c r="D150" s="243" t="s">
        <v>133</v>
      </c>
      <c r="E150" s="244" t="s">
        <v>1</v>
      </c>
      <c r="F150" s="245" t="s">
        <v>174</v>
      </c>
      <c r="G150" s="242"/>
      <c r="H150" s="246">
        <v>0.14399999999999999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133</v>
      </c>
      <c r="AU150" s="252" t="s">
        <v>82</v>
      </c>
      <c r="AV150" s="13" t="s">
        <v>82</v>
      </c>
      <c r="AW150" s="13" t="s">
        <v>31</v>
      </c>
      <c r="AX150" s="13" t="s">
        <v>80</v>
      </c>
      <c r="AY150" s="252" t="s">
        <v>120</v>
      </c>
    </row>
    <row r="151" s="2" customFormat="1" ht="16.5" customHeight="1">
      <c r="A151" s="38"/>
      <c r="B151" s="39"/>
      <c r="C151" s="228" t="s">
        <v>175</v>
      </c>
      <c r="D151" s="228" t="s">
        <v>122</v>
      </c>
      <c r="E151" s="229" t="s">
        <v>176</v>
      </c>
      <c r="F151" s="230" t="s">
        <v>177</v>
      </c>
      <c r="G151" s="231" t="s">
        <v>130</v>
      </c>
      <c r="H151" s="232">
        <v>0.48999999999999999</v>
      </c>
      <c r="I151" s="233"/>
      <c r="J151" s="234">
        <f>ROUND(I151*H151,2)</f>
        <v>0</v>
      </c>
      <c r="K151" s="230" t="s">
        <v>131</v>
      </c>
      <c r="L151" s="44"/>
      <c r="M151" s="235" t="s">
        <v>1</v>
      </c>
      <c r="N151" s="236" t="s">
        <v>40</v>
      </c>
      <c r="O151" s="91"/>
      <c r="P151" s="237">
        <f>O151*H151</f>
        <v>0</v>
      </c>
      <c r="Q151" s="237">
        <v>2.2563399999999998</v>
      </c>
      <c r="R151" s="237">
        <f>Q151*H151</f>
        <v>1.1056065999999998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126</v>
      </c>
      <c r="AT151" s="239" t="s">
        <v>122</v>
      </c>
      <c r="AU151" s="239" t="s">
        <v>82</v>
      </c>
      <c r="AY151" s="17" t="s">
        <v>120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80</v>
      </c>
      <c r="BK151" s="240">
        <f>ROUND(I151*H151,2)</f>
        <v>0</v>
      </c>
      <c r="BL151" s="17" t="s">
        <v>126</v>
      </c>
      <c r="BM151" s="239" t="s">
        <v>178</v>
      </c>
    </row>
    <row r="152" s="13" customFormat="1">
      <c r="A152" s="13"/>
      <c r="B152" s="241"/>
      <c r="C152" s="242"/>
      <c r="D152" s="243" t="s">
        <v>133</v>
      </c>
      <c r="E152" s="244" t="s">
        <v>1</v>
      </c>
      <c r="F152" s="245" t="s">
        <v>179</v>
      </c>
      <c r="G152" s="242"/>
      <c r="H152" s="246">
        <v>0.48999999999999999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133</v>
      </c>
      <c r="AU152" s="252" t="s">
        <v>82</v>
      </c>
      <c r="AV152" s="13" t="s">
        <v>82</v>
      </c>
      <c r="AW152" s="13" t="s">
        <v>31</v>
      </c>
      <c r="AX152" s="13" t="s">
        <v>80</v>
      </c>
      <c r="AY152" s="252" t="s">
        <v>120</v>
      </c>
    </row>
    <row r="153" s="2" customFormat="1" ht="16.5" customHeight="1">
      <c r="A153" s="38"/>
      <c r="B153" s="39"/>
      <c r="C153" s="228" t="s">
        <v>180</v>
      </c>
      <c r="D153" s="228" t="s">
        <v>122</v>
      </c>
      <c r="E153" s="229" t="s">
        <v>181</v>
      </c>
      <c r="F153" s="230" t="s">
        <v>182</v>
      </c>
      <c r="G153" s="231" t="s">
        <v>125</v>
      </c>
      <c r="H153" s="232">
        <v>5.5999999999999996</v>
      </c>
      <c r="I153" s="233"/>
      <c r="J153" s="234">
        <f>ROUND(I153*H153,2)</f>
        <v>0</v>
      </c>
      <c r="K153" s="230" t="s">
        <v>131</v>
      </c>
      <c r="L153" s="44"/>
      <c r="M153" s="235" t="s">
        <v>1</v>
      </c>
      <c r="N153" s="236" t="s">
        <v>40</v>
      </c>
      <c r="O153" s="91"/>
      <c r="P153" s="237">
        <f>O153*H153</f>
        <v>0</v>
      </c>
      <c r="Q153" s="237">
        <v>0.00264</v>
      </c>
      <c r="R153" s="237">
        <f>Q153*H153</f>
        <v>0.014783999999999999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126</v>
      </c>
      <c r="AT153" s="239" t="s">
        <v>122</v>
      </c>
      <c r="AU153" s="239" t="s">
        <v>82</v>
      </c>
      <c r="AY153" s="17" t="s">
        <v>120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80</v>
      </c>
      <c r="BK153" s="240">
        <f>ROUND(I153*H153,2)</f>
        <v>0</v>
      </c>
      <c r="BL153" s="17" t="s">
        <v>126</v>
      </c>
      <c r="BM153" s="239" t="s">
        <v>183</v>
      </c>
    </row>
    <row r="154" s="13" customFormat="1">
      <c r="A154" s="13"/>
      <c r="B154" s="241"/>
      <c r="C154" s="242"/>
      <c r="D154" s="243" t="s">
        <v>133</v>
      </c>
      <c r="E154" s="244" t="s">
        <v>1</v>
      </c>
      <c r="F154" s="245" t="s">
        <v>184</v>
      </c>
      <c r="G154" s="242"/>
      <c r="H154" s="246">
        <v>5.5999999999999996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133</v>
      </c>
      <c r="AU154" s="252" t="s">
        <v>82</v>
      </c>
      <c r="AV154" s="13" t="s">
        <v>82</v>
      </c>
      <c r="AW154" s="13" t="s">
        <v>31</v>
      </c>
      <c r="AX154" s="13" t="s">
        <v>80</v>
      </c>
      <c r="AY154" s="252" t="s">
        <v>120</v>
      </c>
    </row>
    <row r="155" s="2" customFormat="1" ht="16.5" customHeight="1">
      <c r="A155" s="38"/>
      <c r="B155" s="39"/>
      <c r="C155" s="228" t="s">
        <v>185</v>
      </c>
      <c r="D155" s="228" t="s">
        <v>122</v>
      </c>
      <c r="E155" s="229" t="s">
        <v>186</v>
      </c>
      <c r="F155" s="230" t="s">
        <v>187</v>
      </c>
      <c r="G155" s="231" t="s">
        <v>125</v>
      </c>
      <c r="H155" s="232">
        <v>5.5999999999999996</v>
      </c>
      <c r="I155" s="233"/>
      <c r="J155" s="234">
        <f>ROUND(I155*H155,2)</f>
        <v>0</v>
      </c>
      <c r="K155" s="230" t="s">
        <v>131</v>
      </c>
      <c r="L155" s="44"/>
      <c r="M155" s="235" t="s">
        <v>1</v>
      </c>
      <c r="N155" s="236" t="s">
        <v>40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126</v>
      </c>
      <c r="AT155" s="239" t="s">
        <v>122</v>
      </c>
      <c r="AU155" s="239" t="s">
        <v>82</v>
      </c>
      <c r="AY155" s="17" t="s">
        <v>120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80</v>
      </c>
      <c r="BK155" s="240">
        <f>ROUND(I155*H155,2)</f>
        <v>0</v>
      </c>
      <c r="BL155" s="17" t="s">
        <v>126</v>
      </c>
      <c r="BM155" s="239" t="s">
        <v>188</v>
      </c>
    </row>
    <row r="156" s="12" customFormat="1" ht="22.8" customHeight="1">
      <c r="A156" s="12"/>
      <c r="B156" s="212"/>
      <c r="C156" s="213"/>
      <c r="D156" s="214" t="s">
        <v>74</v>
      </c>
      <c r="E156" s="226" t="s">
        <v>135</v>
      </c>
      <c r="F156" s="226" t="s">
        <v>189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P157</f>
        <v>0</v>
      </c>
      <c r="Q156" s="220"/>
      <c r="R156" s="221">
        <f>R157</f>
        <v>0</v>
      </c>
      <c r="S156" s="220"/>
      <c r="T156" s="22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80</v>
      </c>
      <c r="AT156" s="224" t="s">
        <v>74</v>
      </c>
      <c r="AU156" s="224" t="s">
        <v>80</v>
      </c>
      <c r="AY156" s="223" t="s">
        <v>120</v>
      </c>
      <c r="BK156" s="225">
        <f>BK157</f>
        <v>0</v>
      </c>
    </row>
    <row r="157" s="2" customFormat="1" ht="24" customHeight="1">
      <c r="A157" s="38"/>
      <c r="B157" s="39"/>
      <c r="C157" s="228" t="s">
        <v>190</v>
      </c>
      <c r="D157" s="228" t="s">
        <v>122</v>
      </c>
      <c r="E157" s="229" t="s">
        <v>191</v>
      </c>
      <c r="F157" s="230" t="s">
        <v>192</v>
      </c>
      <c r="G157" s="231" t="s">
        <v>125</v>
      </c>
      <c r="H157" s="232">
        <v>1</v>
      </c>
      <c r="I157" s="233"/>
      <c r="J157" s="234">
        <f>ROUND(I157*H157,2)</f>
        <v>0</v>
      </c>
      <c r="K157" s="230" t="s">
        <v>1</v>
      </c>
      <c r="L157" s="44"/>
      <c r="M157" s="235" t="s">
        <v>1</v>
      </c>
      <c r="N157" s="236" t="s">
        <v>40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126</v>
      </c>
      <c r="AT157" s="239" t="s">
        <v>122</v>
      </c>
      <c r="AU157" s="239" t="s">
        <v>82</v>
      </c>
      <c r="AY157" s="17" t="s">
        <v>120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80</v>
      </c>
      <c r="BK157" s="240">
        <f>ROUND(I157*H157,2)</f>
        <v>0</v>
      </c>
      <c r="BL157" s="17" t="s">
        <v>126</v>
      </c>
      <c r="BM157" s="239" t="s">
        <v>193</v>
      </c>
    </row>
    <row r="158" s="12" customFormat="1" ht="22.8" customHeight="1">
      <c r="A158" s="12"/>
      <c r="B158" s="212"/>
      <c r="C158" s="213"/>
      <c r="D158" s="214" t="s">
        <v>74</v>
      </c>
      <c r="E158" s="226" t="s">
        <v>147</v>
      </c>
      <c r="F158" s="226" t="s">
        <v>194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SUM(P159:P164)</f>
        <v>0</v>
      </c>
      <c r="Q158" s="220"/>
      <c r="R158" s="221">
        <f>SUM(R159:R164)</f>
        <v>0.41112900000000008</v>
      </c>
      <c r="S158" s="220"/>
      <c r="T158" s="222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80</v>
      </c>
      <c r="AT158" s="224" t="s">
        <v>74</v>
      </c>
      <c r="AU158" s="224" t="s">
        <v>80</v>
      </c>
      <c r="AY158" s="223" t="s">
        <v>120</v>
      </c>
      <c r="BK158" s="225">
        <f>SUM(BK159:BK164)</f>
        <v>0</v>
      </c>
    </row>
    <row r="159" s="2" customFormat="1" ht="24" customHeight="1">
      <c r="A159" s="38"/>
      <c r="B159" s="39"/>
      <c r="C159" s="228" t="s">
        <v>8</v>
      </c>
      <c r="D159" s="228" t="s">
        <v>122</v>
      </c>
      <c r="E159" s="229" t="s">
        <v>195</v>
      </c>
      <c r="F159" s="230" t="s">
        <v>196</v>
      </c>
      <c r="G159" s="231" t="s">
        <v>125</v>
      </c>
      <c r="H159" s="232">
        <v>130</v>
      </c>
      <c r="I159" s="233"/>
      <c r="J159" s="234">
        <f>ROUND(I159*H159,2)</f>
        <v>0</v>
      </c>
      <c r="K159" s="230" t="s">
        <v>131</v>
      </c>
      <c r="L159" s="44"/>
      <c r="M159" s="235" t="s">
        <v>1</v>
      </c>
      <c r="N159" s="236" t="s">
        <v>40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126</v>
      </c>
      <c r="AT159" s="239" t="s">
        <v>122</v>
      </c>
      <c r="AU159" s="239" t="s">
        <v>82</v>
      </c>
      <c r="AY159" s="17" t="s">
        <v>120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80</v>
      </c>
      <c r="BK159" s="240">
        <f>ROUND(I159*H159,2)</f>
        <v>0</v>
      </c>
      <c r="BL159" s="17" t="s">
        <v>126</v>
      </c>
      <c r="BM159" s="239" t="s">
        <v>197</v>
      </c>
    </row>
    <row r="160" s="2" customFormat="1" ht="24" customHeight="1">
      <c r="A160" s="38"/>
      <c r="B160" s="39"/>
      <c r="C160" s="228" t="s">
        <v>198</v>
      </c>
      <c r="D160" s="228" t="s">
        <v>122</v>
      </c>
      <c r="E160" s="229" t="s">
        <v>199</v>
      </c>
      <c r="F160" s="230" t="s">
        <v>200</v>
      </c>
      <c r="G160" s="231" t="s">
        <v>125</v>
      </c>
      <c r="H160" s="232">
        <v>51</v>
      </c>
      <c r="I160" s="233"/>
      <c r="J160" s="234">
        <f>ROUND(I160*H160,2)</f>
        <v>0</v>
      </c>
      <c r="K160" s="230" t="s">
        <v>131</v>
      </c>
      <c r="L160" s="44"/>
      <c r="M160" s="235" t="s">
        <v>1</v>
      </c>
      <c r="N160" s="236" t="s">
        <v>40</v>
      </c>
      <c r="O160" s="91"/>
      <c r="P160" s="237">
        <f>O160*H160</f>
        <v>0</v>
      </c>
      <c r="Q160" s="237">
        <v>0.0043800000000000002</v>
      </c>
      <c r="R160" s="237">
        <f>Q160*H160</f>
        <v>0.22338000000000002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126</v>
      </c>
      <c r="AT160" s="239" t="s">
        <v>122</v>
      </c>
      <c r="AU160" s="239" t="s">
        <v>82</v>
      </c>
      <c r="AY160" s="17" t="s">
        <v>120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80</v>
      </c>
      <c r="BK160" s="240">
        <f>ROUND(I160*H160,2)</f>
        <v>0</v>
      </c>
      <c r="BL160" s="17" t="s">
        <v>126</v>
      </c>
      <c r="BM160" s="239" t="s">
        <v>201</v>
      </c>
    </row>
    <row r="161" s="2" customFormat="1" ht="24" customHeight="1">
      <c r="A161" s="38"/>
      <c r="B161" s="39"/>
      <c r="C161" s="228" t="s">
        <v>202</v>
      </c>
      <c r="D161" s="228" t="s">
        <v>122</v>
      </c>
      <c r="E161" s="229" t="s">
        <v>203</v>
      </c>
      <c r="F161" s="230" t="s">
        <v>204</v>
      </c>
      <c r="G161" s="231" t="s">
        <v>205</v>
      </c>
      <c r="H161" s="232">
        <v>2</v>
      </c>
      <c r="I161" s="233"/>
      <c r="J161" s="234">
        <f>ROUND(I161*H161,2)</f>
        <v>0</v>
      </c>
      <c r="K161" s="230" t="s">
        <v>131</v>
      </c>
      <c r="L161" s="44"/>
      <c r="M161" s="235" t="s">
        <v>1</v>
      </c>
      <c r="N161" s="236" t="s">
        <v>40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126</v>
      </c>
      <c r="AT161" s="239" t="s">
        <v>122</v>
      </c>
      <c r="AU161" s="239" t="s">
        <v>82</v>
      </c>
      <c r="AY161" s="17" t="s">
        <v>120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80</v>
      </c>
      <c r="BK161" s="240">
        <f>ROUND(I161*H161,2)</f>
        <v>0</v>
      </c>
      <c r="BL161" s="17" t="s">
        <v>126</v>
      </c>
      <c r="BM161" s="239" t="s">
        <v>206</v>
      </c>
    </row>
    <row r="162" s="2" customFormat="1" ht="16.5" customHeight="1">
      <c r="A162" s="38"/>
      <c r="B162" s="39"/>
      <c r="C162" s="264" t="s">
        <v>207</v>
      </c>
      <c r="D162" s="264" t="s">
        <v>208</v>
      </c>
      <c r="E162" s="265" t="s">
        <v>209</v>
      </c>
      <c r="F162" s="266" t="s">
        <v>210</v>
      </c>
      <c r="G162" s="267" t="s">
        <v>205</v>
      </c>
      <c r="H162" s="268">
        <v>2.2999999999999998</v>
      </c>
      <c r="I162" s="269"/>
      <c r="J162" s="270">
        <f>ROUND(I162*H162,2)</f>
        <v>0</v>
      </c>
      <c r="K162" s="266" t="s">
        <v>131</v>
      </c>
      <c r="L162" s="271"/>
      <c r="M162" s="272" t="s">
        <v>1</v>
      </c>
      <c r="N162" s="273" t="s">
        <v>40</v>
      </c>
      <c r="O162" s="91"/>
      <c r="P162" s="237">
        <f>O162*H162</f>
        <v>0</v>
      </c>
      <c r="Q162" s="237">
        <v>3.0000000000000001E-05</v>
      </c>
      <c r="R162" s="237">
        <f>Q162*H162</f>
        <v>6.8999999999999997E-05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156</v>
      </c>
      <c r="AT162" s="239" t="s">
        <v>208</v>
      </c>
      <c r="AU162" s="239" t="s">
        <v>82</v>
      </c>
      <c r="AY162" s="17" t="s">
        <v>120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80</v>
      </c>
      <c r="BK162" s="240">
        <f>ROUND(I162*H162,2)</f>
        <v>0</v>
      </c>
      <c r="BL162" s="17" t="s">
        <v>126</v>
      </c>
      <c r="BM162" s="239" t="s">
        <v>211</v>
      </c>
    </row>
    <row r="163" s="13" customFormat="1">
      <c r="A163" s="13"/>
      <c r="B163" s="241"/>
      <c r="C163" s="242"/>
      <c r="D163" s="243" t="s">
        <v>133</v>
      </c>
      <c r="E163" s="244" t="s">
        <v>1</v>
      </c>
      <c r="F163" s="245" t="s">
        <v>212</v>
      </c>
      <c r="G163" s="242"/>
      <c r="H163" s="246">
        <v>2.2999999999999998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133</v>
      </c>
      <c r="AU163" s="252" t="s">
        <v>82</v>
      </c>
      <c r="AV163" s="13" t="s">
        <v>82</v>
      </c>
      <c r="AW163" s="13" t="s">
        <v>31</v>
      </c>
      <c r="AX163" s="13" t="s">
        <v>80</v>
      </c>
      <c r="AY163" s="252" t="s">
        <v>120</v>
      </c>
    </row>
    <row r="164" s="2" customFormat="1" ht="24" customHeight="1">
      <c r="A164" s="38"/>
      <c r="B164" s="39"/>
      <c r="C164" s="228" t="s">
        <v>213</v>
      </c>
      <c r="D164" s="228" t="s">
        <v>122</v>
      </c>
      <c r="E164" s="229" t="s">
        <v>214</v>
      </c>
      <c r="F164" s="230" t="s">
        <v>215</v>
      </c>
      <c r="G164" s="231" t="s">
        <v>125</v>
      </c>
      <c r="H164" s="232">
        <v>51</v>
      </c>
      <c r="I164" s="233"/>
      <c r="J164" s="234">
        <f>ROUND(I164*H164,2)</f>
        <v>0</v>
      </c>
      <c r="K164" s="230" t="s">
        <v>131</v>
      </c>
      <c r="L164" s="44"/>
      <c r="M164" s="235" t="s">
        <v>1</v>
      </c>
      <c r="N164" s="236" t="s">
        <v>40</v>
      </c>
      <c r="O164" s="91"/>
      <c r="P164" s="237">
        <f>O164*H164</f>
        <v>0</v>
      </c>
      <c r="Q164" s="237">
        <v>0.0036800000000000001</v>
      </c>
      <c r="R164" s="237">
        <f>Q164*H164</f>
        <v>0.18768000000000001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126</v>
      </c>
      <c r="AT164" s="239" t="s">
        <v>122</v>
      </c>
      <c r="AU164" s="239" t="s">
        <v>82</v>
      </c>
      <c r="AY164" s="17" t="s">
        <v>120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80</v>
      </c>
      <c r="BK164" s="240">
        <f>ROUND(I164*H164,2)</f>
        <v>0</v>
      </c>
      <c r="BL164" s="17" t="s">
        <v>126</v>
      </c>
      <c r="BM164" s="239" t="s">
        <v>216</v>
      </c>
    </row>
    <row r="165" s="12" customFormat="1" ht="22.8" customHeight="1">
      <c r="A165" s="12"/>
      <c r="B165" s="212"/>
      <c r="C165" s="213"/>
      <c r="D165" s="214" t="s">
        <v>74</v>
      </c>
      <c r="E165" s="226" t="s">
        <v>161</v>
      </c>
      <c r="F165" s="226" t="s">
        <v>217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SUM(P166:P176)</f>
        <v>0</v>
      </c>
      <c r="Q165" s="220"/>
      <c r="R165" s="221">
        <f>SUM(R166:R176)</f>
        <v>0.60950219999999999</v>
      </c>
      <c r="S165" s="220"/>
      <c r="T165" s="222">
        <f>SUM(T166:T176)</f>
        <v>1.89967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80</v>
      </c>
      <c r="AT165" s="224" t="s">
        <v>74</v>
      </c>
      <c r="AU165" s="224" t="s">
        <v>80</v>
      </c>
      <c r="AY165" s="223" t="s">
        <v>120</v>
      </c>
      <c r="BK165" s="225">
        <f>SUM(BK166:BK176)</f>
        <v>0</v>
      </c>
    </row>
    <row r="166" s="2" customFormat="1" ht="24" customHeight="1">
      <c r="A166" s="38"/>
      <c r="B166" s="39"/>
      <c r="C166" s="228" t="s">
        <v>218</v>
      </c>
      <c r="D166" s="228" t="s">
        <v>122</v>
      </c>
      <c r="E166" s="229" t="s">
        <v>219</v>
      </c>
      <c r="F166" s="230" t="s">
        <v>220</v>
      </c>
      <c r="G166" s="231" t="s">
        <v>221</v>
      </c>
      <c r="H166" s="232">
        <v>3</v>
      </c>
      <c r="I166" s="233"/>
      <c r="J166" s="234">
        <f>ROUND(I166*H166,2)</f>
        <v>0</v>
      </c>
      <c r="K166" s="230" t="s">
        <v>1</v>
      </c>
      <c r="L166" s="44"/>
      <c r="M166" s="235" t="s">
        <v>1</v>
      </c>
      <c r="N166" s="236" t="s">
        <v>40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126</v>
      </c>
      <c r="AT166" s="239" t="s">
        <v>122</v>
      </c>
      <c r="AU166" s="239" t="s">
        <v>82</v>
      </c>
      <c r="AY166" s="17" t="s">
        <v>120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80</v>
      </c>
      <c r="BK166" s="240">
        <f>ROUND(I166*H166,2)</f>
        <v>0</v>
      </c>
      <c r="BL166" s="17" t="s">
        <v>126</v>
      </c>
      <c r="BM166" s="239" t="s">
        <v>222</v>
      </c>
    </row>
    <row r="167" s="2" customFormat="1" ht="36" customHeight="1">
      <c r="A167" s="38"/>
      <c r="B167" s="39"/>
      <c r="C167" s="228" t="s">
        <v>7</v>
      </c>
      <c r="D167" s="228" t="s">
        <v>122</v>
      </c>
      <c r="E167" s="229" t="s">
        <v>223</v>
      </c>
      <c r="F167" s="230" t="s">
        <v>224</v>
      </c>
      <c r="G167" s="231" t="s">
        <v>125</v>
      </c>
      <c r="H167" s="232">
        <v>51</v>
      </c>
      <c r="I167" s="233"/>
      <c r="J167" s="234">
        <f>ROUND(I167*H167,2)</f>
        <v>0</v>
      </c>
      <c r="K167" s="230" t="s">
        <v>131</v>
      </c>
      <c r="L167" s="44"/>
      <c r="M167" s="235" t="s">
        <v>1</v>
      </c>
      <c r="N167" s="236" t="s">
        <v>40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0.029000000000000001</v>
      </c>
      <c r="T167" s="238">
        <f>S167*H167</f>
        <v>1.4790000000000001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126</v>
      </c>
      <c r="AT167" s="239" t="s">
        <v>122</v>
      </c>
      <c r="AU167" s="239" t="s">
        <v>82</v>
      </c>
      <c r="AY167" s="17" t="s">
        <v>120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80</v>
      </c>
      <c r="BK167" s="240">
        <f>ROUND(I167*H167,2)</f>
        <v>0</v>
      </c>
      <c r="BL167" s="17" t="s">
        <v>126</v>
      </c>
      <c r="BM167" s="239" t="s">
        <v>225</v>
      </c>
    </row>
    <row r="168" s="2" customFormat="1" ht="24" customHeight="1">
      <c r="A168" s="38"/>
      <c r="B168" s="39"/>
      <c r="C168" s="228" t="s">
        <v>226</v>
      </c>
      <c r="D168" s="228" t="s">
        <v>122</v>
      </c>
      <c r="E168" s="229" t="s">
        <v>227</v>
      </c>
      <c r="F168" s="230" t="s">
        <v>228</v>
      </c>
      <c r="G168" s="231" t="s">
        <v>205</v>
      </c>
      <c r="H168" s="232">
        <v>13.57</v>
      </c>
      <c r="I168" s="233"/>
      <c r="J168" s="234">
        <f>ROUND(I168*H168,2)</f>
        <v>0</v>
      </c>
      <c r="K168" s="230" t="s">
        <v>131</v>
      </c>
      <c r="L168" s="44"/>
      <c r="M168" s="235" t="s">
        <v>1</v>
      </c>
      <c r="N168" s="236" t="s">
        <v>40</v>
      </c>
      <c r="O168" s="91"/>
      <c r="P168" s="237">
        <f>O168*H168</f>
        <v>0</v>
      </c>
      <c r="Q168" s="237">
        <v>0.00096000000000000002</v>
      </c>
      <c r="R168" s="237">
        <f>Q168*H168</f>
        <v>0.013027200000000001</v>
      </c>
      <c r="S168" s="237">
        <v>0.031</v>
      </c>
      <c r="T168" s="238">
        <f>S168*H168</f>
        <v>0.42066999999999999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126</v>
      </c>
      <c r="AT168" s="239" t="s">
        <v>122</v>
      </c>
      <c r="AU168" s="239" t="s">
        <v>82</v>
      </c>
      <c r="AY168" s="17" t="s">
        <v>120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80</v>
      </c>
      <c r="BK168" s="240">
        <f>ROUND(I168*H168,2)</f>
        <v>0</v>
      </c>
      <c r="BL168" s="17" t="s">
        <v>126</v>
      </c>
      <c r="BM168" s="239" t="s">
        <v>229</v>
      </c>
    </row>
    <row r="169" s="15" customFormat="1">
      <c r="A169" s="15"/>
      <c r="B169" s="274"/>
      <c r="C169" s="275"/>
      <c r="D169" s="243" t="s">
        <v>133</v>
      </c>
      <c r="E169" s="276" t="s">
        <v>1</v>
      </c>
      <c r="F169" s="277" t="s">
        <v>230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3" t="s">
        <v>133</v>
      </c>
      <c r="AU169" s="283" t="s">
        <v>82</v>
      </c>
      <c r="AV169" s="15" t="s">
        <v>80</v>
      </c>
      <c r="AW169" s="15" t="s">
        <v>31</v>
      </c>
      <c r="AX169" s="15" t="s">
        <v>75</v>
      </c>
      <c r="AY169" s="283" t="s">
        <v>120</v>
      </c>
    </row>
    <row r="170" s="13" customFormat="1">
      <c r="A170" s="13"/>
      <c r="B170" s="241"/>
      <c r="C170" s="242"/>
      <c r="D170" s="243" t="s">
        <v>133</v>
      </c>
      <c r="E170" s="244" t="s">
        <v>1</v>
      </c>
      <c r="F170" s="245" t="s">
        <v>231</v>
      </c>
      <c r="G170" s="242"/>
      <c r="H170" s="246">
        <v>2.0699999999999998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133</v>
      </c>
      <c r="AU170" s="252" t="s">
        <v>82</v>
      </c>
      <c r="AV170" s="13" t="s">
        <v>82</v>
      </c>
      <c r="AW170" s="13" t="s">
        <v>31</v>
      </c>
      <c r="AX170" s="13" t="s">
        <v>75</v>
      </c>
      <c r="AY170" s="252" t="s">
        <v>120</v>
      </c>
    </row>
    <row r="171" s="13" customFormat="1">
      <c r="A171" s="13"/>
      <c r="B171" s="241"/>
      <c r="C171" s="242"/>
      <c r="D171" s="243" t="s">
        <v>133</v>
      </c>
      <c r="E171" s="244" t="s">
        <v>1</v>
      </c>
      <c r="F171" s="245" t="s">
        <v>232</v>
      </c>
      <c r="G171" s="242"/>
      <c r="H171" s="246">
        <v>11.5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133</v>
      </c>
      <c r="AU171" s="252" t="s">
        <v>82</v>
      </c>
      <c r="AV171" s="13" t="s">
        <v>82</v>
      </c>
      <c r="AW171" s="13" t="s">
        <v>31</v>
      </c>
      <c r="AX171" s="13" t="s">
        <v>75</v>
      </c>
      <c r="AY171" s="252" t="s">
        <v>120</v>
      </c>
    </row>
    <row r="172" s="14" customFormat="1">
      <c r="A172" s="14"/>
      <c r="B172" s="253"/>
      <c r="C172" s="254"/>
      <c r="D172" s="243" t="s">
        <v>133</v>
      </c>
      <c r="E172" s="255" t="s">
        <v>1</v>
      </c>
      <c r="F172" s="256" t="s">
        <v>168</v>
      </c>
      <c r="G172" s="254"/>
      <c r="H172" s="257">
        <v>13.57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133</v>
      </c>
      <c r="AU172" s="263" t="s">
        <v>82</v>
      </c>
      <c r="AV172" s="14" t="s">
        <v>126</v>
      </c>
      <c r="AW172" s="14" t="s">
        <v>31</v>
      </c>
      <c r="AX172" s="14" t="s">
        <v>80</v>
      </c>
      <c r="AY172" s="263" t="s">
        <v>120</v>
      </c>
    </row>
    <row r="173" s="2" customFormat="1" ht="24" customHeight="1">
      <c r="A173" s="38"/>
      <c r="B173" s="39"/>
      <c r="C173" s="228" t="s">
        <v>233</v>
      </c>
      <c r="D173" s="228" t="s">
        <v>122</v>
      </c>
      <c r="E173" s="229" t="s">
        <v>234</v>
      </c>
      <c r="F173" s="230" t="s">
        <v>235</v>
      </c>
      <c r="G173" s="231" t="s">
        <v>236</v>
      </c>
      <c r="H173" s="232">
        <v>1</v>
      </c>
      <c r="I173" s="233"/>
      <c r="J173" s="234">
        <f>ROUND(I173*H173,2)</f>
        <v>0</v>
      </c>
      <c r="K173" s="230" t="s">
        <v>1</v>
      </c>
      <c r="L173" s="44"/>
      <c r="M173" s="235" t="s">
        <v>1</v>
      </c>
      <c r="N173" s="236" t="s">
        <v>40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198</v>
      </c>
      <c r="AT173" s="239" t="s">
        <v>122</v>
      </c>
      <c r="AU173" s="239" t="s">
        <v>82</v>
      </c>
      <c r="AY173" s="17" t="s">
        <v>120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80</v>
      </c>
      <c r="BK173" s="240">
        <f>ROUND(I173*H173,2)</f>
        <v>0</v>
      </c>
      <c r="BL173" s="17" t="s">
        <v>198</v>
      </c>
      <c r="BM173" s="239" t="s">
        <v>237</v>
      </c>
    </row>
    <row r="174" s="2" customFormat="1" ht="24" customHeight="1">
      <c r="A174" s="38"/>
      <c r="B174" s="39"/>
      <c r="C174" s="228" t="s">
        <v>238</v>
      </c>
      <c r="D174" s="228" t="s">
        <v>122</v>
      </c>
      <c r="E174" s="229" t="s">
        <v>239</v>
      </c>
      <c r="F174" s="230" t="s">
        <v>240</v>
      </c>
      <c r="G174" s="231" t="s">
        <v>125</v>
      </c>
      <c r="H174" s="232">
        <v>25.5</v>
      </c>
      <c r="I174" s="233"/>
      <c r="J174" s="234">
        <f>ROUND(I174*H174,2)</f>
        <v>0</v>
      </c>
      <c r="K174" s="230" t="s">
        <v>131</v>
      </c>
      <c r="L174" s="44"/>
      <c r="M174" s="235" t="s">
        <v>1</v>
      </c>
      <c r="N174" s="236" t="s">
        <v>40</v>
      </c>
      <c r="O174" s="91"/>
      <c r="P174" s="237">
        <f>O174*H174</f>
        <v>0</v>
      </c>
      <c r="Q174" s="237">
        <v>0.019429999999999999</v>
      </c>
      <c r="R174" s="237">
        <f>Q174*H174</f>
        <v>0.49546499999999999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126</v>
      </c>
      <c r="AT174" s="239" t="s">
        <v>122</v>
      </c>
      <c r="AU174" s="239" t="s">
        <v>82</v>
      </c>
      <c r="AY174" s="17" t="s">
        <v>120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80</v>
      </c>
      <c r="BK174" s="240">
        <f>ROUND(I174*H174,2)</f>
        <v>0</v>
      </c>
      <c r="BL174" s="17" t="s">
        <v>126</v>
      </c>
      <c r="BM174" s="239" t="s">
        <v>241</v>
      </c>
    </row>
    <row r="175" s="2" customFormat="1" ht="24" customHeight="1">
      <c r="A175" s="38"/>
      <c r="B175" s="39"/>
      <c r="C175" s="228" t="s">
        <v>242</v>
      </c>
      <c r="D175" s="228" t="s">
        <v>122</v>
      </c>
      <c r="E175" s="229" t="s">
        <v>243</v>
      </c>
      <c r="F175" s="230" t="s">
        <v>244</v>
      </c>
      <c r="G175" s="231" t="s">
        <v>125</v>
      </c>
      <c r="H175" s="232">
        <v>2.6000000000000001</v>
      </c>
      <c r="I175" s="233"/>
      <c r="J175" s="234">
        <f>ROUND(I175*H175,2)</f>
        <v>0</v>
      </c>
      <c r="K175" s="230" t="s">
        <v>131</v>
      </c>
      <c r="L175" s="44"/>
      <c r="M175" s="235" t="s">
        <v>1</v>
      </c>
      <c r="N175" s="236" t="s">
        <v>40</v>
      </c>
      <c r="O175" s="91"/>
      <c r="P175" s="237">
        <f>O175*H175</f>
        <v>0</v>
      </c>
      <c r="Q175" s="237">
        <v>0.038850000000000003</v>
      </c>
      <c r="R175" s="237">
        <f>Q175*H175</f>
        <v>0.10101000000000002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126</v>
      </c>
      <c r="AT175" s="239" t="s">
        <v>122</v>
      </c>
      <c r="AU175" s="239" t="s">
        <v>82</v>
      </c>
      <c r="AY175" s="17" t="s">
        <v>120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80</v>
      </c>
      <c r="BK175" s="240">
        <f>ROUND(I175*H175,2)</f>
        <v>0</v>
      </c>
      <c r="BL175" s="17" t="s">
        <v>126</v>
      </c>
      <c r="BM175" s="239" t="s">
        <v>245</v>
      </c>
    </row>
    <row r="176" s="2" customFormat="1" ht="24" customHeight="1">
      <c r="A176" s="38"/>
      <c r="B176" s="39"/>
      <c r="C176" s="228" t="s">
        <v>246</v>
      </c>
      <c r="D176" s="228" t="s">
        <v>122</v>
      </c>
      <c r="E176" s="229" t="s">
        <v>247</v>
      </c>
      <c r="F176" s="230" t="s">
        <v>248</v>
      </c>
      <c r="G176" s="231" t="s">
        <v>236</v>
      </c>
      <c r="H176" s="232">
        <v>1</v>
      </c>
      <c r="I176" s="233"/>
      <c r="J176" s="234">
        <f>ROUND(I176*H176,2)</f>
        <v>0</v>
      </c>
      <c r="K176" s="230" t="s">
        <v>1</v>
      </c>
      <c r="L176" s="44"/>
      <c r="M176" s="235" t="s">
        <v>1</v>
      </c>
      <c r="N176" s="236" t="s">
        <v>40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198</v>
      </c>
      <c r="AT176" s="239" t="s">
        <v>122</v>
      </c>
      <c r="AU176" s="239" t="s">
        <v>82</v>
      </c>
      <c r="AY176" s="17" t="s">
        <v>120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80</v>
      </c>
      <c r="BK176" s="240">
        <f>ROUND(I176*H176,2)</f>
        <v>0</v>
      </c>
      <c r="BL176" s="17" t="s">
        <v>198</v>
      </c>
      <c r="BM176" s="239" t="s">
        <v>249</v>
      </c>
    </row>
    <row r="177" s="12" customFormat="1" ht="22.8" customHeight="1">
      <c r="A177" s="12"/>
      <c r="B177" s="212"/>
      <c r="C177" s="213"/>
      <c r="D177" s="214" t="s">
        <v>74</v>
      </c>
      <c r="E177" s="226" t="s">
        <v>250</v>
      </c>
      <c r="F177" s="226" t="s">
        <v>251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SUM(P178:P183)</f>
        <v>0</v>
      </c>
      <c r="Q177" s="220"/>
      <c r="R177" s="221">
        <f>SUM(R178:R183)</f>
        <v>0</v>
      </c>
      <c r="S177" s="220"/>
      <c r="T177" s="222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80</v>
      </c>
      <c r="AT177" s="224" t="s">
        <v>74</v>
      </c>
      <c r="AU177" s="224" t="s">
        <v>80</v>
      </c>
      <c r="AY177" s="223" t="s">
        <v>120</v>
      </c>
      <c r="BK177" s="225">
        <f>SUM(BK178:BK183)</f>
        <v>0</v>
      </c>
    </row>
    <row r="178" s="2" customFormat="1" ht="24" customHeight="1">
      <c r="A178" s="38"/>
      <c r="B178" s="39"/>
      <c r="C178" s="228" t="s">
        <v>252</v>
      </c>
      <c r="D178" s="228" t="s">
        <v>122</v>
      </c>
      <c r="E178" s="229" t="s">
        <v>253</v>
      </c>
      <c r="F178" s="230" t="s">
        <v>254</v>
      </c>
      <c r="G178" s="231" t="s">
        <v>159</v>
      </c>
      <c r="H178" s="232">
        <v>1.8999999999999999</v>
      </c>
      <c r="I178" s="233"/>
      <c r="J178" s="234">
        <f>ROUND(I178*H178,2)</f>
        <v>0</v>
      </c>
      <c r="K178" s="230" t="s">
        <v>131</v>
      </c>
      <c r="L178" s="44"/>
      <c r="M178" s="235" t="s">
        <v>1</v>
      </c>
      <c r="N178" s="236" t="s">
        <v>40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126</v>
      </c>
      <c r="AT178" s="239" t="s">
        <v>122</v>
      </c>
      <c r="AU178" s="239" t="s">
        <v>82</v>
      </c>
      <c r="AY178" s="17" t="s">
        <v>120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80</v>
      </c>
      <c r="BK178" s="240">
        <f>ROUND(I178*H178,2)</f>
        <v>0</v>
      </c>
      <c r="BL178" s="17" t="s">
        <v>126</v>
      </c>
      <c r="BM178" s="239" t="s">
        <v>255</v>
      </c>
    </row>
    <row r="179" s="2" customFormat="1" ht="16.5" customHeight="1">
      <c r="A179" s="38"/>
      <c r="B179" s="39"/>
      <c r="C179" s="228" t="s">
        <v>256</v>
      </c>
      <c r="D179" s="228" t="s">
        <v>122</v>
      </c>
      <c r="E179" s="229" t="s">
        <v>257</v>
      </c>
      <c r="F179" s="230" t="s">
        <v>258</v>
      </c>
      <c r="G179" s="231" t="s">
        <v>159</v>
      </c>
      <c r="H179" s="232">
        <v>1.8999999999999999</v>
      </c>
      <c r="I179" s="233"/>
      <c r="J179" s="234">
        <f>ROUND(I179*H179,2)</f>
        <v>0</v>
      </c>
      <c r="K179" s="230" t="s">
        <v>131</v>
      </c>
      <c r="L179" s="44"/>
      <c r="M179" s="235" t="s">
        <v>1</v>
      </c>
      <c r="N179" s="236" t="s">
        <v>40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126</v>
      </c>
      <c r="AT179" s="239" t="s">
        <v>122</v>
      </c>
      <c r="AU179" s="239" t="s">
        <v>82</v>
      </c>
      <c r="AY179" s="17" t="s">
        <v>120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80</v>
      </c>
      <c r="BK179" s="240">
        <f>ROUND(I179*H179,2)</f>
        <v>0</v>
      </c>
      <c r="BL179" s="17" t="s">
        <v>126</v>
      </c>
      <c r="BM179" s="239" t="s">
        <v>259</v>
      </c>
    </row>
    <row r="180" s="2" customFormat="1" ht="24" customHeight="1">
      <c r="A180" s="38"/>
      <c r="B180" s="39"/>
      <c r="C180" s="228" t="s">
        <v>260</v>
      </c>
      <c r="D180" s="228" t="s">
        <v>122</v>
      </c>
      <c r="E180" s="229" t="s">
        <v>261</v>
      </c>
      <c r="F180" s="230" t="s">
        <v>262</v>
      </c>
      <c r="G180" s="231" t="s">
        <v>159</v>
      </c>
      <c r="H180" s="232">
        <v>1.8999999999999999</v>
      </c>
      <c r="I180" s="233"/>
      <c r="J180" s="234">
        <f>ROUND(I180*H180,2)</f>
        <v>0</v>
      </c>
      <c r="K180" s="230" t="s">
        <v>131</v>
      </c>
      <c r="L180" s="44"/>
      <c r="M180" s="235" t="s">
        <v>1</v>
      </c>
      <c r="N180" s="236" t="s">
        <v>40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126</v>
      </c>
      <c r="AT180" s="239" t="s">
        <v>122</v>
      </c>
      <c r="AU180" s="239" t="s">
        <v>82</v>
      </c>
      <c r="AY180" s="17" t="s">
        <v>120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80</v>
      </c>
      <c r="BK180" s="240">
        <f>ROUND(I180*H180,2)</f>
        <v>0</v>
      </c>
      <c r="BL180" s="17" t="s">
        <v>126</v>
      </c>
      <c r="BM180" s="239" t="s">
        <v>263</v>
      </c>
    </row>
    <row r="181" s="2" customFormat="1" ht="24" customHeight="1">
      <c r="A181" s="38"/>
      <c r="B181" s="39"/>
      <c r="C181" s="228" t="s">
        <v>264</v>
      </c>
      <c r="D181" s="228" t="s">
        <v>122</v>
      </c>
      <c r="E181" s="229" t="s">
        <v>265</v>
      </c>
      <c r="F181" s="230" t="s">
        <v>266</v>
      </c>
      <c r="G181" s="231" t="s">
        <v>159</v>
      </c>
      <c r="H181" s="232">
        <v>20.899999999999999</v>
      </c>
      <c r="I181" s="233"/>
      <c r="J181" s="234">
        <f>ROUND(I181*H181,2)</f>
        <v>0</v>
      </c>
      <c r="K181" s="230" t="s">
        <v>131</v>
      </c>
      <c r="L181" s="44"/>
      <c r="M181" s="235" t="s">
        <v>1</v>
      </c>
      <c r="N181" s="236" t="s">
        <v>40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126</v>
      </c>
      <c r="AT181" s="239" t="s">
        <v>122</v>
      </c>
      <c r="AU181" s="239" t="s">
        <v>82</v>
      </c>
      <c r="AY181" s="17" t="s">
        <v>120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80</v>
      </c>
      <c r="BK181" s="240">
        <f>ROUND(I181*H181,2)</f>
        <v>0</v>
      </c>
      <c r="BL181" s="17" t="s">
        <v>126</v>
      </c>
      <c r="BM181" s="239" t="s">
        <v>267</v>
      </c>
    </row>
    <row r="182" s="13" customFormat="1">
      <c r="A182" s="13"/>
      <c r="B182" s="241"/>
      <c r="C182" s="242"/>
      <c r="D182" s="243" t="s">
        <v>133</v>
      </c>
      <c r="E182" s="244" t="s">
        <v>1</v>
      </c>
      <c r="F182" s="245" t="s">
        <v>268</v>
      </c>
      <c r="G182" s="242"/>
      <c r="H182" s="246">
        <v>20.899999999999999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133</v>
      </c>
      <c r="AU182" s="252" t="s">
        <v>82</v>
      </c>
      <c r="AV182" s="13" t="s">
        <v>82</v>
      </c>
      <c r="AW182" s="13" t="s">
        <v>31</v>
      </c>
      <c r="AX182" s="13" t="s">
        <v>80</v>
      </c>
      <c r="AY182" s="252" t="s">
        <v>120</v>
      </c>
    </row>
    <row r="183" s="2" customFormat="1" ht="24" customHeight="1">
      <c r="A183" s="38"/>
      <c r="B183" s="39"/>
      <c r="C183" s="228" t="s">
        <v>269</v>
      </c>
      <c r="D183" s="228" t="s">
        <v>122</v>
      </c>
      <c r="E183" s="229" t="s">
        <v>270</v>
      </c>
      <c r="F183" s="230" t="s">
        <v>271</v>
      </c>
      <c r="G183" s="231" t="s">
        <v>159</v>
      </c>
      <c r="H183" s="232">
        <v>1.8999999999999999</v>
      </c>
      <c r="I183" s="233"/>
      <c r="J183" s="234">
        <f>ROUND(I183*H183,2)</f>
        <v>0</v>
      </c>
      <c r="K183" s="230" t="s">
        <v>131</v>
      </c>
      <c r="L183" s="44"/>
      <c r="M183" s="235" t="s">
        <v>1</v>
      </c>
      <c r="N183" s="236" t="s">
        <v>40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126</v>
      </c>
      <c r="AT183" s="239" t="s">
        <v>122</v>
      </c>
      <c r="AU183" s="239" t="s">
        <v>82</v>
      </c>
      <c r="AY183" s="17" t="s">
        <v>120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80</v>
      </c>
      <c r="BK183" s="240">
        <f>ROUND(I183*H183,2)</f>
        <v>0</v>
      </c>
      <c r="BL183" s="17" t="s">
        <v>126</v>
      </c>
      <c r="BM183" s="239" t="s">
        <v>272</v>
      </c>
    </row>
    <row r="184" s="12" customFormat="1" ht="22.8" customHeight="1">
      <c r="A184" s="12"/>
      <c r="B184" s="212"/>
      <c r="C184" s="213"/>
      <c r="D184" s="214" t="s">
        <v>74</v>
      </c>
      <c r="E184" s="226" t="s">
        <v>273</v>
      </c>
      <c r="F184" s="226" t="s">
        <v>274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P185</f>
        <v>0</v>
      </c>
      <c r="Q184" s="220"/>
      <c r="R184" s="221">
        <f>R185</f>
        <v>0</v>
      </c>
      <c r="S184" s="220"/>
      <c r="T184" s="222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80</v>
      </c>
      <c r="AT184" s="224" t="s">
        <v>74</v>
      </c>
      <c r="AU184" s="224" t="s">
        <v>80</v>
      </c>
      <c r="AY184" s="223" t="s">
        <v>120</v>
      </c>
      <c r="BK184" s="225">
        <f>BK185</f>
        <v>0</v>
      </c>
    </row>
    <row r="185" s="2" customFormat="1" ht="16.5" customHeight="1">
      <c r="A185" s="38"/>
      <c r="B185" s="39"/>
      <c r="C185" s="228" t="s">
        <v>275</v>
      </c>
      <c r="D185" s="228" t="s">
        <v>122</v>
      </c>
      <c r="E185" s="229" t="s">
        <v>276</v>
      </c>
      <c r="F185" s="230" t="s">
        <v>277</v>
      </c>
      <c r="G185" s="231" t="s">
        <v>159</v>
      </c>
      <c r="H185" s="232">
        <v>2.4609999999999999</v>
      </c>
      <c r="I185" s="233"/>
      <c r="J185" s="234">
        <f>ROUND(I185*H185,2)</f>
        <v>0</v>
      </c>
      <c r="K185" s="230" t="s">
        <v>131</v>
      </c>
      <c r="L185" s="44"/>
      <c r="M185" s="235" t="s">
        <v>1</v>
      </c>
      <c r="N185" s="236" t="s">
        <v>40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126</v>
      </c>
      <c r="AT185" s="239" t="s">
        <v>122</v>
      </c>
      <c r="AU185" s="239" t="s">
        <v>82</v>
      </c>
      <c r="AY185" s="17" t="s">
        <v>120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80</v>
      </c>
      <c r="BK185" s="240">
        <f>ROUND(I185*H185,2)</f>
        <v>0</v>
      </c>
      <c r="BL185" s="17" t="s">
        <v>126</v>
      </c>
      <c r="BM185" s="239" t="s">
        <v>278</v>
      </c>
    </row>
    <row r="186" s="12" customFormat="1" ht="25.92" customHeight="1">
      <c r="A186" s="12"/>
      <c r="B186" s="212"/>
      <c r="C186" s="213"/>
      <c r="D186" s="214" t="s">
        <v>74</v>
      </c>
      <c r="E186" s="215" t="s">
        <v>279</v>
      </c>
      <c r="F186" s="215" t="s">
        <v>280</v>
      </c>
      <c r="G186" s="213"/>
      <c r="H186" s="213"/>
      <c r="I186" s="216"/>
      <c r="J186" s="217">
        <f>BK186</f>
        <v>0</v>
      </c>
      <c r="K186" s="213"/>
      <c r="L186" s="218"/>
      <c r="M186" s="219"/>
      <c r="N186" s="220"/>
      <c r="O186" s="220"/>
      <c r="P186" s="221">
        <f>P187+P193</f>
        <v>0</v>
      </c>
      <c r="Q186" s="220"/>
      <c r="R186" s="221">
        <f>R187+R193</f>
        <v>0.02130804</v>
      </c>
      <c r="S186" s="220"/>
      <c r="T186" s="222">
        <f>T187+T193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82</v>
      </c>
      <c r="AT186" s="224" t="s">
        <v>74</v>
      </c>
      <c r="AU186" s="224" t="s">
        <v>75</v>
      </c>
      <c r="AY186" s="223" t="s">
        <v>120</v>
      </c>
      <c r="BK186" s="225">
        <f>BK187+BK193</f>
        <v>0</v>
      </c>
    </row>
    <row r="187" s="12" customFormat="1" ht="22.8" customHeight="1">
      <c r="A187" s="12"/>
      <c r="B187" s="212"/>
      <c r="C187" s="213"/>
      <c r="D187" s="214" t="s">
        <v>74</v>
      </c>
      <c r="E187" s="226" t="s">
        <v>281</v>
      </c>
      <c r="F187" s="226" t="s">
        <v>282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SUM(P188:P192)</f>
        <v>0</v>
      </c>
      <c r="Q187" s="220"/>
      <c r="R187" s="221">
        <f>SUM(R188:R192)</f>
        <v>0</v>
      </c>
      <c r="S187" s="220"/>
      <c r="T187" s="222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82</v>
      </c>
      <c r="AT187" s="224" t="s">
        <v>74</v>
      </c>
      <c r="AU187" s="224" t="s">
        <v>80</v>
      </c>
      <c r="AY187" s="223" t="s">
        <v>120</v>
      </c>
      <c r="BK187" s="225">
        <f>SUM(BK188:BK192)</f>
        <v>0</v>
      </c>
    </row>
    <row r="188" s="2" customFormat="1" ht="24" customHeight="1">
      <c r="A188" s="38"/>
      <c r="B188" s="39"/>
      <c r="C188" s="228" t="s">
        <v>283</v>
      </c>
      <c r="D188" s="228" t="s">
        <v>122</v>
      </c>
      <c r="E188" s="229" t="s">
        <v>284</v>
      </c>
      <c r="F188" s="230" t="s">
        <v>285</v>
      </c>
      <c r="G188" s="231" t="s">
        <v>236</v>
      </c>
      <c r="H188" s="232">
        <v>1</v>
      </c>
      <c r="I188" s="233"/>
      <c r="J188" s="234">
        <f>ROUND(I188*H188,2)</f>
        <v>0</v>
      </c>
      <c r="K188" s="230" t="s">
        <v>1</v>
      </c>
      <c r="L188" s="44"/>
      <c r="M188" s="235" t="s">
        <v>1</v>
      </c>
      <c r="N188" s="236" t="s">
        <v>40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198</v>
      </c>
      <c r="AT188" s="239" t="s">
        <v>122</v>
      </c>
      <c r="AU188" s="239" t="s">
        <v>82</v>
      </c>
      <c r="AY188" s="17" t="s">
        <v>120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80</v>
      </c>
      <c r="BK188" s="240">
        <f>ROUND(I188*H188,2)</f>
        <v>0</v>
      </c>
      <c r="BL188" s="17" t="s">
        <v>198</v>
      </c>
      <c r="BM188" s="239" t="s">
        <v>286</v>
      </c>
    </row>
    <row r="189" s="2" customFormat="1" ht="36" customHeight="1">
      <c r="A189" s="38"/>
      <c r="B189" s="39"/>
      <c r="C189" s="228" t="s">
        <v>287</v>
      </c>
      <c r="D189" s="228" t="s">
        <v>122</v>
      </c>
      <c r="E189" s="229" t="s">
        <v>288</v>
      </c>
      <c r="F189" s="230" t="s">
        <v>289</v>
      </c>
      <c r="G189" s="231" t="s">
        <v>236</v>
      </c>
      <c r="H189" s="232">
        <v>1</v>
      </c>
      <c r="I189" s="233"/>
      <c r="J189" s="234">
        <f>ROUND(I189*H189,2)</f>
        <v>0</v>
      </c>
      <c r="K189" s="230" t="s">
        <v>1</v>
      </c>
      <c r="L189" s="44"/>
      <c r="M189" s="235" t="s">
        <v>1</v>
      </c>
      <c r="N189" s="236" t="s">
        <v>40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198</v>
      </c>
      <c r="AT189" s="239" t="s">
        <v>122</v>
      </c>
      <c r="AU189" s="239" t="s">
        <v>82</v>
      </c>
      <c r="AY189" s="17" t="s">
        <v>120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80</v>
      </c>
      <c r="BK189" s="240">
        <f>ROUND(I189*H189,2)</f>
        <v>0</v>
      </c>
      <c r="BL189" s="17" t="s">
        <v>198</v>
      </c>
      <c r="BM189" s="239" t="s">
        <v>290</v>
      </c>
    </row>
    <row r="190" s="2" customFormat="1" ht="16.5" customHeight="1">
      <c r="A190" s="38"/>
      <c r="B190" s="39"/>
      <c r="C190" s="228" t="s">
        <v>291</v>
      </c>
      <c r="D190" s="228" t="s">
        <v>122</v>
      </c>
      <c r="E190" s="229" t="s">
        <v>292</v>
      </c>
      <c r="F190" s="230" t="s">
        <v>293</v>
      </c>
      <c r="G190" s="231" t="s">
        <v>294</v>
      </c>
      <c r="H190" s="232">
        <v>25</v>
      </c>
      <c r="I190" s="233"/>
      <c r="J190" s="234">
        <f>ROUND(I190*H190,2)</f>
        <v>0</v>
      </c>
      <c r="K190" s="230" t="s">
        <v>1</v>
      </c>
      <c r="L190" s="44"/>
      <c r="M190" s="235" t="s">
        <v>1</v>
      </c>
      <c r="N190" s="236" t="s">
        <v>40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198</v>
      </c>
      <c r="AT190" s="239" t="s">
        <v>122</v>
      </c>
      <c r="AU190" s="239" t="s">
        <v>82</v>
      </c>
      <c r="AY190" s="17" t="s">
        <v>120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80</v>
      </c>
      <c r="BK190" s="240">
        <f>ROUND(I190*H190,2)</f>
        <v>0</v>
      </c>
      <c r="BL190" s="17" t="s">
        <v>198</v>
      </c>
      <c r="BM190" s="239" t="s">
        <v>295</v>
      </c>
    </row>
    <row r="191" s="2" customFormat="1" ht="16.5" customHeight="1">
      <c r="A191" s="38"/>
      <c r="B191" s="39"/>
      <c r="C191" s="228" t="s">
        <v>296</v>
      </c>
      <c r="D191" s="228" t="s">
        <v>122</v>
      </c>
      <c r="E191" s="229" t="s">
        <v>297</v>
      </c>
      <c r="F191" s="230" t="s">
        <v>298</v>
      </c>
      <c r="G191" s="231" t="s">
        <v>294</v>
      </c>
      <c r="H191" s="232">
        <v>2</v>
      </c>
      <c r="I191" s="233"/>
      <c r="J191" s="234">
        <f>ROUND(I191*H191,2)</f>
        <v>0</v>
      </c>
      <c r="K191" s="230" t="s">
        <v>1</v>
      </c>
      <c r="L191" s="44"/>
      <c r="M191" s="235" t="s">
        <v>1</v>
      </c>
      <c r="N191" s="236" t="s">
        <v>40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198</v>
      </c>
      <c r="AT191" s="239" t="s">
        <v>122</v>
      </c>
      <c r="AU191" s="239" t="s">
        <v>82</v>
      </c>
      <c r="AY191" s="17" t="s">
        <v>120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80</v>
      </c>
      <c r="BK191" s="240">
        <f>ROUND(I191*H191,2)</f>
        <v>0</v>
      </c>
      <c r="BL191" s="17" t="s">
        <v>198</v>
      </c>
      <c r="BM191" s="239" t="s">
        <v>299</v>
      </c>
    </row>
    <row r="192" s="2" customFormat="1" ht="24" customHeight="1">
      <c r="A192" s="38"/>
      <c r="B192" s="39"/>
      <c r="C192" s="228" t="s">
        <v>300</v>
      </c>
      <c r="D192" s="228" t="s">
        <v>122</v>
      </c>
      <c r="E192" s="229" t="s">
        <v>301</v>
      </c>
      <c r="F192" s="230" t="s">
        <v>302</v>
      </c>
      <c r="G192" s="231" t="s">
        <v>303</v>
      </c>
      <c r="H192" s="284"/>
      <c r="I192" s="233"/>
      <c r="J192" s="234">
        <f>ROUND(I192*H192,2)</f>
        <v>0</v>
      </c>
      <c r="K192" s="230" t="s">
        <v>131</v>
      </c>
      <c r="L192" s="44"/>
      <c r="M192" s="235" t="s">
        <v>1</v>
      </c>
      <c r="N192" s="236" t="s">
        <v>40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198</v>
      </c>
      <c r="AT192" s="239" t="s">
        <v>122</v>
      </c>
      <c r="AU192" s="239" t="s">
        <v>82</v>
      </c>
      <c r="AY192" s="17" t="s">
        <v>120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80</v>
      </c>
      <c r="BK192" s="240">
        <f>ROUND(I192*H192,2)</f>
        <v>0</v>
      </c>
      <c r="BL192" s="17" t="s">
        <v>198</v>
      </c>
      <c r="BM192" s="239" t="s">
        <v>304</v>
      </c>
    </row>
    <row r="193" s="12" customFormat="1" ht="22.8" customHeight="1">
      <c r="A193" s="12"/>
      <c r="B193" s="212"/>
      <c r="C193" s="213"/>
      <c r="D193" s="214" t="s">
        <v>74</v>
      </c>
      <c r="E193" s="226" t="s">
        <v>305</v>
      </c>
      <c r="F193" s="226" t="s">
        <v>306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SUM(P194:P223)</f>
        <v>0</v>
      </c>
      <c r="Q193" s="220"/>
      <c r="R193" s="221">
        <f>SUM(R194:R223)</f>
        <v>0.02130804</v>
      </c>
      <c r="S193" s="220"/>
      <c r="T193" s="222">
        <f>SUM(T194:T223)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82</v>
      </c>
      <c r="AT193" s="224" t="s">
        <v>74</v>
      </c>
      <c r="AU193" s="224" t="s">
        <v>80</v>
      </c>
      <c r="AY193" s="223" t="s">
        <v>120</v>
      </c>
      <c r="BK193" s="225">
        <f>SUM(BK194:BK223)</f>
        <v>0</v>
      </c>
    </row>
    <row r="194" s="2" customFormat="1" ht="24" customHeight="1">
      <c r="A194" s="38"/>
      <c r="B194" s="39"/>
      <c r="C194" s="228" t="s">
        <v>307</v>
      </c>
      <c r="D194" s="228" t="s">
        <v>122</v>
      </c>
      <c r="E194" s="229" t="s">
        <v>308</v>
      </c>
      <c r="F194" s="230" t="s">
        <v>309</v>
      </c>
      <c r="G194" s="231" t="s">
        <v>125</v>
      </c>
      <c r="H194" s="232">
        <v>73.475999999999999</v>
      </c>
      <c r="I194" s="233"/>
      <c r="J194" s="234">
        <f>ROUND(I194*H194,2)</f>
        <v>0</v>
      </c>
      <c r="K194" s="230" t="s">
        <v>131</v>
      </c>
      <c r="L194" s="44"/>
      <c r="M194" s="235" t="s">
        <v>1</v>
      </c>
      <c r="N194" s="236" t="s">
        <v>40</v>
      </c>
      <c r="O194" s="91"/>
      <c r="P194" s="237">
        <f>O194*H194</f>
        <v>0</v>
      </c>
      <c r="Q194" s="237">
        <v>0.00017000000000000001</v>
      </c>
      <c r="R194" s="237">
        <f>Q194*H194</f>
        <v>0.012490920000000001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198</v>
      </c>
      <c r="AT194" s="239" t="s">
        <v>122</v>
      </c>
      <c r="AU194" s="239" t="s">
        <v>82</v>
      </c>
      <c r="AY194" s="17" t="s">
        <v>120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80</v>
      </c>
      <c r="BK194" s="240">
        <f>ROUND(I194*H194,2)</f>
        <v>0</v>
      </c>
      <c r="BL194" s="17" t="s">
        <v>198</v>
      </c>
      <c r="BM194" s="239" t="s">
        <v>310</v>
      </c>
    </row>
    <row r="195" s="15" customFormat="1">
      <c r="A195" s="15"/>
      <c r="B195" s="274"/>
      <c r="C195" s="275"/>
      <c r="D195" s="243" t="s">
        <v>133</v>
      </c>
      <c r="E195" s="276" t="s">
        <v>1</v>
      </c>
      <c r="F195" s="277" t="s">
        <v>311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133</v>
      </c>
      <c r="AU195" s="283" t="s">
        <v>82</v>
      </c>
      <c r="AV195" s="15" t="s">
        <v>80</v>
      </c>
      <c r="AW195" s="15" t="s">
        <v>31</v>
      </c>
      <c r="AX195" s="15" t="s">
        <v>75</v>
      </c>
      <c r="AY195" s="283" t="s">
        <v>120</v>
      </c>
    </row>
    <row r="196" s="15" customFormat="1">
      <c r="A196" s="15"/>
      <c r="B196" s="274"/>
      <c r="C196" s="275"/>
      <c r="D196" s="243" t="s">
        <v>133</v>
      </c>
      <c r="E196" s="276" t="s">
        <v>1</v>
      </c>
      <c r="F196" s="277" t="s">
        <v>312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133</v>
      </c>
      <c r="AU196" s="283" t="s">
        <v>82</v>
      </c>
      <c r="AV196" s="15" t="s">
        <v>80</v>
      </c>
      <c r="AW196" s="15" t="s">
        <v>31</v>
      </c>
      <c r="AX196" s="15" t="s">
        <v>75</v>
      </c>
      <c r="AY196" s="283" t="s">
        <v>120</v>
      </c>
    </row>
    <row r="197" s="13" customFormat="1">
      <c r="A197" s="13"/>
      <c r="B197" s="241"/>
      <c r="C197" s="242"/>
      <c r="D197" s="243" t="s">
        <v>133</v>
      </c>
      <c r="E197" s="244" t="s">
        <v>1</v>
      </c>
      <c r="F197" s="245" t="s">
        <v>313</v>
      </c>
      <c r="G197" s="242"/>
      <c r="H197" s="246">
        <v>11.5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133</v>
      </c>
      <c r="AU197" s="252" t="s">
        <v>82</v>
      </c>
      <c r="AV197" s="13" t="s">
        <v>82</v>
      </c>
      <c r="AW197" s="13" t="s">
        <v>31</v>
      </c>
      <c r="AX197" s="13" t="s">
        <v>75</v>
      </c>
      <c r="AY197" s="252" t="s">
        <v>120</v>
      </c>
    </row>
    <row r="198" s="15" customFormat="1">
      <c r="A198" s="15"/>
      <c r="B198" s="274"/>
      <c r="C198" s="275"/>
      <c r="D198" s="243" t="s">
        <v>133</v>
      </c>
      <c r="E198" s="276" t="s">
        <v>1</v>
      </c>
      <c r="F198" s="277" t="s">
        <v>314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3" t="s">
        <v>133</v>
      </c>
      <c r="AU198" s="283" t="s">
        <v>82</v>
      </c>
      <c r="AV198" s="15" t="s">
        <v>80</v>
      </c>
      <c r="AW198" s="15" t="s">
        <v>31</v>
      </c>
      <c r="AX198" s="15" t="s">
        <v>75</v>
      </c>
      <c r="AY198" s="283" t="s">
        <v>120</v>
      </c>
    </row>
    <row r="199" s="13" customFormat="1">
      <c r="A199" s="13"/>
      <c r="B199" s="241"/>
      <c r="C199" s="242"/>
      <c r="D199" s="243" t="s">
        <v>133</v>
      </c>
      <c r="E199" s="244" t="s">
        <v>1</v>
      </c>
      <c r="F199" s="245" t="s">
        <v>315</v>
      </c>
      <c r="G199" s="242"/>
      <c r="H199" s="246">
        <v>1.3200000000000001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133</v>
      </c>
      <c r="AU199" s="252" t="s">
        <v>82</v>
      </c>
      <c r="AV199" s="13" t="s">
        <v>82</v>
      </c>
      <c r="AW199" s="13" t="s">
        <v>31</v>
      </c>
      <c r="AX199" s="13" t="s">
        <v>75</v>
      </c>
      <c r="AY199" s="252" t="s">
        <v>120</v>
      </c>
    </row>
    <row r="200" s="15" customFormat="1">
      <c r="A200" s="15"/>
      <c r="B200" s="274"/>
      <c r="C200" s="275"/>
      <c r="D200" s="243" t="s">
        <v>133</v>
      </c>
      <c r="E200" s="276" t="s">
        <v>1</v>
      </c>
      <c r="F200" s="277" t="s">
        <v>316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133</v>
      </c>
      <c r="AU200" s="283" t="s">
        <v>82</v>
      </c>
      <c r="AV200" s="15" t="s">
        <v>80</v>
      </c>
      <c r="AW200" s="15" t="s">
        <v>31</v>
      </c>
      <c r="AX200" s="15" t="s">
        <v>75</v>
      </c>
      <c r="AY200" s="283" t="s">
        <v>120</v>
      </c>
    </row>
    <row r="201" s="13" customFormat="1">
      <c r="A201" s="13"/>
      <c r="B201" s="241"/>
      <c r="C201" s="242"/>
      <c r="D201" s="243" t="s">
        <v>133</v>
      </c>
      <c r="E201" s="244" t="s">
        <v>1</v>
      </c>
      <c r="F201" s="245" t="s">
        <v>317</v>
      </c>
      <c r="G201" s="242"/>
      <c r="H201" s="246">
        <v>1.9199999999999999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133</v>
      </c>
      <c r="AU201" s="252" t="s">
        <v>82</v>
      </c>
      <c r="AV201" s="13" t="s">
        <v>82</v>
      </c>
      <c r="AW201" s="13" t="s">
        <v>31</v>
      </c>
      <c r="AX201" s="13" t="s">
        <v>75</v>
      </c>
      <c r="AY201" s="252" t="s">
        <v>120</v>
      </c>
    </row>
    <row r="202" s="15" customFormat="1">
      <c r="A202" s="15"/>
      <c r="B202" s="274"/>
      <c r="C202" s="275"/>
      <c r="D202" s="243" t="s">
        <v>133</v>
      </c>
      <c r="E202" s="276" t="s">
        <v>1</v>
      </c>
      <c r="F202" s="277" t="s">
        <v>318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133</v>
      </c>
      <c r="AU202" s="283" t="s">
        <v>82</v>
      </c>
      <c r="AV202" s="15" t="s">
        <v>80</v>
      </c>
      <c r="AW202" s="15" t="s">
        <v>31</v>
      </c>
      <c r="AX202" s="15" t="s">
        <v>75</v>
      </c>
      <c r="AY202" s="283" t="s">
        <v>120</v>
      </c>
    </row>
    <row r="203" s="13" customFormat="1">
      <c r="A203" s="13"/>
      <c r="B203" s="241"/>
      <c r="C203" s="242"/>
      <c r="D203" s="243" t="s">
        <v>133</v>
      </c>
      <c r="E203" s="244" t="s">
        <v>1</v>
      </c>
      <c r="F203" s="245" t="s">
        <v>319</v>
      </c>
      <c r="G203" s="242"/>
      <c r="H203" s="246">
        <v>10.08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133</v>
      </c>
      <c r="AU203" s="252" t="s">
        <v>82</v>
      </c>
      <c r="AV203" s="13" t="s">
        <v>82</v>
      </c>
      <c r="AW203" s="13" t="s">
        <v>31</v>
      </c>
      <c r="AX203" s="13" t="s">
        <v>75</v>
      </c>
      <c r="AY203" s="252" t="s">
        <v>120</v>
      </c>
    </row>
    <row r="204" s="15" customFormat="1">
      <c r="A204" s="15"/>
      <c r="B204" s="274"/>
      <c r="C204" s="275"/>
      <c r="D204" s="243" t="s">
        <v>133</v>
      </c>
      <c r="E204" s="276" t="s">
        <v>1</v>
      </c>
      <c r="F204" s="277" t="s">
        <v>320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133</v>
      </c>
      <c r="AU204" s="283" t="s">
        <v>82</v>
      </c>
      <c r="AV204" s="15" t="s">
        <v>80</v>
      </c>
      <c r="AW204" s="15" t="s">
        <v>31</v>
      </c>
      <c r="AX204" s="15" t="s">
        <v>75</v>
      </c>
      <c r="AY204" s="283" t="s">
        <v>120</v>
      </c>
    </row>
    <row r="205" s="13" customFormat="1">
      <c r="A205" s="13"/>
      <c r="B205" s="241"/>
      <c r="C205" s="242"/>
      <c r="D205" s="243" t="s">
        <v>133</v>
      </c>
      <c r="E205" s="244" t="s">
        <v>1</v>
      </c>
      <c r="F205" s="245" t="s">
        <v>321</v>
      </c>
      <c r="G205" s="242"/>
      <c r="H205" s="246">
        <v>3.1360000000000001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133</v>
      </c>
      <c r="AU205" s="252" t="s">
        <v>82</v>
      </c>
      <c r="AV205" s="13" t="s">
        <v>82</v>
      </c>
      <c r="AW205" s="13" t="s">
        <v>31</v>
      </c>
      <c r="AX205" s="13" t="s">
        <v>75</v>
      </c>
      <c r="AY205" s="252" t="s">
        <v>120</v>
      </c>
    </row>
    <row r="206" s="15" customFormat="1">
      <c r="A206" s="15"/>
      <c r="B206" s="274"/>
      <c r="C206" s="275"/>
      <c r="D206" s="243" t="s">
        <v>133</v>
      </c>
      <c r="E206" s="276" t="s">
        <v>1</v>
      </c>
      <c r="F206" s="277" t="s">
        <v>322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3" t="s">
        <v>133</v>
      </c>
      <c r="AU206" s="283" t="s">
        <v>82</v>
      </c>
      <c r="AV206" s="15" t="s">
        <v>80</v>
      </c>
      <c r="AW206" s="15" t="s">
        <v>31</v>
      </c>
      <c r="AX206" s="15" t="s">
        <v>75</v>
      </c>
      <c r="AY206" s="283" t="s">
        <v>120</v>
      </c>
    </row>
    <row r="207" s="13" customFormat="1">
      <c r="A207" s="13"/>
      <c r="B207" s="241"/>
      <c r="C207" s="242"/>
      <c r="D207" s="243" t="s">
        <v>133</v>
      </c>
      <c r="E207" s="244" t="s">
        <v>1</v>
      </c>
      <c r="F207" s="245" t="s">
        <v>323</v>
      </c>
      <c r="G207" s="242"/>
      <c r="H207" s="246">
        <v>1.792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133</v>
      </c>
      <c r="AU207" s="252" t="s">
        <v>82</v>
      </c>
      <c r="AV207" s="13" t="s">
        <v>82</v>
      </c>
      <c r="AW207" s="13" t="s">
        <v>31</v>
      </c>
      <c r="AX207" s="13" t="s">
        <v>75</v>
      </c>
      <c r="AY207" s="252" t="s">
        <v>120</v>
      </c>
    </row>
    <row r="208" s="15" customFormat="1">
      <c r="A208" s="15"/>
      <c r="B208" s="274"/>
      <c r="C208" s="275"/>
      <c r="D208" s="243" t="s">
        <v>133</v>
      </c>
      <c r="E208" s="276" t="s">
        <v>1</v>
      </c>
      <c r="F208" s="277" t="s">
        <v>324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133</v>
      </c>
      <c r="AU208" s="283" t="s">
        <v>82</v>
      </c>
      <c r="AV208" s="15" t="s">
        <v>80</v>
      </c>
      <c r="AW208" s="15" t="s">
        <v>31</v>
      </c>
      <c r="AX208" s="15" t="s">
        <v>75</v>
      </c>
      <c r="AY208" s="283" t="s">
        <v>120</v>
      </c>
    </row>
    <row r="209" s="13" customFormat="1">
      <c r="A209" s="13"/>
      <c r="B209" s="241"/>
      <c r="C209" s="242"/>
      <c r="D209" s="243" t="s">
        <v>133</v>
      </c>
      <c r="E209" s="244" t="s">
        <v>1</v>
      </c>
      <c r="F209" s="245" t="s">
        <v>325</v>
      </c>
      <c r="G209" s="242"/>
      <c r="H209" s="246">
        <v>0.69999999999999996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133</v>
      </c>
      <c r="AU209" s="252" t="s">
        <v>82</v>
      </c>
      <c r="AV209" s="13" t="s">
        <v>82</v>
      </c>
      <c r="AW209" s="13" t="s">
        <v>31</v>
      </c>
      <c r="AX209" s="13" t="s">
        <v>75</v>
      </c>
      <c r="AY209" s="252" t="s">
        <v>120</v>
      </c>
    </row>
    <row r="210" s="15" customFormat="1">
      <c r="A210" s="15"/>
      <c r="B210" s="274"/>
      <c r="C210" s="275"/>
      <c r="D210" s="243" t="s">
        <v>133</v>
      </c>
      <c r="E210" s="276" t="s">
        <v>1</v>
      </c>
      <c r="F210" s="277" t="s">
        <v>326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133</v>
      </c>
      <c r="AU210" s="283" t="s">
        <v>82</v>
      </c>
      <c r="AV210" s="15" t="s">
        <v>80</v>
      </c>
      <c r="AW210" s="15" t="s">
        <v>31</v>
      </c>
      <c r="AX210" s="15" t="s">
        <v>75</v>
      </c>
      <c r="AY210" s="283" t="s">
        <v>120</v>
      </c>
    </row>
    <row r="211" s="13" customFormat="1">
      <c r="A211" s="13"/>
      <c r="B211" s="241"/>
      <c r="C211" s="242"/>
      <c r="D211" s="243" t="s">
        <v>133</v>
      </c>
      <c r="E211" s="244" t="s">
        <v>1</v>
      </c>
      <c r="F211" s="245" t="s">
        <v>327</v>
      </c>
      <c r="G211" s="242"/>
      <c r="H211" s="246">
        <v>3.8879999999999999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133</v>
      </c>
      <c r="AU211" s="252" t="s">
        <v>82</v>
      </c>
      <c r="AV211" s="13" t="s">
        <v>82</v>
      </c>
      <c r="AW211" s="13" t="s">
        <v>31</v>
      </c>
      <c r="AX211" s="13" t="s">
        <v>75</v>
      </c>
      <c r="AY211" s="252" t="s">
        <v>120</v>
      </c>
    </row>
    <row r="212" s="15" customFormat="1">
      <c r="A212" s="15"/>
      <c r="B212" s="274"/>
      <c r="C212" s="275"/>
      <c r="D212" s="243" t="s">
        <v>133</v>
      </c>
      <c r="E212" s="276" t="s">
        <v>1</v>
      </c>
      <c r="F212" s="277" t="s">
        <v>328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3" t="s">
        <v>133</v>
      </c>
      <c r="AU212" s="283" t="s">
        <v>82</v>
      </c>
      <c r="AV212" s="15" t="s">
        <v>80</v>
      </c>
      <c r="AW212" s="15" t="s">
        <v>31</v>
      </c>
      <c r="AX212" s="15" t="s">
        <v>75</v>
      </c>
      <c r="AY212" s="283" t="s">
        <v>120</v>
      </c>
    </row>
    <row r="213" s="13" customFormat="1">
      <c r="A213" s="13"/>
      <c r="B213" s="241"/>
      <c r="C213" s="242"/>
      <c r="D213" s="243" t="s">
        <v>133</v>
      </c>
      <c r="E213" s="244" t="s">
        <v>1</v>
      </c>
      <c r="F213" s="245" t="s">
        <v>329</v>
      </c>
      <c r="G213" s="242"/>
      <c r="H213" s="246">
        <v>30.399999999999999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133</v>
      </c>
      <c r="AU213" s="252" t="s">
        <v>82</v>
      </c>
      <c r="AV213" s="13" t="s">
        <v>82</v>
      </c>
      <c r="AW213" s="13" t="s">
        <v>31</v>
      </c>
      <c r="AX213" s="13" t="s">
        <v>75</v>
      </c>
      <c r="AY213" s="252" t="s">
        <v>120</v>
      </c>
    </row>
    <row r="214" s="15" customFormat="1">
      <c r="A214" s="15"/>
      <c r="B214" s="274"/>
      <c r="C214" s="275"/>
      <c r="D214" s="243" t="s">
        <v>133</v>
      </c>
      <c r="E214" s="276" t="s">
        <v>1</v>
      </c>
      <c r="F214" s="277" t="s">
        <v>330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3" t="s">
        <v>133</v>
      </c>
      <c r="AU214" s="283" t="s">
        <v>82</v>
      </c>
      <c r="AV214" s="15" t="s">
        <v>80</v>
      </c>
      <c r="AW214" s="15" t="s">
        <v>31</v>
      </c>
      <c r="AX214" s="15" t="s">
        <v>75</v>
      </c>
      <c r="AY214" s="283" t="s">
        <v>120</v>
      </c>
    </row>
    <row r="215" s="13" customFormat="1">
      <c r="A215" s="13"/>
      <c r="B215" s="241"/>
      <c r="C215" s="242"/>
      <c r="D215" s="243" t="s">
        <v>133</v>
      </c>
      <c r="E215" s="244" t="s">
        <v>1</v>
      </c>
      <c r="F215" s="245" t="s">
        <v>331</v>
      </c>
      <c r="G215" s="242"/>
      <c r="H215" s="246">
        <v>2.96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133</v>
      </c>
      <c r="AU215" s="252" t="s">
        <v>82</v>
      </c>
      <c r="AV215" s="13" t="s">
        <v>82</v>
      </c>
      <c r="AW215" s="13" t="s">
        <v>31</v>
      </c>
      <c r="AX215" s="13" t="s">
        <v>75</v>
      </c>
      <c r="AY215" s="252" t="s">
        <v>120</v>
      </c>
    </row>
    <row r="216" s="15" customFormat="1">
      <c r="A216" s="15"/>
      <c r="B216" s="274"/>
      <c r="C216" s="275"/>
      <c r="D216" s="243" t="s">
        <v>133</v>
      </c>
      <c r="E216" s="276" t="s">
        <v>1</v>
      </c>
      <c r="F216" s="277" t="s">
        <v>332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3" t="s">
        <v>133</v>
      </c>
      <c r="AU216" s="283" t="s">
        <v>82</v>
      </c>
      <c r="AV216" s="15" t="s">
        <v>80</v>
      </c>
      <c r="AW216" s="15" t="s">
        <v>31</v>
      </c>
      <c r="AX216" s="15" t="s">
        <v>75</v>
      </c>
      <c r="AY216" s="283" t="s">
        <v>120</v>
      </c>
    </row>
    <row r="217" s="13" customFormat="1">
      <c r="A217" s="13"/>
      <c r="B217" s="241"/>
      <c r="C217" s="242"/>
      <c r="D217" s="243" t="s">
        <v>133</v>
      </c>
      <c r="E217" s="244" t="s">
        <v>1</v>
      </c>
      <c r="F217" s="245" t="s">
        <v>333</v>
      </c>
      <c r="G217" s="242"/>
      <c r="H217" s="246">
        <v>3.3799999999999999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133</v>
      </c>
      <c r="AU217" s="252" t="s">
        <v>82</v>
      </c>
      <c r="AV217" s="13" t="s">
        <v>82</v>
      </c>
      <c r="AW217" s="13" t="s">
        <v>31</v>
      </c>
      <c r="AX217" s="13" t="s">
        <v>75</v>
      </c>
      <c r="AY217" s="252" t="s">
        <v>120</v>
      </c>
    </row>
    <row r="218" s="15" customFormat="1">
      <c r="A218" s="15"/>
      <c r="B218" s="274"/>
      <c r="C218" s="275"/>
      <c r="D218" s="243" t="s">
        <v>133</v>
      </c>
      <c r="E218" s="276" t="s">
        <v>1</v>
      </c>
      <c r="F218" s="277" t="s">
        <v>334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3" t="s">
        <v>133</v>
      </c>
      <c r="AU218" s="283" t="s">
        <v>82</v>
      </c>
      <c r="AV218" s="15" t="s">
        <v>80</v>
      </c>
      <c r="AW218" s="15" t="s">
        <v>31</v>
      </c>
      <c r="AX218" s="15" t="s">
        <v>75</v>
      </c>
      <c r="AY218" s="283" t="s">
        <v>120</v>
      </c>
    </row>
    <row r="219" s="13" customFormat="1">
      <c r="A219" s="13"/>
      <c r="B219" s="241"/>
      <c r="C219" s="242"/>
      <c r="D219" s="243" t="s">
        <v>133</v>
      </c>
      <c r="E219" s="244" t="s">
        <v>1</v>
      </c>
      <c r="F219" s="245" t="s">
        <v>335</v>
      </c>
      <c r="G219" s="242"/>
      <c r="H219" s="246">
        <v>2.3999999999999999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133</v>
      </c>
      <c r="AU219" s="252" t="s">
        <v>82</v>
      </c>
      <c r="AV219" s="13" t="s">
        <v>82</v>
      </c>
      <c r="AW219" s="13" t="s">
        <v>31</v>
      </c>
      <c r="AX219" s="13" t="s">
        <v>75</v>
      </c>
      <c r="AY219" s="252" t="s">
        <v>120</v>
      </c>
    </row>
    <row r="220" s="14" customFormat="1">
      <c r="A220" s="14"/>
      <c r="B220" s="253"/>
      <c r="C220" s="254"/>
      <c r="D220" s="243" t="s">
        <v>133</v>
      </c>
      <c r="E220" s="255" t="s">
        <v>1</v>
      </c>
      <c r="F220" s="256" t="s">
        <v>168</v>
      </c>
      <c r="G220" s="254"/>
      <c r="H220" s="257">
        <v>73.475999999999985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133</v>
      </c>
      <c r="AU220" s="263" t="s">
        <v>82</v>
      </c>
      <c r="AV220" s="14" t="s">
        <v>126</v>
      </c>
      <c r="AW220" s="14" t="s">
        <v>31</v>
      </c>
      <c r="AX220" s="14" t="s">
        <v>80</v>
      </c>
      <c r="AY220" s="263" t="s">
        <v>120</v>
      </c>
    </row>
    <row r="221" s="2" customFormat="1" ht="24" customHeight="1">
      <c r="A221" s="38"/>
      <c r="B221" s="39"/>
      <c r="C221" s="228" t="s">
        <v>336</v>
      </c>
      <c r="D221" s="228" t="s">
        <v>122</v>
      </c>
      <c r="E221" s="229" t="s">
        <v>337</v>
      </c>
      <c r="F221" s="230" t="s">
        <v>338</v>
      </c>
      <c r="G221" s="231" t="s">
        <v>125</v>
      </c>
      <c r="H221" s="232">
        <v>36.738</v>
      </c>
      <c r="I221" s="233"/>
      <c r="J221" s="234">
        <f>ROUND(I221*H221,2)</f>
        <v>0</v>
      </c>
      <c r="K221" s="230" t="s">
        <v>131</v>
      </c>
      <c r="L221" s="44"/>
      <c r="M221" s="235" t="s">
        <v>1</v>
      </c>
      <c r="N221" s="236" t="s">
        <v>40</v>
      </c>
      <c r="O221" s="91"/>
      <c r="P221" s="237">
        <f>O221*H221</f>
        <v>0</v>
      </c>
      <c r="Q221" s="237">
        <v>0.00012</v>
      </c>
      <c r="R221" s="237">
        <f>Q221*H221</f>
        <v>0.0044085599999999997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198</v>
      </c>
      <c r="AT221" s="239" t="s">
        <v>122</v>
      </c>
      <c r="AU221" s="239" t="s">
        <v>82</v>
      </c>
      <c r="AY221" s="17" t="s">
        <v>120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7" t="s">
        <v>80</v>
      </c>
      <c r="BK221" s="240">
        <f>ROUND(I221*H221,2)</f>
        <v>0</v>
      </c>
      <c r="BL221" s="17" t="s">
        <v>198</v>
      </c>
      <c r="BM221" s="239" t="s">
        <v>339</v>
      </c>
    </row>
    <row r="222" s="13" customFormat="1">
      <c r="A222" s="13"/>
      <c r="B222" s="241"/>
      <c r="C222" s="242"/>
      <c r="D222" s="243" t="s">
        <v>133</v>
      </c>
      <c r="E222" s="244" t="s">
        <v>1</v>
      </c>
      <c r="F222" s="245" t="s">
        <v>340</v>
      </c>
      <c r="G222" s="242"/>
      <c r="H222" s="246">
        <v>36.738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133</v>
      </c>
      <c r="AU222" s="252" t="s">
        <v>82</v>
      </c>
      <c r="AV222" s="13" t="s">
        <v>82</v>
      </c>
      <c r="AW222" s="13" t="s">
        <v>31</v>
      </c>
      <c r="AX222" s="13" t="s">
        <v>80</v>
      </c>
      <c r="AY222" s="252" t="s">
        <v>120</v>
      </c>
    </row>
    <row r="223" s="2" customFormat="1" ht="24" customHeight="1">
      <c r="A223" s="38"/>
      <c r="B223" s="39"/>
      <c r="C223" s="228" t="s">
        <v>341</v>
      </c>
      <c r="D223" s="228" t="s">
        <v>122</v>
      </c>
      <c r="E223" s="229" t="s">
        <v>342</v>
      </c>
      <c r="F223" s="230" t="s">
        <v>343</v>
      </c>
      <c r="G223" s="231" t="s">
        <v>125</v>
      </c>
      <c r="H223" s="232">
        <v>36.738</v>
      </c>
      <c r="I223" s="233"/>
      <c r="J223" s="234">
        <f>ROUND(I223*H223,2)</f>
        <v>0</v>
      </c>
      <c r="K223" s="230" t="s">
        <v>131</v>
      </c>
      <c r="L223" s="44"/>
      <c r="M223" s="235" t="s">
        <v>1</v>
      </c>
      <c r="N223" s="236" t="s">
        <v>40</v>
      </c>
      <c r="O223" s="91"/>
      <c r="P223" s="237">
        <f>O223*H223</f>
        <v>0</v>
      </c>
      <c r="Q223" s="237">
        <v>0.00012</v>
      </c>
      <c r="R223" s="237">
        <f>Q223*H223</f>
        <v>0.0044085599999999997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198</v>
      </c>
      <c r="AT223" s="239" t="s">
        <v>122</v>
      </c>
      <c r="AU223" s="239" t="s">
        <v>82</v>
      </c>
      <c r="AY223" s="17" t="s">
        <v>120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80</v>
      </c>
      <c r="BK223" s="240">
        <f>ROUND(I223*H223,2)</f>
        <v>0</v>
      </c>
      <c r="BL223" s="17" t="s">
        <v>198</v>
      </c>
      <c r="BM223" s="239" t="s">
        <v>344</v>
      </c>
    </row>
    <row r="224" s="12" customFormat="1" ht="25.92" customHeight="1">
      <c r="A224" s="12"/>
      <c r="B224" s="212"/>
      <c r="C224" s="213"/>
      <c r="D224" s="214" t="s">
        <v>74</v>
      </c>
      <c r="E224" s="215" t="s">
        <v>345</v>
      </c>
      <c r="F224" s="215" t="s">
        <v>346</v>
      </c>
      <c r="G224" s="213"/>
      <c r="H224" s="213"/>
      <c r="I224" s="216"/>
      <c r="J224" s="217">
        <f>BK224</f>
        <v>0</v>
      </c>
      <c r="K224" s="213"/>
      <c r="L224" s="218"/>
      <c r="M224" s="219"/>
      <c r="N224" s="220"/>
      <c r="O224" s="220"/>
      <c r="P224" s="221">
        <f>P225+P227+P231+P233</f>
        <v>0</v>
      </c>
      <c r="Q224" s="220"/>
      <c r="R224" s="221">
        <f>R225+R227+R231+R233</f>
        <v>0</v>
      </c>
      <c r="S224" s="220"/>
      <c r="T224" s="222">
        <f>T225+T227+T231+T233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143</v>
      </c>
      <c r="AT224" s="224" t="s">
        <v>74</v>
      </c>
      <c r="AU224" s="224" t="s">
        <v>75</v>
      </c>
      <c r="AY224" s="223" t="s">
        <v>120</v>
      </c>
      <c r="BK224" s="225">
        <f>BK225+BK227+BK231+BK233</f>
        <v>0</v>
      </c>
    </row>
    <row r="225" s="12" customFormat="1" ht="22.8" customHeight="1">
      <c r="A225" s="12"/>
      <c r="B225" s="212"/>
      <c r="C225" s="213"/>
      <c r="D225" s="214" t="s">
        <v>74</v>
      </c>
      <c r="E225" s="226" t="s">
        <v>347</v>
      </c>
      <c r="F225" s="226" t="s">
        <v>348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P226</f>
        <v>0</v>
      </c>
      <c r="Q225" s="220"/>
      <c r="R225" s="221">
        <f>R226</f>
        <v>0</v>
      </c>
      <c r="S225" s="220"/>
      <c r="T225" s="222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143</v>
      </c>
      <c r="AT225" s="224" t="s">
        <v>74</v>
      </c>
      <c r="AU225" s="224" t="s">
        <v>80</v>
      </c>
      <c r="AY225" s="223" t="s">
        <v>120</v>
      </c>
      <c r="BK225" s="225">
        <f>BK226</f>
        <v>0</v>
      </c>
    </row>
    <row r="226" s="2" customFormat="1" ht="16.5" customHeight="1">
      <c r="A226" s="38"/>
      <c r="B226" s="39"/>
      <c r="C226" s="228" t="s">
        <v>349</v>
      </c>
      <c r="D226" s="228" t="s">
        <v>122</v>
      </c>
      <c r="E226" s="229" t="s">
        <v>350</v>
      </c>
      <c r="F226" s="230" t="s">
        <v>351</v>
      </c>
      <c r="G226" s="231" t="s">
        <v>236</v>
      </c>
      <c r="H226" s="232">
        <v>1</v>
      </c>
      <c r="I226" s="233"/>
      <c r="J226" s="234">
        <f>ROUND(I226*H226,2)</f>
        <v>0</v>
      </c>
      <c r="K226" s="230" t="s">
        <v>131</v>
      </c>
      <c r="L226" s="44"/>
      <c r="M226" s="235" t="s">
        <v>1</v>
      </c>
      <c r="N226" s="236" t="s">
        <v>40</v>
      </c>
      <c r="O226" s="91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352</v>
      </c>
      <c r="AT226" s="239" t="s">
        <v>122</v>
      </c>
      <c r="AU226" s="239" t="s">
        <v>82</v>
      </c>
      <c r="AY226" s="17" t="s">
        <v>120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80</v>
      </c>
      <c r="BK226" s="240">
        <f>ROUND(I226*H226,2)</f>
        <v>0</v>
      </c>
      <c r="BL226" s="17" t="s">
        <v>352</v>
      </c>
      <c r="BM226" s="239" t="s">
        <v>353</v>
      </c>
    </row>
    <row r="227" s="12" customFormat="1" ht="22.8" customHeight="1">
      <c r="A227" s="12"/>
      <c r="B227" s="212"/>
      <c r="C227" s="213"/>
      <c r="D227" s="214" t="s">
        <v>74</v>
      </c>
      <c r="E227" s="226" t="s">
        <v>354</v>
      </c>
      <c r="F227" s="226" t="s">
        <v>355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SUM(P228:P230)</f>
        <v>0</v>
      </c>
      <c r="Q227" s="220"/>
      <c r="R227" s="221">
        <f>SUM(R228:R230)</f>
        <v>0</v>
      </c>
      <c r="S227" s="220"/>
      <c r="T227" s="222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143</v>
      </c>
      <c r="AT227" s="224" t="s">
        <v>74</v>
      </c>
      <c r="AU227" s="224" t="s">
        <v>80</v>
      </c>
      <c r="AY227" s="223" t="s">
        <v>120</v>
      </c>
      <c r="BK227" s="225">
        <f>SUM(BK228:BK230)</f>
        <v>0</v>
      </c>
    </row>
    <row r="228" s="2" customFormat="1" ht="16.5" customHeight="1">
      <c r="A228" s="38"/>
      <c r="B228" s="39"/>
      <c r="C228" s="228" t="s">
        <v>356</v>
      </c>
      <c r="D228" s="228" t="s">
        <v>122</v>
      </c>
      <c r="E228" s="229" t="s">
        <v>357</v>
      </c>
      <c r="F228" s="230" t="s">
        <v>355</v>
      </c>
      <c r="G228" s="231" t="s">
        <v>236</v>
      </c>
      <c r="H228" s="232">
        <v>1</v>
      </c>
      <c r="I228" s="233"/>
      <c r="J228" s="234">
        <f>ROUND(I228*H228,2)</f>
        <v>0</v>
      </c>
      <c r="K228" s="230" t="s">
        <v>131</v>
      </c>
      <c r="L228" s="44"/>
      <c r="M228" s="235" t="s">
        <v>1</v>
      </c>
      <c r="N228" s="236" t="s">
        <v>40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352</v>
      </c>
      <c r="AT228" s="239" t="s">
        <v>122</v>
      </c>
      <c r="AU228" s="239" t="s">
        <v>82</v>
      </c>
      <c r="AY228" s="17" t="s">
        <v>120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80</v>
      </c>
      <c r="BK228" s="240">
        <f>ROUND(I228*H228,2)</f>
        <v>0</v>
      </c>
      <c r="BL228" s="17" t="s">
        <v>352</v>
      </c>
      <c r="BM228" s="239" t="s">
        <v>358</v>
      </c>
    </row>
    <row r="229" s="2" customFormat="1" ht="16.5" customHeight="1">
      <c r="A229" s="38"/>
      <c r="B229" s="39"/>
      <c r="C229" s="228" t="s">
        <v>359</v>
      </c>
      <c r="D229" s="228" t="s">
        <v>122</v>
      </c>
      <c r="E229" s="229" t="s">
        <v>360</v>
      </c>
      <c r="F229" s="230" t="s">
        <v>361</v>
      </c>
      <c r="G229" s="231" t="s">
        <v>236</v>
      </c>
      <c r="H229" s="232">
        <v>1</v>
      </c>
      <c r="I229" s="233"/>
      <c r="J229" s="234">
        <f>ROUND(I229*H229,2)</f>
        <v>0</v>
      </c>
      <c r="K229" s="230" t="s">
        <v>131</v>
      </c>
      <c r="L229" s="44"/>
      <c r="M229" s="235" t="s">
        <v>1</v>
      </c>
      <c r="N229" s="236" t="s">
        <v>40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352</v>
      </c>
      <c r="AT229" s="239" t="s">
        <v>122</v>
      </c>
      <c r="AU229" s="239" t="s">
        <v>82</v>
      </c>
      <c r="AY229" s="17" t="s">
        <v>120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7" t="s">
        <v>80</v>
      </c>
      <c r="BK229" s="240">
        <f>ROUND(I229*H229,2)</f>
        <v>0</v>
      </c>
      <c r="BL229" s="17" t="s">
        <v>352</v>
      </c>
      <c r="BM229" s="239" t="s">
        <v>362</v>
      </c>
    </row>
    <row r="230" s="2" customFormat="1" ht="16.5" customHeight="1">
      <c r="A230" s="38"/>
      <c r="B230" s="39"/>
      <c r="C230" s="228" t="s">
        <v>363</v>
      </c>
      <c r="D230" s="228" t="s">
        <v>122</v>
      </c>
      <c r="E230" s="229" t="s">
        <v>364</v>
      </c>
      <c r="F230" s="230" t="s">
        <v>365</v>
      </c>
      <c r="G230" s="231" t="s">
        <v>236</v>
      </c>
      <c r="H230" s="232">
        <v>1</v>
      </c>
      <c r="I230" s="233"/>
      <c r="J230" s="234">
        <f>ROUND(I230*H230,2)</f>
        <v>0</v>
      </c>
      <c r="K230" s="230" t="s">
        <v>131</v>
      </c>
      <c r="L230" s="44"/>
      <c r="M230" s="235" t="s">
        <v>1</v>
      </c>
      <c r="N230" s="236" t="s">
        <v>40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352</v>
      </c>
      <c r="AT230" s="239" t="s">
        <v>122</v>
      </c>
      <c r="AU230" s="239" t="s">
        <v>82</v>
      </c>
      <c r="AY230" s="17" t="s">
        <v>120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80</v>
      </c>
      <c r="BK230" s="240">
        <f>ROUND(I230*H230,2)</f>
        <v>0</v>
      </c>
      <c r="BL230" s="17" t="s">
        <v>352</v>
      </c>
      <c r="BM230" s="239" t="s">
        <v>366</v>
      </c>
    </row>
    <row r="231" s="12" customFormat="1" ht="22.8" customHeight="1">
      <c r="A231" s="12"/>
      <c r="B231" s="212"/>
      <c r="C231" s="213"/>
      <c r="D231" s="214" t="s">
        <v>74</v>
      </c>
      <c r="E231" s="226" t="s">
        <v>367</v>
      </c>
      <c r="F231" s="226" t="s">
        <v>368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P232</f>
        <v>0</v>
      </c>
      <c r="Q231" s="220"/>
      <c r="R231" s="221">
        <f>R232</f>
        <v>0</v>
      </c>
      <c r="S231" s="220"/>
      <c r="T231" s="222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143</v>
      </c>
      <c r="AT231" s="224" t="s">
        <v>74</v>
      </c>
      <c r="AU231" s="224" t="s">
        <v>80</v>
      </c>
      <c r="AY231" s="223" t="s">
        <v>120</v>
      </c>
      <c r="BK231" s="225">
        <f>BK232</f>
        <v>0</v>
      </c>
    </row>
    <row r="232" s="2" customFormat="1" ht="16.5" customHeight="1">
      <c r="A232" s="38"/>
      <c r="B232" s="39"/>
      <c r="C232" s="228" t="s">
        <v>369</v>
      </c>
      <c r="D232" s="228" t="s">
        <v>122</v>
      </c>
      <c r="E232" s="229" t="s">
        <v>370</v>
      </c>
      <c r="F232" s="230" t="s">
        <v>371</v>
      </c>
      <c r="G232" s="231" t="s">
        <v>236</v>
      </c>
      <c r="H232" s="232">
        <v>1</v>
      </c>
      <c r="I232" s="233"/>
      <c r="J232" s="234">
        <f>ROUND(I232*H232,2)</f>
        <v>0</v>
      </c>
      <c r="K232" s="230" t="s">
        <v>131</v>
      </c>
      <c r="L232" s="44"/>
      <c r="M232" s="235" t="s">
        <v>1</v>
      </c>
      <c r="N232" s="236" t="s">
        <v>40</v>
      </c>
      <c r="O232" s="91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352</v>
      </c>
      <c r="AT232" s="239" t="s">
        <v>122</v>
      </c>
      <c r="AU232" s="239" t="s">
        <v>82</v>
      </c>
      <c r="AY232" s="17" t="s">
        <v>120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80</v>
      </c>
      <c r="BK232" s="240">
        <f>ROUND(I232*H232,2)</f>
        <v>0</v>
      </c>
      <c r="BL232" s="17" t="s">
        <v>352</v>
      </c>
      <c r="BM232" s="239" t="s">
        <v>372</v>
      </c>
    </row>
    <row r="233" s="12" customFormat="1" ht="22.8" customHeight="1">
      <c r="A233" s="12"/>
      <c r="B233" s="212"/>
      <c r="C233" s="213"/>
      <c r="D233" s="214" t="s">
        <v>74</v>
      </c>
      <c r="E233" s="226" t="s">
        <v>373</v>
      </c>
      <c r="F233" s="226" t="s">
        <v>374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P234</f>
        <v>0</v>
      </c>
      <c r="Q233" s="220"/>
      <c r="R233" s="221">
        <f>R234</f>
        <v>0</v>
      </c>
      <c r="S233" s="220"/>
      <c r="T233" s="222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143</v>
      </c>
      <c r="AT233" s="224" t="s">
        <v>74</v>
      </c>
      <c r="AU233" s="224" t="s">
        <v>80</v>
      </c>
      <c r="AY233" s="223" t="s">
        <v>120</v>
      </c>
      <c r="BK233" s="225">
        <f>BK234</f>
        <v>0</v>
      </c>
    </row>
    <row r="234" s="2" customFormat="1" ht="36" customHeight="1">
      <c r="A234" s="38"/>
      <c r="B234" s="39"/>
      <c r="C234" s="228" t="s">
        <v>375</v>
      </c>
      <c r="D234" s="228" t="s">
        <v>122</v>
      </c>
      <c r="E234" s="229" t="s">
        <v>376</v>
      </c>
      <c r="F234" s="230" t="s">
        <v>377</v>
      </c>
      <c r="G234" s="231" t="s">
        <v>236</v>
      </c>
      <c r="H234" s="232">
        <v>1</v>
      </c>
      <c r="I234" s="233"/>
      <c r="J234" s="234">
        <f>ROUND(I234*H234,2)</f>
        <v>0</v>
      </c>
      <c r="K234" s="230" t="s">
        <v>131</v>
      </c>
      <c r="L234" s="44"/>
      <c r="M234" s="285" t="s">
        <v>1</v>
      </c>
      <c r="N234" s="286" t="s">
        <v>40</v>
      </c>
      <c r="O234" s="287"/>
      <c r="P234" s="288">
        <f>O234*H234</f>
        <v>0</v>
      </c>
      <c r="Q234" s="288">
        <v>0</v>
      </c>
      <c r="R234" s="288">
        <f>Q234*H234</f>
        <v>0</v>
      </c>
      <c r="S234" s="288">
        <v>0</v>
      </c>
      <c r="T234" s="28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352</v>
      </c>
      <c r="AT234" s="239" t="s">
        <v>122</v>
      </c>
      <c r="AU234" s="239" t="s">
        <v>82</v>
      </c>
      <c r="AY234" s="17" t="s">
        <v>120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80</v>
      </c>
      <c r="BK234" s="240">
        <f>ROUND(I234*H234,2)</f>
        <v>0</v>
      </c>
      <c r="BL234" s="17" t="s">
        <v>352</v>
      </c>
      <c r="BM234" s="239" t="s">
        <v>378</v>
      </c>
    </row>
    <row r="235" s="2" customFormat="1" ht="6.96" customHeight="1">
      <c r="A235" s="38"/>
      <c r="B235" s="66"/>
      <c r="C235" s="67"/>
      <c r="D235" s="67"/>
      <c r="E235" s="67"/>
      <c r="F235" s="67"/>
      <c r="G235" s="67"/>
      <c r="H235" s="67"/>
      <c r="I235" s="177"/>
      <c r="J235" s="67"/>
      <c r="K235" s="67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pHwgCRxMKtzXbz+n+i8SganbqT+08+VCQI+Ls+O/ZJnDE/fS7CSLPXEDXdyaPcZQVEm9vcumGoVnoJxwcA1X6g==" hashValue="hbsrS9SkEZPAiDcbF24pGBWmkk35Zj8+d3O3rkJL5zypdQ79+s4j2RkorCUIHSplj5+E/bMQRZhNKkRl/s6uHw==" algorithmName="SHA-512" password="CC35"/>
  <autoFilter ref="C127:K234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Oršula, Jan</dc:creator>
  <cp:lastModifiedBy>Oršula, Jan</cp:lastModifiedBy>
  <dcterms:created xsi:type="dcterms:W3CDTF">2019-10-07T14:15:33Z</dcterms:created>
  <dcterms:modified xsi:type="dcterms:W3CDTF">2019-10-07T14:15:35Z</dcterms:modified>
</cp:coreProperties>
</file>