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Oplocení hřbitova pa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'00 - Oplocení hřbitova pa...'!$C$127:$K$234</definedName>
    <definedName name="_xlnm.Print_Area" localSheetId="1">'00 - Oplocení hřbitova pa...'!$C$4:$J$76,'00 - Oplocení hřbitova pa...'!$C$82:$J$111,'00 - Oplocení hřbitova pa...'!$C$117:$K$234</definedName>
    <definedName name="_xlnm.Print_Titles" localSheetId="1">'00 - Oplocení hřbitova pa...'!$127:$127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234"/>
  <c r="BH234"/>
  <c r="BG234"/>
  <c r="BF234"/>
  <c r="T234"/>
  <c r="T233"/>
  <c r="R234"/>
  <c r="R233"/>
  <c r="P234"/>
  <c r="P233"/>
  <c r="BK234"/>
  <c r="BK233"/>
  <c r="J233"/>
  <c r="J234"/>
  <c r="BE234"/>
  <c r="J110"/>
  <c r="BI232"/>
  <c r="BH232"/>
  <c r="BG232"/>
  <c r="BF232"/>
  <c r="T232"/>
  <c r="T231"/>
  <c r="R232"/>
  <c r="R231"/>
  <c r="P232"/>
  <c r="P231"/>
  <c r="BK232"/>
  <c r="BK231"/>
  <c r="J231"/>
  <c r="J232"/>
  <c r="BE232"/>
  <c r="J109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T227"/>
  <c r="R228"/>
  <c r="R227"/>
  <c r="P228"/>
  <c r="P227"/>
  <c r="BK228"/>
  <c r="BK227"/>
  <c r="J227"/>
  <c r="J228"/>
  <c r="BE228"/>
  <c r="J108"/>
  <c r="BI226"/>
  <c r="BH226"/>
  <c r="BG226"/>
  <c r="BF226"/>
  <c r="T226"/>
  <c r="T225"/>
  <c r="T224"/>
  <c r="R226"/>
  <c r="R225"/>
  <c r="R224"/>
  <c r="P226"/>
  <c r="P225"/>
  <c r="P224"/>
  <c r="BK226"/>
  <c r="BK225"/>
  <c r="J225"/>
  <c r="BK224"/>
  <c r="J224"/>
  <c r="J226"/>
  <c r="BE226"/>
  <c r="J107"/>
  <c r="J106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194"/>
  <c r="BH194"/>
  <c r="BG194"/>
  <c r="BF194"/>
  <c r="T194"/>
  <c r="T193"/>
  <c r="R194"/>
  <c r="R193"/>
  <c r="P194"/>
  <c r="P193"/>
  <c r="BK194"/>
  <c r="BK193"/>
  <c r="J193"/>
  <c r="J194"/>
  <c r="BE194"/>
  <c r="J105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T187"/>
  <c r="T186"/>
  <c r="R188"/>
  <c r="R187"/>
  <c r="R186"/>
  <c r="P188"/>
  <c r="P187"/>
  <c r="P186"/>
  <c r="BK188"/>
  <c r="BK187"/>
  <c r="J187"/>
  <c r="BK186"/>
  <c r="J186"/>
  <c r="J188"/>
  <c r="BE188"/>
  <c r="J104"/>
  <c r="J103"/>
  <c r="BI185"/>
  <c r="BH185"/>
  <c r="BG185"/>
  <c r="BF185"/>
  <c r="T185"/>
  <c r="T184"/>
  <c r="R185"/>
  <c r="R184"/>
  <c r="P185"/>
  <c r="P184"/>
  <c r="BK185"/>
  <c r="BK184"/>
  <c r="J184"/>
  <c r="J185"/>
  <c r="BE185"/>
  <c r="J102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T177"/>
  <c r="R178"/>
  <c r="R177"/>
  <c r="P178"/>
  <c r="P177"/>
  <c r="BK178"/>
  <c r="BK177"/>
  <c r="J177"/>
  <c r="J178"/>
  <c r="BE178"/>
  <c r="J101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100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T158"/>
  <c r="R159"/>
  <c r="R158"/>
  <c r="P159"/>
  <c r="P158"/>
  <c r="BK159"/>
  <c r="BK158"/>
  <c r="J158"/>
  <c r="J159"/>
  <c r="BE159"/>
  <c r="J99"/>
  <c r="BI157"/>
  <c r="BH157"/>
  <c r="BG157"/>
  <c r="BF157"/>
  <c r="T157"/>
  <c r="T156"/>
  <c r="R157"/>
  <c r="R156"/>
  <c r="P157"/>
  <c r="P156"/>
  <c r="BK157"/>
  <c r="BK156"/>
  <c r="J156"/>
  <c r="J157"/>
  <c r="BE157"/>
  <c r="J98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T148"/>
  <c r="R149"/>
  <c r="R148"/>
  <c r="P149"/>
  <c r="P148"/>
  <c r="BK149"/>
  <c r="BK148"/>
  <c r="J148"/>
  <c r="J149"/>
  <c r="BE149"/>
  <c r="J97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1"/>
  <c r="F35"/>
  <c i="1" r="BD95"/>
  <c i="2" r="BH131"/>
  <c r="F34"/>
  <c i="1" r="BC95"/>
  <c i="2" r="BG131"/>
  <c r="F33"/>
  <c i="1" r="BB95"/>
  <c i="2" r="BF131"/>
  <c r="J32"/>
  <c i="1" r="AW95"/>
  <c i="2" r="F32"/>
  <c i="1" r="BA95"/>
  <c i="2" r="T131"/>
  <c r="T130"/>
  <c r="T129"/>
  <c r="T128"/>
  <c r="R131"/>
  <c r="R130"/>
  <c r="R129"/>
  <c r="R128"/>
  <c r="P131"/>
  <c r="P130"/>
  <c r="P129"/>
  <c r="P128"/>
  <c i="1" r="AU95"/>
  <c i="2" r="BK131"/>
  <c r="BK130"/>
  <c r="J130"/>
  <c r="BK129"/>
  <c r="J129"/>
  <c r="BK128"/>
  <c r="J128"/>
  <c r="J94"/>
  <c r="J28"/>
  <c i="1" r="AG95"/>
  <c i="2" r="J131"/>
  <c r="BE131"/>
  <c r="J31"/>
  <c i="1" r="AV95"/>
  <c i="2" r="F31"/>
  <c i="1" r="AZ95"/>
  <c i="2" r="J96"/>
  <c r="J95"/>
  <c r="J125"/>
  <c r="J124"/>
  <c r="F124"/>
  <c r="F122"/>
  <c r="E120"/>
  <c r="J90"/>
  <c r="J89"/>
  <c r="F89"/>
  <c r="F87"/>
  <c r="E85"/>
  <c r="J37"/>
  <c r="J16"/>
  <c r="E16"/>
  <c r="F125"/>
  <c r="F90"/>
  <c r="J15"/>
  <c r="J10"/>
  <c r="J122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<sst xmlns="http://schemas.openxmlformats.org/spreadsheetml/2006/main">
  <si>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</si>
  <si>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</si>
  <si>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</si>
  <si>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</si>
  <si>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</si>
  <si>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{166bf067-a670-4c51-b30c-7ea0948e4ad9}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</si>
  <si>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</si>
  <si>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</si>
  <si>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</si>
  <si>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</si>
  <si>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</si>
  <si>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</si>
  <si>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</si>
  <si>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</si>
  <si>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</si>
  <si>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</si>
  <si>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</si>
  <si>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Oplocení hřbitova padlých sovětských zajatců, p.č. 2077, 2072, 1725/1, k.ú. Sokolov</t>
  </si>
  <si>
    <t>KSO:</t>
  </si>
  <si>
    <t>CC-CZ:</t>
  </si>
  <si>
    <t>Místo:</t>
  </si>
  <si>
    <t>Město Sokolov</t>
  </si>
  <si>
    <t>Datum:</t>
  </si>
  <si>
    <t>6. 3. 2019</t>
  </si>
  <si>
    <t>Zadavatel:</t>
  </si>
  <si>
    <t>IČ:</t>
  </si>
  <si>
    <t>DIČ:</t>
  </si>
  <si>
    <t>Uchazeč:</t>
  </si>
  <si>
    <t>Vyplň údaj</t>
  </si>
  <si>
    <t>Projektant:</t>
  </si>
  <si>
    <t>Milan Babic</t>
  </si>
  <si>
    <t>True</t>
  </si>
  <si>
    <t>Zpracovatel:</t>
  </si>
  <si>
    <t>Michal Kubelka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</si>
  <si>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</si>
  <si>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</si>
  <si>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</si>
  <si>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</si>
  <si>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</si>
  <si>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</si>
  <si>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</si>
  <si>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</si>
  <si>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</si>
  <si>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</si>
  <si>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</si>
  <si>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</si>
  <si>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</si>
  <si>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</si>
  <si>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</si>
  <si>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</si>
  <si>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</si>
  <si>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</si>
  <si>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</si>
  <si>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</si>
  <si>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</si>
  <si>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</si>
  <si>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</si>
  <si>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</si>
  <si>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</si>
  <si>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</si>
  <si>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</si>
  <si>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</si>
  <si>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</si>
  <si>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</si>
  <si>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</si>
  <si>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</si>
  <si>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</si>
  <si>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</si>
  <si>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</si>
  <si>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</si>
  <si>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</si>
  <si>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</si>
  <si>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</si>
  <si>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</si>
  <si>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</si>
  <si>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</si>
  <si>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</si>
  <si>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</si>
  <si>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</si>
  <si>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</si>
  <si>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</si>
  <si>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</si>
  <si>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</si>
  <si>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</si>
  <si>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</si>
  <si>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</si>
  <si>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</si>
  <si>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</si>
  <si>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</si>
  <si>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</si>
  <si>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</si>
  <si>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</si>
  <si>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</si>
  <si>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</si>
  <si>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</si>
  <si>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</si>
  <si>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</si>
  <si>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</si>
  <si>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</si>
  <si>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</si>
  <si>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</si>
  <si>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</si>
  <si>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</si>
  <si>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</si>
  <si>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</si>
  <si>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</si>
  <si>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</si>
  <si>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</si>
  <si>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</si>
  <si>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</si>
  <si>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</si>
  <si>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</si>
  <si>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</si>
  <si>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</si>
  <si>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</si>
  <si>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</si>
  <si>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</si>
  <si>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</si>
  <si>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</si>
  <si>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</si>
  <si>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</si>
  <si>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</si>
  <si>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</si>
  <si>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01-x1</t>
  </si>
  <si>
    <t>Prořezání/zkrácení křovin - křoviny, tůje apod. vč. úklidu a odvozu větví - práce pouze v nutném rozsahu!!!</t>
  </si>
  <si>
    <t>m2</t>
  </si>
  <si>
    <t>4</t>
  </si>
  <si>
    <t>935680197</t>
  </si>
  <si>
    <t>131203101</t>
  </si>
  <si>
    <t>Hloubení jam ručním nebo pneum nářadím v soudržných horninách tř. 3</t>
  </si>
  <si>
    <t>m3</t>
  </si>
  <si>
    <t>CS ÚRS 2019 01</t>
  </si>
  <si>
    <t>763196657</t>
  </si>
  <si>
    <t>VV</t>
  </si>
  <si>
    <t>((0,6*0,6)*1,1)*4</t>
  </si>
  <si>
    <t>3</t>
  </si>
  <si>
    <t>131203109</t>
  </si>
  <si>
    <t>Příplatek za lepivost u hloubení jam ručním nebo pneum nářadím v hornině tř. 3</t>
  </si>
  <si>
    <t>1636829682</t>
  </si>
  <si>
    <t>167101101</t>
  </si>
  <si>
    <t>Nakládání výkopku z hornin tř. 1 až 4 do 100 m3</t>
  </si>
  <si>
    <t>-39624053</t>
  </si>
  <si>
    <t>1,584-0,95</t>
  </si>
  <si>
    <t>5</t>
  </si>
  <si>
    <t>162701105</t>
  </si>
  <si>
    <t>Vodorovné přemístění do 10000 m výkopku/sypaniny z horniny tř. 1 až 4</t>
  </si>
  <si>
    <t>1062129629</t>
  </si>
  <si>
    <t>6</t>
  </si>
  <si>
    <t>162701109</t>
  </si>
  <si>
    <t>Příplatek k vodorovnému přemístění výkopku/sypaniny z horniny tř. 1 až 4 ZKD 1000 m přes 10000 m</t>
  </si>
  <si>
    <t>2041073019</t>
  </si>
  <si>
    <t>0,634*2</t>
  </si>
  <si>
    <t>7</t>
  </si>
  <si>
    <t>171201201</t>
  </si>
  <si>
    <t>Uložení sypaniny na skládky</t>
  </si>
  <si>
    <t>1944276908</t>
  </si>
  <si>
    <t>8</t>
  </si>
  <si>
    <t>171201211</t>
  </si>
  <si>
    <t>Poplatek za uložení stavebního odpadu - zeminy a kameniva na skládce</t>
  </si>
  <si>
    <t>t</t>
  </si>
  <si>
    <t>1516965125</t>
  </si>
  <si>
    <t>9</t>
  </si>
  <si>
    <t>174101101</t>
  </si>
  <si>
    <t>Zásyp jam, šachet rýh nebo kolem objektů sypaninou se zhutněním</t>
  </si>
  <si>
    <t>-793403596</t>
  </si>
  <si>
    <t>1,584</t>
  </si>
  <si>
    <t>-((0,6*0,6)*0,1)*4</t>
  </si>
  <si>
    <t>-((0,35*0,35)*1)*4</t>
  </si>
  <si>
    <t>Součet</t>
  </si>
  <si>
    <t>Zakládání</t>
  </si>
  <si>
    <t>10</t>
  </si>
  <si>
    <t>271532213</t>
  </si>
  <si>
    <t>Podsyp pod základové konstrukce se zhutněním z hrubého kameniva frakce 8 až 16 mm</t>
  </si>
  <si>
    <t>785606930</t>
  </si>
  <si>
    <t>((0,6*0,6)*0,1)*4</t>
  </si>
  <si>
    <t>11</t>
  </si>
  <si>
    <t>275313611</t>
  </si>
  <si>
    <t>Základové patky z betonu tř. C 16/20-XF2-Dmax 22-S3</t>
  </si>
  <si>
    <t>1637092170</t>
  </si>
  <si>
    <t>((0,35*0,35)*1)*4</t>
  </si>
  <si>
    <t>12</t>
  </si>
  <si>
    <t>275351121</t>
  </si>
  <si>
    <t>Zřízení bednění základových patek</t>
  </si>
  <si>
    <t>1814763544</t>
  </si>
  <si>
    <t>((0,35*4)*1)*4</t>
  </si>
  <si>
    <t>13</t>
  </si>
  <si>
    <t>275351122</t>
  </si>
  <si>
    <t>Odstranění bednění základových patek</t>
  </si>
  <si>
    <t>1503760372</t>
  </si>
  <si>
    <t>Svislé a kompletní konstrukce</t>
  </si>
  <si>
    <t>14</t>
  </si>
  <si>
    <t>003-x1</t>
  </si>
  <si>
    <t>Dozdění podkladu podezdívky na potřebnou úroveň, betonové zdivo vč. jeho úpravy a úpravy podkladu</t>
  </si>
  <si>
    <t>1995125184</t>
  </si>
  <si>
    <t>Úpravy povrchů, podlahy a osazování výplní</t>
  </si>
  <si>
    <t>619991011</t>
  </si>
  <si>
    <t>Obalení konstrukcí a prvků fólií přilepenou lepící páskou - pamětní desky, žulové desky apod...</t>
  </si>
  <si>
    <t>-962087610</t>
  </si>
  <si>
    <t>16</t>
  </si>
  <si>
    <t>622142001</t>
  </si>
  <si>
    <t>Potažení vnějších stěn sklovláknitým pletivem vtlačeným do tenkovrstvé hmoty</t>
  </si>
  <si>
    <t>-1444741755</t>
  </si>
  <si>
    <t>17</t>
  </si>
  <si>
    <t>622143003</t>
  </si>
  <si>
    <t>Montáž omítkových plastových nebo pozinkovaných rohových profilů s tkaninou</t>
  </si>
  <si>
    <t>m</t>
  </si>
  <si>
    <t>1566808230</t>
  </si>
  <si>
    <t>18</t>
  </si>
  <si>
    <t>M</t>
  </si>
  <si>
    <t>59051486</t>
  </si>
  <si>
    <t>lišta rohová PVC 10/10cm s tkaninou</t>
  </si>
  <si>
    <t>-1306652475</t>
  </si>
  <si>
    <t>2*1,15 "Přepočtené koeficientem množství</t>
  </si>
  <si>
    <t>19</t>
  </si>
  <si>
    <t>622511101</t>
  </si>
  <si>
    <t>Tenkovrstvá akrylátová mozaiková jemnozrnná omítka včetně penetrace vnějších stěn</t>
  </si>
  <si>
    <t>391294006</t>
  </si>
  <si>
    <t>Ostatní konstrukce a práce, bourání</t>
  </si>
  <si>
    <t>20</t>
  </si>
  <si>
    <t>009-x1</t>
  </si>
  <si>
    <t>Kontrola povrchu a stanovení rozsahu oprav podezdívky/obruby</t>
  </si>
  <si>
    <t>hod</t>
  </si>
  <si>
    <t>1182896272</t>
  </si>
  <si>
    <t>978015361</t>
  </si>
  <si>
    <t>Otlučení (osekání) vnější vápenné nebo vápenocementové omítky stupně členitosti 1 a 2 rozsahu do 50%</t>
  </si>
  <si>
    <t>-240618888</t>
  </si>
  <si>
    <t>22</t>
  </si>
  <si>
    <t>977151118</t>
  </si>
  <si>
    <t>Jádrové vrty diamantovými korunkami do D 100 mm do stavebních materiálů</t>
  </si>
  <si>
    <t>-1180741645</t>
  </si>
  <si>
    <t>odečteno 15 sloupků z nerealizovaného úseku</t>
  </si>
  <si>
    <t>23*0,09</t>
  </si>
  <si>
    <t>23*0,5</t>
  </si>
  <si>
    <t>23</t>
  </si>
  <si>
    <t>009-x2</t>
  </si>
  <si>
    <t>D+M+PH Zálivkový beton vodovzdorný C16/20-XF2-Dmax 4-S4, nebo reprofilační malta/beton - 0,15m3</t>
  </si>
  <si>
    <t>soubor</t>
  </si>
  <si>
    <t>858641755</t>
  </si>
  <si>
    <t>24</t>
  </si>
  <si>
    <t>985311111</t>
  </si>
  <si>
    <t>Reprofilace stěn cementovými sanačními maltami tl 10 mm</t>
  </si>
  <si>
    <t>817087145</t>
  </si>
  <si>
    <t>25</t>
  </si>
  <si>
    <t>985311112</t>
  </si>
  <si>
    <t>Reprofilace stěn cementovými sanačními maltami tl 20 mm</t>
  </si>
  <si>
    <t>-613225499</t>
  </si>
  <si>
    <t>26</t>
  </si>
  <si>
    <t>009-x3</t>
  </si>
  <si>
    <t>D+M+PH Opravná malta na přírodní kámen (žula) - 0,012m3 (23ks)</t>
  </si>
  <si>
    <t>-704311059</t>
  </si>
  <si>
    <t>997</t>
  </si>
  <si>
    <t>Přesun sutě</t>
  </si>
  <si>
    <t>27</t>
  </si>
  <si>
    <t>997013211</t>
  </si>
  <si>
    <t>Vnitrostaveništní doprava suti a vybouraných hmot pro budovy v do 6 m ručně</t>
  </si>
  <si>
    <t>-1017646383</t>
  </si>
  <si>
    <t>28</t>
  </si>
  <si>
    <t>997002611</t>
  </si>
  <si>
    <t>Nakládání suti a vybouraných hmot</t>
  </si>
  <si>
    <t>2062244057</t>
  </si>
  <si>
    <t>29</t>
  </si>
  <si>
    <t>997002511</t>
  </si>
  <si>
    <t>Vodorovné přemístění suti a vybouraných hmot bez naložení ale se složením a urovnáním do 1 km</t>
  </si>
  <si>
    <t>946748991</t>
  </si>
  <si>
    <t>30</t>
  </si>
  <si>
    <t>997002519</t>
  </si>
  <si>
    <t>Příplatek ZKD 1 km přemístění suti a vybouraných hmot</t>
  </si>
  <si>
    <t>2050725972</t>
  </si>
  <si>
    <t>1,900*11</t>
  </si>
  <si>
    <t>31</t>
  </si>
  <si>
    <t>997013831</t>
  </si>
  <si>
    <t>Poplatek za uložení na skládce (skládkovné) stavebního odpadu směsného kód odpadu 170 904</t>
  </si>
  <si>
    <t>-1509185549</t>
  </si>
  <si>
    <t>998</t>
  </si>
  <si>
    <t>Přesun hmot</t>
  </si>
  <si>
    <t>32</t>
  </si>
  <si>
    <t>998018001</t>
  </si>
  <si>
    <t>Přesun hmot ruční pro budovy v do 6 m</t>
  </si>
  <si>
    <t>-412981824</t>
  </si>
  <si>
    <t>PSV</t>
  </si>
  <si>
    <t>Práce a dodávky PSV</t>
  </si>
  <si>
    <t>767</t>
  </si>
  <si>
    <t>Konstrukce zámečnické</t>
  </si>
  <si>
    <t>33</t>
  </si>
  <si>
    <t>767-x1</t>
  </si>
  <si>
    <t>D+M oplocení na podezdívce, v. 0,9m, vč. ukotvení (typová pole, dilatační pole) - dl. 59,914m</t>
  </si>
  <si>
    <t>-1246163848</t>
  </si>
  <si>
    <t>34</t>
  </si>
  <si>
    <t>767-x2</t>
  </si>
  <si>
    <t>D+M oplocení bez podezdívky, v. 1,4m, vč. ukotvení a kompletní vjezdové brány (panty aretace, kování/zámek) - dl. 6,4m</t>
  </si>
  <si>
    <t>1932404449</t>
  </si>
  <si>
    <t>35</t>
  </si>
  <si>
    <t>767-x3</t>
  </si>
  <si>
    <t>D+M Zavíčkování/kryt sloupků pr. 70/3mm</t>
  </si>
  <si>
    <t>kus</t>
  </si>
  <si>
    <t>624675075</t>
  </si>
  <si>
    <t>36</t>
  </si>
  <si>
    <t>767-x4</t>
  </si>
  <si>
    <t>D+M Zavíčkování/kryt sloupků pr. 114/4mm</t>
  </si>
  <si>
    <t>-1828130324</t>
  </si>
  <si>
    <t>37</t>
  </si>
  <si>
    <t>998767201</t>
  </si>
  <si>
    <t>Přesun hmot procentní pro zámečnické konstrukce v objektech v do 6 m</t>
  </si>
  <si>
    <t>%</t>
  </si>
  <si>
    <t>516534077</t>
  </si>
  <si>
    <t>783</t>
  </si>
  <si>
    <t>Dokončovací práce - nátěry</t>
  </si>
  <si>
    <t>38</t>
  </si>
  <si>
    <t>783314201</t>
  </si>
  <si>
    <t>Základní antikorozní jednonásobný syntetický standardní nátěr zámečnických konstrukcí</t>
  </si>
  <si>
    <t>-1552624932</t>
  </si>
  <si>
    <t>2 vrstvy</t>
  </si>
  <si>
    <t>Sloupek pr. 70/1,1m</t>
  </si>
  <si>
    <t>(0,25*23)*2</t>
  </si>
  <si>
    <t>Sloupek pr. 70/1,5m</t>
  </si>
  <si>
    <t>(0,33*2)*2</t>
  </si>
  <si>
    <t>Sloupek pr. 114/1,5m</t>
  </si>
  <si>
    <t>(0,48*2)*2</t>
  </si>
  <si>
    <t>Vodor. pás 30x5 - typ. pole</t>
  </si>
  <si>
    <t>(0,07*4*18)*2</t>
  </si>
  <si>
    <t>Vodor. pás 30x5 - dil. pole/ukonč. pole</t>
  </si>
  <si>
    <t>(0,07*4*5,6)*2</t>
  </si>
  <si>
    <t>Vodor. pás 30x5 - plot bez podezdívky</t>
  </si>
  <si>
    <t>(0,07*4*3,2)*2</t>
  </si>
  <si>
    <t>Vodor. pás 30x5 - brána</t>
  </si>
  <si>
    <t>(0,07*2*2,5)*2</t>
  </si>
  <si>
    <t>Brána</t>
  </si>
  <si>
    <t>(0,18*5,4*2)*2</t>
  </si>
  <si>
    <t>Výplň - typ. pole</t>
  </si>
  <si>
    <t>(0,05*0,8*20*19)*2</t>
  </si>
  <si>
    <t>Výplň - dil./ukonč. pole</t>
  </si>
  <si>
    <t>(0,05*0,8*37)*2</t>
  </si>
  <si>
    <t>Výplň - plot bez podezdívky</t>
  </si>
  <si>
    <t>(0,05*1,3*13*2)*2</t>
  </si>
  <si>
    <t>Výplň - Brána</t>
  </si>
  <si>
    <t>(0,05*1,2*10*2)*2</t>
  </si>
  <si>
    <t>39</t>
  </si>
  <si>
    <t>783315101</t>
  </si>
  <si>
    <t>Mezinátěr jednonásobný syntetický standardní zámečnických konstrukcí</t>
  </si>
  <si>
    <t>1868707762</t>
  </si>
  <si>
    <t>73,476/2</t>
  </si>
  <si>
    <t>40</t>
  </si>
  <si>
    <t>783317101</t>
  </si>
  <si>
    <t>Krycí jednonásobný syntetický standardní nátěr zámečnických konstrukcí</t>
  </si>
  <si>
    <t>2024062176</t>
  </si>
  <si>
    <t>VRN</t>
  </si>
  <si>
    <t>Vedlejší rozpočtové náklady</t>
  </si>
  <si>
    <t>VRN1</t>
  </si>
  <si>
    <t>Průzkumné, geodetické a projektové práce</t>
  </si>
  <si>
    <t>41</t>
  </si>
  <si>
    <t>012002000</t>
  </si>
  <si>
    <t>Geodetické práce</t>
  </si>
  <si>
    <t>1024</t>
  </si>
  <si>
    <t>-1821920298</t>
  </si>
  <si>
    <t>VRN3</t>
  </si>
  <si>
    <t>Zařízení staveniště</t>
  </si>
  <si>
    <t>42</t>
  </si>
  <si>
    <t>030001000</t>
  </si>
  <si>
    <t>1016030440</t>
  </si>
  <si>
    <t>43</t>
  </si>
  <si>
    <t>033002000</t>
  </si>
  <si>
    <t>Náklady na energie (voda, elektro...)</t>
  </si>
  <si>
    <t>433660295</t>
  </si>
  <si>
    <t>44</t>
  </si>
  <si>
    <t>034002000</t>
  </si>
  <si>
    <t>Zabezpečení staveniště</t>
  </si>
  <si>
    <t>-239737150</t>
  </si>
  <si>
    <t>VRN6</t>
  </si>
  <si>
    <t>Územní vlivy</t>
  </si>
  <si>
    <t>45</t>
  </si>
  <si>
    <t>065002000</t>
  </si>
  <si>
    <t>Mimostaveništní doprava materiálů</t>
  </si>
  <si>
    <t>1816190490</t>
  </si>
  <si>
    <t>VRN9</t>
  </si>
  <si>
    <t>Ostatní náklady</t>
  </si>
  <si>
    <t>46</t>
  </si>
  <si>
    <t>090001000</t>
  </si>
  <si>
    <t>Ostatní náklady - dle uvážení zhotovitele - např. pronájmy kontejnerů, úklid stavby, doprava zaměstnanců apod...</t>
  </si>
  <si>
    <t>-946654439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</si>
</sst>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32" t="s">
        <v>40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41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50</v>
      </c>
      <c r="AI60" s="42"/>
      <c r="AJ60" s="42"/>
      <c r="AK60" s="42"/>
      <c r="AL60" s="42"/>
      <c r="AM60" s="64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50</v>
      </c>
      <c r="AI75" s="42"/>
      <c r="AJ75" s="42"/>
      <c r="AK75" s="42"/>
      <c r="AL75" s="42"/>
      <c r="AM75" s="64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00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Oplocení hřbitova padlých sovětských zajatců, p.č. 2077, 2072, 1725/1, k.ú. Sokolov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Město Sokolov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6. 3. 2019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Sokolov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>Milan Babic</v>
      </c>
      <c r="AN89" s="71"/>
      <c r="AO89" s="71"/>
      <c r="AP89" s="71"/>
      <c r="AQ89" s="40"/>
      <c r="AR89" s="44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>Michal Kubelka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4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74</v>
      </c>
      <c r="BT94" s="117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40.5" customHeight="1">
      <c r="A95" s="118" t="s">
        <v>78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'00 - Oplocení hřbitova pa...'!J28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79</v>
      </c>
      <c r="AR95" s="125"/>
      <c r="AS95" s="126">
        <v>0</v>
      </c>
      <c r="AT95" s="127">
        <f>ROUND(SUM(AV95:AW95),2)</f>
        <v>0</v>
      </c>
      <c r="AU95" s="128">
        <f>'00 - Oplocení hřbitova pa...'!P128</f>
        <v>0</v>
      </c>
      <c r="AV95" s="127">
        <f>'00 - Oplocení hřbitova pa...'!J31</f>
        <v>0</v>
      </c>
      <c r="AW95" s="127">
        <f>'00 - Oplocení hřbitova pa...'!J32</f>
        <v>0</v>
      </c>
      <c r="AX95" s="127">
        <f>'00 - Oplocení hřbitova pa...'!J33</f>
        <v>0</v>
      </c>
      <c r="AY95" s="127">
        <f>'00 - Oplocení hřbitova pa...'!J34</f>
        <v>0</v>
      </c>
      <c r="AZ95" s="127">
        <f>'00 - Oplocení hřbitova pa...'!F31</f>
        <v>0</v>
      </c>
      <c r="BA95" s="127">
        <f>'00 - Oplocení hřbitova pa...'!F32</f>
        <v>0</v>
      </c>
      <c r="BB95" s="127">
        <f>'00 - Oplocení hřbitova pa...'!F33</f>
        <v>0</v>
      </c>
      <c r="BC95" s="127">
        <f>'00 - Oplocení hřbitova pa...'!F34</f>
        <v>0</v>
      </c>
      <c r="BD95" s="129">
        <f>'00 - Oplocení hřbitova pa...'!F35</f>
        <v>0</v>
      </c>
      <c r="BE95" s="7"/>
      <c r="BT95" s="130" t="s">
        <v>80</v>
      </c>
      <c r="BU95" s="130" t="s">
        <v>81</v>
      </c>
      <c r="BV95" s="130" t="s">
        <v>76</v>
      </c>
      <c r="BW95" s="130" t="s">
        <v>5</v>
      </c>
      <c r="BX95" s="130" t="s">
        <v>77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aYein54frmycY7NP85DXCGhIZl6s0xlzqVIQ5TcYTCivwXZy9eoFQ764phbtvALNaDQOCxvGEV+PArgdA86JFA==" hashValue="EU7dlEIx9n34pEnrCdx3riiSq+17oIWqIY4ILjOXHzMtfFjxNxHi9sGApGgIMIR/pquPFmYaep2WyYg2XAOtCw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00 - Oplocení hřbitova p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0"/>
      <c r="AT3" s="17" t="s">
        <v>82</v>
      </c>
    </row>
    <row r="4" s="1" customFormat="1" ht="24.96" customHeight="1">
      <c r="B4" s="20"/>
      <c r="D4" s="135" t="s">
        <v>83</v>
      </c>
      <c r="I4" s="131"/>
      <c r="L4" s="20"/>
      <c r="M4" s="136" t="s">
        <v>10</v>
      </c>
      <c r="AT4" s="17" t="s">
        <v>4</v>
      </c>
    </row>
    <row r="5" s="1" customFormat="1" ht="6.96" customHeight="1">
      <c r="B5" s="20"/>
      <c r="I5" s="131"/>
      <c r="L5" s="20"/>
    </row>
    <row r="6" s="2" customFormat="1" ht="12" customHeight="1">
      <c r="A6" s="38"/>
      <c r="B6" s="44"/>
      <c r="C6" s="38"/>
      <c r="D6" s="137" t="s">
        <v>16</v>
      </c>
      <c r="E6" s="38"/>
      <c r="F6" s="38"/>
      <c r="G6" s="38"/>
      <c r="H6" s="38"/>
      <c r="I6" s="1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27" customHeight="1">
      <c r="A7" s="38"/>
      <c r="B7" s="44"/>
      <c r="C7" s="38"/>
      <c r="D7" s="38"/>
      <c r="E7" s="139" t="s">
        <v>17</v>
      </c>
      <c r="F7" s="38"/>
      <c r="G7" s="38"/>
      <c r="H7" s="38"/>
      <c r="I7" s="1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1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7" t="s">
        <v>18</v>
      </c>
      <c r="E9" s="38"/>
      <c r="F9" s="140" t="s">
        <v>1</v>
      </c>
      <c r="G9" s="38"/>
      <c r="H9" s="38"/>
      <c r="I9" s="141" t="s">
        <v>19</v>
      </c>
      <c r="J9" s="140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7" t="s">
        <v>20</v>
      </c>
      <c r="E10" s="38"/>
      <c r="F10" s="140" t="s">
        <v>21</v>
      </c>
      <c r="G10" s="38"/>
      <c r="H10" s="38"/>
      <c r="I10" s="141" t="s">
        <v>22</v>
      </c>
      <c r="J10" s="142" t="str">
        <f>'Rekapitulace stavby'!AN8</f>
        <v>6. 3. 2019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1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7" t="s">
        <v>24</v>
      </c>
      <c r="E12" s="38"/>
      <c r="F12" s="38"/>
      <c r="G12" s="38"/>
      <c r="H12" s="38"/>
      <c r="I12" s="141" t="s">
        <v>25</v>
      </c>
      <c r="J12" s="140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40" t="s">
        <v>21</v>
      </c>
      <c r="F13" s="38"/>
      <c r="G13" s="38"/>
      <c r="H13" s="38"/>
      <c r="I13" s="141" t="s">
        <v>26</v>
      </c>
      <c r="J13" s="140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1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7" t="s">
        <v>27</v>
      </c>
      <c r="E15" s="38"/>
      <c r="F15" s="38"/>
      <c r="G15" s="38"/>
      <c r="H15" s="38"/>
      <c r="I15" s="141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40"/>
      <c r="G16" s="140"/>
      <c r="H16" s="140"/>
      <c r="I16" s="141" t="s">
        <v>26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1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7" t="s">
        <v>29</v>
      </c>
      <c r="E18" s="38"/>
      <c r="F18" s="38"/>
      <c r="G18" s="38"/>
      <c r="H18" s="38"/>
      <c r="I18" s="141" t="s">
        <v>25</v>
      </c>
      <c r="J18" s="140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0" t="s">
        <v>30</v>
      </c>
      <c r="F19" s="38"/>
      <c r="G19" s="38"/>
      <c r="H19" s="38"/>
      <c r="I19" s="141" t="s">
        <v>26</v>
      </c>
      <c r="J19" s="140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1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7" t="s">
        <v>32</v>
      </c>
      <c r="E21" s="38"/>
      <c r="F21" s="38"/>
      <c r="G21" s="38"/>
      <c r="H21" s="38"/>
      <c r="I21" s="141" t="s">
        <v>25</v>
      </c>
      <c r="J21" s="140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40" t="s">
        <v>33</v>
      </c>
      <c r="F22" s="38"/>
      <c r="G22" s="38"/>
      <c r="H22" s="38"/>
      <c r="I22" s="141" t="s">
        <v>26</v>
      </c>
      <c r="J22" s="140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1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7" t="s">
        <v>34</v>
      </c>
      <c r="E24" s="38"/>
      <c r="F24" s="38"/>
      <c r="G24" s="38"/>
      <c r="H24" s="38"/>
      <c r="I24" s="1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43"/>
      <c r="B25" s="144"/>
      <c r="C25" s="143"/>
      <c r="D25" s="143"/>
      <c r="E25" s="145" t="s">
        <v>1</v>
      </c>
      <c r="F25" s="145"/>
      <c r="G25" s="145"/>
      <c r="H25" s="145"/>
      <c r="I25" s="146"/>
      <c r="J25" s="143"/>
      <c r="K25" s="143"/>
      <c r="L25" s="147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1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8"/>
      <c r="E27" s="148"/>
      <c r="F27" s="148"/>
      <c r="G27" s="148"/>
      <c r="H27" s="148"/>
      <c r="I27" s="149"/>
      <c r="J27" s="148"/>
      <c r="K27" s="14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50" t="s">
        <v>35</v>
      </c>
      <c r="E28" s="38"/>
      <c r="F28" s="38"/>
      <c r="G28" s="38"/>
      <c r="H28" s="38"/>
      <c r="I28" s="138"/>
      <c r="J28" s="151">
        <f>ROUND(J128,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8"/>
      <c r="E29" s="148"/>
      <c r="F29" s="148"/>
      <c r="G29" s="148"/>
      <c r="H29" s="148"/>
      <c r="I29" s="149"/>
      <c r="J29" s="148"/>
      <c r="K29" s="14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52" t="s">
        <v>37</v>
      </c>
      <c r="G30" s="38"/>
      <c r="H30" s="38"/>
      <c r="I30" s="153" t="s">
        <v>36</v>
      </c>
      <c r="J30" s="152" t="s">
        <v>38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54" t="s">
        <v>39</v>
      </c>
      <c r="E31" s="137" t="s">
        <v>40</v>
      </c>
      <c r="F31" s="155">
        <f>ROUND((SUM(BE128:BE234)),  2)</f>
        <v>0</v>
      </c>
      <c r="G31" s="38"/>
      <c r="H31" s="38"/>
      <c r="I31" s="156">
        <v>0.20999999999999999</v>
      </c>
      <c r="J31" s="155">
        <f>ROUND(((SUM(BE128:BE234))*I31),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7" t="s">
        <v>41</v>
      </c>
      <c r="F32" s="155">
        <f>ROUND((SUM(BF128:BF234)),  2)</f>
        <v>0</v>
      </c>
      <c r="G32" s="38"/>
      <c r="H32" s="38"/>
      <c r="I32" s="156">
        <v>0.14999999999999999</v>
      </c>
      <c r="J32" s="155">
        <f>ROUND(((SUM(BF128:BF234))*I32),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7" t="s">
        <v>42</v>
      </c>
      <c r="F33" s="155">
        <f>ROUND((SUM(BG128:BG234)),  2)</f>
        <v>0</v>
      </c>
      <c r="G33" s="38"/>
      <c r="H33" s="38"/>
      <c r="I33" s="156">
        <v>0.20999999999999999</v>
      </c>
      <c r="J33" s="155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7" t="s">
        <v>43</v>
      </c>
      <c r="F34" s="155">
        <f>ROUND((SUM(BH128:BH234)),  2)</f>
        <v>0</v>
      </c>
      <c r="G34" s="38"/>
      <c r="H34" s="38"/>
      <c r="I34" s="156">
        <v>0.14999999999999999</v>
      </c>
      <c r="J34" s="155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7" t="s">
        <v>44</v>
      </c>
      <c r="F35" s="155">
        <f>ROUND((SUM(BI128:BI234)),  2)</f>
        <v>0</v>
      </c>
      <c r="G35" s="38"/>
      <c r="H35" s="38"/>
      <c r="I35" s="156">
        <v>0</v>
      </c>
      <c r="J35" s="155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1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7"/>
      <c r="D37" s="158" t="s">
        <v>45</v>
      </c>
      <c r="E37" s="159"/>
      <c r="F37" s="159"/>
      <c r="G37" s="160" t="s">
        <v>46</v>
      </c>
      <c r="H37" s="161" t="s">
        <v>47</v>
      </c>
      <c r="I37" s="162"/>
      <c r="J37" s="163">
        <f>SUM(J28:J35)</f>
        <v>0</v>
      </c>
      <c r="K37" s="164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1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I39" s="131"/>
      <c r="L39" s="20"/>
    </row>
    <row r="40" s="1" customFormat="1" ht="14.4" customHeight="1">
      <c r="B40" s="20"/>
      <c r="I40" s="131"/>
      <c r="L40" s="20"/>
    </row>
    <row r="41" s="1" customFormat="1" ht="14.4" customHeight="1">
      <c r="B41" s="20"/>
      <c r="I41" s="131"/>
      <c r="L41" s="20"/>
    </row>
    <row r="42" s="1" customFormat="1" ht="14.4" customHeight="1">
      <c r="B42" s="20"/>
      <c r="I42" s="131"/>
      <c r="L42" s="20"/>
    </row>
    <row r="43" s="1" customFormat="1" ht="14.4" customHeight="1">
      <c r="B43" s="20"/>
      <c r="I43" s="131"/>
      <c r="L43" s="20"/>
    </row>
    <row r="44" s="1" customFormat="1" ht="14.4" customHeight="1">
      <c r="B44" s="20"/>
      <c r="I44" s="131"/>
      <c r="L44" s="20"/>
    </row>
    <row r="45" s="1" customFormat="1" ht="14.4" customHeight="1">
      <c r="B45" s="20"/>
      <c r="I45" s="131"/>
      <c r="L45" s="20"/>
    </row>
    <row r="46" s="1" customFormat="1" ht="14.4" customHeight="1">
      <c r="B46" s="20"/>
      <c r="I46" s="131"/>
      <c r="L46" s="20"/>
    </row>
    <row r="47" s="1" customFormat="1" ht="14.4" customHeight="1">
      <c r="B47" s="20"/>
      <c r="I47" s="131"/>
      <c r="L47" s="20"/>
    </row>
    <row r="48" s="1" customFormat="1" ht="14.4" customHeight="1">
      <c r="B48" s="20"/>
      <c r="I48" s="131"/>
      <c r="L48" s="20"/>
    </row>
    <row r="49" s="1" customFormat="1" ht="14.4" customHeight="1">
      <c r="B49" s="20"/>
      <c r="I49" s="131"/>
      <c r="L49" s="20"/>
    </row>
    <row r="50" s="2" customFormat="1" ht="14.4" customHeight="1">
      <c r="B50" s="63"/>
      <c r="D50" s="165" t="s">
        <v>48</v>
      </c>
      <c r="E50" s="166"/>
      <c r="F50" s="166"/>
      <c r="G50" s="165" t="s">
        <v>49</v>
      </c>
      <c r="H50" s="166"/>
      <c r="I50" s="167"/>
      <c r="J50" s="166"/>
      <c r="K50" s="166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8" t="s">
        <v>50</v>
      </c>
      <c r="E61" s="169"/>
      <c r="F61" s="170" t="s">
        <v>51</v>
      </c>
      <c r="G61" s="168" t="s">
        <v>50</v>
      </c>
      <c r="H61" s="169"/>
      <c r="I61" s="171"/>
      <c r="J61" s="172" t="s">
        <v>51</v>
      </c>
      <c r="K61" s="169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5" t="s">
        <v>52</v>
      </c>
      <c r="E65" s="173"/>
      <c r="F65" s="173"/>
      <c r="G65" s="165" t="s">
        <v>53</v>
      </c>
      <c r="H65" s="173"/>
      <c r="I65" s="174"/>
      <c r="J65" s="173"/>
      <c r="K65" s="17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8" t="s">
        <v>50</v>
      </c>
      <c r="E76" s="169"/>
      <c r="F76" s="170" t="s">
        <v>51</v>
      </c>
      <c r="G76" s="168" t="s">
        <v>50</v>
      </c>
      <c r="H76" s="169"/>
      <c r="I76" s="171"/>
      <c r="J76" s="172" t="s">
        <v>51</v>
      </c>
      <c r="K76" s="169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5"/>
      <c r="C77" s="176"/>
      <c r="D77" s="176"/>
      <c r="E77" s="176"/>
      <c r="F77" s="176"/>
      <c r="G77" s="176"/>
      <c r="H77" s="176"/>
      <c r="I77" s="177"/>
      <c r="J77" s="176"/>
      <c r="K77" s="176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8"/>
      <c r="C81" s="179"/>
      <c r="D81" s="179"/>
      <c r="E81" s="179"/>
      <c r="F81" s="179"/>
      <c r="G81" s="179"/>
      <c r="H81" s="179"/>
      <c r="I81" s="180"/>
      <c r="J81" s="179"/>
      <c r="K81" s="179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84</v>
      </c>
      <c r="D82" s="40"/>
      <c r="E82" s="40"/>
      <c r="F82" s="40"/>
      <c r="G82" s="40"/>
      <c r="H82" s="40"/>
      <c r="I82" s="138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38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38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7" customHeight="1">
      <c r="A85" s="38"/>
      <c r="B85" s="39"/>
      <c r="C85" s="40"/>
      <c r="D85" s="40"/>
      <c r="E85" s="76" t="str">
        <f>E7</f>
        <v>Oplocení hřbitova padlých sovětských zajatců, p.č. 2077, 2072, 1725/1, k.ú. Sokolov</v>
      </c>
      <c r="F85" s="40"/>
      <c r="G85" s="40"/>
      <c r="H85" s="40"/>
      <c r="I85" s="138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138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>Město Sokolov</v>
      </c>
      <c r="G87" s="40"/>
      <c r="H87" s="40"/>
      <c r="I87" s="141" t="s">
        <v>22</v>
      </c>
      <c r="J87" s="79" t="str">
        <f>IF(J10="","",J10)</f>
        <v>6. 3. 2019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38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Město Sokolov</v>
      </c>
      <c r="G89" s="40"/>
      <c r="H89" s="40"/>
      <c r="I89" s="141" t="s">
        <v>29</v>
      </c>
      <c r="J89" s="36" t="str">
        <f>E19</f>
        <v>Milan Babic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27</v>
      </c>
      <c r="D90" s="40"/>
      <c r="E90" s="40"/>
      <c r="F90" s="27" t="str">
        <f>IF(E16="","",E16)</f>
        <v>Vyplň údaj</v>
      </c>
      <c r="G90" s="40"/>
      <c r="H90" s="40"/>
      <c r="I90" s="141" t="s">
        <v>32</v>
      </c>
      <c r="J90" s="36" t="str">
        <f>E22</f>
        <v>Michal Kubelka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138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81" t="s">
        <v>85</v>
      </c>
      <c r="D92" s="182"/>
      <c r="E92" s="182"/>
      <c r="F92" s="182"/>
      <c r="G92" s="182"/>
      <c r="H92" s="182"/>
      <c r="I92" s="183"/>
      <c r="J92" s="184" t="s">
        <v>86</v>
      </c>
      <c r="K92" s="182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38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85" t="s">
        <v>87</v>
      </c>
      <c r="D94" s="40"/>
      <c r="E94" s="40"/>
      <c r="F94" s="40"/>
      <c r="G94" s="40"/>
      <c r="H94" s="40"/>
      <c r="I94" s="138"/>
      <c r="J94" s="110">
        <f>J128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88</v>
      </c>
    </row>
    <row r="95" s="9" customFormat="1" ht="24.96" customHeight="1">
      <c r="A95" s="9"/>
      <c r="B95" s="186"/>
      <c r="C95" s="187"/>
      <c r="D95" s="188" t="s">
        <v>89</v>
      </c>
      <c r="E95" s="189"/>
      <c r="F95" s="189"/>
      <c r="G95" s="189"/>
      <c r="H95" s="189"/>
      <c r="I95" s="190"/>
      <c r="J95" s="191">
        <f>J129</f>
        <v>0</v>
      </c>
      <c r="K95" s="187"/>
      <c r="L95" s="19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3"/>
      <c r="C96" s="194"/>
      <c r="D96" s="195" t="s">
        <v>90</v>
      </c>
      <c r="E96" s="196"/>
      <c r="F96" s="196"/>
      <c r="G96" s="196"/>
      <c r="H96" s="196"/>
      <c r="I96" s="197"/>
      <c r="J96" s="198">
        <f>J130</f>
        <v>0</v>
      </c>
      <c r="K96" s="194"/>
      <c r="L96" s="19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3"/>
      <c r="C97" s="194"/>
      <c r="D97" s="195" t="s">
        <v>91</v>
      </c>
      <c r="E97" s="196"/>
      <c r="F97" s="196"/>
      <c r="G97" s="196"/>
      <c r="H97" s="196"/>
      <c r="I97" s="197"/>
      <c r="J97" s="198">
        <f>J148</f>
        <v>0</v>
      </c>
      <c r="K97" s="194"/>
      <c r="L97" s="19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3"/>
      <c r="C98" s="194"/>
      <c r="D98" s="195" t="s">
        <v>92</v>
      </c>
      <c r="E98" s="196"/>
      <c r="F98" s="196"/>
      <c r="G98" s="196"/>
      <c r="H98" s="196"/>
      <c r="I98" s="197"/>
      <c r="J98" s="198">
        <f>J156</f>
        <v>0</v>
      </c>
      <c r="K98" s="19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3"/>
      <c r="C99" s="194"/>
      <c r="D99" s="195" t="s">
        <v>93</v>
      </c>
      <c r="E99" s="196"/>
      <c r="F99" s="196"/>
      <c r="G99" s="196"/>
      <c r="H99" s="196"/>
      <c r="I99" s="197"/>
      <c r="J99" s="198">
        <f>J158</f>
        <v>0</v>
      </c>
      <c r="K99" s="19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3"/>
      <c r="C100" s="194"/>
      <c r="D100" s="195" t="s">
        <v>94</v>
      </c>
      <c r="E100" s="196"/>
      <c r="F100" s="196"/>
      <c r="G100" s="196"/>
      <c r="H100" s="196"/>
      <c r="I100" s="197"/>
      <c r="J100" s="198">
        <f>J165</f>
        <v>0</v>
      </c>
      <c r="K100" s="19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3"/>
      <c r="C101" s="194"/>
      <c r="D101" s="195" t="s">
        <v>95</v>
      </c>
      <c r="E101" s="196"/>
      <c r="F101" s="196"/>
      <c r="G101" s="196"/>
      <c r="H101" s="196"/>
      <c r="I101" s="197"/>
      <c r="J101" s="198">
        <f>J177</f>
        <v>0</v>
      </c>
      <c r="K101" s="19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3"/>
      <c r="C102" s="194"/>
      <c r="D102" s="195" t="s">
        <v>96</v>
      </c>
      <c r="E102" s="196"/>
      <c r="F102" s="196"/>
      <c r="G102" s="196"/>
      <c r="H102" s="196"/>
      <c r="I102" s="197"/>
      <c r="J102" s="198">
        <f>J184</f>
        <v>0</v>
      </c>
      <c r="K102" s="19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6"/>
      <c r="C103" s="187"/>
      <c r="D103" s="188" t="s">
        <v>97</v>
      </c>
      <c r="E103" s="189"/>
      <c r="F103" s="189"/>
      <c r="G103" s="189"/>
      <c r="H103" s="189"/>
      <c r="I103" s="190"/>
      <c r="J103" s="191">
        <f>J186</f>
        <v>0</v>
      </c>
      <c r="K103" s="187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3"/>
      <c r="C104" s="194"/>
      <c r="D104" s="195" t="s">
        <v>98</v>
      </c>
      <c r="E104" s="196"/>
      <c r="F104" s="196"/>
      <c r="G104" s="196"/>
      <c r="H104" s="196"/>
      <c r="I104" s="197"/>
      <c r="J104" s="198">
        <f>J187</f>
        <v>0</v>
      </c>
      <c r="K104" s="19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94"/>
      <c r="D105" s="195" t="s">
        <v>99</v>
      </c>
      <c r="E105" s="196"/>
      <c r="F105" s="196"/>
      <c r="G105" s="196"/>
      <c r="H105" s="196"/>
      <c r="I105" s="197"/>
      <c r="J105" s="198">
        <f>J193</f>
        <v>0</v>
      </c>
      <c r="K105" s="194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6"/>
      <c r="C106" s="187"/>
      <c r="D106" s="188" t="s">
        <v>100</v>
      </c>
      <c r="E106" s="189"/>
      <c r="F106" s="189"/>
      <c r="G106" s="189"/>
      <c r="H106" s="189"/>
      <c r="I106" s="190"/>
      <c r="J106" s="191">
        <f>J224</f>
        <v>0</v>
      </c>
      <c r="K106" s="187"/>
      <c r="L106" s="19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3"/>
      <c r="C107" s="194"/>
      <c r="D107" s="195" t="s">
        <v>101</v>
      </c>
      <c r="E107" s="196"/>
      <c r="F107" s="196"/>
      <c r="G107" s="196"/>
      <c r="H107" s="196"/>
      <c r="I107" s="197"/>
      <c r="J107" s="198">
        <f>J225</f>
        <v>0</v>
      </c>
      <c r="K107" s="194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94"/>
      <c r="D108" s="195" t="s">
        <v>102</v>
      </c>
      <c r="E108" s="196"/>
      <c r="F108" s="196"/>
      <c r="G108" s="196"/>
      <c r="H108" s="196"/>
      <c r="I108" s="197"/>
      <c r="J108" s="198">
        <f>J227</f>
        <v>0</v>
      </c>
      <c r="K108" s="19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94"/>
      <c r="D109" s="195" t="s">
        <v>103</v>
      </c>
      <c r="E109" s="196"/>
      <c r="F109" s="196"/>
      <c r="G109" s="196"/>
      <c r="H109" s="196"/>
      <c r="I109" s="197"/>
      <c r="J109" s="198">
        <f>J231</f>
        <v>0</v>
      </c>
      <c r="K109" s="194"/>
      <c r="L109" s="19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3"/>
      <c r="C110" s="194"/>
      <c r="D110" s="195" t="s">
        <v>104</v>
      </c>
      <c r="E110" s="196"/>
      <c r="F110" s="196"/>
      <c r="G110" s="196"/>
      <c r="H110" s="196"/>
      <c r="I110" s="197"/>
      <c r="J110" s="198">
        <f>J233</f>
        <v>0</v>
      </c>
      <c r="K110" s="194"/>
      <c r="L110" s="19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138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177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180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105</v>
      </c>
      <c r="D117" s="40"/>
      <c r="E117" s="40"/>
      <c r="F117" s="40"/>
      <c r="G117" s="40"/>
      <c r="H117" s="40"/>
      <c r="I117" s="138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38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138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7" customHeight="1">
      <c r="A120" s="38"/>
      <c r="B120" s="39"/>
      <c r="C120" s="40"/>
      <c r="D120" s="40"/>
      <c r="E120" s="76" t="str">
        <f>E7</f>
        <v>Oplocení hřbitova padlých sovětských zajatců, p.č. 2077, 2072, 1725/1, k.ú. Sokolov</v>
      </c>
      <c r="F120" s="40"/>
      <c r="G120" s="40"/>
      <c r="H120" s="40"/>
      <c r="I120" s="138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38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20</v>
      </c>
      <c r="D122" s="40"/>
      <c r="E122" s="40"/>
      <c r="F122" s="27" t="str">
        <f>F10</f>
        <v>Město Sokolov</v>
      </c>
      <c r="G122" s="40"/>
      <c r="H122" s="40"/>
      <c r="I122" s="141" t="s">
        <v>22</v>
      </c>
      <c r="J122" s="79" t="str">
        <f>IF(J10="","",J10)</f>
        <v>6. 3. 2019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38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24</v>
      </c>
      <c r="D124" s="40"/>
      <c r="E124" s="40"/>
      <c r="F124" s="27" t="str">
        <f>E13</f>
        <v>Město Sokolov</v>
      </c>
      <c r="G124" s="40"/>
      <c r="H124" s="40"/>
      <c r="I124" s="141" t="s">
        <v>29</v>
      </c>
      <c r="J124" s="36" t="str">
        <f>E19</f>
        <v>Milan Babic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27</v>
      </c>
      <c r="D125" s="40"/>
      <c r="E125" s="40"/>
      <c r="F125" s="27" t="str">
        <f>IF(E16="","",E16)</f>
        <v>Vyplň údaj</v>
      </c>
      <c r="G125" s="40"/>
      <c r="H125" s="40"/>
      <c r="I125" s="141" t="s">
        <v>32</v>
      </c>
      <c r="J125" s="36" t="str">
        <f>E22</f>
        <v>Michal Kubelka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138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200"/>
      <c r="B127" s="201"/>
      <c r="C127" s="202" t="s">
        <v>106</v>
      </c>
      <c r="D127" s="203" t="s">
        <v>60</v>
      </c>
      <c r="E127" s="203" t="s">
        <v>56</v>
      </c>
      <c r="F127" s="203" t="s">
        <v>57</v>
      </c>
      <c r="G127" s="203" t="s">
        <v>107</v>
      </c>
      <c r="H127" s="203" t="s">
        <v>108</v>
      </c>
      <c r="I127" s="204" t="s">
        <v>109</v>
      </c>
      <c r="J127" s="203" t="s">
        <v>86</v>
      </c>
      <c r="K127" s="205" t="s">
        <v>110</v>
      </c>
      <c r="L127" s="206"/>
      <c r="M127" s="100" t="s">
        <v>1</v>
      </c>
      <c r="N127" s="101" t="s">
        <v>39</v>
      </c>
      <c r="O127" s="101" t="s">
        <v>111</v>
      </c>
      <c r="P127" s="101" t="s">
        <v>112</v>
      </c>
      <c r="Q127" s="101" t="s">
        <v>113</v>
      </c>
      <c r="R127" s="101" t="s">
        <v>114</v>
      </c>
      <c r="S127" s="101" t="s">
        <v>115</v>
      </c>
      <c r="T127" s="102" t="s">
        <v>116</v>
      </c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</row>
    <row r="128" s="2" customFormat="1" ht="22.8" customHeight="1">
      <c r="A128" s="38"/>
      <c r="B128" s="39"/>
      <c r="C128" s="107" t="s">
        <v>117</v>
      </c>
      <c r="D128" s="40"/>
      <c r="E128" s="40"/>
      <c r="F128" s="40"/>
      <c r="G128" s="40"/>
      <c r="H128" s="40"/>
      <c r="I128" s="138"/>
      <c r="J128" s="207">
        <f>BK128</f>
        <v>0</v>
      </c>
      <c r="K128" s="40"/>
      <c r="L128" s="44"/>
      <c r="M128" s="103"/>
      <c r="N128" s="208"/>
      <c r="O128" s="104"/>
      <c r="P128" s="209">
        <f>P129+P186+P224</f>
        <v>0</v>
      </c>
      <c r="Q128" s="104"/>
      <c r="R128" s="209">
        <f>R129+R186+R224</f>
        <v>2.4733698399999997</v>
      </c>
      <c r="S128" s="104"/>
      <c r="T128" s="210">
        <f>T129+T186+T224</f>
        <v>1.89967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74</v>
      </c>
      <c r="AU128" s="17" t="s">
        <v>88</v>
      </c>
      <c r="BK128" s="211">
        <f>BK129+BK186+BK224</f>
        <v>0</v>
      </c>
    </row>
    <row r="129" s="12" customFormat="1" ht="25.92" customHeight="1">
      <c r="A129" s="12"/>
      <c r="B129" s="212"/>
      <c r="C129" s="213"/>
      <c r="D129" s="214" t="s">
        <v>74</v>
      </c>
      <c r="E129" s="215" t="s">
        <v>118</v>
      </c>
      <c r="F129" s="215" t="s">
        <v>119</v>
      </c>
      <c r="G129" s="213"/>
      <c r="H129" s="213"/>
      <c r="I129" s="216"/>
      <c r="J129" s="217">
        <f>BK129</f>
        <v>0</v>
      </c>
      <c r="K129" s="213"/>
      <c r="L129" s="218"/>
      <c r="M129" s="219"/>
      <c r="N129" s="220"/>
      <c r="O129" s="220"/>
      <c r="P129" s="221">
        <f>P130+P148+P156+P158+P165+P177+P184</f>
        <v>0</v>
      </c>
      <c r="Q129" s="220"/>
      <c r="R129" s="221">
        <f>R130+R148+R156+R158+R165+R177+R184</f>
        <v>2.4520617999999996</v>
      </c>
      <c r="S129" s="220"/>
      <c r="T129" s="222">
        <f>T130+T148+T156+T158+T165+T177+T184</f>
        <v>1.89967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3" t="s">
        <v>80</v>
      </c>
      <c r="AT129" s="224" t="s">
        <v>74</v>
      </c>
      <c r="AU129" s="224" t="s">
        <v>75</v>
      </c>
      <c r="AY129" s="223" t="s">
        <v>120</v>
      </c>
      <c r="BK129" s="225">
        <f>BK130+BK148+BK156+BK158+BK165+BK177+BK184</f>
        <v>0</v>
      </c>
    </row>
    <row r="130" s="12" customFormat="1" ht="22.8" customHeight="1">
      <c r="A130" s="12"/>
      <c r="B130" s="212"/>
      <c r="C130" s="213"/>
      <c r="D130" s="214" t="s">
        <v>74</v>
      </c>
      <c r="E130" s="226" t="s">
        <v>80</v>
      </c>
      <c r="F130" s="226" t="s">
        <v>121</v>
      </c>
      <c r="G130" s="213"/>
      <c r="H130" s="213"/>
      <c r="I130" s="216"/>
      <c r="J130" s="227">
        <f>BK130</f>
        <v>0</v>
      </c>
      <c r="K130" s="213"/>
      <c r="L130" s="218"/>
      <c r="M130" s="219"/>
      <c r="N130" s="220"/>
      <c r="O130" s="220"/>
      <c r="P130" s="221">
        <f>SUM(P131:P147)</f>
        <v>0</v>
      </c>
      <c r="Q130" s="220"/>
      <c r="R130" s="221">
        <f>SUM(R131:R147)</f>
        <v>0</v>
      </c>
      <c r="S130" s="220"/>
      <c r="T130" s="222">
        <f>SUM(T131:T147)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3" t="s">
        <v>80</v>
      </c>
      <c r="AT130" s="224" t="s">
        <v>74</v>
      </c>
      <c r="AU130" s="224" t="s">
        <v>80</v>
      </c>
      <c r="AY130" s="223" t="s">
        <v>120</v>
      </c>
      <c r="BK130" s="225">
        <f>SUM(BK131:BK147)</f>
        <v>0</v>
      </c>
    </row>
    <row r="131" s="2" customFormat="1" ht="24" customHeight="1">
      <c r="A131" s="38"/>
      <c r="B131" s="39"/>
      <c r="C131" s="228" t="s">
        <v>80</v>
      </c>
      <c r="D131" s="228" t="s">
        <v>122</v>
      </c>
      <c r="E131" s="229" t="s">
        <v>123</v>
      </c>
      <c r="F131" s="230" t="s">
        <v>124</v>
      </c>
      <c r="G131" s="231" t="s">
        <v>125</v>
      </c>
      <c r="H131" s="232">
        <v>15</v>
      </c>
      <c r="I131" s="233"/>
      <c r="J131" s="234">
        <f>ROUND(I131*H131,2)</f>
        <v>0</v>
      </c>
      <c r="K131" s="230" t="s">
        <v>1</v>
      </c>
      <c r="L131" s="44"/>
      <c r="M131" s="235" t="s">
        <v>1</v>
      </c>
      <c r="N131" s="236" t="s">
        <v>40</v>
      </c>
      <c r="O131" s="91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9" t="s">
        <v>126</v>
      </c>
      <c r="AT131" s="239" t="s">
        <v>122</v>
      </c>
      <c r="AU131" s="239" t="s">
        <v>82</v>
      </c>
      <c r="AY131" s="17" t="s">
        <v>120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7" t="s">
        <v>80</v>
      </c>
      <c r="BK131" s="240">
        <f>ROUND(I131*H131,2)</f>
        <v>0</v>
      </c>
      <c r="BL131" s="17" t="s">
        <v>126</v>
      </c>
      <c r="BM131" s="239" t="s">
        <v>127</v>
      </c>
    </row>
    <row r="132" s="2" customFormat="1" ht="24" customHeight="1">
      <c r="A132" s="38"/>
      <c r="B132" s="39"/>
      <c r="C132" s="228" t="s">
        <v>82</v>
      </c>
      <c r="D132" s="228" t="s">
        <v>122</v>
      </c>
      <c r="E132" s="229" t="s">
        <v>128</v>
      </c>
      <c r="F132" s="230" t="s">
        <v>129</v>
      </c>
      <c r="G132" s="231" t="s">
        <v>130</v>
      </c>
      <c r="H132" s="232">
        <v>1.5840000000000001</v>
      </c>
      <c r="I132" s="233"/>
      <c r="J132" s="234">
        <f>ROUND(I132*H132,2)</f>
        <v>0</v>
      </c>
      <c r="K132" s="230" t="s">
        <v>131</v>
      </c>
      <c r="L132" s="44"/>
      <c r="M132" s="235" t="s">
        <v>1</v>
      </c>
      <c r="N132" s="236" t="s">
        <v>40</v>
      </c>
      <c r="O132" s="91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9" t="s">
        <v>126</v>
      </c>
      <c r="AT132" s="239" t="s">
        <v>122</v>
      </c>
      <c r="AU132" s="239" t="s">
        <v>82</v>
      </c>
      <c r="AY132" s="17" t="s">
        <v>120</v>
      </c>
      <c r="BE132" s="240">
        <f>IF(N132="základní",J132,0)</f>
        <v>0</v>
      </c>
      <c r="BF132" s="240">
        <f>IF(N132="snížená",J132,0)</f>
        <v>0</v>
      </c>
      <c r="BG132" s="240">
        <f>IF(N132="zákl. přenesená",J132,0)</f>
        <v>0</v>
      </c>
      <c r="BH132" s="240">
        <f>IF(N132="sníž. přenesená",J132,0)</f>
        <v>0</v>
      </c>
      <c r="BI132" s="240">
        <f>IF(N132="nulová",J132,0)</f>
        <v>0</v>
      </c>
      <c r="BJ132" s="17" t="s">
        <v>80</v>
      </c>
      <c r="BK132" s="240">
        <f>ROUND(I132*H132,2)</f>
        <v>0</v>
      </c>
      <c r="BL132" s="17" t="s">
        <v>126</v>
      </c>
      <c r="BM132" s="239" t="s">
        <v>132</v>
      </c>
    </row>
    <row r="133" s="13" customFormat="1">
      <c r="A133" s="13"/>
      <c r="B133" s="241"/>
      <c r="C133" s="242"/>
      <c r="D133" s="243" t="s">
        <v>133</v>
      </c>
      <c r="E133" s="244" t="s">
        <v>1</v>
      </c>
      <c r="F133" s="245" t="s">
        <v>134</v>
      </c>
      <c r="G133" s="242"/>
      <c r="H133" s="246">
        <v>1.5840000000000001</v>
      </c>
      <c r="I133" s="247"/>
      <c r="J133" s="242"/>
      <c r="K133" s="242"/>
      <c r="L133" s="248"/>
      <c r="M133" s="249"/>
      <c r="N133" s="250"/>
      <c r="O133" s="250"/>
      <c r="P133" s="250"/>
      <c r="Q133" s="250"/>
      <c r="R133" s="250"/>
      <c r="S133" s="250"/>
      <c r="T133" s="25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2" t="s">
        <v>133</v>
      </c>
      <c r="AU133" s="252" t="s">
        <v>82</v>
      </c>
      <c r="AV133" s="13" t="s">
        <v>82</v>
      </c>
      <c r="AW133" s="13" t="s">
        <v>31</v>
      </c>
      <c r="AX133" s="13" t="s">
        <v>80</v>
      </c>
      <c r="AY133" s="252" t="s">
        <v>120</v>
      </c>
    </row>
    <row r="134" s="2" customFormat="1" ht="24" customHeight="1">
      <c r="A134" s="38"/>
      <c r="B134" s="39"/>
      <c r="C134" s="228" t="s">
        <v>135</v>
      </c>
      <c r="D134" s="228" t="s">
        <v>122</v>
      </c>
      <c r="E134" s="229" t="s">
        <v>136</v>
      </c>
      <c r="F134" s="230" t="s">
        <v>137</v>
      </c>
      <c r="G134" s="231" t="s">
        <v>130</v>
      </c>
      <c r="H134" s="232">
        <v>1.5840000000000001</v>
      </c>
      <c r="I134" s="233"/>
      <c r="J134" s="234">
        <f>ROUND(I134*H134,2)</f>
        <v>0</v>
      </c>
      <c r="K134" s="230" t="s">
        <v>131</v>
      </c>
      <c r="L134" s="44"/>
      <c r="M134" s="235" t="s">
        <v>1</v>
      </c>
      <c r="N134" s="236" t="s">
        <v>40</v>
      </c>
      <c r="O134" s="91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9" t="s">
        <v>126</v>
      </c>
      <c r="AT134" s="239" t="s">
        <v>122</v>
      </c>
      <c r="AU134" s="239" t="s">
        <v>82</v>
      </c>
      <c r="AY134" s="17" t="s">
        <v>120</v>
      </c>
      <c r="BE134" s="240">
        <f>IF(N134="základní",J134,0)</f>
        <v>0</v>
      </c>
      <c r="BF134" s="240">
        <f>IF(N134="snížená",J134,0)</f>
        <v>0</v>
      </c>
      <c r="BG134" s="240">
        <f>IF(N134="zákl. přenesená",J134,0)</f>
        <v>0</v>
      </c>
      <c r="BH134" s="240">
        <f>IF(N134="sníž. přenesená",J134,0)</f>
        <v>0</v>
      </c>
      <c r="BI134" s="240">
        <f>IF(N134="nulová",J134,0)</f>
        <v>0</v>
      </c>
      <c r="BJ134" s="17" t="s">
        <v>80</v>
      </c>
      <c r="BK134" s="240">
        <f>ROUND(I134*H134,2)</f>
        <v>0</v>
      </c>
      <c r="BL134" s="17" t="s">
        <v>126</v>
      </c>
      <c r="BM134" s="239" t="s">
        <v>138</v>
      </c>
    </row>
    <row r="135" s="2" customFormat="1" ht="16.5" customHeight="1">
      <c r="A135" s="38"/>
      <c r="B135" s="39"/>
      <c r="C135" s="228" t="s">
        <v>126</v>
      </c>
      <c r="D135" s="228" t="s">
        <v>122</v>
      </c>
      <c r="E135" s="229" t="s">
        <v>139</v>
      </c>
      <c r="F135" s="230" t="s">
        <v>140</v>
      </c>
      <c r="G135" s="231" t="s">
        <v>130</v>
      </c>
      <c r="H135" s="232">
        <v>0.63400000000000001</v>
      </c>
      <c r="I135" s="233"/>
      <c r="J135" s="234">
        <f>ROUND(I135*H135,2)</f>
        <v>0</v>
      </c>
      <c r="K135" s="230" t="s">
        <v>131</v>
      </c>
      <c r="L135" s="44"/>
      <c r="M135" s="235" t="s">
        <v>1</v>
      </c>
      <c r="N135" s="236" t="s">
        <v>40</v>
      </c>
      <c r="O135" s="91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9" t="s">
        <v>126</v>
      </c>
      <c r="AT135" s="239" t="s">
        <v>122</v>
      </c>
      <c r="AU135" s="239" t="s">
        <v>82</v>
      </c>
      <c r="AY135" s="17" t="s">
        <v>120</v>
      </c>
      <c r="BE135" s="240">
        <f>IF(N135="základní",J135,0)</f>
        <v>0</v>
      </c>
      <c r="BF135" s="240">
        <f>IF(N135="snížená",J135,0)</f>
        <v>0</v>
      </c>
      <c r="BG135" s="240">
        <f>IF(N135="zákl. přenesená",J135,0)</f>
        <v>0</v>
      </c>
      <c r="BH135" s="240">
        <f>IF(N135="sníž. přenesená",J135,0)</f>
        <v>0</v>
      </c>
      <c r="BI135" s="240">
        <f>IF(N135="nulová",J135,0)</f>
        <v>0</v>
      </c>
      <c r="BJ135" s="17" t="s">
        <v>80</v>
      </c>
      <c r="BK135" s="240">
        <f>ROUND(I135*H135,2)</f>
        <v>0</v>
      </c>
      <c r="BL135" s="17" t="s">
        <v>126</v>
      </c>
      <c r="BM135" s="239" t="s">
        <v>141</v>
      </c>
    </row>
    <row r="136" s="13" customFormat="1">
      <c r="A136" s="13"/>
      <c r="B136" s="241"/>
      <c r="C136" s="242"/>
      <c r="D136" s="243" t="s">
        <v>133</v>
      </c>
      <c r="E136" s="244" t="s">
        <v>1</v>
      </c>
      <c r="F136" s="245" t="s">
        <v>142</v>
      </c>
      <c r="G136" s="242"/>
      <c r="H136" s="246">
        <v>0.63400000000000001</v>
      </c>
      <c r="I136" s="247"/>
      <c r="J136" s="242"/>
      <c r="K136" s="242"/>
      <c r="L136" s="248"/>
      <c r="M136" s="249"/>
      <c r="N136" s="250"/>
      <c r="O136" s="250"/>
      <c r="P136" s="250"/>
      <c r="Q136" s="250"/>
      <c r="R136" s="250"/>
      <c r="S136" s="250"/>
      <c r="T136" s="25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2" t="s">
        <v>133</v>
      </c>
      <c r="AU136" s="252" t="s">
        <v>82</v>
      </c>
      <c r="AV136" s="13" t="s">
        <v>82</v>
      </c>
      <c r="AW136" s="13" t="s">
        <v>31</v>
      </c>
      <c r="AX136" s="13" t="s">
        <v>80</v>
      </c>
      <c r="AY136" s="252" t="s">
        <v>120</v>
      </c>
    </row>
    <row r="137" s="2" customFormat="1" ht="24" customHeight="1">
      <c r="A137" s="38"/>
      <c r="B137" s="39"/>
      <c r="C137" s="228" t="s">
        <v>143</v>
      </c>
      <c r="D137" s="228" t="s">
        <v>122</v>
      </c>
      <c r="E137" s="229" t="s">
        <v>144</v>
      </c>
      <c r="F137" s="230" t="s">
        <v>145</v>
      </c>
      <c r="G137" s="231" t="s">
        <v>130</v>
      </c>
      <c r="H137" s="232">
        <v>0.63400000000000001</v>
      </c>
      <c r="I137" s="233"/>
      <c r="J137" s="234">
        <f>ROUND(I137*H137,2)</f>
        <v>0</v>
      </c>
      <c r="K137" s="230" t="s">
        <v>131</v>
      </c>
      <c r="L137" s="44"/>
      <c r="M137" s="235" t="s">
        <v>1</v>
      </c>
      <c r="N137" s="236" t="s">
        <v>40</v>
      </c>
      <c r="O137" s="91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9" t="s">
        <v>126</v>
      </c>
      <c r="AT137" s="239" t="s">
        <v>122</v>
      </c>
      <c r="AU137" s="239" t="s">
        <v>82</v>
      </c>
      <c r="AY137" s="17" t="s">
        <v>120</v>
      </c>
      <c r="BE137" s="240">
        <f>IF(N137="základní",J137,0)</f>
        <v>0</v>
      </c>
      <c r="BF137" s="240">
        <f>IF(N137="snížená",J137,0)</f>
        <v>0</v>
      </c>
      <c r="BG137" s="240">
        <f>IF(N137="zákl. přenesená",J137,0)</f>
        <v>0</v>
      </c>
      <c r="BH137" s="240">
        <f>IF(N137="sníž. přenesená",J137,0)</f>
        <v>0</v>
      </c>
      <c r="BI137" s="240">
        <f>IF(N137="nulová",J137,0)</f>
        <v>0</v>
      </c>
      <c r="BJ137" s="17" t="s">
        <v>80</v>
      </c>
      <c r="BK137" s="240">
        <f>ROUND(I137*H137,2)</f>
        <v>0</v>
      </c>
      <c r="BL137" s="17" t="s">
        <v>126</v>
      </c>
      <c r="BM137" s="239" t="s">
        <v>146</v>
      </c>
    </row>
    <row r="138" s="2" customFormat="1" ht="24" customHeight="1">
      <c r="A138" s="38"/>
      <c r="B138" s="39"/>
      <c r="C138" s="228" t="s">
        <v>147</v>
      </c>
      <c r="D138" s="228" t="s">
        <v>122</v>
      </c>
      <c r="E138" s="229" t="s">
        <v>148</v>
      </c>
      <c r="F138" s="230" t="s">
        <v>149</v>
      </c>
      <c r="G138" s="231" t="s">
        <v>130</v>
      </c>
      <c r="H138" s="232">
        <v>1.268</v>
      </c>
      <c r="I138" s="233"/>
      <c r="J138" s="234">
        <f>ROUND(I138*H138,2)</f>
        <v>0</v>
      </c>
      <c r="K138" s="230" t="s">
        <v>131</v>
      </c>
      <c r="L138" s="44"/>
      <c r="M138" s="235" t="s">
        <v>1</v>
      </c>
      <c r="N138" s="236" t="s">
        <v>40</v>
      </c>
      <c r="O138" s="91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9" t="s">
        <v>126</v>
      </c>
      <c r="AT138" s="239" t="s">
        <v>122</v>
      </c>
      <c r="AU138" s="239" t="s">
        <v>82</v>
      </c>
      <c r="AY138" s="17" t="s">
        <v>120</v>
      </c>
      <c r="BE138" s="240">
        <f>IF(N138="základní",J138,0)</f>
        <v>0</v>
      </c>
      <c r="BF138" s="240">
        <f>IF(N138="snížená",J138,0)</f>
        <v>0</v>
      </c>
      <c r="BG138" s="240">
        <f>IF(N138="zákl. přenesená",J138,0)</f>
        <v>0</v>
      </c>
      <c r="BH138" s="240">
        <f>IF(N138="sníž. přenesená",J138,0)</f>
        <v>0</v>
      </c>
      <c r="BI138" s="240">
        <f>IF(N138="nulová",J138,0)</f>
        <v>0</v>
      </c>
      <c r="BJ138" s="17" t="s">
        <v>80</v>
      </c>
      <c r="BK138" s="240">
        <f>ROUND(I138*H138,2)</f>
        <v>0</v>
      </c>
      <c r="BL138" s="17" t="s">
        <v>126</v>
      </c>
      <c r="BM138" s="239" t="s">
        <v>150</v>
      </c>
    </row>
    <row r="139" s="13" customFormat="1">
      <c r="A139" s="13"/>
      <c r="B139" s="241"/>
      <c r="C139" s="242"/>
      <c r="D139" s="243" t="s">
        <v>133</v>
      </c>
      <c r="E139" s="244" t="s">
        <v>1</v>
      </c>
      <c r="F139" s="245" t="s">
        <v>151</v>
      </c>
      <c r="G139" s="242"/>
      <c r="H139" s="246">
        <v>1.268</v>
      </c>
      <c r="I139" s="247"/>
      <c r="J139" s="242"/>
      <c r="K139" s="242"/>
      <c r="L139" s="248"/>
      <c r="M139" s="249"/>
      <c r="N139" s="250"/>
      <c r="O139" s="250"/>
      <c r="P139" s="250"/>
      <c r="Q139" s="250"/>
      <c r="R139" s="250"/>
      <c r="S139" s="250"/>
      <c r="T139" s="25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2" t="s">
        <v>133</v>
      </c>
      <c r="AU139" s="252" t="s">
        <v>82</v>
      </c>
      <c r="AV139" s="13" t="s">
        <v>82</v>
      </c>
      <c r="AW139" s="13" t="s">
        <v>31</v>
      </c>
      <c r="AX139" s="13" t="s">
        <v>80</v>
      </c>
      <c r="AY139" s="252" t="s">
        <v>120</v>
      </c>
    </row>
    <row r="140" s="2" customFormat="1" ht="16.5" customHeight="1">
      <c r="A140" s="38"/>
      <c r="B140" s="39"/>
      <c r="C140" s="228" t="s">
        <v>152</v>
      </c>
      <c r="D140" s="228" t="s">
        <v>122</v>
      </c>
      <c r="E140" s="229" t="s">
        <v>153</v>
      </c>
      <c r="F140" s="230" t="s">
        <v>154</v>
      </c>
      <c r="G140" s="231" t="s">
        <v>130</v>
      </c>
      <c r="H140" s="232">
        <v>0.63400000000000001</v>
      </c>
      <c r="I140" s="233"/>
      <c r="J140" s="234">
        <f>ROUND(I140*H140,2)</f>
        <v>0</v>
      </c>
      <c r="K140" s="230" t="s">
        <v>131</v>
      </c>
      <c r="L140" s="44"/>
      <c r="M140" s="235" t="s">
        <v>1</v>
      </c>
      <c r="N140" s="236" t="s">
        <v>40</v>
      </c>
      <c r="O140" s="91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9" t="s">
        <v>126</v>
      </c>
      <c r="AT140" s="239" t="s">
        <v>122</v>
      </c>
      <c r="AU140" s="239" t="s">
        <v>82</v>
      </c>
      <c r="AY140" s="17" t="s">
        <v>120</v>
      </c>
      <c r="BE140" s="240">
        <f>IF(N140="základní",J140,0)</f>
        <v>0</v>
      </c>
      <c r="BF140" s="240">
        <f>IF(N140="snížená",J140,0)</f>
        <v>0</v>
      </c>
      <c r="BG140" s="240">
        <f>IF(N140="zákl. přenesená",J140,0)</f>
        <v>0</v>
      </c>
      <c r="BH140" s="240">
        <f>IF(N140="sníž. přenesená",J140,0)</f>
        <v>0</v>
      </c>
      <c r="BI140" s="240">
        <f>IF(N140="nulová",J140,0)</f>
        <v>0</v>
      </c>
      <c r="BJ140" s="17" t="s">
        <v>80</v>
      </c>
      <c r="BK140" s="240">
        <f>ROUND(I140*H140,2)</f>
        <v>0</v>
      </c>
      <c r="BL140" s="17" t="s">
        <v>126</v>
      </c>
      <c r="BM140" s="239" t="s">
        <v>155</v>
      </c>
    </row>
    <row r="141" s="2" customFormat="1" ht="24" customHeight="1">
      <c r="A141" s="38"/>
      <c r="B141" s="39"/>
      <c r="C141" s="228" t="s">
        <v>156</v>
      </c>
      <c r="D141" s="228" t="s">
        <v>122</v>
      </c>
      <c r="E141" s="229" t="s">
        <v>157</v>
      </c>
      <c r="F141" s="230" t="s">
        <v>158</v>
      </c>
      <c r="G141" s="231" t="s">
        <v>159</v>
      </c>
      <c r="H141" s="232">
        <v>1.268</v>
      </c>
      <c r="I141" s="233"/>
      <c r="J141" s="234">
        <f>ROUND(I141*H141,2)</f>
        <v>0</v>
      </c>
      <c r="K141" s="230" t="s">
        <v>131</v>
      </c>
      <c r="L141" s="44"/>
      <c r="M141" s="235" t="s">
        <v>1</v>
      </c>
      <c r="N141" s="236" t="s">
        <v>40</v>
      </c>
      <c r="O141" s="91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9" t="s">
        <v>126</v>
      </c>
      <c r="AT141" s="239" t="s">
        <v>122</v>
      </c>
      <c r="AU141" s="239" t="s">
        <v>82</v>
      </c>
      <c r="AY141" s="17" t="s">
        <v>120</v>
      </c>
      <c r="BE141" s="240">
        <f>IF(N141="základní",J141,0)</f>
        <v>0</v>
      </c>
      <c r="BF141" s="240">
        <f>IF(N141="snížená",J141,0)</f>
        <v>0</v>
      </c>
      <c r="BG141" s="240">
        <f>IF(N141="zákl. přenesená",J141,0)</f>
        <v>0</v>
      </c>
      <c r="BH141" s="240">
        <f>IF(N141="sníž. přenesená",J141,0)</f>
        <v>0</v>
      </c>
      <c r="BI141" s="240">
        <f>IF(N141="nulová",J141,0)</f>
        <v>0</v>
      </c>
      <c r="BJ141" s="17" t="s">
        <v>80</v>
      </c>
      <c r="BK141" s="240">
        <f>ROUND(I141*H141,2)</f>
        <v>0</v>
      </c>
      <c r="BL141" s="17" t="s">
        <v>126</v>
      </c>
      <c r="BM141" s="239" t="s">
        <v>160</v>
      </c>
    </row>
    <row r="142" s="13" customFormat="1">
      <c r="A142" s="13"/>
      <c r="B142" s="241"/>
      <c r="C142" s="242"/>
      <c r="D142" s="243" t="s">
        <v>133</v>
      </c>
      <c r="E142" s="244" t="s">
        <v>1</v>
      </c>
      <c r="F142" s="245" t="s">
        <v>151</v>
      </c>
      <c r="G142" s="242"/>
      <c r="H142" s="246">
        <v>1.268</v>
      </c>
      <c r="I142" s="247"/>
      <c r="J142" s="242"/>
      <c r="K142" s="242"/>
      <c r="L142" s="248"/>
      <c r="M142" s="249"/>
      <c r="N142" s="250"/>
      <c r="O142" s="250"/>
      <c r="P142" s="250"/>
      <c r="Q142" s="250"/>
      <c r="R142" s="250"/>
      <c r="S142" s="250"/>
      <c r="T142" s="25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2" t="s">
        <v>133</v>
      </c>
      <c r="AU142" s="252" t="s">
        <v>82</v>
      </c>
      <c r="AV142" s="13" t="s">
        <v>82</v>
      </c>
      <c r="AW142" s="13" t="s">
        <v>31</v>
      </c>
      <c r="AX142" s="13" t="s">
        <v>80</v>
      </c>
      <c r="AY142" s="252" t="s">
        <v>120</v>
      </c>
    </row>
    <row r="143" s="2" customFormat="1" ht="24" customHeight="1">
      <c r="A143" s="38"/>
      <c r="B143" s="39"/>
      <c r="C143" s="228" t="s">
        <v>161</v>
      </c>
      <c r="D143" s="228" t="s">
        <v>122</v>
      </c>
      <c r="E143" s="229" t="s">
        <v>162</v>
      </c>
      <c r="F143" s="230" t="s">
        <v>163</v>
      </c>
      <c r="G143" s="231" t="s">
        <v>130</v>
      </c>
      <c r="H143" s="232">
        <v>0.94999999999999996</v>
      </c>
      <c r="I143" s="233"/>
      <c r="J143" s="234">
        <f>ROUND(I143*H143,2)</f>
        <v>0</v>
      </c>
      <c r="K143" s="230" t="s">
        <v>131</v>
      </c>
      <c r="L143" s="44"/>
      <c r="M143" s="235" t="s">
        <v>1</v>
      </c>
      <c r="N143" s="236" t="s">
        <v>40</v>
      </c>
      <c r="O143" s="91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9" t="s">
        <v>126</v>
      </c>
      <c r="AT143" s="239" t="s">
        <v>122</v>
      </c>
      <c r="AU143" s="239" t="s">
        <v>82</v>
      </c>
      <c r="AY143" s="17" t="s">
        <v>120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7" t="s">
        <v>80</v>
      </c>
      <c r="BK143" s="240">
        <f>ROUND(I143*H143,2)</f>
        <v>0</v>
      </c>
      <c r="BL143" s="17" t="s">
        <v>126</v>
      </c>
      <c r="BM143" s="239" t="s">
        <v>164</v>
      </c>
    </row>
    <row r="144" s="13" customFormat="1">
      <c r="A144" s="13"/>
      <c r="B144" s="241"/>
      <c r="C144" s="242"/>
      <c r="D144" s="243" t="s">
        <v>133</v>
      </c>
      <c r="E144" s="244" t="s">
        <v>1</v>
      </c>
      <c r="F144" s="245" t="s">
        <v>165</v>
      </c>
      <c r="G144" s="242"/>
      <c r="H144" s="246">
        <v>1.5840000000000001</v>
      </c>
      <c r="I144" s="247"/>
      <c r="J144" s="242"/>
      <c r="K144" s="242"/>
      <c r="L144" s="248"/>
      <c r="M144" s="249"/>
      <c r="N144" s="250"/>
      <c r="O144" s="250"/>
      <c r="P144" s="250"/>
      <c r="Q144" s="250"/>
      <c r="R144" s="250"/>
      <c r="S144" s="250"/>
      <c r="T144" s="25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2" t="s">
        <v>133</v>
      </c>
      <c r="AU144" s="252" t="s">
        <v>82</v>
      </c>
      <c r="AV144" s="13" t="s">
        <v>82</v>
      </c>
      <c r="AW144" s="13" t="s">
        <v>31</v>
      </c>
      <c r="AX144" s="13" t="s">
        <v>75</v>
      </c>
      <c r="AY144" s="252" t="s">
        <v>120</v>
      </c>
    </row>
    <row r="145" s="13" customFormat="1">
      <c r="A145" s="13"/>
      <c r="B145" s="241"/>
      <c r="C145" s="242"/>
      <c r="D145" s="243" t="s">
        <v>133</v>
      </c>
      <c r="E145" s="244" t="s">
        <v>1</v>
      </c>
      <c r="F145" s="245" t="s">
        <v>166</v>
      </c>
      <c r="G145" s="242"/>
      <c r="H145" s="246">
        <v>-0.14399999999999999</v>
      </c>
      <c r="I145" s="247"/>
      <c r="J145" s="242"/>
      <c r="K145" s="242"/>
      <c r="L145" s="248"/>
      <c r="M145" s="249"/>
      <c r="N145" s="250"/>
      <c r="O145" s="250"/>
      <c r="P145" s="250"/>
      <c r="Q145" s="250"/>
      <c r="R145" s="250"/>
      <c r="S145" s="250"/>
      <c r="T145" s="25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2" t="s">
        <v>133</v>
      </c>
      <c r="AU145" s="252" t="s">
        <v>82</v>
      </c>
      <c r="AV145" s="13" t="s">
        <v>82</v>
      </c>
      <c r="AW145" s="13" t="s">
        <v>31</v>
      </c>
      <c r="AX145" s="13" t="s">
        <v>75</v>
      </c>
      <c r="AY145" s="252" t="s">
        <v>120</v>
      </c>
    </row>
    <row r="146" s="13" customFormat="1">
      <c r="A146" s="13"/>
      <c r="B146" s="241"/>
      <c r="C146" s="242"/>
      <c r="D146" s="243" t="s">
        <v>133</v>
      </c>
      <c r="E146" s="244" t="s">
        <v>1</v>
      </c>
      <c r="F146" s="245" t="s">
        <v>167</v>
      </c>
      <c r="G146" s="242"/>
      <c r="H146" s="246">
        <v>-0.48999999999999999</v>
      </c>
      <c r="I146" s="247"/>
      <c r="J146" s="242"/>
      <c r="K146" s="242"/>
      <c r="L146" s="248"/>
      <c r="M146" s="249"/>
      <c r="N146" s="250"/>
      <c r="O146" s="250"/>
      <c r="P146" s="250"/>
      <c r="Q146" s="250"/>
      <c r="R146" s="250"/>
      <c r="S146" s="250"/>
      <c r="T146" s="25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2" t="s">
        <v>133</v>
      </c>
      <c r="AU146" s="252" t="s">
        <v>82</v>
      </c>
      <c r="AV146" s="13" t="s">
        <v>82</v>
      </c>
      <c r="AW146" s="13" t="s">
        <v>31</v>
      </c>
      <c r="AX146" s="13" t="s">
        <v>75</v>
      </c>
      <c r="AY146" s="252" t="s">
        <v>120</v>
      </c>
    </row>
    <row r="147" s="14" customFormat="1">
      <c r="A147" s="14"/>
      <c r="B147" s="253"/>
      <c r="C147" s="254"/>
      <c r="D147" s="243" t="s">
        <v>133</v>
      </c>
      <c r="E147" s="255" t="s">
        <v>1</v>
      </c>
      <c r="F147" s="256" t="s">
        <v>168</v>
      </c>
      <c r="G147" s="254"/>
      <c r="H147" s="257">
        <v>0.95000000000000018</v>
      </c>
      <c r="I147" s="258"/>
      <c r="J147" s="254"/>
      <c r="K147" s="254"/>
      <c r="L147" s="259"/>
      <c r="M147" s="260"/>
      <c r="N147" s="261"/>
      <c r="O147" s="261"/>
      <c r="P147" s="261"/>
      <c r="Q147" s="261"/>
      <c r="R147" s="261"/>
      <c r="S147" s="261"/>
      <c r="T147" s="26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3" t="s">
        <v>133</v>
      </c>
      <c r="AU147" s="263" t="s">
        <v>82</v>
      </c>
      <c r="AV147" s="14" t="s">
        <v>126</v>
      </c>
      <c r="AW147" s="14" t="s">
        <v>31</v>
      </c>
      <c r="AX147" s="14" t="s">
        <v>80</v>
      </c>
      <c r="AY147" s="263" t="s">
        <v>120</v>
      </c>
    </row>
    <row r="148" s="12" customFormat="1" ht="22.8" customHeight="1">
      <c r="A148" s="12"/>
      <c r="B148" s="212"/>
      <c r="C148" s="213"/>
      <c r="D148" s="214" t="s">
        <v>74</v>
      </c>
      <c r="E148" s="226" t="s">
        <v>82</v>
      </c>
      <c r="F148" s="226" t="s">
        <v>169</v>
      </c>
      <c r="G148" s="213"/>
      <c r="H148" s="213"/>
      <c r="I148" s="216"/>
      <c r="J148" s="227">
        <f>BK148</f>
        <v>0</v>
      </c>
      <c r="K148" s="213"/>
      <c r="L148" s="218"/>
      <c r="M148" s="219"/>
      <c r="N148" s="220"/>
      <c r="O148" s="220"/>
      <c r="P148" s="221">
        <f>SUM(P149:P155)</f>
        <v>0</v>
      </c>
      <c r="Q148" s="220"/>
      <c r="R148" s="221">
        <f>SUM(R149:R155)</f>
        <v>1.4314305999999997</v>
      </c>
      <c r="S148" s="220"/>
      <c r="T148" s="222">
        <f>SUM(T149:T155)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3" t="s">
        <v>80</v>
      </c>
      <c r="AT148" s="224" t="s">
        <v>74</v>
      </c>
      <c r="AU148" s="224" t="s">
        <v>80</v>
      </c>
      <c r="AY148" s="223" t="s">
        <v>120</v>
      </c>
      <c r="BK148" s="225">
        <f>SUM(BK149:BK155)</f>
        <v>0</v>
      </c>
    </row>
    <row r="149" s="2" customFormat="1" ht="24" customHeight="1">
      <c r="A149" s="38"/>
      <c r="B149" s="39"/>
      <c r="C149" s="228" t="s">
        <v>170</v>
      </c>
      <c r="D149" s="228" t="s">
        <v>122</v>
      </c>
      <c r="E149" s="229" t="s">
        <v>171</v>
      </c>
      <c r="F149" s="230" t="s">
        <v>172</v>
      </c>
      <c r="G149" s="231" t="s">
        <v>130</v>
      </c>
      <c r="H149" s="232">
        <v>0.14399999999999999</v>
      </c>
      <c r="I149" s="233"/>
      <c r="J149" s="234">
        <f>ROUND(I149*H149,2)</f>
        <v>0</v>
      </c>
      <c r="K149" s="230" t="s">
        <v>131</v>
      </c>
      <c r="L149" s="44"/>
      <c r="M149" s="235" t="s">
        <v>1</v>
      </c>
      <c r="N149" s="236" t="s">
        <v>40</v>
      </c>
      <c r="O149" s="91"/>
      <c r="P149" s="237">
        <f>O149*H149</f>
        <v>0</v>
      </c>
      <c r="Q149" s="237">
        <v>2.1600000000000001</v>
      </c>
      <c r="R149" s="237">
        <f>Q149*H149</f>
        <v>0.31103999999999998</v>
      </c>
      <c r="S149" s="237">
        <v>0</v>
      </c>
      <c r="T149" s="23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9" t="s">
        <v>126</v>
      </c>
      <c r="AT149" s="239" t="s">
        <v>122</v>
      </c>
      <c r="AU149" s="239" t="s">
        <v>82</v>
      </c>
      <c r="AY149" s="17" t="s">
        <v>120</v>
      </c>
      <c r="BE149" s="240">
        <f>IF(N149="základní",J149,0)</f>
        <v>0</v>
      </c>
      <c r="BF149" s="240">
        <f>IF(N149="snížená",J149,0)</f>
        <v>0</v>
      </c>
      <c r="BG149" s="240">
        <f>IF(N149="zákl. přenesená",J149,0)</f>
        <v>0</v>
      </c>
      <c r="BH149" s="240">
        <f>IF(N149="sníž. přenesená",J149,0)</f>
        <v>0</v>
      </c>
      <c r="BI149" s="240">
        <f>IF(N149="nulová",J149,0)</f>
        <v>0</v>
      </c>
      <c r="BJ149" s="17" t="s">
        <v>80</v>
      </c>
      <c r="BK149" s="240">
        <f>ROUND(I149*H149,2)</f>
        <v>0</v>
      </c>
      <c r="BL149" s="17" t="s">
        <v>126</v>
      </c>
      <c r="BM149" s="239" t="s">
        <v>173</v>
      </c>
    </row>
    <row r="150" s="13" customFormat="1">
      <c r="A150" s="13"/>
      <c r="B150" s="241"/>
      <c r="C150" s="242"/>
      <c r="D150" s="243" t="s">
        <v>133</v>
      </c>
      <c r="E150" s="244" t="s">
        <v>1</v>
      </c>
      <c r="F150" s="245" t="s">
        <v>174</v>
      </c>
      <c r="G150" s="242"/>
      <c r="H150" s="246">
        <v>0.14399999999999999</v>
      </c>
      <c r="I150" s="247"/>
      <c r="J150" s="242"/>
      <c r="K150" s="242"/>
      <c r="L150" s="248"/>
      <c r="M150" s="249"/>
      <c r="N150" s="250"/>
      <c r="O150" s="250"/>
      <c r="P150" s="250"/>
      <c r="Q150" s="250"/>
      <c r="R150" s="250"/>
      <c r="S150" s="250"/>
      <c r="T150" s="25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2" t="s">
        <v>133</v>
      </c>
      <c r="AU150" s="252" t="s">
        <v>82</v>
      </c>
      <c r="AV150" s="13" t="s">
        <v>82</v>
      </c>
      <c r="AW150" s="13" t="s">
        <v>31</v>
      </c>
      <c r="AX150" s="13" t="s">
        <v>80</v>
      </c>
      <c r="AY150" s="252" t="s">
        <v>120</v>
      </c>
    </row>
    <row r="151" s="2" customFormat="1" ht="16.5" customHeight="1">
      <c r="A151" s="38"/>
      <c r="B151" s="39"/>
      <c r="C151" s="228" t="s">
        <v>175</v>
      </c>
      <c r="D151" s="228" t="s">
        <v>122</v>
      </c>
      <c r="E151" s="229" t="s">
        <v>176</v>
      </c>
      <c r="F151" s="230" t="s">
        <v>177</v>
      </c>
      <c r="G151" s="231" t="s">
        <v>130</v>
      </c>
      <c r="H151" s="232">
        <v>0.48999999999999999</v>
      </c>
      <c r="I151" s="233"/>
      <c r="J151" s="234">
        <f>ROUND(I151*H151,2)</f>
        <v>0</v>
      </c>
      <c r="K151" s="230" t="s">
        <v>131</v>
      </c>
      <c r="L151" s="44"/>
      <c r="M151" s="235" t="s">
        <v>1</v>
      </c>
      <c r="N151" s="236" t="s">
        <v>40</v>
      </c>
      <c r="O151" s="91"/>
      <c r="P151" s="237">
        <f>O151*H151</f>
        <v>0</v>
      </c>
      <c r="Q151" s="237">
        <v>2.2563399999999998</v>
      </c>
      <c r="R151" s="237">
        <f>Q151*H151</f>
        <v>1.1056065999999998</v>
      </c>
      <c r="S151" s="237">
        <v>0</v>
      </c>
      <c r="T151" s="23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9" t="s">
        <v>126</v>
      </c>
      <c r="AT151" s="239" t="s">
        <v>122</v>
      </c>
      <c r="AU151" s="239" t="s">
        <v>82</v>
      </c>
      <c r="AY151" s="17" t="s">
        <v>120</v>
      </c>
      <c r="BE151" s="240">
        <f>IF(N151="základní",J151,0)</f>
        <v>0</v>
      </c>
      <c r="BF151" s="240">
        <f>IF(N151="snížená",J151,0)</f>
        <v>0</v>
      </c>
      <c r="BG151" s="240">
        <f>IF(N151="zákl. přenesená",J151,0)</f>
        <v>0</v>
      </c>
      <c r="BH151" s="240">
        <f>IF(N151="sníž. přenesená",J151,0)</f>
        <v>0</v>
      </c>
      <c r="BI151" s="240">
        <f>IF(N151="nulová",J151,0)</f>
        <v>0</v>
      </c>
      <c r="BJ151" s="17" t="s">
        <v>80</v>
      </c>
      <c r="BK151" s="240">
        <f>ROUND(I151*H151,2)</f>
        <v>0</v>
      </c>
      <c r="BL151" s="17" t="s">
        <v>126</v>
      </c>
      <c r="BM151" s="239" t="s">
        <v>178</v>
      </c>
    </row>
    <row r="152" s="13" customFormat="1">
      <c r="A152" s="13"/>
      <c r="B152" s="241"/>
      <c r="C152" s="242"/>
      <c r="D152" s="243" t="s">
        <v>133</v>
      </c>
      <c r="E152" s="244" t="s">
        <v>1</v>
      </c>
      <c r="F152" s="245" t="s">
        <v>179</v>
      </c>
      <c r="G152" s="242"/>
      <c r="H152" s="246">
        <v>0.48999999999999999</v>
      </c>
      <c r="I152" s="247"/>
      <c r="J152" s="242"/>
      <c r="K152" s="242"/>
      <c r="L152" s="248"/>
      <c r="M152" s="249"/>
      <c r="N152" s="250"/>
      <c r="O152" s="250"/>
      <c r="P152" s="250"/>
      <c r="Q152" s="250"/>
      <c r="R152" s="250"/>
      <c r="S152" s="250"/>
      <c r="T152" s="25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2" t="s">
        <v>133</v>
      </c>
      <c r="AU152" s="252" t="s">
        <v>82</v>
      </c>
      <c r="AV152" s="13" t="s">
        <v>82</v>
      </c>
      <c r="AW152" s="13" t="s">
        <v>31</v>
      </c>
      <c r="AX152" s="13" t="s">
        <v>80</v>
      </c>
      <c r="AY152" s="252" t="s">
        <v>120</v>
      </c>
    </row>
    <row r="153" s="2" customFormat="1" ht="16.5" customHeight="1">
      <c r="A153" s="38"/>
      <c r="B153" s="39"/>
      <c r="C153" s="228" t="s">
        <v>180</v>
      </c>
      <c r="D153" s="228" t="s">
        <v>122</v>
      </c>
      <c r="E153" s="229" t="s">
        <v>181</v>
      </c>
      <c r="F153" s="230" t="s">
        <v>182</v>
      </c>
      <c r="G153" s="231" t="s">
        <v>125</v>
      </c>
      <c r="H153" s="232">
        <v>5.5999999999999996</v>
      </c>
      <c r="I153" s="233"/>
      <c r="J153" s="234">
        <f>ROUND(I153*H153,2)</f>
        <v>0</v>
      </c>
      <c r="K153" s="230" t="s">
        <v>131</v>
      </c>
      <c r="L153" s="44"/>
      <c r="M153" s="235" t="s">
        <v>1</v>
      </c>
      <c r="N153" s="236" t="s">
        <v>40</v>
      </c>
      <c r="O153" s="91"/>
      <c r="P153" s="237">
        <f>O153*H153</f>
        <v>0</v>
      </c>
      <c r="Q153" s="237">
        <v>0.00264</v>
      </c>
      <c r="R153" s="237">
        <f>Q153*H153</f>
        <v>0.014783999999999999</v>
      </c>
      <c r="S153" s="237">
        <v>0</v>
      </c>
      <c r="T153" s="23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9" t="s">
        <v>126</v>
      </c>
      <c r="AT153" s="239" t="s">
        <v>122</v>
      </c>
      <c r="AU153" s="239" t="s">
        <v>82</v>
      </c>
      <c r="AY153" s="17" t="s">
        <v>120</v>
      </c>
      <c r="BE153" s="240">
        <f>IF(N153="základní",J153,0)</f>
        <v>0</v>
      </c>
      <c r="BF153" s="240">
        <f>IF(N153="snížená",J153,0)</f>
        <v>0</v>
      </c>
      <c r="BG153" s="240">
        <f>IF(N153="zákl. přenesená",J153,0)</f>
        <v>0</v>
      </c>
      <c r="BH153" s="240">
        <f>IF(N153="sníž. přenesená",J153,0)</f>
        <v>0</v>
      </c>
      <c r="BI153" s="240">
        <f>IF(N153="nulová",J153,0)</f>
        <v>0</v>
      </c>
      <c r="BJ153" s="17" t="s">
        <v>80</v>
      </c>
      <c r="BK153" s="240">
        <f>ROUND(I153*H153,2)</f>
        <v>0</v>
      </c>
      <c r="BL153" s="17" t="s">
        <v>126</v>
      </c>
      <c r="BM153" s="239" t="s">
        <v>183</v>
      </c>
    </row>
    <row r="154" s="13" customFormat="1">
      <c r="A154" s="13"/>
      <c r="B154" s="241"/>
      <c r="C154" s="242"/>
      <c r="D154" s="243" t="s">
        <v>133</v>
      </c>
      <c r="E154" s="244" t="s">
        <v>1</v>
      </c>
      <c r="F154" s="245" t="s">
        <v>184</v>
      </c>
      <c r="G154" s="242"/>
      <c r="H154" s="246">
        <v>5.5999999999999996</v>
      </c>
      <c r="I154" s="247"/>
      <c r="J154" s="242"/>
      <c r="K154" s="242"/>
      <c r="L154" s="248"/>
      <c r="M154" s="249"/>
      <c r="N154" s="250"/>
      <c r="O154" s="250"/>
      <c r="P154" s="250"/>
      <c r="Q154" s="250"/>
      <c r="R154" s="250"/>
      <c r="S154" s="250"/>
      <c r="T154" s="25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2" t="s">
        <v>133</v>
      </c>
      <c r="AU154" s="252" t="s">
        <v>82</v>
      </c>
      <c r="AV154" s="13" t="s">
        <v>82</v>
      </c>
      <c r="AW154" s="13" t="s">
        <v>31</v>
      </c>
      <c r="AX154" s="13" t="s">
        <v>80</v>
      </c>
      <c r="AY154" s="252" t="s">
        <v>120</v>
      </c>
    </row>
    <row r="155" s="2" customFormat="1" ht="16.5" customHeight="1">
      <c r="A155" s="38"/>
      <c r="B155" s="39"/>
      <c r="C155" s="228" t="s">
        <v>185</v>
      </c>
      <c r="D155" s="228" t="s">
        <v>122</v>
      </c>
      <c r="E155" s="229" t="s">
        <v>186</v>
      </c>
      <c r="F155" s="230" t="s">
        <v>187</v>
      </c>
      <c r="G155" s="231" t="s">
        <v>125</v>
      </c>
      <c r="H155" s="232">
        <v>5.5999999999999996</v>
      </c>
      <c r="I155" s="233"/>
      <c r="J155" s="234">
        <f>ROUND(I155*H155,2)</f>
        <v>0</v>
      </c>
      <c r="K155" s="230" t="s">
        <v>131</v>
      </c>
      <c r="L155" s="44"/>
      <c r="M155" s="235" t="s">
        <v>1</v>
      </c>
      <c r="N155" s="236" t="s">
        <v>40</v>
      </c>
      <c r="O155" s="91"/>
      <c r="P155" s="237">
        <f>O155*H155</f>
        <v>0</v>
      </c>
      <c r="Q155" s="237">
        <v>0</v>
      </c>
      <c r="R155" s="237">
        <f>Q155*H155</f>
        <v>0</v>
      </c>
      <c r="S155" s="237">
        <v>0</v>
      </c>
      <c r="T155" s="238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9" t="s">
        <v>126</v>
      </c>
      <c r="AT155" s="239" t="s">
        <v>122</v>
      </c>
      <c r="AU155" s="239" t="s">
        <v>82</v>
      </c>
      <c r="AY155" s="17" t="s">
        <v>120</v>
      </c>
      <c r="BE155" s="240">
        <f>IF(N155="základní",J155,0)</f>
        <v>0</v>
      </c>
      <c r="BF155" s="240">
        <f>IF(N155="snížená",J155,0)</f>
        <v>0</v>
      </c>
      <c r="BG155" s="240">
        <f>IF(N155="zákl. přenesená",J155,0)</f>
        <v>0</v>
      </c>
      <c r="BH155" s="240">
        <f>IF(N155="sníž. přenesená",J155,0)</f>
        <v>0</v>
      </c>
      <c r="BI155" s="240">
        <f>IF(N155="nulová",J155,0)</f>
        <v>0</v>
      </c>
      <c r="BJ155" s="17" t="s">
        <v>80</v>
      </c>
      <c r="BK155" s="240">
        <f>ROUND(I155*H155,2)</f>
        <v>0</v>
      </c>
      <c r="BL155" s="17" t="s">
        <v>126</v>
      </c>
      <c r="BM155" s="239" t="s">
        <v>188</v>
      </c>
    </row>
    <row r="156" s="12" customFormat="1" ht="22.8" customHeight="1">
      <c r="A156" s="12"/>
      <c r="B156" s="212"/>
      <c r="C156" s="213"/>
      <c r="D156" s="214" t="s">
        <v>74</v>
      </c>
      <c r="E156" s="226" t="s">
        <v>135</v>
      </c>
      <c r="F156" s="226" t="s">
        <v>189</v>
      </c>
      <c r="G156" s="213"/>
      <c r="H156" s="213"/>
      <c r="I156" s="216"/>
      <c r="J156" s="227">
        <f>BK156</f>
        <v>0</v>
      </c>
      <c r="K156" s="213"/>
      <c r="L156" s="218"/>
      <c r="M156" s="219"/>
      <c r="N156" s="220"/>
      <c r="O156" s="220"/>
      <c r="P156" s="221">
        <f>P157</f>
        <v>0</v>
      </c>
      <c r="Q156" s="220"/>
      <c r="R156" s="221">
        <f>R157</f>
        <v>0</v>
      </c>
      <c r="S156" s="220"/>
      <c r="T156" s="222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3" t="s">
        <v>80</v>
      </c>
      <c r="AT156" s="224" t="s">
        <v>74</v>
      </c>
      <c r="AU156" s="224" t="s">
        <v>80</v>
      </c>
      <c r="AY156" s="223" t="s">
        <v>120</v>
      </c>
      <c r="BK156" s="225">
        <f>BK157</f>
        <v>0</v>
      </c>
    </row>
    <row r="157" s="2" customFormat="1" ht="24" customHeight="1">
      <c r="A157" s="38"/>
      <c r="B157" s="39"/>
      <c r="C157" s="228" t="s">
        <v>190</v>
      </c>
      <c r="D157" s="228" t="s">
        <v>122</v>
      </c>
      <c r="E157" s="229" t="s">
        <v>191</v>
      </c>
      <c r="F157" s="230" t="s">
        <v>192</v>
      </c>
      <c r="G157" s="231" t="s">
        <v>125</v>
      </c>
      <c r="H157" s="232">
        <v>1</v>
      </c>
      <c r="I157" s="233"/>
      <c r="J157" s="234">
        <f>ROUND(I157*H157,2)</f>
        <v>0</v>
      </c>
      <c r="K157" s="230" t="s">
        <v>1</v>
      </c>
      <c r="L157" s="44"/>
      <c r="M157" s="235" t="s">
        <v>1</v>
      </c>
      <c r="N157" s="236" t="s">
        <v>40</v>
      </c>
      <c r="O157" s="91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126</v>
      </c>
      <c r="AT157" s="239" t="s">
        <v>122</v>
      </c>
      <c r="AU157" s="239" t="s">
        <v>82</v>
      </c>
      <c r="AY157" s="17" t="s">
        <v>120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7" t="s">
        <v>80</v>
      </c>
      <c r="BK157" s="240">
        <f>ROUND(I157*H157,2)</f>
        <v>0</v>
      </c>
      <c r="BL157" s="17" t="s">
        <v>126</v>
      </c>
      <c r="BM157" s="239" t="s">
        <v>193</v>
      </c>
    </row>
    <row r="158" s="12" customFormat="1" ht="22.8" customHeight="1">
      <c r="A158" s="12"/>
      <c r="B158" s="212"/>
      <c r="C158" s="213"/>
      <c r="D158" s="214" t="s">
        <v>74</v>
      </c>
      <c r="E158" s="226" t="s">
        <v>147</v>
      </c>
      <c r="F158" s="226" t="s">
        <v>194</v>
      </c>
      <c r="G158" s="213"/>
      <c r="H158" s="213"/>
      <c r="I158" s="216"/>
      <c r="J158" s="227">
        <f>BK158</f>
        <v>0</v>
      </c>
      <c r="K158" s="213"/>
      <c r="L158" s="218"/>
      <c r="M158" s="219"/>
      <c r="N158" s="220"/>
      <c r="O158" s="220"/>
      <c r="P158" s="221">
        <f>SUM(P159:P164)</f>
        <v>0</v>
      </c>
      <c r="Q158" s="220"/>
      <c r="R158" s="221">
        <f>SUM(R159:R164)</f>
        <v>0.41112900000000008</v>
      </c>
      <c r="S158" s="220"/>
      <c r="T158" s="222">
        <f>SUM(T159:T164)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3" t="s">
        <v>80</v>
      </c>
      <c r="AT158" s="224" t="s">
        <v>74</v>
      </c>
      <c r="AU158" s="224" t="s">
        <v>80</v>
      </c>
      <c r="AY158" s="223" t="s">
        <v>120</v>
      </c>
      <c r="BK158" s="225">
        <f>SUM(BK159:BK164)</f>
        <v>0</v>
      </c>
    </row>
    <row r="159" s="2" customFormat="1" ht="24" customHeight="1">
      <c r="A159" s="38"/>
      <c r="B159" s="39"/>
      <c r="C159" s="228" t="s">
        <v>8</v>
      </c>
      <c r="D159" s="228" t="s">
        <v>122</v>
      </c>
      <c r="E159" s="229" t="s">
        <v>195</v>
      </c>
      <c r="F159" s="230" t="s">
        <v>196</v>
      </c>
      <c r="G159" s="231" t="s">
        <v>125</v>
      </c>
      <c r="H159" s="232">
        <v>130</v>
      </c>
      <c r="I159" s="233"/>
      <c r="J159" s="234">
        <f>ROUND(I159*H159,2)</f>
        <v>0</v>
      </c>
      <c r="K159" s="230" t="s">
        <v>131</v>
      </c>
      <c r="L159" s="44"/>
      <c r="M159" s="235" t="s">
        <v>1</v>
      </c>
      <c r="N159" s="236" t="s">
        <v>40</v>
      </c>
      <c r="O159" s="91"/>
      <c r="P159" s="237">
        <f>O159*H159</f>
        <v>0</v>
      </c>
      <c r="Q159" s="237">
        <v>0</v>
      </c>
      <c r="R159" s="237">
        <f>Q159*H159</f>
        <v>0</v>
      </c>
      <c r="S159" s="237">
        <v>0</v>
      </c>
      <c r="T159" s="23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9" t="s">
        <v>126</v>
      </c>
      <c r="AT159" s="239" t="s">
        <v>122</v>
      </c>
      <c r="AU159" s="239" t="s">
        <v>82</v>
      </c>
      <c r="AY159" s="17" t="s">
        <v>120</v>
      </c>
      <c r="BE159" s="240">
        <f>IF(N159="základní",J159,0)</f>
        <v>0</v>
      </c>
      <c r="BF159" s="240">
        <f>IF(N159="snížená",J159,0)</f>
        <v>0</v>
      </c>
      <c r="BG159" s="240">
        <f>IF(N159="zákl. přenesená",J159,0)</f>
        <v>0</v>
      </c>
      <c r="BH159" s="240">
        <f>IF(N159="sníž. přenesená",J159,0)</f>
        <v>0</v>
      </c>
      <c r="BI159" s="240">
        <f>IF(N159="nulová",J159,0)</f>
        <v>0</v>
      </c>
      <c r="BJ159" s="17" t="s">
        <v>80</v>
      </c>
      <c r="BK159" s="240">
        <f>ROUND(I159*H159,2)</f>
        <v>0</v>
      </c>
      <c r="BL159" s="17" t="s">
        <v>126</v>
      </c>
      <c r="BM159" s="239" t="s">
        <v>197</v>
      </c>
    </row>
    <row r="160" s="2" customFormat="1" ht="24" customHeight="1">
      <c r="A160" s="38"/>
      <c r="B160" s="39"/>
      <c r="C160" s="228" t="s">
        <v>198</v>
      </c>
      <c r="D160" s="228" t="s">
        <v>122</v>
      </c>
      <c r="E160" s="229" t="s">
        <v>199</v>
      </c>
      <c r="F160" s="230" t="s">
        <v>200</v>
      </c>
      <c r="G160" s="231" t="s">
        <v>125</v>
      </c>
      <c r="H160" s="232">
        <v>51</v>
      </c>
      <c r="I160" s="233"/>
      <c r="J160" s="234">
        <f>ROUND(I160*H160,2)</f>
        <v>0</v>
      </c>
      <c r="K160" s="230" t="s">
        <v>131</v>
      </c>
      <c r="L160" s="44"/>
      <c r="M160" s="235" t="s">
        <v>1</v>
      </c>
      <c r="N160" s="236" t="s">
        <v>40</v>
      </c>
      <c r="O160" s="91"/>
      <c r="P160" s="237">
        <f>O160*H160</f>
        <v>0</v>
      </c>
      <c r="Q160" s="237">
        <v>0.0043800000000000002</v>
      </c>
      <c r="R160" s="237">
        <f>Q160*H160</f>
        <v>0.22338000000000002</v>
      </c>
      <c r="S160" s="237">
        <v>0</v>
      </c>
      <c r="T160" s="23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9" t="s">
        <v>126</v>
      </c>
      <c r="AT160" s="239" t="s">
        <v>122</v>
      </c>
      <c r="AU160" s="239" t="s">
        <v>82</v>
      </c>
      <c r="AY160" s="17" t="s">
        <v>120</v>
      </c>
      <c r="BE160" s="240">
        <f>IF(N160="základní",J160,0)</f>
        <v>0</v>
      </c>
      <c r="BF160" s="240">
        <f>IF(N160="snížená",J160,0)</f>
        <v>0</v>
      </c>
      <c r="BG160" s="240">
        <f>IF(N160="zákl. přenesená",J160,0)</f>
        <v>0</v>
      </c>
      <c r="BH160" s="240">
        <f>IF(N160="sníž. přenesená",J160,0)</f>
        <v>0</v>
      </c>
      <c r="BI160" s="240">
        <f>IF(N160="nulová",J160,0)</f>
        <v>0</v>
      </c>
      <c r="BJ160" s="17" t="s">
        <v>80</v>
      </c>
      <c r="BK160" s="240">
        <f>ROUND(I160*H160,2)</f>
        <v>0</v>
      </c>
      <c r="BL160" s="17" t="s">
        <v>126</v>
      </c>
      <c r="BM160" s="239" t="s">
        <v>201</v>
      </c>
    </row>
    <row r="161" s="2" customFormat="1" ht="24" customHeight="1">
      <c r="A161" s="38"/>
      <c r="B161" s="39"/>
      <c r="C161" s="228" t="s">
        <v>202</v>
      </c>
      <c r="D161" s="228" t="s">
        <v>122</v>
      </c>
      <c r="E161" s="229" t="s">
        <v>203</v>
      </c>
      <c r="F161" s="230" t="s">
        <v>204</v>
      </c>
      <c r="G161" s="231" t="s">
        <v>205</v>
      </c>
      <c r="H161" s="232">
        <v>2</v>
      </c>
      <c r="I161" s="233"/>
      <c r="J161" s="234">
        <f>ROUND(I161*H161,2)</f>
        <v>0</v>
      </c>
      <c r="K161" s="230" t="s">
        <v>131</v>
      </c>
      <c r="L161" s="44"/>
      <c r="M161" s="235" t="s">
        <v>1</v>
      </c>
      <c r="N161" s="236" t="s">
        <v>40</v>
      </c>
      <c r="O161" s="91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9" t="s">
        <v>126</v>
      </c>
      <c r="AT161" s="239" t="s">
        <v>122</v>
      </c>
      <c r="AU161" s="239" t="s">
        <v>82</v>
      </c>
      <c r="AY161" s="17" t="s">
        <v>120</v>
      </c>
      <c r="BE161" s="240">
        <f>IF(N161="základní",J161,0)</f>
        <v>0</v>
      </c>
      <c r="BF161" s="240">
        <f>IF(N161="snížená",J161,0)</f>
        <v>0</v>
      </c>
      <c r="BG161" s="240">
        <f>IF(N161="zákl. přenesená",J161,0)</f>
        <v>0</v>
      </c>
      <c r="BH161" s="240">
        <f>IF(N161="sníž. přenesená",J161,0)</f>
        <v>0</v>
      </c>
      <c r="BI161" s="240">
        <f>IF(N161="nulová",J161,0)</f>
        <v>0</v>
      </c>
      <c r="BJ161" s="17" t="s">
        <v>80</v>
      </c>
      <c r="BK161" s="240">
        <f>ROUND(I161*H161,2)</f>
        <v>0</v>
      </c>
      <c r="BL161" s="17" t="s">
        <v>126</v>
      </c>
      <c r="BM161" s="239" t="s">
        <v>206</v>
      </c>
    </row>
    <row r="162" s="2" customFormat="1" ht="16.5" customHeight="1">
      <c r="A162" s="38"/>
      <c r="B162" s="39"/>
      <c r="C162" s="264" t="s">
        <v>207</v>
      </c>
      <c r="D162" s="264" t="s">
        <v>208</v>
      </c>
      <c r="E162" s="265" t="s">
        <v>209</v>
      </c>
      <c r="F162" s="266" t="s">
        <v>210</v>
      </c>
      <c r="G162" s="267" t="s">
        <v>205</v>
      </c>
      <c r="H162" s="268">
        <v>2.2999999999999998</v>
      </c>
      <c r="I162" s="269"/>
      <c r="J162" s="270">
        <f>ROUND(I162*H162,2)</f>
        <v>0</v>
      </c>
      <c r="K162" s="266" t="s">
        <v>131</v>
      </c>
      <c r="L162" s="271"/>
      <c r="M162" s="272" t="s">
        <v>1</v>
      </c>
      <c r="N162" s="273" t="s">
        <v>40</v>
      </c>
      <c r="O162" s="91"/>
      <c r="P162" s="237">
        <f>O162*H162</f>
        <v>0</v>
      </c>
      <c r="Q162" s="237">
        <v>3.0000000000000001E-05</v>
      </c>
      <c r="R162" s="237">
        <f>Q162*H162</f>
        <v>6.8999999999999997E-05</v>
      </c>
      <c r="S162" s="237">
        <v>0</v>
      </c>
      <c r="T162" s="23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9" t="s">
        <v>156</v>
      </c>
      <c r="AT162" s="239" t="s">
        <v>208</v>
      </c>
      <c r="AU162" s="239" t="s">
        <v>82</v>
      </c>
      <c r="AY162" s="17" t="s">
        <v>120</v>
      </c>
      <c r="BE162" s="240">
        <f>IF(N162="základní",J162,0)</f>
        <v>0</v>
      </c>
      <c r="BF162" s="240">
        <f>IF(N162="snížená",J162,0)</f>
        <v>0</v>
      </c>
      <c r="BG162" s="240">
        <f>IF(N162="zákl. přenesená",J162,0)</f>
        <v>0</v>
      </c>
      <c r="BH162" s="240">
        <f>IF(N162="sníž. přenesená",J162,0)</f>
        <v>0</v>
      </c>
      <c r="BI162" s="240">
        <f>IF(N162="nulová",J162,0)</f>
        <v>0</v>
      </c>
      <c r="BJ162" s="17" t="s">
        <v>80</v>
      </c>
      <c r="BK162" s="240">
        <f>ROUND(I162*H162,2)</f>
        <v>0</v>
      </c>
      <c r="BL162" s="17" t="s">
        <v>126</v>
      </c>
      <c r="BM162" s="239" t="s">
        <v>211</v>
      </c>
    </row>
    <row r="163" s="13" customFormat="1">
      <c r="A163" s="13"/>
      <c r="B163" s="241"/>
      <c r="C163" s="242"/>
      <c r="D163" s="243" t="s">
        <v>133</v>
      </c>
      <c r="E163" s="244" t="s">
        <v>1</v>
      </c>
      <c r="F163" s="245" t="s">
        <v>212</v>
      </c>
      <c r="G163" s="242"/>
      <c r="H163" s="246">
        <v>2.2999999999999998</v>
      </c>
      <c r="I163" s="247"/>
      <c r="J163" s="242"/>
      <c r="K163" s="242"/>
      <c r="L163" s="248"/>
      <c r="M163" s="249"/>
      <c r="N163" s="250"/>
      <c r="O163" s="250"/>
      <c r="P163" s="250"/>
      <c r="Q163" s="250"/>
      <c r="R163" s="250"/>
      <c r="S163" s="250"/>
      <c r="T163" s="25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2" t="s">
        <v>133</v>
      </c>
      <c r="AU163" s="252" t="s">
        <v>82</v>
      </c>
      <c r="AV163" s="13" t="s">
        <v>82</v>
      </c>
      <c r="AW163" s="13" t="s">
        <v>31</v>
      </c>
      <c r="AX163" s="13" t="s">
        <v>80</v>
      </c>
      <c r="AY163" s="252" t="s">
        <v>120</v>
      </c>
    </row>
    <row r="164" s="2" customFormat="1" ht="24" customHeight="1">
      <c r="A164" s="38"/>
      <c r="B164" s="39"/>
      <c r="C164" s="228" t="s">
        <v>213</v>
      </c>
      <c r="D164" s="228" t="s">
        <v>122</v>
      </c>
      <c r="E164" s="229" t="s">
        <v>214</v>
      </c>
      <c r="F164" s="230" t="s">
        <v>215</v>
      </c>
      <c r="G164" s="231" t="s">
        <v>125</v>
      </c>
      <c r="H164" s="232">
        <v>51</v>
      </c>
      <c r="I164" s="233"/>
      <c r="J164" s="234">
        <f>ROUND(I164*H164,2)</f>
        <v>0</v>
      </c>
      <c r="K164" s="230" t="s">
        <v>131</v>
      </c>
      <c r="L164" s="44"/>
      <c r="M164" s="235" t="s">
        <v>1</v>
      </c>
      <c r="N164" s="236" t="s">
        <v>40</v>
      </c>
      <c r="O164" s="91"/>
      <c r="P164" s="237">
        <f>O164*H164</f>
        <v>0</v>
      </c>
      <c r="Q164" s="237">
        <v>0.0036800000000000001</v>
      </c>
      <c r="R164" s="237">
        <f>Q164*H164</f>
        <v>0.18768000000000001</v>
      </c>
      <c r="S164" s="237">
        <v>0</v>
      </c>
      <c r="T164" s="23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9" t="s">
        <v>126</v>
      </c>
      <c r="AT164" s="239" t="s">
        <v>122</v>
      </c>
      <c r="AU164" s="239" t="s">
        <v>82</v>
      </c>
      <c r="AY164" s="17" t="s">
        <v>120</v>
      </c>
      <c r="BE164" s="240">
        <f>IF(N164="základní",J164,0)</f>
        <v>0</v>
      </c>
      <c r="BF164" s="240">
        <f>IF(N164="snížená",J164,0)</f>
        <v>0</v>
      </c>
      <c r="BG164" s="240">
        <f>IF(N164="zákl. přenesená",J164,0)</f>
        <v>0</v>
      </c>
      <c r="BH164" s="240">
        <f>IF(N164="sníž. přenesená",J164,0)</f>
        <v>0</v>
      </c>
      <c r="BI164" s="240">
        <f>IF(N164="nulová",J164,0)</f>
        <v>0</v>
      </c>
      <c r="BJ164" s="17" t="s">
        <v>80</v>
      </c>
      <c r="BK164" s="240">
        <f>ROUND(I164*H164,2)</f>
        <v>0</v>
      </c>
      <c r="BL164" s="17" t="s">
        <v>126</v>
      </c>
      <c r="BM164" s="239" t="s">
        <v>216</v>
      </c>
    </row>
    <row r="165" s="12" customFormat="1" ht="22.8" customHeight="1">
      <c r="A165" s="12"/>
      <c r="B165" s="212"/>
      <c r="C165" s="213"/>
      <c r="D165" s="214" t="s">
        <v>74</v>
      </c>
      <c r="E165" s="226" t="s">
        <v>161</v>
      </c>
      <c r="F165" s="226" t="s">
        <v>217</v>
      </c>
      <c r="G165" s="213"/>
      <c r="H165" s="213"/>
      <c r="I165" s="216"/>
      <c r="J165" s="227">
        <f>BK165</f>
        <v>0</v>
      </c>
      <c r="K165" s="213"/>
      <c r="L165" s="218"/>
      <c r="M165" s="219"/>
      <c r="N165" s="220"/>
      <c r="O165" s="220"/>
      <c r="P165" s="221">
        <f>SUM(P166:P176)</f>
        <v>0</v>
      </c>
      <c r="Q165" s="220"/>
      <c r="R165" s="221">
        <f>SUM(R166:R176)</f>
        <v>0.60950219999999999</v>
      </c>
      <c r="S165" s="220"/>
      <c r="T165" s="222">
        <f>SUM(T166:T176)</f>
        <v>1.89967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3" t="s">
        <v>80</v>
      </c>
      <c r="AT165" s="224" t="s">
        <v>74</v>
      </c>
      <c r="AU165" s="224" t="s">
        <v>80</v>
      </c>
      <c r="AY165" s="223" t="s">
        <v>120</v>
      </c>
      <c r="BK165" s="225">
        <f>SUM(BK166:BK176)</f>
        <v>0</v>
      </c>
    </row>
    <row r="166" s="2" customFormat="1" ht="24" customHeight="1">
      <c r="A166" s="38"/>
      <c r="B166" s="39"/>
      <c r="C166" s="228" t="s">
        <v>218</v>
      </c>
      <c r="D166" s="228" t="s">
        <v>122</v>
      </c>
      <c r="E166" s="229" t="s">
        <v>219</v>
      </c>
      <c r="F166" s="230" t="s">
        <v>220</v>
      </c>
      <c r="G166" s="231" t="s">
        <v>221</v>
      </c>
      <c r="H166" s="232">
        <v>3</v>
      </c>
      <c r="I166" s="233"/>
      <c r="J166" s="234">
        <f>ROUND(I166*H166,2)</f>
        <v>0</v>
      </c>
      <c r="K166" s="230" t="s">
        <v>1</v>
      </c>
      <c r="L166" s="44"/>
      <c r="M166" s="235" t="s">
        <v>1</v>
      </c>
      <c r="N166" s="236" t="s">
        <v>40</v>
      </c>
      <c r="O166" s="91"/>
      <c r="P166" s="237">
        <f>O166*H166</f>
        <v>0</v>
      </c>
      <c r="Q166" s="237">
        <v>0</v>
      </c>
      <c r="R166" s="237">
        <f>Q166*H166</f>
        <v>0</v>
      </c>
      <c r="S166" s="237">
        <v>0</v>
      </c>
      <c r="T166" s="23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9" t="s">
        <v>126</v>
      </c>
      <c r="AT166" s="239" t="s">
        <v>122</v>
      </c>
      <c r="AU166" s="239" t="s">
        <v>82</v>
      </c>
      <c r="AY166" s="17" t="s">
        <v>120</v>
      </c>
      <c r="BE166" s="240">
        <f>IF(N166="základní",J166,0)</f>
        <v>0</v>
      </c>
      <c r="BF166" s="240">
        <f>IF(N166="snížená",J166,0)</f>
        <v>0</v>
      </c>
      <c r="BG166" s="240">
        <f>IF(N166="zákl. přenesená",J166,0)</f>
        <v>0</v>
      </c>
      <c r="BH166" s="240">
        <f>IF(N166="sníž. přenesená",J166,0)</f>
        <v>0</v>
      </c>
      <c r="BI166" s="240">
        <f>IF(N166="nulová",J166,0)</f>
        <v>0</v>
      </c>
      <c r="BJ166" s="17" t="s">
        <v>80</v>
      </c>
      <c r="BK166" s="240">
        <f>ROUND(I166*H166,2)</f>
        <v>0</v>
      </c>
      <c r="BL166" s="17" t="s">
        <v>126</v>
      </c>
      <c r="BM166" s="239" t="s">
        <v>222</v>
      </c>
    </row>
    <row r="167" s="2" customFormat="1" ht="36" customHeight="1">
      <c r="A167" s="38"/>
      <c r="B167" s="39"/>
      <c r="C167" s="228" t="s">
        <v>7</v>
      </c>
      <c r="D167" s="228" t="s">
        <v>122</v>
      </c>
      <c r="E167" s="229" t="s">
        <v>223</v>
      </c>
      <c r="F167" s="230" t="s">
        <v>224</v>
      </c>
      <c r="G167" s="231" t="s">
        <v>125</v>
      </c>
      <c r="H167" s="232">
        <v>51</v>
      </c>
      <c r="I167" s="233"/>
      <c r="J167" s="234">
        <f>ROUND(I167*H167,2)</f>
        <v>0</v>
      </c>
      <c r="K167" s="230" t="s">
        <v>131</v>
      </c>
      <c r="L167" s="44"/>
      <c r="M167" s="235" t="s">
        <v>1</v>
      </c>
      <c r="N167" s="236" t="s">
        <v>40</v>
      </c>
      <c r="O167" s="91"/>
      <c r="P167" s="237">
        <f>O167*H167</f>
        <v>0</v>
      </c>
      <c r="Q167" s="237">
        <v>0</v>
      </c>
      <c r="R167" s="237">
        <f>Q167*H167</f>
        <v>0</v>
      </c>
      <c r="S167" s="237">
        <v>0.029000000000000001</v>
      </c>
      <c r="T167" s="238">
        <f>S167*H167</f>
        <v>1.4790000000000001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9" t="s">
        <v>126</v>
      </c>
      <c r="AT167" s="239" t="s">
        <v>122</v>
      </c>
      <c r="AU167" s="239" t="s">
        <v>82</v>
      </c>
      <c r="AY167" s="17" t="s">
        <v>120</v>
      </c>
      <c r="BE167" s="240">
        <f>IF(N167="základní",J167,0)</f>
        <v>0</v>
      </c>
      <c r="BF167" s="240">
        <f>IF(N167="snížená",J167,0)</f>
        <v>0</v>
      </c>
      <c r="BG167" s="240">
        <f>IF(N167="zákl. přenesená",J167,0)</f>
        <v>0</v>
      </c>
      <c r="BH167" s="240">
        <f>IF(N167="sníž. přenesená",J167,0)</f>
        <v>0</v>
      </c>
      <c r="BI167" s="240">
        <f>IF(N167="nulová",J167,0)</f>
        <v>0</v>
      </c>
      <c r="BJ167" s="17" t="s">
        <v>80</v>
      </c>
      <c r="BK167" s="240">
        <f>ROUND(I167*H167,2)</f>
        <v>0</v>
      </c>
      <c r="BL167" s="17" t="s">
        <v>126</v>
      </c>
      <c r="BM167" s="239" t="s">
        <v>225</v>
      </c>
    </row>
    <row r="168" s="2" customFormat="1" ht="24" customHeight="1">
      <c r="A168" s="38"/>
      <c r="B168" s="39"/>
      <c r="C168" s="228" t="s">
        <v>226</v>
      </c>
      <c r="D168" s="228" t="s">
        <v>122</v>
      </c>
      <c r="E168" s="229" t="s">
        <v>227</v>
      </c>
      <c r="F168" s="230" t="s">
        <v>228</v>
      </c>
      <c r="G168" s="231" t="s">
        <v>205</v>
      </c>
      <c r="H168" s="232">
        <v>13.57</v>
      </c>
      <c r="I168" s="233"/>
      <c r="J168" s="234">
        <f>ROUND(I168*H168,2)</f>
        <v>0</v>
      </c>
      <c r="K168" s="230" t="s">
        <v>131</v>
      </c>
      <c r="L168" s="44"/>
      <c r="M168" s="235" t="s">
        <v>1</v>
      </c>
      <c r="N168" s="236" t="s">
        <v>40</v>
      </c>
      <c r="O168" s="91"/>
      <c r="P168" s="237">
        <f>O168*H168</f>
        <v>0</v>
      </c>
      <c r="Q168" s="237">
        <v>0.00096000000000000002</v>
      </c>
      <c r="R168" s="237">
        <f>Q168*H168</f>
        <v>0.013027200000000001</v>
      </c>
      <c r="S168" s="237">
        <v>0.031</v>
      </c>
      <c r="T168" s="238">
        <f>S168*H168</f>
        <v>0.42066999999999999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9" t="s">
        <v>126</v>
      </c>
      <c r="AT168" s="239" t="s">
        <v>122</v>
      </c>
      <c r="AU168" s="239" t="s">
        <v>82</v>
      </c>
      <c r="AY168" s="17" t="s">
        <v>120</v>
      </c>
      <c r="BE168" s="240">
        <f>IF(N168="základní",J168,0)</f>
        <v>0</v>
      </c>
      <c r="BF168" s="240">
        <f>IF(N168="snížená",J168,0)</f>
        <v>0</v>
      </c>
      <c r="BG168" s="240">
        <f>IF(N168="zákl. přenesená",J168,0)</f>
        <v>0</v>
      </c>
      <c r="BH168" s="240">
        <f>IF(N168="sníž. přenesená",J168,0)</f>
        <v>0</v>
      </c>
      <c r="BI168" s="240">
        <f>IF(N168="nulová",J168,0)</f>
        <v>0</v>
      </c>
      <c r="BJ168" s="17" t="s">
        <v>80</v>
      </c>
      <c r="BK168" s="240">
        <f>ROUND(I168*H168,2)</f>
        <v>0</v>
      </c>
      <c r="BL168" s="17" t="s">
        <v>126</v>
      </c>
      <c r="BM168" s="239" t="s">
        <v>229</v>
      </c>
    </row>
    <row r="169" s="15" customFormat="1">
      <c r="A169" s="15"/>
      <c r="B169" s="274"/>
      <c r="C169" s="275"/>
      <c r="D169" s="243" t="s">
        <v>133</v>
      </c>
      <c r="E169" s="276" t="s">
        <v>1</v>
      </c>
      <c r="F169" s="277" t="s">
        <v>230</v>
      </c>
      <c r="G169" s="275"/>
      <c r="H169" s="276" t="s">
        <v>1</v>
      </c>
      <c r="I169" s="278"/>
      <c r="J169" s="275"/>
      <c r="K169" s="275"/>
      <c r="L169" s="279"/>
      <c r="M169" s="280"/>
      <c r="N169" s="281"/>
      <c r="O169" s="281"/>
      <c r="P169" s="281"/>
      <c r="Q169" s="281"/>
      <c r="R169" s="281"/>
      <c r="S169" s="281"/>
      <c r="T169" s="282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83" t="s">
        <v>133</v>
      </c>
      <c r="AU169" s="283" t="s">
        <v>82</v>
      </c>
      <c r="AV169" s="15" t="s">
        <v>80</v>
      </c>
      <c r="AW169" s="15" t="s">
        <v>31</v>
      </c>
      <c r="AX169" s="15" t="s">
        <v>75</v>
      </c>
      <c r="AY169" s="283" t="s">
        <v>120</v>
      </c>
    </row>
    <row r="170" s="13" customFormat="1">
      <c r="A170" s="13"/>
      <c r="B170" s="241"/>
      <c r="C170" s="242"/>
      <c r="D170" s="243" t="s">
        <v>133</v>
      </c>
      <c r="E170" s="244" t="s">
        <v>1</v>
      </c>
      <c r="F170" s="245" t="s">
        <v>231</v>
      </c>
      <c r="G170" s="242"/>
      <c r="H170" s="246">
        <v>2.0699999999999998</v>
      </c>
      <c r="I170" s="247"/>
      <c r="J170" s="242"/>
      <c r="K170" s="242"/>
      <c r="L170" s="248"/>
      <c r="M170" s="249"/>
      <c r="N170" s="250"/>
      <c r="O170" s="250"/>
      <c r="P170" s="250"/>
      <c r="Q170" s="250"/>
      <c r="R170" s="250"/>
      <c r="S170" s="250"/>
      <c r="T170" s="25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2" t="s">
        <v>133</v>
      </c>
      <c r="AU170" s="252" t="s">
        <v>82</v>
      </c>
      <c r="AV170" s="13" t="s">
        <v>82</v>
      </c>
      <c r="AW170" s="13" t="s">
        <v>31</v>
      </c>
      <c r="AX170" s="13" t="s">
        <v>75</v>
      </c>
      <c r="AY170" s="252" t="s">
        <v>120</v>
      </c>
    </row>
    <row r="171" s="13" customFormat="1">
      <c r="A171" s="13"/>
      <c r="B171" s="241"/>
      <c r="C171" s="242"/>
      <c r="D171" s="243" t="s">
        <v>133</v>
      </c>
      <c r="E171" s="244" t="s">
        <v>1</v>
      </c>
      <c r="F171" s="245" t="s">
        <v>232</v>
      </c>
      <c r="G171" s="242"/>
      <c r="H171" s="246">
        <v>11.5</v>
      </c>
      <c r="I171" s="247"/>
      <c r="J171" s="242"/>
      <c r="K171" s="242"/>
      <c r="L171" s="248"/>
      <c r="M171" s="249"/>
      <c r="N171" s="250"/>
      <c r="O171" s="250"/>
      <c r="P171" s="250"/>
      <c r="Q171" s="250"/>
      <c r="R171" s="250"/>
      <c r="S171" s="250"/>
      <c r="T171" s="25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2" t="s">
        <v>133</v>
      </c>
      <c r="AU171" s="252" t="s">
        <v>82</v>
      </c>
      <c r="AV171" s="13" t="s">
        <v>82</v>
      </c>
      <c r="AW171" s="13" t="s">
        <v>31</v>
      </c>
      <c r="AX171" s="13" t="s">
        <v>75</v>
      </c>
      <c r="AY171" s="252" t="s">
        <v>120</v>
      </c>
    </row>
    <row r="172" s="14" customFormat="1">
      <c r="A172" s="14"/>
      <c r="B172" s="253"/>
      <c r="C172" s="254"/>
      <c r="D172" s="243" t="s">
        <v>133</v>
      </c>
      <c r="E172" s="255" t="s">
        <v>1</v>
      </c>
      <c r="F172" s="256" t="s">
        <v>168</v>
      </c>
      <c r="G172" s="254"/>
      <c r="H172" s="257">
        <v>13.57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3" t="s">
        <v>133</v>
      </c>
      <c r="AU172" s="263" t="s">
        <v>82</v>
      </c>
      <c r="AV172" s="14" t="s">
        <v>126</v>
      </c>
      <c r="AW172" s="14" t="s">
        <v>31</v>
      </c>
      <c r="AX172" s="14" t="s">
        <v>80</v>
      </c>
      <c r="AY172" s="263" t="s">
        <v>120</v>
      </c>
    </row>
    <row r="173" s="2" customFormat="1" ht="24" customHeight="1">
      <c r="A173" s="38"/>
      <c r="B173" s="39"/>
      <c r="C173" s="228" t="s">
        <v>233</v>
      </c>
      <c r="D173" s="228" t="s">
        <v>122</v>
      </c>
      <c r="E173" s="229" t="s">
        <v>234</v>
      </c>
      <c r="F173" s="230" t="s">
        <v>235</v>
      </c>
      <c r="G173" s="231" t="s">
        <v>236</v>
      </c>
      <c r="H173" s="232">
        <v>1</v>
      </c>
      <c r="I173" s="233"/>
      <c r="J173" s="234">
        <f>ROUND(I173*H173,2)</f>
        <v>0</v>
      </c>
      <c r="K173" s="230" t="s">
        <v>1</v>
      </c>
      <c r="L173" s="44"/>
      <c r="M173" s="235" t="s">
        <v>1</v>
      </c>
      <c r="N173" s="236" t="s">
        <v>40</v>
      </c>
      <c r="O173" s="91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9" t="s">
        <v>198</v>
      </c>
      <c r="AT173" s="239" t="s">
        <v>122</v>
      </c>
      <c r="AU173" s="239" t="s">
        <v>82</v>
      </c>
      <c r="AY173" s="17" t="s">
        <v>120</v>
      </c>
      <c r="BE173" s="240">
        <f>IF(N173="základní",J173,0)</f>
        <v>0</v>
      </c>
      <c r="BF173" s="240">
        <f>IF(N173="snížená",J173,0)</f>
        <v>0</v>
      </c>
      <c r="BG173" s="240">
        <f>IF(N173="zákl. přenesená",J173,0)</f>
        <v>0</v>
      </c>
      <c r="BH173" s="240">
        <f>IF(N173="sníž. přenesená",J173,0)</f>
        <v>0</v>
      </c>
      <c r="BI173" s="240">
        <f>IF(N173="nulová",J173,0)</f>
        <v>0</v>
      </c>
      <c r="BJ173" s="17" t="s">
        <v>80</v>
      </c>
      <c r="BK173" s="240">
        <f>ROUND(I173*H173,2)</f>
        <v>0</v>
      </c>
      <c r="BL173" s="17" t="s">
        <v>198</v>
      </c>
      <c r="BM173" s="239" t="s">
        <v>237</v>
      </c>
    </row>
    <row r="174" s="2" customFormat="1" ht="24" customHeight="1">
      <c r="A174" s="38"/>
      <c r="B174" s="39"/>
      <c r="C174" s="228" t="s">
        <v>238</v>
      </c>
      <c r="D174" s="228" t="s">
        <v>122</v>
      </c>
      <c r="E174" s="229" t="s">
        <v>239</v>
      </c>
      <c r="F174" s="230" t="s">
        <v>240</v>
      </c>
      <c r="G174" s="231" t="s">
        <v>125</v>
      </c>
      <c r="H174" s="232">
        <v>25.5</v>
      </c>
      <c r="I174" s="233"/>
      <c r="J174" s="234">
        <f>ROUND(I174*H174,2)</f>
        <v>0</v>
      </c>
      <c r="K174" s="230" t="s">
        <v>131</v>
      </c>
      <c r="L174" s="44"/>
      <c r="M174" s="235" t="s">
        <v>1</v>
      </c>
      <c r="N174" s="236" t="s">
        <v>40</v>
      </c>
      <c r="O174" s="91"/>
      <c r="P174" s="237">
        <f>O174*H174</f>
        <v>0</v>
      </c>
      <c r="Q174" s="237">
        <v>0.019429999999999999</v>
      </c>
      <c r="R174" s="237">
        <f>Q174*H174</f>
        <v>0.49546499999999999</v>
      </c>
      <c r="S174" s="237">
        <v>0</v>
      </c>
      <c r="T174" s="23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9" t="s">
        <v>126</v>
      </c>
      <c r="AT174" s="239" t="s">
        <v>122</v>
      </c>
      <c r="AU174" s="239" t="s">
        <v>82</v>
      </c>
      <c r="AY174" s="17" t="s">
        <v>120</v>
      </c>
      <c r="BE174" s="240">
        <f>IF(N174="základní",J174,0)</f>
        <v>0</v>
      </c>
      <c r="BF174" s="240">
        <f>IF(N174="snížená",J174,0)</f>
        <v>0</v>
      </c>
      <c r="BG174" s="240">
        <f>IF(N174="zákl. přenesená",J174,0)</f>
        <v>0</v>
      </c>
      <c r="BH174" s="240">
        <f>IF(N174="sníž. přenesená",J174,0)</f>
        <v>0</v>
      </c>
      <c r="BI174" s="240">
        <f>IF(N174="nulová",J174,0)</f>
        <v>0</v>
      </c>
      <c r="BJ174" s="17" t="s">
        <v>80</v>
      </c>
      <c r="BK174" s="240">
        <f>ROUND(I174*H174,2)</f>
        <v>0</v>
      </c>
      <c r="BL174" s="17" t="s">
        <v>126</v>
      </c>
      <c r="BM174" s="239" t="s">
        <v>241</v>
      </c>
    </row>
    <row r="175" s="2" customFormat="1" ht="24" customHeight="1">
      <c r="A175" s="38"/>
      <c r="B175" s="39"/>
      <c r="C175" s="228" t="s">
        <v>242</v>
      </c>
      <c r="D175" s="228" t="s">
        <v>122</v>
      </c>
      <c r="E175" s="229" t="s">
        <v>243</v>
      </c>
      <c r="F175" s="230" t="s">
        <v>244</v>
      </c>
      <c r="G175" s="231" t="s">
        <v>125</v>
      </c>
      <c r="H175" s="232">
        <v>2.6000000000000001</v>
      </c>
      <c r="I175" s="233"/>
      <c r="J175" s="234">
        <f>ROUND(I175*H175,2)</f>
        <v>0</v>
      </c>
      <c r="K175" s="230" t="s">
        <v>131</v>
      </c>
      <c r="L175" s="44"/>
      <c r="M175" s="235" t="s">
        <v>1</v>
      </c>
      <c r="N175" s="236" t="s">
        <v>40</v>
      </c>
      <c r="O175" s="91"/>
      <c r="P175" s="237">
        <f>O175*H175</f>
        <v>0</v>
      </c>
      <c r="Q175" s="237">
        <v>0.038850000000000003</v>
      </c>
      <c r="R175" s="237">
        <f>Q175*H175</f>
        <v>0.10101000000000002</v>
      </c>
      <c r="S175" s="237">
        <v>0</v>
      </c>
      <c r="T175" s="23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9" t="s">
        <v>126</v>
      </c>
      <c r="AT175" s="239" t="s">
        <v>122</v>
      </c>
      <c r="AU175" s="239" t="s">
        <v>82</v>
      </c>
      <c r="AY175" s="17" t="s">
        <v>120</v>
      </c>
      <c r="BE175" s="240">
        <f>IF(N175="základní",J175,0)</f>
        <v>0</v>
      </c>
      <c r="BF175" s="240">
        <f>IF(N175="snížená",J175,0)</f>
        <v>0</v>
      </c>
      <c r="BG175" s="240">
        <f>IF(N175="zákl. přenesená",J175,0)</f>
        <v>0</v>
      </c>
      <c r="BH175" s="240">
        <f>IF(N175="sníž. přenesená",J175,0)</f>
        <v>0</v>
      </c>
      <c r="BI175" s="240">
        <f>IF(N175="nulová",J175,0)</f>
        <v>0</v>
      </c>
      <c r="BJ175" s="17" t="s">
        <v>80</v>
      </c>
      <c r="BK175" s="240">
        <f>ROUND(I175*H175,2)</f>
        <v>0</v>
      </c>
      <c r="BL175" s="17" t="s">
        <v>126</v>
      </c>
      <c r="BM175" s="239" t="s">
        <v>245</v>
      </c>
    </row>
    <row r="176" s="2" customFormat="1" ht="24" customHeight="1">
      <c r="A176" s="38"/>
      <c r="B176" s="39"/>
      <c r="C176" s="228" t="s">
        <v>246</v>
      </c>
      <c r="D176" s="228" t="s">
        <v>122</v>
      </c>
      <c r="E176" s="229" t="s">
        <v>247</v>
      </c>
      <c r="F176" s="230" t="s">
        <v>248</v>
      </c>
      <c r="G176" s="231" t="s">
        <v>236</v>
      </c>
      <c r="H176" s="232">
        <v>1</v>
      </c>
      <c r="I176" s="233"/>
      <c r="J176" s="234">
        <f>ROUND(I176*H176,2)</f>
        <v>0</v>
      </c>
      <c r="K176" s="230" t="s">
        <v>1</v>
      </c>
      <c r="L176" s="44"/>
      <c r="M176" s="235" t="s">
        <v>1</v>
      </c>
      <c r="N176" s="236" t="s">
        <v>40</v>
      </c>
      <c r="O176" s="91"/>
      <c r="P176" s="237">
        <f>O176*H176</f>
        <v>0</v>
      </c>
      <c r="Q176" s="237">
        <v>0</v>
      </c>
      <c r="R176" s="237">
        <f>Q176*H176</f>
        <v>0</v>
      </c>
      <c r="S176" s="237">
        <v>0</v>
      </c>
      <c r="T176" s="23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9" t="s">
        <v>198</v>
      </c>
      <c r="AT176" s="239" t="s">
        <v>122</v>
      </c>
      <c r="AU176" s="239" t="s">
        <v>82</v>
      </c>
      <c r="AY176" s="17" t="s">
        <v>120</v>
      </c>
      <c r="BE176" s="240">
        <f>IF(N176="základní",J176,0)</f>
        <v>0</v>
      </c>
      <c r="BF176" s="240">
        <f>IF(N176="snížená",J176,0)</f>
        <v>0</v>
      </c>
      <c r="BG176" s="240">
        <f>IF(N176="zákl. přenesená",J176,0)</f>
        <v>0</v>
      </c>
      <c r="BH176" s="240">
        <f>IF(N176="sníž. přenesená",J176,0)</f>
        <v>0</v>
      </c>
      <c r="BI176" s="240">
        <f>IF(N176="nulová",J176,0)</f>
        <v>0</v>
      </c>
      <c r="BJ176" s="17" t="s">
        <v>80</v>
      </c>
      <c r="BK176" s="240">
        <f>ROUND(I176*H176,2)</f>
        <v>0</v>
      </c>
      <c r="BL176" s="17" t="s">
        <v>198</v>
      </c>
      <c r="BM176" s="239" t="s">
        <v>249</v>
      </c>
    </row>
    <row r="177" s="12" customFormat="1" ht="22.8" customHeight="1">
      <c r="A177" s="12"/>
      <c r="B177" s="212"/>
      <c r="C177" s="213"/>
      <c r="D177" s="214" t="s">
        <v>74</v>
      </c>
      <c r="E177" s="226" t="s">
        <v>250</v>
      </c>
      <c r="F177" s="226" t="s">
        <v>251</v>
      </c>
      <c r="G177" s="213"/>
      <c r="H177" s="213"/>
      <c r="I177" s="216"/>
      <c r="J177" s="227">
        <f>BK177</f>
        <v>0</v>
      </c>
      <c r="K177" s="213"/>
      <c r="L177" s="218"/>
      <c r="M177" s="219"/>
      <c r="N177" s="220"/>
      <c r="O177" s="220"/>
      <c r="P177" s="221">
        <f>SUM(P178:P183)</f>
        <v>0</v>
      </c>
      <c r="Q177" s="220"/>
      <c r="R177" s="221">
        <f>SUM(R178:R183)</f>
        <v>0</v>
      </c>
      <c r="S177" s="220"/>
      <c r="T177" s="222">
        <f>SUM(T178:T183)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3" t="s">
        <v>80</v>
      </c>
      <c r="AT177" s="224" t="s">
        <v>74</v>
      </c>
      <c r="AU177" s="224" t="s">
        <v>80</v>
      </c>
      <c r="AY177" s="223" t="s">
        <v>120</v>
      </c>
      <c r="BK177" s="225">
        <f>SUM(BK178:BK183)</f>
        <v>0</v>
      </c>
    </row>
    <row r="178" s="2" customFormat="1" ht="24" customHeight="1">
      <c r="A178" s="38"/>
      <c r="B178" s="39"/>
      <c r="C178" s="228" t="s">
        <v>252</v>
      </c>
      <c r="D178" s="228" t="s">
        <v>122</v>
      </c>
      <c r="E178" s="229" t="s">
        <v>253</v>
      </c>
      <c r="F178" s="230" t="s">
        <v>254</v>
      </c>
      <c r="G178" s="231" t="s">
        <v>159</v>
      </c>
      <c r="H178" s="232">
        <v>1.8999999999999999</v>
      </c>
      <c r="I178" s="233"/>
      <c r="J178" s="234">
        <f>ROUND(I178*H178,2)</f>
        <v>0</v>
      </c>
      <c r="K178" s="230" t="s">
        <v>131</v>
      </c>
      <c r="L178" s="44"/>
      <c r="M178" s="235" t="s">
        <v>1</v>
      </c>
      <c r="N178" s="236" t="s">
        <v>40</v>
      </c>
      <c r="O178" s="91"/>
      <c r="P178" s="237">
        <f>O178*H178</f>
        <v>0</v>
      </c>
      <c r="Q178" s="237">
        <v>0</v>
      </c>
      <c r="R178" s="237">
        <f>Q178*H178</f>
        <v>0</v>
      </c>
      <c r="S178" s="237">
        <v>0</v>
      </c>
      <c r="T178" s="23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9" t="s">
        <v>126</v>
      </c>
      <c r="AT178" s="239" t="s">
        <v>122</v>
      </c>
      <c r="AU178" s="239" t="s">
        <v>82</v>
      </c>
      <c r="AY178" s="17" t="s">
        <v>120</v>
      </c>
      <c r="BE178" s="240">
        <f>IF(N178="základní",J178,0)</f>
        <v>0</v>
      </c>
      <c r="BF178" s="240">
        <f>IF(N178="snížená",J178,0)</f>
        <v>0</v>
      </c>
      <c r="BG178" s="240">
        <f>IF(N178="zákl. přenesená",J178,0)</f>
        <v>0</v>
      </c>
      <c r="BH178" s="240">
        <f>IF(N178="sníž. přenesená",J178,0)</f>
        <v>0</v>
      </c>
      <c r="BI178" s="240">
        <f>IF(N178="nulová",J178,0)</f>
        <v>0</v>
      </c>
      <c r="BJ178" s="17" t="s">
        <v>80</v>
      </c>
      <c r="BK178" s="240">
        <f>ROUND(I178*H178,2)</f>
        <v>0</v>
      </c>
      <c r="BL178" s="17" t="s">
        <v>126</v>
      </c>
      <c r="BM178" s="239" t="s">
        <v>255</v>
      </c>
    </row>
    <row r="179" s="2" customFormat="1" ht="16.5" customHeight="1">
      <c r="A179" s="38"/>
      <c r="B179" s="39"/>
      <c r="C179" s="228" t="s">
        <v>256</v>
      </c>
      <c r="D179" s="228" t="s">
        <v>122</v>
      </c>
      <c r="E179" s="229" t="s">
        <v>257</v>
      </c>
      <c r="F179" s="230" t="s">
        <v>258</v>
      </c>
      <c r="G179" s="231" t="s">
        <v>159</v>
      </c>
      <c r="H179" s="232">
        <v>1.8999999999999999</v>
      </c>
      <c r="I179" s="233"/>
      <c r="J179" s="234">
        <f>ROUND(I179*H179,2)</f>
        <v>0</v>
      </c>
      <c r="K179" s="230" t="s">
        <v>131</v>
      </c>
      <c r="L179" s="44"/>
      <c r="M179" s="235" t="s">
        <v>1</v>
      </c>
      <c r="N179" s="236" t="s">
        <v>40</v>
      </c>
      <c r="O179" s="91"/>
      <c r="P179" s="237">
        <f>O179*H179</f>
        <v>0</v>
      </c>
      <c r="Q179" s="237">
        <v>0</v>
      </c>
      <c r="R179" s="237">
        <f>Q179*H179</f>
        <v>0</v>
      </c>
      <c r="S179" s="237">
        <v>0</v>
      </c>
      <c r="T179" s="23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9" t="s">
        <v>126</v>
      </c>
      <c r="AT179" s="239" t="s">
        <v>122</v>
      </c>
      <c r="AU179" s="239" t="s">
        <v>82</v>
      </c>
      <c r="AY179" s="17" t="s">
        <v>120</v>
      </c>
      <c r="BE179" s="240">
        <f>IF(N179="základní",J179,0)</f>
        <v>0</v>
      </c>
      <c r="BF179" s="240">
        <f>IF(N179="snížená",J179,0)</f>
        <v>0</v>
      </c>
      <c r="BG179" s="240">
        <f>IF(N179="zákl. přenesená",J179,0)</f>
        <v>0</v>
      </c>
      <c r="BH179" s="240">
        <f>IF(N179="sníž. přenesená",J179,0)</f>
        <v>0</v>
      </c>
      <c r="BI179" s="240">
        <f>IF(N179="nulová",J179,0)</f>
        <v>0</v>
      </c>
      <c r="BJ179" s="17" t="s">
        <v>80</v>
      </c>
      <c r="BK179" s="240">
        <f>ROUND(I179*H179,2)</f>
        <v>0</v>
      </c>
      <c r="BL179" s="17" t="s">
        <v>126</v>
      </c>
      <c r="BM179" s="239" t="s">
        <v>259</v>
      </c>
    </row>
    <row r="180" s="2" customFormat="1" ht="24" customHeight="1">
      <c r="A180" s="38"/>
      <c r="B180" s="39"/>
      <c r="C180" s="228" t="s">
        <v>260</v>
      </c>
      <c r="D180" s="228" t="s">
        <v>122</v>
      </c>
      <c r="E180" s="229" t="s">
        <v>261</v>
      </c>
      <c r="F180" s="230" t="s">
        <v>262</v>
      </c>
      <c r="G180" s="231" t="s">
        <v>159</v>
      </c>
      <c r="H180" s="232">
        <v>1.8999999999999999</v>
      </c>
      <c r="I180" s="233"/>
      <c r="J180" s="234">
        <f>ROUND(I180*H180,2)</f>
        <v>0</v>
      </c>
      <c r="K180" s="230" t="s">
        <v>131</v>
      </c>
      <c r="L180" s="44"/>
      <c r="M180" s="235" t="s">
        <v>1</v>
      </c>
      <c r="N180" s="236" t="s">
        <v>40</v>
      </c>
      <c r="O180" s="91"/>
      <c r="P180" s="237">
        <f>O180*H180</f>
        <v>0</v>
      </c>
      <c r="Q180" s="237">
        <v>0</v>
      </c>
      <c r="R180" s="237">
        <f>Q180*H180</f>
        <v>0</v>
      </c>
      <c r="S180" s="237">
        <v>0</v>
      </c>
      <c r="T180" s="238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9" t="s">
        <v>126</v>
      </c>
      <c r="AT180" s="239" t="s">
        <v>122</v>
      </c>
      <c r="AU180" s="239" t="s">
        <v>82</v>
      </c>
      <c r="AY180" s="17" t="s">
        <v>120</v>
      </c>
      <c r="BE180" s="240">
        <f>IF(N180="základní",J180,0)</f>
        <v>0</v>
      </c>
      <c r="BF180" s="240">
        <f>IF(N180="snížená",J180,0)</f>
        <v>0</v>
      </c>
      <c r="BG180" s="240">
        <f>IF(N180="zákl. přenesená",J180,0)</f>
        <v>0</v>
      </c>
      <c r="BH180" s="240">
        <f>IF(N180="sníž. přenesená",J180,0)</f>
        <v>0</v>
      </c>
      <c r="BI180" s="240">
        <f>IF(N180="nulová",J180,0)</f>
        <v>0</v>
      </c>
      <c r="BJ180" s="17" t="s">
        <v>80</v>
      </c>
      <c r="BK180" s="240">
        <f>ROUND(I180*H180,2)</f>
        <v>0</v>
      </c>
      <c r="BL180" s="17" t="s">
        <v>126</v>
      </c>
      <c r="BM180" s="239" t="s">
        <v>263</v>
      </c>
    </row>
    <row r="181" s="2" customFormat="1" ht="24" customHeight="1">
      <c r="A181" s="38"/>
      <c r="B181" s="39"/>
      <c r="C181" s="228" t="s">
        <v>264</v>
      </c>
      <c r="D181" s="228" t="s">
        <v>122</v>
      </c>
      <c r="E181" s="229" t="s">
        <v>265</v>
      </c>
      <c r="F181" s="230" t="s">
        <v>266</v>
      </c>
      <c r="G181" s="231" t="s">
        <v>159</v>
      </c>
      <c r="H181" s="232">
        <v>20.899999999999999</v>
      </c>
      <c r="I181" s="233"/>
      <c r="J181" s="234">
        <f>ROUND(I181*H181,2)</f>
        <v>0</v>
      </c>
      <c r="K181" s="230" t="s">
        <v>131</v>
      </c>
      <c r="L181" s="44"/>
      <c r="M181" s="235" t="s">
        <v>1</v>
      </c>
      <c r="N181" s="236" t="s">
        <v>40</v>
      </c>
      <c r="O181" s="91"/>
      <c r="P181" s="237">
        <f>O181*H181</f>
        <v>0</v>
      </c>
      <c r="Q181" s="237">
        <v>0</v>
      </c>
      <c r="R181" s="237">
        <f>Q181*H181</f>
        <v>0</v>
      </c>
      <c r="S181" s="237">
        <v>0</v>
      </c>
      <c r="T181" s="23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9" t="s">
        <v>126</v>
      </c>
      <c r="AT181" s="239" t="s">
        <v>122</v>
      </c>
      <c r="AU181" s="239" t="s">
        <v>82</v>
      </c>
      <c r="AY181" s="17" t="s">
        <v>120</v>
      </c>
      <c r="BE181" s="240">
        <f>IF(N181="základní",J181,0)</f>
        <v>0</v>
      </c>
      <c r="BF181" s="240">
        <f>IF(N181="snížená",J181,0)</f>
        <v>0</v>
      </c>
      <c r="BG181" s="240">
        <f>IF(N181="zákl. přenesená",J181,0)</f>
        <v>0</v>
      </c>
      <c r="BH181" s="240">
        <f>IF(N181="sníž. přenesená",J181,0)</f>
        <v>0</v>
      </c>
      <c r="BI181" s="240">
        <f>IF(N181="nulová",J181,0)</f>
        <v>0</v>
      </c>
      <c r="BJ181" s="17" t="s">
        <v>80</v>
      </c>
      <c r="BK181" s="240">
        <f>ROUND(I181*H181,2)</f>
        <v>0</v>
      </c>
      <c r="BL181" s="17" t="s">
        <v>126</v>
      </c>
      <c r="BM181" s="239" t="s">
        <v>267</v>
      </c>
    </row>
    <row r="182" s="13" customFormat="1">
      <c r="A182" s="13"/>
      <c r="B182" s="241"/>
      <c r="C182" s="242"/>
      <c r="D182" s="243" t="s">
        <v>133</v>
      </c>
      <c r="E182" s="244" t="s">
        <v>1</v>
      </c>
      <c r="F182" s="245" t="s">
        <v>268</v>
      </c>
      <c r="G182" s="242"/>
      <c r="H182" s="246">
        <v>20.899999999999999</v>
      </c>
      <c r="I182" s="247"/>
      <c r="J182" s="242"/>
      <c r="K182" s="242"/>
      <c r="L182" s="248"/>
      <c r="M182" s="249"/>
      <c r="N182" s="250"/>
      <c r="O182" s="250"/>
      <c r="P182" s="250"/>
      <c r="Q182" s="250"/>
      <c r="R182" s="250"/>
      <c r="S182" s="250"/>
      <c r="T182" s="25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2" t="s">
        <v>133</v>
      </c>
      <c r="AU182" s="252" t="s">
        <v>82</v>
      </c>
      <c r="AV182" s="13" t="s">
        <v>82</v>
      </c>
      <c r="AW182" s="13" t="s">
        <v>31</v>
      </c>
      <c r="AX182" s="13" t="s">
        <v>80</v>
      </c>
      <c r="AY182" s="252" t="s">
        <v>120</v>
      </c>
    </row>
    <row r="183" s="2" customFormat="1" ht="24" customHeight="1">
      <c r="A183" s="38"/>
      <c r="B183" s="39"/>
      <c r="C183" s="228" t="s">
        <v>269</v>
      </c>
      <c r="D183" s="228" t="s">
        <v>122</v>
      </c>
      <c r="E183" s="229" t="s">
        <v>270</v>
      </c>
      <c r="F183" s="230" t="s">
        <v>271</v>
      </c>
      <c r="G183" s="231" t="s">
        <v>159</v>
      </c>
      <c r="H183" s="232">
        <v>1.8999999999999999</v>
      </c>
      <c r="I183" s="233"/>
      <c r="J183" s="234">
        <f>ROUND(I183*H183,2)</f>
        <v>0</v>
      </c>
      <c r="K183" s="230" t="s">
        <v>131</v>
      </c>
      <c r="L183" s="44"/>
      <c r="M183" s="235" t="s">
        <v>1</v>
      </c>
      <c r="N183" s="236" t="s">
        <v>40</v>
      </c>
      <c r="O183" s="91"/>
      <c r="P183" s="237">
        <f>O183*H183</f>
        <v>0</v>
      </c>
      <c r="Q183" s="237">
        <v>0</v>
      </c>
      <c r="R183" s="237">
        <f>Q183*H183</f>
        <v>0</v>
      </c>
      <c r="S183" s="237">
        <v>0</v>
      </c>
      <c r="T183" s="238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9" t="s">
        <v>126</v>
      </c>
      <c r="AT183" s="239" t="s">
        <v>122</v>
      </c>
      <c r="AU183" s="239" t="s">
        <v>82</v>
      </c>
      <c r="AY183" s="17" t="s">
        <v>120</v>
      </c>
      <c r="BE183" s="240">
        <f>IF(N183="základní",J183,0)</f>
        <v>0</v>
      </c>
      <c r="BF183" s="240">
        <f>IF(N183="snížená",J183,0)</f>
        <v>0</v>
      </c>
      <c r="BG183" s="240">
        <f>IF(N183="zákl. přenesená",J183,0)</f>
        <v>0</v>
      </c>
      <c r="BH183" s="240">
        <f>IF(N183="sníž. přenesená",J183,0)</f>
        <v>0</v>
      </c>
      <c r="BI183" s="240">
        <f>IF(N183="nulová",J183,0)</f>
        <v>0</v>
      </c>
      <c r="BJ183" s="17" t="s">
        <v>80</v>
      </c>
      <c r="BK183" s="240">
        <f>ROUND(I183*H183,2)</f>
        <v>0</v>
      </c>
      <c r="BL183" s="17" t="s">
        <v>126</v>
      </c>
      <c r="BM183" s="239" t="s">
        <v>272</v>
      </c>
    </row>
    <row r="184" s="12" customFormat="1" ht="22.8" customHeight="1">
      <c r="A184" s="12"/>
      <c r="B184" s="212"/>
      <c r="C184" s="213"/>
      <c r="D184" s="214" t="s">
        <v>74</v>
      </c>
      <c r="E184" s="226" t="s">
        <v>273</v>
      </c>
      <c r="F184" s="226" t="s">
        <v>274</v>
      </c>
      <c r="G184" s="213"/>
      <c r="H184" s="213"/>
      <c r="I184" s="216"/>
      <c r="J184" s="227">
        <f>BK184</f>
        <v>0</v>
      </c>
      <c r="K184" s="213"/>
      <c r="L184" s="218"/>
      <c r="M184" s="219"/>
      <c r="N184" s="220"/>
      <c r="O184" s="220"/>
      <c r="P184" s="221">
        <f>P185</f>
        <v>0</v>
      </c>
      <c r="Q184" s="220"/>
      <c r="R184" s="221">
        <f>R185</f>
        <v>0</v>
      </c>
      <c r="S184" s="220"/>
      <c r="T184" s="222">
        <f>T185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3" t="s">
        <v>80</v>
      </c>
      <c r="AT184" s="224" t="s">
        <v>74</v>
      </c>
      <c r="AU184" s="224" t="s">
        <v>80</v>
      </c>
      <c r="AY184" s="223" t="s">
        <v>120</v>
      </c>
      <c r="BK184" s="225">
        <f>BK185</f>
        <v>0</v>
      </c>
    </row>
    <row r="185" s="2" customFormat="1" ht="16.5" customHeight="1">
      <c r="A185" s="38"/>
      <c r="B185" s="39"/>
      <c r="C185" s="228" t="s">
        <v>275</v>
      </c>
      <c r="D185" s="228" t="s">
        <v>122</v>
      </c>
      <c r="E185" s="229" t="s">
        <v>276</v>
      </c>
      <c r="F185" s="230" t="s">
        <v>277</v>
      </c>
      <c r="G185" s="231" t="s">
        <v>159</v>
      </c>
      <c r="H185" s="232">
        <v>2.4609999999999999</v>
      </c>
      <c r="I185" s="233"/>
      <c r="J185" s="234">
        <f>ROUND(I185*H185,2)</f>
        <v>0</v>
      </c>
      <c r="K185" s="230" t="s">
        <v>131</v>
      </c>
      <c r="L185" s="44"/>
      <c r="M185" s="235" t="s">
        <v>1</v>
      </c>
      <c r="N185" s="236" t="s">
        <v>40</v>
      </c>
      <c r="O185" s="91"/>
      <c r="P185" s="237">
        <f>O185*H185</f>
        <v>0</v>
      </c>
      <c r="Q185" s="237">
        <v>0</v>
      </c>
      <c r="R185" s="237">
        <f>Q185*H185</f>
        <v>0</v>
      </c>
      <c r="S185" s="237">
        <v>0</v>
      </c>
      <c r="T185" s="238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9" t="s">
        <v>126</v>
      </c>
      <c r="AT185" s="239" t="s">
        <v>122</v>
      </c>
      <c r="AU185" s="239" t="s">
        <v>82</v>
      </c>
      <c r="AY185" s="17" t="s">
        <v>120</v>
      </c>
      <c r="BE185" s="240">
        <f>IF(N185="základní",J185,0)</f>
        <v>0</v>
      </c>
      <c r="BF185" s="240">
        <f>IF(N185="snížená",J185,0)</f>
        <v>0</v>
      </c>
      <c r="BG185" s="240">
        <f>IF(N185="zákl. přenesená",J185,0)</f>
        <v>0</v>
      </c>
      <c r="BH185" s="240">
        <f>IF(N185="sníž. přenesená",J185,0)</f>
        <v>0</v>
      </c>
      <c r="BI185" s="240">
        <f>IF(N185="nulová",J185,0)</f>
        <v>0</v>
      </c>
      <c r="BJ185" s="17" t="s">
        <v>80</v>
      </c>
      <c r="BK185" s="240">
        <f>ROUND(I185*H185,2)</f>
        <v>0</v>
      </c>
      <c r="BL185" s="17" t="s">
        <v>126</v>
      </c>
      <c r="BM185" s="239" t="s">
        <v>278</v>
      </c>
    </row>
    <row r="186" s="12" customFormat="1" ht="25.92" customHeight="1">
      <c r="A186" s="12"/>
      <c r="B186" s="212"/>
      <c r="C186" s="213"/>
      <c r="D186" s="214" t="s">
        <v>74</v>
      </c>
      <c r="E186" s="215" t="s">
        <v>279</v>
      </c>
      <c r="F186" s="215" t="s">
        <v>280</v>
      </c>
      <c r="G186" s="213"/>
      <c r="H186" s="213"/>
      <c r="I186" s="216"/>
      <c r="J186" s="217">
        <f>BK186</f>
        <v>0</v>
      </c>
      <c r="K186" s="213"/>
      <c r="L186" s="218"/>
      <c r="M186" s="219"/>
      <c r="N186" s="220"/>
      <c r="O186" s="220"/>
      <c r="P186" s="221">
        <f>P187+P193</f>
        <v>0</v>
      </c>
      <c r="Q186" s="220"/>
      <c r="R186" s="221">
        <f>R187+R193</f>
        <v>0.02130804</v>
      </c>
      <c r="S186" s="220"/>
      <c r="T186" s="222">
        <f>T187+T193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3" t="s">
        <v>82</v>
      </c>
      <c r="AT186" s="224" t="s">
        <v>74</v>
      </c>
      <c r="AU186" s="224" t="s">
        <v>75</v>
      </c>
      <c r="AY186" s="223" t="s">
        <v>120</v>
      </c>
      <c r="BK186" s="225">
        <f>BK187+BK193</f>
        <v>0</v>
      </c>
    </row>
    <row r="187" s="12" customFormat="1" ht="22.8" customHeight="1">
      <c r="A187" s="12"/>
      <c r="B187" s="212"/>
      <c r="C187" s="213"/>
      <c r="D187" s="214" t="s">
        <v>74</v>
      </c>
      <c r="E187" s="226" t="s">
        <v>281</v>
      </c>
      <c r="F187" s="226" t="s">
        <v>282</v>
      </c>
      <c r="G187" s="213"/>
      <c r="H187" s="213"/>
      <c r="I187" s="216"/>
      <c r="J187" s="227">
        <f>BK187</f>
        <v>0</v>
      </c>
      <c r="K187" s="213"/>
      <c r="L187" s="218"/>
      <c r="M187" s="219"/>
      <c r="N187" s="220"/>
      <c r="O187" s="220"/>
      <c r="P187" s="221">
        <f>SUM(P188:P192)</f>
        <v>0</v>
      </c>
      <c r="Q187" s="220"/>
      <c r="R187" s="221">
        <f>SUM(R188:R192)</f>
        <v>0</v>
      </c>
      <c r="S187" s="220"/>
      <c r="T187" s="222">
        <f>SUM(T188:T192)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3" t="s">
        <v>82</v>
      </c>
      <c r="AT187" s="224" t="s">
        <v>74</v>
      </c>
      <c r="AU187" s="224" t="s">
        <v>80</v>
      </c>
      <c r="AY187" s="223" t="s">
        <v>120</v>
      </c>
      <c r="BK187" s="225">
        <f>SUM(BK188:BK192)</f>
        <v>0</v>
      </c>
    </row>
    <row r="188" s="2" customFormat="1" ht="24" customHeight="1">
      <c r="A188" s="38"/>
      <c r="B188" s="39"/>
      <c r="C188" s="228" t="s">
        <v>283</v>
      </c>
      <c r="D188" s="228" t="s">
        <v>122</v>
      </c>
      <c r="E188" s="229" t="s">
        <v>284</v>
      </c>
      <c r="F188" s="230" t="s">
        <v>285</v>
      </c>
      <c r="G188" s="231" t="s">
        <v>236</v>
      </c>
      <c r="H188" s="232">
        <v>1</v>
      </c>
      <c r="I188" s="233"/>
      <c r="J188" s="234">
        <f>ROUND(I188*H188,2)</f>
        <v>0</v>
      </c>
      <c r="K188" s="230" t="s">
        <v>1</v>
      </c>
      <c r="L188" s="44"/>
      <c r="M188" s="235" t="s">
        <v>1</v>
      </c>
      <c r="N188" s="236" t="s">
        <v>40</v>
      </c>
      <c r="O188" s="91"/>
      <c r="P188" s="237">
        <f>O188*H188</f>
        <v>0</v>
      </c>
      <c r="Q188" s="237">
        <v>0</v>
      </c>
      <c r="R188" s="237">
        <f>Q188*H188</f>
        <v>0</v>
      </c>
      <c r="S188" s="237">
        <v>0</v>
      </c>
      <c r="T188" s="238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9" t="s">
        <v>198</v>
      </c>
      <c r="AT188" s="239" t="s">
        <v>122</v>
      </c>
      <c r="AU188" s="239" t="s">
        <v>82</v>
      </c>
      <c r="AY188" s="17" t="s">
        <v>120</v>
      </c>
      <c r="BE188" s="240">
        <f>IF(N188="základní",J188,0)</f>
        <v>0</v>
      </c>
      <c r="BF188" s="240">
        <f>IF(N188="snížená",J188,0)</f>
        <v>0</v>
      </c>
      <c r="BG188" s="240">
        <f>IF(N188="zákl. přenesená",J188,0)</f>
        <v>0</v>
      </c>
      <c r="BH188" s="240">
        <f>IF(N188="sníž. přenesená",J188,0)</f>
        <v>0</v>
      </c>
      <c r="BI188" s="240">
        <f>IF(N188="nulová",J188,0)</f>
        <v>0</v>
      </c>
      <c r="BJ188" s="17" t="s">
        <v>80</v>
      </c>
      <c r="BK188" s="240">
        <f>ROUND(I188*H188,2)</f>
        <v>0</v>
      </c>
      <c r="BL188" s="17" t="s">
        <v>198</v>
      </c>
      <c r="BM188" s="239" t="s">
        <v>286</v>
      </c>
    </row>
    <row r="189" s="2" customFormat="1" ht="36" customHeight="1">
      <c r="A189" s="38"/>
      <c r="B189" s="39"/>
      <c r="C189" s="228" t="s">
        <v>287</v>
      </c>
      <c r="D189" s="228" t="s">
        <v>122</v>
      </c>
      <c r="E189" s="229" t="s">
        <v>288</v>
      </c>
      <c r="F189" s="230" t="s">
        <v>289</v>
      </c>
      <c r="G189" s="231" t="s">
        <v>236</v>
      </c>
      <c r="H189" s="232">
        <v>1</v>
      </c>
      <c r="I189" s="233"/>
      <c r="J189" s="234">
        <f>ROUND(I189*H189,2)</f>
        <v>0</v>
      </c>
      <c r="K189" s="230" t="s">
        <v>1</v>
      </c>
      <c r="L189" s="44"/>
      <c r="M189" s="235" t="s">
        <v>1</v>
      </c>
      <c r="N189" s="236" t="s">
        <v>40</v>
      </c>
      <c r="O189" s="91"/>
      <c r="P189" s="237">
        <f>O189*H189</f>
        <v>0</v>
      </c>
      <c r="Q189" s="237">
        <v>0</v>
      </c>
      <c r="R189" s="237">
        <f>Q189*H189</f>
        <v>0</v>
      </c>
      <c r="S189" s="237">
        <v>0</v>
      </c>
      <c r="T189" s="23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9" t="s">
        <v>198</v>
      </c>
      <c r="AT189" s="239" t="s">
        <v>122</v>
      </c>
      <c r="AU189" s="239" t="s">
        <v>82</v>
      </c>
      <c r="AY189" s="17" t="s">
        <v>120</v>
      </c>
      <c r="BE189" s="240">
        <f>IF(N189="základní",J189,0)</f>
        <v>0</v>
      </c>
      <c r="BF189" s="240">
        <f>IF(N189="snížená",J189,0)</f>
        <v>0</v>
      </c>
      <c r="BG189" s="240">
        <f>IF(N189="zákl. přenesená",J189,0)</f>
        <v>0</v>
      </c>
      <c r="BH189" s="240">
        <f>IF(N189="sníž. přenesená",J189,0)</f>
        <v>0</v>
      </c>
      <c r="BI189" s="240">
        <f>IF(N189="nulová",J189,0)</f>
        <v>0</v>
      </c>
      <c r="BJ189" s="17" t="s">
        <v>80</v>
      </c>
      <c r="BK189" s="240">
        <f>ROUND(I189*H189,2)</f>
        <v>0</v>
      </c>
      <c r="BL189" s="17" t="s">
        <v>198</v>
      </c>
      <c r="BM189" s="239" t="s">
        <v>290</v>
      </c>
    </row>
    <row r="190" s="2" customFormat="1" ht="16.5" customHeight="1">
      <c r="A190" s="38"/>
      <c r="B190" s="39"/>
      <c r="C190" s="228" t="s">
        <v>291</v>
      </c>
      <c r="D190" s="228" t="s">
        <v>122</v>
      </c>
      <c r="E190" s="229" t="s">
        <v>292</v>
      </c>
      <c r="F190" s="230" t="s">
        <v>293</v>
      </c>
      <c r="G190" s="231" t="s">
        <v>294</v>
      </c>
      <c r="H190" s="232">
        <v>25</v>
      </c>
      <c r="I190" s="233"/>
      <c r="J190" s="234">
        <f>ROUND(I190*H190,2)</f>
        <v>0</v>
      </c>
      <c r="K190" s="230" t="s">
        <v>1</v>
      </c>
      <c r="L190" s="44"/>
      <c r="M190" s="235" t="s">
        <v>1</v>
      </c>
      <c r="N190" s="236" t="s">
        <v>40</v>
      </c>
      <c r="O190" s="91"/>
      <c r="P190" s="237">
        <f>O190*H190</f>
        <v>0</v>
      </c>
      <c r="Q190" s="237">
        <v>0</v>
      </c>
      <c r="R190" s="237">
        <f>Q190*H190</f>
        <v>0</v>
      </c>
      <c r="S190" s="237">
        <v>0</v>
      </c>
      <c r="T190" s="23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9" t="s">
        <v>198</v>
      </c>
      <c r="AT190" s="239" t="s">
        <v>122</v>
      </c>
      <c r="AU190" s="239" t="s">
        <v>82</v>
      </c>
      <c r="AY190" s="17" t="s">
        <v>120</v>
      </c>
      <c r="BE190" s="240">
        <f>IF(N190="základní",J190,0)</f>
        <v>0</v>
      </c>
      <c r="BF190" s="240">
        <f>IF(N190="snížená",J190,0)</f>
        <v>0</v>
      </c>
      <c r="BG190" s="240">
        <f>IF(N190="zákl. přenesená",J190,0)</f>
        <v>0</v>
      </c>
      <c r="BH190" s="240">
        <f>IF(N190="sníž. přenesená",J190,0)</f>
        <v>0</v>
      </c>
      <c r="BI190" s="240">
        <f>IF(N190="nulová",J190,0)</f>
        <v>0</v>
      </c>
      <c r="BJ190" s="17" t="s">
        <v>80</v>
      </c>
      <c r="BK190" s="240">
        <f>ROUND(I190*H190,2)</f>
        <v>0</v>
      </c>
      <c r="BL190" s="17" t="s">
        <v>198</v>
      </c>
      <c r="BM190" s="239" t="s">
        <v>295</v>
      </c>
    </row>
    <row r="191" s="2" customFormat="1" ht="16.5" customHeight="1">
      <c r="A191" s="38"/>
      <c r="B191" s="39"/>
      <c r="C191" s="228" t="s">
        <v>296</v>
      </c>
      <c r="D191" s="228" t="s">
        <v>122</v>
      </c>
      <c r="E191" s="229" t="s">
        <v>297</v>
      </c>
      <c r="F191" s="230" t="s">
        <v>298</v>
      </c>
      <c r="G191" s="231" t="s">
        <v>294</v>
      </c>
      <c r="H191" s="232">
        <v>2</v>
      </c>
      <c r="I191" s="233"/>
      <c r="J191" s="234">
        <f>ROUND(I191*H191,2)</f>
        <v>0</v>
      </c>
      <c r="K191" s="230" t="s">
        <v>1</v>
      </c>
      <c r="L191" s="44"/>
      <c r="M191" s="235" t="s">
        <v>1</v>
      </c>
      <c r="N191" s="236" t="s">
        <v>40</v>
      </c>
      <c r="O191" s="91"/>
      <c r="P191" s="237">
        <f>O191*H191</f>
        <v>0</v>
      </c>
      <c r="Q191" s="237">
        <v>0</v>
      </c>
      <c r="R191" s="237">
        <f>Q191*H191</f>
        <v>0</v>
      </c>
      <c r="S191" s="237">
        <v>0</v>
      </c>
      <c r="T191" s="23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9" t="s">
        <v>198</v>
      </c>
      <c r="AT191" s="239" t="s">
        <v>122</v>
      </c>
      <c r="AU191" s="239" t="s">
        <v>82</v>
      </c>
      <c r="AY191" s="17" t="s">
        <v>120</v>
      </c>
      <c r="BE191" s="240">
        <f>IF(N191="základní",J191,0)</f>
        <v>0</v>
      </c>
      <c r="BF191" s="240">
        <f>IF(N191="snížená",J191,0)</f>
        <v>0</v>
      </c>
      <c r="BG191" s="240">
        <f>IF(N191="zákl. přenesená",J191,0)</f>
        <v>0</v>
      </c>
      <c r="BH191" s="240">
        <f>IF(N191="sníž. přenesená",J191,0)</f>
        <v>0</v>
      </c>
      <c r="BI191" s="240">
        <f>IF(N191="nulová",J191,0)</f>
        <v>0</v>
      </c>
      <c r="BJ191" s="17" t="s">
        <v>80</v>
      </c>
      <c r="BK191" s="240">
        <f>ROUND(I191*H191,2)</f>
        <v>0</v>
      </c>
      <c r="BL191" s="17" t="s">
        <v>198</v>
      </c>
      <c r="BM191" s="239" t="s">
        <v>299</v>
      </c>
    </row>
    <row r="192" s="2" customFormat="1" ht="24" customHeight="1">
      <c r="A192" s="38"/>
      <c r="B192" s="39"/>
      <c r="C192" s="228" t="s">
        <v>300</v>
      </c>
      <c r="D192" s="228" t="s">
        <v>122</v>
      </c>
      <c r="E192" s="229" t="s">
        <v>301</v>
      </c>
      <c r="F192" s="230" t="s">
        <v>302</v>
      </c>
      <c r="G192" s="231" t="s">
        <v>303</v>
      </c>
      <c r="H192" s="284"/>
      <c r="I192" s="233"/>
      <c r="J192" s="234">
        <f>ROUND(I192*H192,2)</f>
        <v>0</v>
      </c>
      <c r="K192" s="230" t="s">
        <v>131</v>
      </c>
      <c r="L192" s="44"/>
      <c r="M192" s="235" t="s">
        <v>1</v>
      </c>
      <c r="N192" s="236" t="s">
        <v>40</v>
      </c>
      <c r="O192" s="91"/>
      <c r="P192" s="237">
        <f>O192*H192</f>
        <v>0</v>
      </c>
      <c r="Q192" s="237">
        <v>0</v>
      </c>
      <c r="R192" s="237">
        <f>Q192*H192</f>
        <v>0</v>
      </c>
      <c r="S192" s="237">
        <v>0</v>
      </c>
      <c r="T192" s="238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9" t="s">
        <v>198</v>
      </c>
      <c r="AT192" s="239" t="s">
        <v>122</v>
      </c>
      <c r="AU192" s="239" t="s">
        <v>82</v>
      </c>
      <c r="AY192" s="17" t="s">
        <v>120</v>
      </c>
      <c r="BE192" s="240">
        <f>IF(N192="základní",J192,0)</f>
        <v>0</v>
      </c>
      <c r="BF192" s="240">
        <f>IF(N192="snížená",J192,0)</f>
        <v>0</v>
      </c>
      <c r="BG192" s="240">
        <f>IF(N192="zákl. přenesená",J192,0)</f>
        <v>0</v>
      </c>
      <c r="BH192" s="240">
        <f>IF(N192="sníž. přenesená",J192,0)</f>
        <v>0</v>
      </c>
      <c r="BI192" s="240">
        <f>IF(N192="nulová",J192,0)</f>
        <v>0</v>
      </c>
      <c r="BJ192" s="17" t="s">
        <v>80</v>
      </c>
      <c r="BK192" s="240">
        <f>ROUND(I192*H192,2)</f>
        <v>0</v>
      </c>
      <c r="BL192" s="17" t="s">
        <v>198</v>
      </c>
      <c r="BM192" s="239" t="s">
        <v>304</v>
      </c>
    </row>
    <row r="193" s="12" customFormat="1" ht="22.8" customHeight="1">
      <c r="A193" s="12"/>
      <c r="B193" s="212"/>
      <c r="C193" s="213"/>
      <c r="D193" s="214" t="s">
        <v>74</v>
      </c>
      <c r="E193" s="226" t="s">
        <v>305</v>
      </c>
      <c r="F193" s="226" t="s">
        <v>306</v>
      </c>
      <c r="G193" s="213"/>
      <c r="H193" s="213"/>
      <c r="I193" s="216"/>
      <c r="J193" s="227">
        <f>BK193</f>
        <v>0</v>
      </c>
      <c r="K193" s="213"/>
      <c r="L193" s="218"/>
      <c r="M193" s="219"/>
      <c r="N193" s="220"/>
      <c r="O193" s="220"/>
      <c r="P193" s="221">
        <f>SUM(P194:P223)</f>
        <v>0</v>
      </c>
      <c r="Q193" s="220"/>
      <c r="R193" s="221">
        <f>SUM(R194:R223)</f>
        <v>0.02130804</v>
      </c>
      <c r="S193" s="220"/>
      <c r="T193" s="222">
        <f>SUM(T194:T223)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23" t="s">
        <v>82</v>
      </c>
      <c r="AT193" s="224" t="s">
        <v>74</v>
      </c>
      <c r="AU193" s="224" t="s">
        <v>80</v>
      </c>
      <c r="AY193" s="223" t="s">
        <v>120</v>
      </c>
      <c r="BK193" s="225">
        <f>SUM(BK194:BK223)</f>
        <v>0</v>
      </c>
    </row>
    <row r="194" s="2" customFormat="1" ht="24" customHeight="1">
      <c r="A194" s="38"/>
      <c r="B194" s="39"/>
      <c r="C194" s="228" t="s">
        <v>307</v>
      </c>
      <c r="D194" s="228" t="s">
        <v>122</v>
      </c>
      <c r="E194" s="229" t="s">
        <v>308</v>
      </c>
      <c r="F194" s="230" t="s">
        <v>309</v>
      </c>
      <c r="G194" s="231" t="s">
        <v>125</v>
      </c>
      <c r="H194" s="232">
        <v>73.475999999999999</v>
      </c>
      <c r="I194" s="233"/>
      <c r="J194" s="234">
        <f>ROUND(I194*H194,2)</f>
        <v>0</v>
      </c>
      <c r="K194" s="230" t="s">
        <v>131</v>
      </c>
      <c r="L194" s="44"/>
      <c r="M194" s="235" t="s">
        <v>1</v>
      </c>
      <c r="N194" s="236" t="s">
        <v>40</v>
      </c>
      <c r="O194" s="91"/>
      <c r="P194" s="237">
        <f>O194*H194</f>
        <v>0</v>
      </c>
      <c r="Q194" s="237">
        <v>0.00017000000000000001</v>
      </c>
      <c r="R194" s="237">
        <f>Q194*H194</f>
        <v>0.012490920000000001</v>
      </c>
      <c r="S194" s="237">
        <v>0</v>
      </c>
      <c r="T194" s="238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9" t="s">
        <v>198</v>
      </c>
      <c r="AT194" s="239" t="s">
        <v>122</v>
      </c>
      <c r="AU194" s="239" t="s">
        <v>82</v>
      </c>
      <c r="AY194" s="17" t="s">
        <v>120</v>
      </c>
      <c r="BE194" s="240">
        <f>IF(N194="základní",J194,0)</f>
        <v>0</v>
      </c>
      <c r="BF194" s="240">
        <f>IF(N194="snížená",J194,0)</f>
        <v>0</v>
      </c>
      <c r="BG194" s="240">
        <f>IF(N194="zákl. přenesená",J194,0)</f>
        <v>0</v>
      </c>
      <c r="BH194" s="240">
        <f>IF(N194="sníž. přenesená",J194,0)</f>
        <v>0</v>
      </c>
      <c r="BI194" s="240">
        <f>IF(N194="nulová",J194,0)</f>
        <v>0</v>
      </c>
      <c r="BJ194" s="17" t="s">
        <v>80</v>
      </c>
      <c r="BK194" s="240">
        <f>ROUND(I194*H194,2)</f>
        <v>0</v>
      </c>
      <c r="BL194" s="17" t="s">
        <v>198</v>
      </c>
      <c r="BM194" s="239" t="s">
        <v>310</v>
      </c>
    </row>
    <row r="195" s="15" customFormat="1">
      <c r="A195" s="15"/>
      <c r="B195" s="274"/>
      <c r="C195" s="275"/>
      <c r="D195" s="243" t="s">
        <v>133</v>
      </c>
      <c r="E195" s="276" t="s">
        <v>1</v>
      </c>
      <c r="F195" s="277" t="s">
        <v>311</v>
      </c>
      <c r="G195" s="275"/>
      <c r="H195" s="276" t="s">
        <v>1</v>
      </c>
      <c r="I195" s="278"/>
      <c r="J195" s="275"/>
      <c r="K195" s="275"/>
      <c r="L195" s="279"/>
      <c r="M195" s="280"/>
      <c r="N195" s="281"/>
      <c r="O195" s="281"/>
      <c r="P195" s="281"/>
      <c r="Q195" s="281"/>
      <c r="R195" s="281"/>
      <c r="S195" s="281"/>
      <c r="T195" s="282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83" t="s">
        <v>133</v>
      </c>
      <c r="AU195" s="283" t="s">
        <v>82</v>
      </c>
      <c r="AV195" s="15" t="s">
        <v>80</v>
      </c>
      <c r="AW195" s="15" t="s">
        <v>31</v>
      </c>
      <c r="AX195" s="15" t="s">
        <v>75</v>
      </c>
      <c r="AY195" s="283" t="s">
        <v>120</v>
      </c>
    </row>
    <row r="196" s="15" customFormat="1">
      <c r="A196" s="15"/>
      <c r="B196" s="274"/>
      <c r="C196" s="275"/>
      <c r="D196" s="243" t="s">
        <v>133</v>
      </c>
      <c r="E196" s="276" t="s">
        <v>1</v>
      </c>
      <c r="F196" s="277" t="s">
        <v>312</v>
      </c>
      <c r="G196" s="275"/>
      <c r="H196" s="276" t="s">
        <v>1</v>
      </c>
      <c r="I196" s="278"/>
      <c r="J196" s="275"/>
      <c r="K196" s="275"/>
      <c r="L196" s="279"/>
      <c r="M196" s="280"/>
      <c r="N196" s="281"/>
      <c r="O196" s="281"/>
      <c r="P196" s="281"/>
      <c r="Q196" s="281"/>
      <c r="R196" s="281"/>
      <c r="S196" s="281"/>
      <c r="T196" s="282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83" t="s">
        <v>133</v>
      </c>
      <c r="AU196" s="283" t="s">
        <v>82</v>
      </c>
      <c r="AV196" s="15" t="s">
        <v>80</v>
      </c>
      <c r="AW196" s="15" t="s">
        <v>31</v>
      </c>
      <c r="AX196" s="15" t="s">
        <v>75</v>
      </c>
      <c r="AY196" s="283" t="s">
        <v>120</v>
      </c>
    </row>
    <row r="197" s="13" customFormat="1">
      <c r="A197" s="13"/>
      <c r="B197" s="241"/>
      <c r="C197" s="242"/>
      <c r="D197" s="243" t="s">
        <v>133</v>
      </c>
      <c r="E197" s="244" t="s">
        <v>1</v>
      </c>
      <c r="F197" s="245" t="s">
        <v>313</v>
      </c>
      <c r="G197" s="242"/>
      <c r="H197" s="246">
        <v>11.5</v>
      </c>
      <c r="I197" s="247"/>
      <c r="J197" s="242"/>
      <c r="K197" s="242"/>
      <c r="L197" s="248"/>
      <c r="M197" s="249"/>
      <c r="N197" s="250"/>
      <c r="O197" s="250"/>
      <c r="P197" s="250"/>
      <c r="Q197" s="250"/>
      <c r="R197" s="250"/>
      <c r="S197" s="250"/>
      <c r="T197" s="25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2" t="s">
        <v>133</v>
      </c>
      <c r="AU197" s="252" t="s">
        <v>82</v>
      </c>
      <c r="AV197" s="13" t="s">
        <v>82</v>
      </c>
      <c r="AW197" s="13" t="s">
        <v>31</v>
      </c>
      <c r="AX197" s="13" t="s">
        <v>75</v>
      </c>
      <c r="AY197" s="252" t="s">
        <v>120</v>
      </c>
    </row>
    <row r="198" s="15" customFormat="1">
      <c r="A198" s="15"/>
      <c r="B198" s="274"/>
      <c r="C198" s="275"/>
      <c r="D198" s="243" t="s">
        <v>133</v>
      </c>
      <c r="E198" s="276" t="s">
        <v>1</v>
      </c>
      <c r="F198" s="277" t="s">
        <v>314</v>
      </c>
      <c r="G198" s="275"/>
      <c r="H198" s="276" t="s">
        <v>1</v>
      </c>
      <c r="I198" s="278"/>
      <c r="J198" s="275"/>
      <c r="K198" s="275"/>
      <c r="L198" s="279"/>
      <c r="M198" s="280"/>
      <c r="N198" s="281"/>
      <c r="O198" s="281"/>
      <c r="P198" s="281"/>
      <c r="Q198" s="281"/>
      <c r="R198" s="281"/>
      <c r="S198" s="281"/>
      <c r="T198" s="282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83" t="s">
        <v>133</v>
      </c>
      <c r="AU198" s="283" t="s">
        <v>82</v>
      </c>
      <c r="AV198" s="15" t="s">
        <v>80</v>
      </c>
      <c r="AW198" s="15" t="s">
        <v>31</v>
      </c>
      <c r="AX198" s="15" t="s">
        <v>75</v>
      </c>
      <c r="AY198" s="283" t="s">
        <v>120</v>
      </c>
    </row>
    <row r="199" s="13" customFormat="1">
      <c r="A199" s="13"/>
      <c r="B199" s="241"/>
      <c r="C199" s="242"/>
      <c r="D199" s="243" t="s">
        <v>133</v>
      </c>
      <c r="E199" s="244" t="s">
        <v>1</v>
      </c>
      <c r="F199" s="245" t="s">
        <v>315</v>
      </c>
      <c r="G199" s="242"/>
      <c r="H199" s="246">
        <v>1.3200000000000001</v>
      </c>
      <c r="I199" s="247"/>
      <c r="J199" s="242"/>
      <c r="K199" s="242"/>
      <c r="L199" s="248"/>
      <c r="M199" s="249"/>
      <c r="N199" s="250"/>
      <c r="O199" s="250"/>
      <c r="P199" s="250"/>
      <c r="Q199" s="250"/>
      <c r="R199" s="250"/>
      <c r="S199" s="250"/>
      <c r="T199" s="25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2" t="s">
        <v>133</v>
      </c>
      <c r="AU199" s="252" t="s">
        <v>82</v>
      </c>
      <c r="AV199" s="13" t="s">
        <v>82</v>
      </c>
      <c r="AW199" s="13" t="s">
        <v>31</v>
      </c>
      <c r="AX199" s="13" t="s">
        <v>75</v>
      </c>
      <c r="AY199" s="252" t="s">
        <v>120</v>
      </c>
    </row>
    <row r="200" s="15" customFormat="1">
      <c r="A200" s="15"/>
      <c r="B200" s="274"/>
      <c r="C200" s="275"/>
      <c r="D200" s="243" t="s">
        <v>133</v>
      </c>
      <c r="E200" s="276" t="s">
        <v>1</v>
      </c>
      <c r="F200" s="277" t="s">
        <v>316</v>
      </c>
      <c r="G200" s="275"/>
      <c r="H200" s="276" t="s">
        <v>1</v>
      </c>
      <c r="I200" s="278"/>
      <c r="J200" s="275"/>
      <c r="K200" s="275"/>
      <c r="L200" s="279"/>
      <c r="M200" s="280"/>
      <c r="N200" s="281"/>
      <c r="O200" s="281"/>
      <c r="P200" s="281"/>
      <c r="Q200" s="281"/>
      <c r="R200" s="281"/>
      <c r="S200" s="281"/>
      <c r="T200" s="282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83" t="s">
        <v>133</v>
      </c>
      <c r="AU200" s="283" t="s">
        <v>82</v>
      </c>
      <c r="AV200" s="15" t="s">
        <v>80</v>
      </c>
      <c r="AW200" s="15" t="s">
        <v>31</v>
      </c>
      <c r="AX200" s="15" t="s">
        <v>75</v>
      </c>
      <c r="AY200" s="283" t="s">
        <v>120</v>
      </c>
    </row>
    <row r="201" s="13" customFormat="1">
      <c r="A201" s="13"/>
      <c r="B201" s="241"/>
      <c r="C201" s="242"/>
      <c r="D201" s="243" t="s">
        <v>133</v>
      </c>
      <c r="E201" s="244" t="s">
        <v>1</v>
      </c>
      <c r="F201" s="245" t="s">
        <v>317</v>
      </c>
      <c r="G201" s="242"/>
      <c r="H201" s="246">
        <v>1.9199999999999999</v>
      </c>
      <c r="I201" s="247"/>
      <c r="J201" s="242"/>
      <c r="K201" s="242"/>
      <c r="L201" s="248"/>
      <c r="M201" s="249"/>
      <c r="N201" s="250"/>
      <c r="O201" s="250"/>
      <c r="P201" s="250"/>
      <c r="Q201" s="250"/>
      <c r="R201" s="250"/>
      <c r="S201" s="250"/>
      <c r="T201" s="25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2" t="s">
        <v>133</v>
      </c>
      <c r="AU201" s="252" t="s">
        <v>82</v>
      </c>
      <c r="AV201" s="13" t="s">
        <v>82</v>
      </c>
      <c r="AW201" s="13" t="s">
        <v>31</v>
      </c>
      <c r="AX201" s="13" t="s">
        <v>75</v>
      </c>
      <c r="AY201" s="252" t="s">
        <v>120</v>
      </c>
    </row>
    <row r="202" s="15" customFormat="1">
      <c r="A202" s="15"/>
      <c r="B202" s="274"/>
      <c r="C202" s="275"/>
      <c r="D202" s="243" t="s">
        <v>133</v>
      </c>
      <c r="E202" s="276" t="s">
        <v>1</v>
      </c>
      <c r="F202" s="277" t="s">
        <v>318</v>
      </c>
      <c r="G202" s="275"/>
      <c r="H202" s="276" t="s">
        <v>1</v>
      </c>
      <c r="I202" s="278"/>
      <c r="J202" s="275"/>
      <c r="K202" s="275"/>
      <c r="L202" s="279"/>
      <c r="M202" s="280"/>
      <c r="N202" s="281"/>
      <c r="O202" s="281"/>
      <c r="P202" s="281"/>
      <c r="Q202" s="281"/>
      <c r="R202" s="281"/>
      <c r="S202" s="281"/>
      <c r="T202" s="282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83" t="s">
        <v>133</v>
      </c>
      <c r="AU202" s="283" t="s">
        <v>82</v>
      </c>
      <c r="AV202" s="15" t="s">
        <v>80</v>
      </c>
      <c r="AW202" s="15" t="s">
        <v>31</v>
      </c>
      <c r="AX202" s="15" t="s">
        <v>75</v>
      </c>
      <c r="AY202" s="283" t="s">
        <v>120</v>
      </c>
    </row>
    <row r="203" s="13" customFormat="1">
      <c r="A203" s="13"/>
      <c r="B203" s="241"/>
      <c r="C203" s="242"/>
      <c r="D203" s="243" t="s">
        <v>133</v>
      </c>
      <c r="E203" s="244" t="s">
        <v>1</v>
      </c>
      <c r="F203" s="245" t="s">
        <v>319</v>
      </c>
      <c r="G203" s="242"/>
      <c r="H203" s="246">
        <v>10.08</v>
      </c>
      <c r="I203" s="247"/>
      <c r="J203" s="242"/>
      <c r="K203" s="242"/>
      <c r="L203" s="248"/>
      <c r="M203" s="249"/>
      <c r="N203" s="250"/>
      <c r="O203" s="250"/>
      <c r="P203" s="250"/>
      <c r="Q203" s="250"/>
      <c r="R203" s="250"/>
      <c r="S203" s="250"/>
      <c r="T203" s="25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2" t="s">
        <v>133</v>
      </c>
      <c r="AU203" s="252" t="s">
        <v>82</v>
      </c>
      <c r="AV203" s="13" t="s">
        <v>82</v>
      </c>
      <c r="AW203" s="13" t="s">
        <v>31</v>
      </c>
      <c r="AX203" s="13" t="s">
        <v>75</v>
      </c>
      <c r="AY203" s="252" t="s">
        <v>120</v>
      </c>
    </row>
    <row r="204" s="15" customFormat="1">
      <c r="A204" s="15"/>
      <c r="B204" s="274"/>
      <c r="C204" s="275"/>
      <c r="D204" s="243" t="s">
        <v>133</v>
      </c>
      <c r="E204" s="276" t="s">
        <v>1</v>
      </c>
      <c r="F204" s="277" t="s">
        <v>320</v>
      </c>
      <c r="G204" s="275"/>
      <c r="H204" s="276" t="s">
        <v>1</v>
      </c>
      <c r="I204" s="278"/>
      <c r="J204" s="275"/>
      <c r="K204" s="275"/>
      <c r="L204" s="279"/>
      <c r="M204" s="280"/>
      <c r="N204" s="281"/>
      <c r="O204" s="281"/>
      <c r="P204" s="281"/>
      <c r="Q204" s="281"/>
      <c r="R204" s="281"/>
      <c r="S204" s="281"/>
      <c r="T204" s="282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83" t="s">
        <v>133</v>
      </c>
      <c r="AU204" s="283" t="s">
        <v>82</v>
      </c>
      <c r="AV204" s="15" t="s">
        <v>80</v>
      </c>
      <c r="AW204" s="15" t="s">
        <v>31</v>
      </c>
      <c r="AX204" s="15" t="s">
        <v>75</v>
      </c>
      <c r="AY204" s="283" t="s">
        <v>120</v>
      </c>
    </row>
    <row r="205" s="13" customFormat="1">
      <c r="A205" s="13"/>
      <c r="B205" s="241"/>
      <c r="C205" s="242"/>
      <c r="D205" s="243" t="s">
        <v>133</v>
      </c>
      <c r="E205" s="244" t="s">
        <v>1</v>
      </c>
      <c r="F205" s="245" t="s">
        <v>321</v>
      </c>
      <c r="G205" s="242"/>
      <c r="H205" s="246">
        <v>3.1360000000000001</v>
      </c>
      <c r="I205" s="247"/>
      <c r="J205" s="242"/>
      <c r="K205" s="242"/>
      <c r="L205" s="248"/>
      <c r="M205" s="249"/>
      <c r="N205" s="250"/>
      <c r="O205" s="250"/>
      <c r="P205" s="250"/>
      <c r="Q205" s="250"/>
      <c r="R205" s="250"/>
      <c r="S205" s="250"/>
      <c r="T205" s="25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2" t="s">
        <v>133</v>
      </c>
      <c r="AU205" s="252" t="s">
        <v>82</v>
      </c>
      <c r="AV205" s="13" t="s">
        <v>82</v>
      </c>
      <c r="AW205" s="13" t="s">
        <v>31</v>
      </c>
      <c r="AX205" s="13" t="s">
        <v>75</v>
      </c>
      <c r="AY205" s="252" t="s">
        <v>120</v>
      </c>
    </row>
    <row r="206" s="15" customFormat="1">
      <c r="A206" s="15"/>
      <c r="B206" s="274"/>
      <c r="C206" s="275"/>
      <c r="D206" s="243" t="s">
        <v>133</v>
      </c>
      <c r="E206" s="276" t="s">
        <v>1</v>
      </c>
      <c r="F206" s="277" t="s">
        <v>322</v>
      </c>
      <c r="G206" s="275"/>
      <c r="H206" s="276" t="s">
        <v>1</v>
      </c>
      <c r="I206" s="278"/>
      <c r="J206" s="275"/>
      <c r="K206" s="275"/>
      <c r="L206" s="279"/>
      <c r="M206" s="280"/>
      <c r="N206" s="281"/>
      <c r="O206" s="281"/>
      <c r="P206" s="281"/>
      <c r="Q206" s="281"/>
      <c r="R206" s="281"/>
      <c r="S206" s="281"/>
      <c r="T206" s="282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83" t="s">
        <v>133</v>
      </c>
      <c r="AU206" s="283" t="s">
        <v>82</v>
      </c>
      <c r="AV206" s="15" t="s">
        <v>80</v>
      </c>
      <c r="AW206" s="15" t="s">
        <v>31</v>
      </c>
      <c r="AX206" s="15" t="s">
        <v>75</v>
      </c>
      <c r="AY206" s="283" t="s">
        <v>120</v>
      </c>
    </row>
    <row r="207" s="13" customFormat="1">
      <c r="A207" s="13"/>
      <c r="B207" s="241"/>
      <c r="C207" s="242"/>
      <c r="D207" s="243" t="s">
        <v>133</v>
      </c>
      <c r="E207" s="244" t="s">
        <v>1</v>
      </c>
      <c r="F207" s="245" t="s">
        <v>323</v>
      </c>
      <c r="G207" s="242"/>
      <c r="H207" s="246">
        <v>1.792</v>
      </c>
      <c r="I207" s="247"/>
      <c r="J207" s="242"/>
      <c r="K207" s="242"/>
      <c r="L207" s="248"/>
      <c r="M207" s="249"/>
      <c r="N207" s="250"/>
      <c r="O207" s="250"/>
      <c r="P207" s="250"/>
      <c r="Q207" s="250"/>
      <c r="R207" s="250"/>
      <c r="S207" s="250"/>
      <c r="T207" s="25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2" t="s">
        <v>133</v>
      </c>
      <c r="AU207" s="252" t="s">
        <v>82</v>
      </c>
      <c r="AV207" s="13" t="s">
        <v>82</v>
      </c>
      <c r="AW207" s="13" t="s">
        <v>31</v>
      </c>
      <c r="AX207" s="13" t="s">
        <v>75</v>
      </c>
      <c r="AY207" s="252" t="s">
        <v>120</v>
      </c>
    </row>
    <row r="208" s="15" customFormat="1">
      <c r="A208" s="15"/>
      <c r="B208" s="274"/>
      <c r="C208" s="275"/>
      <c r="D208" s="243" t="s">
        <v>133</v>
      </c>
      <c r="E208" s="276" t="s">
        <v>1</v>
      </c>
      <c r="F208" s="277" t="s">
        <v>324</v>
      </c>
      <c r="G208" s="275"/>
      <c r="H208" s="276" t="s">
        <v>1</v>
      </c>
      <c r="I208" s="278"/>
      <c r="J208" s="275"/>
      <c r="K208" s="275"/>
      <c r="L208" s="279"/>
      <c r="M208" s="280"/>
      <c r="N208" s="281"/>
      <c r="O208" s="281"/>
      <c r="P208" s="281"/>
      <c r="Q208" s="281"/>
      <c r="R208" s="281"/>
      <c r="S208" s="281"/>
      <c r="T208" s="282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83" t="s">
        <v>133</v>
      </c>
      <c r="AU208" s="283" t="s">
        <v>82</v>
      </c>
      <c r="AV208" s="15" t="s">
        <v>80</v>
      </c>
      <c r="AW208" s="15" t="s">
        <v>31</v>
      </c>
      <c r="AX208" s="15" t="s">
        <v>75</v>
      </c>
      <c r="AY208" s="283" t="s">
        <v>120</v>
      </c>
    </row>
    <row r="209" s="13" customFormat="1">
      <c r="A209" s="13"/>
      <c r="B209" s="241"/>
      <c r="C209" s="242"/>
      <c r="D209" s="243" t="s">
        <v>133</v>
      </c>
      <c r="E209" s="244" t="s">
        <v>1</v>
      </c>
      <c r="F209" s="245" t="s">
        <v>325</v>
      </c>
      <c r="G209" s="242"/>
      <c r="H209" s="246">
        <v>0.69999999999999996</v>
      </c>
      <c r="I209" s="247"/>
      <c r="J209" s="242"/>
      <c r="K209" s="242"/>
      <c r="L209" s="248"/>
      <c r="M209" s="249"/>
      <c r="N209" s="250"/>
      <c r="O209" s="250"/>
      <c r="P209" s="250"/>
      <c r="Q209" s="250"/>
      <c r="R209" s="250"/>
      <c r="S209" s="250"/>
      <c r="T209" s="25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2" t="s">
        <v>133</v>
      </c>
      <c r="AU209" s="252" t="s">
        <v>82</v>
      </c>
      <c r="AV209" s="13" t="s">
        <v>82</v>
      </c>
      <c r="AW209" s="13" t="s">
        <v>31</v>
      </c>
      <c r="AX209" s="13" t="s">
        <v>75</v>
      </c>
      <c r="AY209" s="252" t="s">
        <v>120</v>
      </c>
    </row>
    <row r="210" s="15" customFormat="1">
      <c r="A210" s="15"/>
      <c r="B210" s="274"/>
      <c r="C210" s="275"/>
      <c r="D210" s="243" t="s">
        <v>133</v>
      </c>
      <c r="E210" s="276" t="s">
        <v>1</v>
      </c>
      <c r="F210" s="277" t="s">
        <v>326</v>
      </c>
      <c r="G210" s="275"/>
      <c r="H210" s="276" t="s">
        <v>1</v>
      </c>
      <c r="I210" s="278"/>
      <c r="J210" s="275"/>
      <c r="K210" s="275"/>
      <c r="L210" s="279"/>
      <c r="M210" s="280"/>
      <c r="N210" s="281"/>
      <c r="O210" s="281"/>
      <c r="P210" s="281"/>
      <c r="Q210" s="281"/>
      <c r="R210" s="281"/>
      <c r="S210" s="281"/>
      <c r="T210" s="282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83" t="s">
        <v>133</v>
      </c>
      <c r="AU210" s="283" t="s">
        <v>82</v>
      </c>
      <c r="AV210" s="15" t="s">
        <v>80</v>
      </c>
      <c r="AW210" s="15" t="s">
        <v>31</v>
      </c>
      <c r="AX210" s="15" t="s">
        <v>75</v>
      </c>
      <c r="AY210" s="283" t="s">
        <v>120</v>
      </c>
    </row>
    <row r="211" s="13" customFormat="1">
      <c r="A211" s="13"/>
      <c r="B211" s="241"/>
      <c r="C211" s="242"/>
      <c r="D211" s="243" t="s">
        <v>133</v>
      </c>
      <c r="E211" s="244" t="s">
        <v>1</v>
      </c>
      <c r="F211" s="245" t="s">
        <v>327</v>
      </c>
      <c r="G211" s="242"/>
      <c r="H211" s="246">
        <v>3.8879999999999999</v>
      </c>
      <c r="I211" s="247"/>
      <c r="J211" s="242"/>
      <c r="K211" s="242"/>
      <c r="L211" s="248"/>
      <c r="M211" s="249"/>
      <c r="N211" s="250"/>
      <c r="O211" s="250"/>
      <c r="P211" s="250"/>
      <c r="Q211" s="250"/>
      <c r="R211" s="250"/>
      <c r="S211" s="250"/>
      <c r="T211" s="25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2" t="s">
        <v>133</v>
      </c>
      <c r="AU211" s="252" t="s">
        <v>82</v>
      </c>
      <c r="AV211" s="13" t="s">
        <v>82</v>
      </c>
      <c r="AW211" s="13" t="s">
        <v>31</v>
      </c>
      <c r="AX211" s="13" t="s">
        <v>75</v>
      </c>
      <c r="AY211" s="252" t="s">
        <v>120</v>
      </c>
    </row>
    <row r="212" s="15" customFormat="1">
      <c r="A212" s="15"/>
      <c r="B212" s="274"/>
      <c r="C212" s="275"/>
      <c r="D212" s="243" t="s">
        <v>133</v>
      </c>
      <c r="E212" s="276" t="s">
        <v>1</v>
      </c>
      <c r="F212" s="277" t="s">
        <v>328</v>
      </c>
      <c r="G212" s="275"/>
      <c r="H212" s="276" t="s">
        <v>1</v>
      </c>
      <c r="I212" s="278"/>
      <c r="J212" s="275"/>
      <c r="K212" s="275"/>
      <c r="L212" s="279"/>
      <c r="M212" s="280"/>
      <c r="N212" s="281"/>
      <c r="O212" s="281"/>
      <c r="P212" s="281"/>
      <c r="Q212" s="281"/>
      <c r="R212" s="281"/>
      <c r="S212" s="281"/>
      <c r="T212" s="282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83" t="s">
        <v>133</v>
      </c>
      <c r="AU212" s="283" t="s">
        <v>82</v>
      </c>
      <c r="AV212" s="15" t="s">
        <v>80</v>
      </c>
      <c r="AW212" s="15" t="s">
        <v>31</v>
      </c>
      <c r="AX212" s="15" t="s">
        <v>75</v>
      </c>
      <c r="AY212" s="283" t="s">
        <v>120</v>
      </c>
    </row>
    <row r="213" s="13" customFormat="1">
      <c r="A213" s="13"/>
      <c r="B213" s="241"/>
      <c r="C213" s="242"/>
      <c r="D213" s="243" t="s">
        <v>133</v>
      </c>
      <c r="E213" s="244" t="s">
        <v>1</v>
      </c>
      <c r="F213" s="245" t="s">
        <v>329</v>
      </c>
      <c r="G213" s="242"/>
      <c r="H213" s="246">
        <v>30.399999999999999</v>
      </c>
      <c r="I213" s="247"/>
      <c r="J213" s="242"/>
      <c r="K213" s="242"/>
      <c r="L213" s="248"/>
      <c r="M213" s="249"/>
      <c r="N213" s="250"/>
      <c r="O213" s="250"/>
      <c r="P213" s="250"/>
      <c r="Q213" s="250"/>
      <c r="R213" s="250"/>
      <c r="S213" s="250"/>
      <c r="T213" s="25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2" t="s">
        <v>133</v>
      </c>
      <c r="AU213" s="252" t="s">
        <v>82</v>
      </c>
      <c r="AV213" s="13" t="s">
        <v>82</v>
      </c>
      <c r="AW213" s="13" t="s">
        <v>31</v>
      </c>
      <c r="AX213" s="13" t="s">
        <v>75</v>
      </c>
      <c r="AY213" s="252" t="s">
        <v>120</v>
      </c>
    </row>
    <row r="214" s="15" customFormat="1">
      <c r="A214" s="15"/>
      <c r="B214" s="274"/>
      <c r="C214" s="275"/>
      <c r="D214" s="243" t="s">
        <v>133</v>
      </c>
      <c r="E214" s="276" t="s">
        <v>1</v>
      </c>
      <c r="F214" s="277" t="s">
        <v>330</v>
      </c>
      <c r="G214" s="275"/>
      <c r="H214" s="276" t="s">
        <v>1</v>
      </c>
      <c r="I214" s="278"/>
      <c r="J214" s="275"/>
      <c r="K214" s="275"/>
      <c r="L214" s="279"/>
      <c r="M214" s="280"/>
      <c r="N214" s="281"/>
      <c r="O214" s="281"/>
      <c r="P214" s="281"/>
      <c r="Q214" s="281"/>
      <c r="R214" s="281"/>
      <c r="S214" s="281"/>
      <c r="T214" s="282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83" t="s">
        <v>133</v>
      </c>
      <c r="AU214" s="283" t="s">
        <v>82</v>
      </c>
      <c r="AV214" s="15" t="s">
        <v>80</v>
      </c>
      <c r="AW214" s="15" t="s">
        <v>31</v>
      </c>
      <c r="AX214" s="15" t="s">
        <v>75</v>
      </c>
      <c r="AY214" s="283" t="s">
        <v>120</v>
      </c>
    </row>
    <row r="215" s="13" customFormat="1">
      <c r="A215" s="13"/>
      <c r="B215" s="241"/>
      <c r="C215" s="242"/>
      <c r="D215" s="243" t="s">
        <v>133</v>
      </c>
      <c r="E215" s="244" t="s">
        <v>1</v>
      </c>
      <c r="F215" s="245" t="s">
        <v>331</v>
      </c>
      <c r="G215" s="242"/>
      <c r="H215" s="246">
        <v>2.96</v>
      </c>
      <c r="I215" s="247"/>
      <c r="J215" s="242"/>
      <c r="K215" s="242"/>
      <c r="L215" s="248"/>
      <c r="M215" s="249"/>
      <c r="N215" s="250"/>
      <c r="O215" s="250"/>
      <c r="P215" s="250"/>
      <c r="Q215" s="250"/>
      <c r="R215" s="250"/>
      <c r="S215" s="250"/>
      <c r="T215" s="25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2" t="s">
        <v>133</v>
      </c>
      <c r="AU215" s="252" t="s">
        <v>82</v>
      </c>
      <c r="AV215" s="13" t="s">
        <v>82</v>
      </c>
      <c r="AW215" s="13" t="s">
        <v>31</v>
      </c>
      <c r="AX215" s="13" t="s">
        <v>75</v>
      </c>
      <c r="AY215" s="252" t="s">
        <v>120</v>
      </c>
    </row>
    <row r="216" s="15" customFormat="1">
      <c r="A216" s="15"/>
      <c r="B216" s="274"/>
      <c r="C216" s="275"/>
      <c r="D216" s="243" t="s">
        <v>133</v>
      </c>
      <c r="E216" s="276" t="s">
        <v>1</v>
      </c>
      <c r="F216" s="277" t="s">
        <v>332</v>
      </c>
      <c r="G216" s="275"/>
      <c r="H216" s="276" t="s">
        <v>1</v>
      </c>
      <c r="I216" s="278"/>
      <c r="J216" s="275"/>
      <c r="K216" s="275"/>
      <c r="L216" s="279"/>
      <c r="M216" s="280"/>
      <c r="N216" s="281"/>
      <c r="O216" s="281"/>
      <c r="P216" s="281"/>
      <c r="Q216" s="281"/>
      <c r="R216" s="281"/>
      <c r="S216" s="281"/>
      <c r="T216" s="282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83" t="s">
        <v>133</v>
      </c>
      <c r="AU216" s="283" t="s">
        <v>82</v>
      </c>
      <c r="AV216" s="15" t="s">
        <v>80</v>
      </c>
      <c r="AW216" s="15" t="s">
        <v>31</v>
      </c>
      <c r="AX216" s="15" t="s">
        <v>75</v>
      </c>
      <c r="AY216" s="283" t="s">
        <v>120</v>
      </c>
    </row>
    <row r="217" s="13" customFormat="1">
      <c r="A217" s="13"/>
      <c r="B217" s="241"/>
      <c r="C217" s="242"/>
      <c r="D217" s="243" t="s">
        <v>133</v>
      </c>
      <c r="E217" s="244" t="s">
        <v>1</v>
      </c>
      <c r="F217" s="245" t="s">
        <v>333</v>
      </c>
      <c r="G217" s="242"/>
      <c r="H217" s="246">
        <v>3.3799999999999999</v>
      </c>
      <c r="I217" s="247"/>
      <c r="J217" s="242"/>
      <c r="K217" s="242"/>
      <c r="L217" s="248"/>
      <c r="M217" s="249"/>
      <c r="N217" s="250"/>
      <c r="O217" s="250"/>
      <c r="P217" s="250"/>
      <c r="Q217" s="250"/>
      <c r="R217" s="250"/>
      <c r="S217" s="250"/>
      <c r="T217" s="25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2" t="s">
        <v>133</v>
      </c>
      <c r="AU217" s="252" t="s">
        <v>82</v>
      </c>
      <c r="AV217" s="13" t="s">
        <v>82</v>
      </c>
      <c r="AW217" s="13" t="s">
        <v>31</v>
      </c>
      <c r="AX217" s="13" t="s">
        <v>75</v>
      </c>
      <c r="AY217" s="252" t="s">
        <v>120</v>
      </c>
    </row>
    <row r="218" s="15" customFormat="1">
      <c r="A218" s="15"/>
      <c r="B218" s="274"/>
      <c r="C218" s="275"/>
      <c r="D218" s="243" t="s">
        <v>133</v>
      </c>
      <c r="E218" s="276" t="s">
        <v>1</v>
      </c>
      <c r="F218" s="277" t="s">
        <v>334</v>
      </c>
      <c r="G218" s="275"/>
      <c r="H218" s="276" t="s">
        <v>1</v>
      </c>
      <c r="I218" s="278"/>
      <c r="J218" s="275"/>
      <c r="K218" s="275"/>
      <c r="L218" s="279"/>
      <c r="M218" s="280"/>
      <c r="N218" s="281"/>
      <c r="O218" s="281"/>
      <c r="P218" s="281"/>
      <c r="Q218" s="281"/>
      <c r="R218" s="281"/>
      <c r="S218" s="281"/>
      <c r="T218" s="282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83" t="s">
        <v>133</v>
      </c>
      <c r="AU218" s="283" t="s">
        <v>82</v>
      </c>
      <c r="AV218" s="15" t="s">
        <v>80</v>
      </c>
      <c r="AW218" s="15" t="s">
        <v>31</v>
      </c>
      <c r="AX218" s="15" t="s">
        <v>75</v>
      </c>
      <c r="AY218" s="283" t="s">
        <v>120</v>
      </c>
    </row>
    <row r="219" s="13" customFormat="1">
      <c r="A219" s="13"/>
      <c r="B219" s="241"/>
      <c r="C219" s="242"/>
      <c r="D219" s="243" t="s">
        <v>133</v>
      </c>
      <c r="E219" s="244" t="s">
        <v>1</v>
      </c>
      <c r="F219" s="245" t="s">
        <v>335</v>
      </c>
      <c r="G219" s="242"/>
      <c r="H219" s="246">
        <v>2.3999999999999999</v>
      </c>
      <c r="I219" s="247"/>
      <c r="J219" s="242"/>
      <c r="K219" s="242"/>
      <c r="L219" s="248"/>
      <c r="M219" s="249"/>
      <c r="N219" s="250"/>
      <c r="O219" s="250"/>
      <c r="P219" s="250"/>
      <c r="Q219" s="250"/>
      <c r="R219" s="250"/>
      <c r="S219" s="250"/>
      <c r="T219" s="25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2" t="s">
        <v>133</v>
      </c>
      <c r="AU219" s="252" t="s">
        <v>82</v>
      </c>
      <c r="AV219" s="13" t="s">
        <v>82</v>
      </c>
      <c r="AW219" s="13" t="s">
        <v>31</v>
      </c>
      <c r="AX219" s="13" t="s">
        <v>75</v>
      </c>
      <c r="AY219" s="252" t="s">
        <v>120</v>
      </c>
    </row>
    <row r="220" s="14" customFormat="1">
      <c r="A220" s="14"/>
      <c r="B220" s="253"/>
      <c r="C220" s="254"/>
      <c r="D220" s="243" t="s">
        <v>133</v>
      </c>
      <c r="E220" s="255" t="s">
        <v>1</v>
      </c>
      <c r="F220" s="256" t="s">
        <v>168</v>
      </c>
      <c r="G220" s="254"/>
      <c r="H220" s="257">
        <v>73.475999999999985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3" t="s">
        <v>133</v>
      </c>
      <c r="AU220" s="263" t="s">
        <v>82</v>
      </c>
      <c r="AV220" s="14" t="s">
        <v>126</v>
      </c>
      <c r="AW220" s="14" t="s">
        <v>31</v>
      </c>
      <c r="AX220" s="14" t="s">
        <v>80</v>
      </c>
      <c r="AY220" s="263" t="s">
        <v>120</v>
      </c>
    </row>
    <row r="221" s="2" customFormat="1" ht="24" customHeight="1">
      <c r="A221" s="38"/>
      <c r="B221" s="39"/>
      <c r="C221" s="228" t="s">
        <v>336</v>
      </c>
      <c r="D221" s="228" t="s">
        <v>122</v>
      </c>
      <c r="E221" s="229" t="s">
        <v>337</v>
      </c>
      <c r="F221" s="230" t="s">
        <v>338</v>
      </c>
      <c r="G221" s="231" t="s">
        <v>125</v>
      </c>
      <c r="H221" s="232">
        <v>36.738</v>
      </c>
      <c r="I221" s="233"/>
      <c r="J221" s="234">
        <f>ROUND(I221*H221,2)</f>
        <v>0</v>
      </c>
      <c r="K221" s="230" t="s">
        <v>131</v>
      </c>
      <c r="L221" s="44"/>
      <c r="M221" s="235" t="s">
        <v>1</v>
      </c>
      <c r="N221" s="236" t="s">
        <v>40</v>
      </c>
      <c r="O221" s="91"/>
      <c r="P221" s="237">
        <f>O221*H221</f>
        <v>0</v>
      </c>
      <c r="Q221" s="237">
        <v>0.00012</v>
      </c>
      <c r="R221" s="237">
        <f>Q221*H221</f>
        <v>0.0044085599999999997</v>
      </c>
      <c r="S221" s="237">
        <v>0</v>
      </c>
      <c r="T221" s="238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9" t="s">
        <v>198</v>
      </c>
      <c r="AT221" s="239" t="s">
        <v>122</v>
      </c>
      <c r="AU221" s="239" t="s">
        <v>82</v>
      </c>
      <c r="AY221" s="17" t="s">
        <v>120</v>
      </c>
      <c r="BE221" s="240">
        <f>IF(N221="základní",J221,0)</f>
        <v>0</v>
      </c>
      <c r="BF221" s="240">
        <f>IF(N221="snížená",J221,0)</f>
        <v>0</v>
      </c>
      <c r="BG221" s="240">
        <f>IF(N221="zákl. přenesená",J221,0)</f>
        <v>0</v>
      </c>
      <c r="BH221" s="240">
        <f>IF(N221="sníž. přenesená",J221,0)</f>
        <v>0</v>
      </c>
      <c r="BI221" s="240">
        <f>IF(N221="nulová",J221,0)</f>
        <v>0</v>
      </c>
      <c r="BJ221" s="17" t="s">
        <v>80</v>
      </c>
      <c r="BK221" s="240">
        <f>ROUND(I221*H221,2)</f>
        <v>0</v>
      </c>
      <c r="BL221" s="17" t="s">
        <v>198</v>
      </c>
      <c r="BM221" s="239" t="s">
        <v>339</v>
      </c>
    </row>
    <row r="222" s="13" customFormat="1">
      <c r="A222" s="13"/>
      <c r="B222" s="241"/>
      <c r="C222" s="242"/>
      <c r="D222" s="243" t="s">
        <v>133</v>
      </c>
      <c r="E222" s="244" t="s">
        <v>1</v>
      </c>
      <c r="F222" s="245" t="s">
        <v>340</v>
      </c>
      <c r="G222" s="242"/>
      <c r="H222" s="246">
        <v>36.738</v>
      </c>
      <c r="I222" s="247"/>
      <c r="J222" s="242"/>
      <c r="K222" s="242"/>
      <c r="L222" s="248"/>
      <c r="M222" s="249"/>
      <c r="N222" s="250"/>
      <c r="O222" s="250"/>
      <c r="P222" s="250"/>
      <c r="Q222" s="250"/>
      <c r="R222" s="250"/>
      <c r="S222" s="250"/>
      <c r="T222" s="25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2" t="s">
        <v>133</v>
      </c>
      <c r="AU222" s="252" t="s">
        <v>82</v>
      </c>
      <c r="AV222" s="13" t="s">
        <v>82</v>
      </c>
      <c r="AW222" s="13" t="s">
        <v>31</v>
      </c>
      <c r="AX222" s="13" t="s">
        <v>80</v>
      </c>
      <c r="AY222" s="252" t="s">
        <v>120</v>
      </c>
    </row>
    <row r="223" s="2" customFormat="1" ht="24" customHeight="1">
      <c r="A223" s="38"/>
      <c r="B223" s="39"/>
      <c r="C223" s="228" t="s">
        <v>341</v>
      </c>
      <c r="D223" s="228" t="s">
        <v>122</v>
      </c>
      <c r="E223" s="229" t="s">
        <v>342</v>
      </c>
      <c r="F223" s="230" t="s">
        <v>343</v>
      </c>
      <c r="G223" s="231" t="s">
        <v>125</v>
      </c>
      <c r="H223" s="232">
        <v>36.738</v>
      </c>
      <c r="I223" s="233"/>
      <c r="J223" s="234">
        <f>ROUND(I223*H223,2)</f>
        <v>0</v>
      </c>
      <c r="K223" s="230" t="s">
        <v>131</v>
      </c>
      <c r="L223" s="44"/>
      <c r="M223" s="235" t="s">
        <v>1</v>
      </c>
      <c r="N223" s="236" t="s">
        <v>40</v>
      </c>
      <c r="O223" s="91"/>
      <c r="P223" s="237">
        <f>O223*H223</f>
        <v>0</v>
      </c>
      <c r="Q223" s="237">
        <v>0.00012</v>
      </c>
      <c r="R223" s="237">
        <f>Q223*H223</f>
        <v>0.0044085599999999997</v>
      </c>
      <c r="S223" s="237">
        <v>0</v>
      </c>
      <c r="T223" s="238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9" t="s">
        <v>198</v>
      </c>
      <c r="AT223" s="239" t="s">
        <v>122</v>
      </c>
      <c r="AU223" s="239" t="s">
        <v>82</v>
      </c>
      <c r="AY223" s="17" t="s">
        <v>120</v>
      </c>
      <c r="BE223" s="240">
        <f>IF(N223="základní",J223,0)</f>
        <v>0</v>
      </c>
      <c r="BF223" s="240">
        <f>IF(N223="snížená",J223,0)</f>
        <v>0</v>
      </c>
      <c r="BG223" s="240">
        <f>IF(N223="zákl. přenesená",J223,0)</f>
        <v>0</v>
      </c>
      <c r="BH223" s="240">
        <f>IF(N223="sníž. přenesená",J223,0)</f>
        <v>0</v>
      </c>
      <c r="BI223" s="240">
        <f>IF(N223="nulová",J223,0)</f>
        <v>0</v>
      </c>
      <c r="BJ223" s="17" t="s">
        <v>80</v>
      </c>
      <c r="BK223" s="240">
        <f>ROUND(I223*H223,2)</f>
        <v>0</v>
      </c>
      <c r="BL223" s="17" t="s">
        <v>198</v>
      </c>
      <c r="BM223" s="239" t="s">
        <v>344</v>
      </c>
    </row>
    <row r="224" s="12" customFormat="1" ht="25.92" customHeight="1">
      <c r="A224" s="12"/>
      <c r="B224" s="212"/>
      <c r="C224" s="213"/>
      <c r="D224" s="214" t="s">
        <v>74</v>
      </c>
      <c r="E224" s="215" t="s">
        <v>345</v>
      </c>
      <c r="F224" s="215" t="s">
        <v>346</v>
      </c>
      <c r="G224" s="213"/>
      <c r="H224" s="213"/>
      <c r="I224" s="216"/>
      <c r="J224" s="217">
        <f>BK224</f>
        <v>0</v>
      </c>
      <c r="K224" s="213"/>
      <c r="L224" s="218"/>
      <c r="M224" s="219"/>
      <c r="N224" s="220"/>
      <c r="O224" s="220"/>
      <c r="P224" s="221">
        <f>P225+P227+P231+P233</f>
        <v>0</v>
      </c>
      <c r="Q224" s="220"/>
      <c r="R224" s="221">
        <f>R225+R227+R231+R233</f>
        <v>0</v>
      </c>
      <c r="S224" s="220"/>
      <c r="T224" s="222">
        <f>T225+T227+T231+T233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23" t="s">
        <v>143</v>
      </c>
      <c r="AT224" s="224" t="s">
        <v>74</v>
      </c>
      <c r="AU224" s="224" t="s">
        <v>75</v>
      </c>
      <c r="AY224" s="223" t="s">
        <v>120</v>
      </c>
      <c r="BK224" s="225">
        <f>BK225+BK227+BK231+BK233</f>
        <v>0</v>
      </c>
    </row>
    <row r="225" s="12" customFormat="1" ht="22.8" customHeight="1">
      <c r="A225" s="12"/>
      <c r="B225" s="212"/>
      <c r="C225" s="213"/>
      <c r="D225" s="214" t="s">
        <v>74</v>
      </c>
      <c r="E225" s="226" t="s">
        <v>347</v>
      </c>
      <c r="F225" s="226" t="s">
        <v>348</v>
      </c>
      <c r="G225" s="213"/>
      <c r="H225" s="213"/>
      <c r="I225" s="216"/>
      <c r="J225" s="227">
        <f>BK225</f>
        <v>0</v>
      </c>
      <c r="K225" s="213"/>
      <c r="L225" s="218"/>
      <c r="M225" s="219"/>
      <c r="N225" s="220"/>
      <c r="O225" s="220"/>
      <c r="P225" s="221">
        <f>P226</f>
        <v>0</v>
      </c>
      <c r="Q225" s="220"/>
      <c r="R225" s="221">
        <f>R226</f>
        <v>0</v>
      </c>
      <c r="S225" s="220"/>
      <c r="T225" s="222">
        <f>T226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23" t="s">
        <v>143</v>
      </c>
      <c r="AT225" s="224" t="s">
        <v>74</v>
      </c>
      <c r="AU225" s="224" t="s">
        <v>80</v>
      </c>
      <c r="AY225" s="223" t="s">
        <v>120</v>
      </c>
      <c r="BK225" s="225">
        <f>BK226</f>
        <v>0</v>
      </c>
    </row>
    <row r="226" s="2" customFormat="1" ht="16.5" customHeight="1">
      <c r="A226" s="38"/>
      <c r="B226" s="39"/>
      <c r="C226" s="228" t="s">
        <v>349</v>
      </c>
      <c r="D226" s="228" t="s">
        <v>122</v>
      </c>
      <c r="E226" s="229" t="s">
        <v>350</v>
      </c>
      <c r="F226" s="230" t="s">
        <v>351</v>
      </c>
      <c r="G226" s="231" t="s">
        <v>236</v>
      </c>
      <c r="H226" s="232">
        <v>1</v>
      </c>
      <c r="I226" s="233"/>
      <c r="J226" s="234">
        <f>ROUND(I226*H226,2)</f>
        <v>0</v>
      </c>
      <c r="K226" s="230" t="s">
        <v>131</v>
      </c>
      <c r="L226" s="44"/>
      <c r="M226" s="235" t="s">
        <v>1</v>
      </c>
      <c r="N226" s="236" t="s">
        <v>40</v>
      </c>
      <c r="O226" s="91"/>
      <c r="P226" s="237">
        <f>O226*H226</f>
        <v>0</v>
      </c>
      <c r="Q226" s="237">
        <v>0</v>
      </c>
      <c r="R226" s="237">
        <f>Q226*H226</f>
        <v>0</v>
      </c>
      <c r="S226" s="237">
        <v>0</v>
      </c>
      <c r="T226" s="238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9" t="s">
        <v>352</v>
      </c>
      <c r="AT226" s="239" t="s">
        <v>122</v>
      </c>
      <c r="AU226" s="239" t="s">
        <v>82</v>
      </c>
      <c r="AY226" s="17" t="s">
        <v>120</v>
      </c>
      <c r="BE226" s="240">
        <f>IF(N226="základní",J226,0)</f>
        <v>0</v>
      </c>
      <c r="BF226" s="240">
        <f>IF(N226="snížená",J226,0)</f>
        <v>0</v>
      </c>
      <c r="BG226" s="240">
        <f>IF(N226="zákl. přenesená",J226,0)</f>
        <v>0</v>
      </c>
      <c r="BH226" s="240">
        <f>IF(N226="sníž. přenesená",J226,0)</f>
        <v>0</v>
      </c>
      <c r="BI226" s="240">
        <f>IF(N226="nulová",J226,0)</f>
        <v>0</v>
      </c>
      <c r="BJ226" s="17" t="s">
        <v>80</v>
      </c>
      <c r="BK226" s="240">
        <f>ROUND(I226*H226,2)</f>
        <v>0</v>
      </c>
      <c r="BL226" s="17" t="s">
        <v>352</v>
      </c>
      <c r="BM226" s="239" t="s">
        <v>353</v>
      </c>
    </row>
    <row r="227" s="12" customFormat="1" ht="22.8" customHeight="1">
      <c r="A227" s="12"/>
      <c r="B227" s="212"/>
      <c r="C227" s="213"/>
      <c r="D227" s="214" t="s">
        <v>74</v>
      </c>
      <c r="E227" s="226" t="s">
        <v>354</v>
      </c>
      <c r="F227" s="226" t="s">
        <v>355</v>
      </c>
      <c r="G227" s="213"/>
      <c r="H227" s="213"/>
      <c r="I227" s="216"/>
      <c r="J227" s="227">
        <f>BK227</f>
        <v>0</v>
      </c>
      <c r="K227" s="213"/>
      <c r="L227" s="218"/>
      <c r="M227" s="219"/>
      <c r="N227" s="220"/>
      <c r="O227" s="220"/>
      <c r="P227" s="221">
        <f>SUM(P228:P230)</f>
        <v>0</v>
      </c>
      <c r="Q227" s="220"/>
      <c r="R227" s="221">
        <f>SUM(R228:R230)</f>
        <v>0</v>
      </c>
      <c r="S227" s="220"/>
      <c r="T227" s="222">
        <f>SUM(T228:T230)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23" t="s">
        <v>143</v>
      </c>
      <c r="AT227" s="224" t="s">
        <v>74</v>
      </c>
      <c r="AU227" s="224" t="s">
        <v>80</v>
      </c>
      <c r="AY227" s="223" t="s">
        <v>120</v>
      </c>
      <c r="BK227" s="225">
        <f>SUM(BK228:BK230)</f>
        <v>0</v>
      </c>
    </row>
    <row r="228" s="2" customFormat="1" ht="16.5" customHeight="1">
      <c r="A228" s="38"/>
      <c r="B228" s="39"/>
      <c r="C228" s="228" t="s">
        <v>356</v>
      </c>
      <c r="D228" s="228" t="s">
        <v>122</v>
      </c>
      <c r="E228" s="229" t="s">
        <v>357</v>
      </c>
      <c r="F228" s="230" t="s">
        <v>355</v>
      </c>
      <c r="G228" s="231" t="s">
        <v>236</v>
      </c>
      <c r="H228" s="232">
        <v>1</v>
      </c>
      <c r="I228" s="233"/>
      <c r="J228" s="234">
        <f>ROUND(I228*H228,2)</f>
        <v>0</v>
      </c>
      <c r="K228" s="230" t="s">
        <v>131</v>
      </c>
      <c r="L228" s="44"/>
      <c r="M228" s="235" t="s">
        <v>1</v>
      </c>
      <c r="N228" s="236" t="s">
        <v>40</v>
      </c>
      <c r="O228" s="91"/>
      <c r="P228" s="237">
        <f>O228*H228</f>
        <v>0</v>
      </c>
      <c r="Q228" s="237">
        <v>0</v>
      </c>
      <c r="R228" s="237">
        <f>Q228*H228</f>
        <v>0</v>
      </c>
      <c r="S228" s="237">
        <v>0</v>
      </c>
      <c r="T228" s="238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9" t="s">
        <v>352</v>
      </c>
      <c r="AT228" s="239" t="s">
        <v>122</v>
      </c>
      <c r="AU228" s="239" t="s">
        <v>82</v>
      </c>
      <c r="AY228" s="17" t="s">
        <v>120</v>
      </c>
      <c r="BE228" s="240">
        <f>IF(N228="základní",J228,0)</f>
        <v>0</v>
      </c>
      <c r="BF228" s="240">
        <f>IF(N228="snížená",J228,0)</f>
        <v>0</v>
      </c>
      <c r="BG228" s="240">
        <f>IF(N228="zákl. přenesená",J228,0)</f>
        <v>0</v>
      </c>
      <c r="BH228" s="240">
        <f>IF(N228="sníž. přenesená",J228,0)</f>
        <v>0</v>
      </c>
      <c r="BI228" s="240">
        <f>IF(N228="nulová",J228,0)</f>
        <v>0</v>
      </c>
      <c r="BJ228" s="17" t="s">
        <v>80</v>
      </c>
      <c r="BK228" s="240">
        <f>ROUND(I228*H228,2)</f>
        <v>0</v>
      </c>
      <c r="BL228" s="17" t="s">
        <v>352</v>
      </c>
      <c r="BM228" s="239" t="s">
        <v>358</v>
      </c>
    </row>
    <row r="229" s="2" customFormat="1" ht="16.5" customHeight="1">
      <c r="A229" s="38"/>
      <c r="B229" s="39"/>
      <c r="C229" s="228" t="s">
        <v>359</v>
      </c>
      <c r="D229" s="228" t="s">
        <v>122</v>
      </c>
      <c r="E229" s="229" t="s">
        <v>360</v>
      </c>
      <c r="F229" s="230" t="s">
        <v>361</v>
      </c>
      <c r="G229" s="231" t="s">
        <v>236</v>
      </c>
      <c r="H229" s="232">
        <v>1</v>
      </c>
      <c r="I229" s="233"/>
      <c r="J229" s="234">
        <f>ROUND(I229*H229,2)</f>
        <v>0</v>
      </c>
      <c r="K229" s="230" t="s">
        <v>131</v>
      </c>
      <c r="L229" s="44"/>
      <c r="M229" s="235" t="s">
        <v>1</v>
      </c>
      <c r="N229" s="236" t="s">
        <v>40</v>
      </c>
      <c r="O229" s="91"/>
      <c r="P229" s="237">
        <f>O229*H229</f>
        <v>0</v>
      </c>
      <c r="Q229" s="237">
        <v>0</v>
      </c>
      <c r="R229" s="237">
        <f>Q229*H229</f>
        <v>0</v>
      </c>
      <c r="S229" s="237">
        <v>0</v>
      </c>
      <c r="T229" s="238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9" t="s">
        <v>352</v>
      </c>
      <c r="AT229" s="239" t="s">
        <v>122</v>
      </c>
      <c r="AU229" s="239" t="s">
        <v>82</v>
      </c>
      <c r="AY229" s="17" t="s">
        <v>120</v>
      </c>
      <c r="BE229" s="240">
        <f>IF(N229="základní",J229,0)</f>
        <v>0</v>
      </c>
      <c r="BF229" s="240">
        <f>IF(N229="snížená",J229,0)</f>
        <v>0</v>
      </c>
      <c r="BG229" s="240">
        <f>IF(N229="zákl. přenesená",J229,0)</f>
        <v>0</v>
      </c>
      <c r="BH229" s="240">
        <f>IF(N229="sníž. přenesená",J229,0)</f>
        <v>0</v>
      </c>
      <c r="BI229" s="240">
        <f>IF(N229="nulová",J229,0)</f>
        <v>0</v>
      </c>
      <c r="BJ229" s="17" t="s">
        <v>80</v>
      </c>
      <c r="BK229" s="240">
        <f>ROUND(I229*H229,2)</f>
        <v>0</v>
      </c>
      <c r="BL229" s="17" t="s">
        <v>352</v>
      </c>
      <c r="BM229" s="239" t="s">
        <v>362</v>
      </c>
    </row>
    <row r="230" s="2" customFormat="1" ht="16.5" customHeight="1">
      <c r="A230" s="38"/>
      <c r="B230" s="39"/>
      <c r="C230" s="228" t="s">
        <v>363</v>
      </c>
      <c r="D230" s="228" t="s">
        <v>122</v>
      </c>
      <c r="E230" s="229" t="s">
        <v>364</v>
      </c>
      <c r="F230" s="230" t="s">
        <v>365</v>
      </c>
      <c r="G230" s="231" t="s">
        <v>236</v>
      </c>
      <c r="H230" s="232">
        <v>1</v>
      </c>
      <c r="I230" s="233"/>
      <c r="J230" s="234">
        <f>ROUND(I230*H230,2)</f>
        <v>0</v>
      </c>
      <c r="K230" s="230" t="s">
        <v>131</v>
      </c>
      <c r="L230" s="44"/>
      <c r="M230" s="235" t="s">
        <v>1</v>
      </c>
      <c r="N230" s="236" t="s">
        <v>40</v>
      </c>
      <c r="O230" s="91"/>
      <c r="P230" s="237">
        <f>O230*H230</f>
        <v>0</v>
      </c>
      <c r="Q230" s="237">
        <v>0</v>
      </c>
      <c r="R230" s="237">
        <f>Q230*H230</f>
        <v>0</v>
      </c>
      <c r="S230" s="237">
        <v>0</v>
      </c>
      <c r="T230" s="23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9" t="s">
        <v>352</v>
      </c>
      <c r="AT230" s="239" t="s">
        <v>122</v>
      </c>
      <c r="AU230" s="239" t="s">
        <v>82</v>
      </c>
      <c r="AY230" s="17" t="s">
        <v>120</v>
      </c>
      <c r="BE230" s="240">
        <f>IF(N230="základní",J230,0)</f>
        <v>0</v>
      </c>
      <c r="BF230" s="240">
        <f>IF(N230="snížená",J230,0)</f>
        <v>0</v>
      </c>
      <c r="BG230" s="240">
        <f>IF(N230="zákl. přenesená",J230,0)</f>
        <v>0</v>
      </c>
      <c r="BH230" s="240">
        <f>IF(N230="sníž. přenesená",J230,0)</f>
        <v>0</v>
      </c>
      <c r="BI230" s="240">
        <f>IF(N230="nulová",J230,0)</f>
        <v>0</v>
      </c>
      <c r="BJ230" s="17" t="s">
        <v>80</v>
      </c>
      <c r="BK230" s="240">
        <f>ROUND(I230*H230,2)</f>
        <v>0</v>
      </c>
      <c r="BL230" s="17" t="s">
        <v>352</v>
      </c>
      <c r="BM230" s="239" t="s">
        <v>366</v>
      </c>
    </row>
    <row r="231" s="12" customFormat="1" ht="22.8" customHeight="1">
      <c r="A231" s="12"/>
      <c r="B231" s="212"/>
      <c r="C231" s="213"/>
      <c r="D231" s="214" t="s">
        <v>74</v>
      </c>
      <c r="E231" s="226" t="s">
        <v>367</v>
      </c>
      <c r="F231" s="226" t="s">
        <v>368</v>
      </c>
      <c r="G231" s="213"/>
      <c r="H231" s="213"/>
      <c r="I231" s="216"/>
      <c r="J231" s="227">
        <f>BK231</f>
        <v>0</v>
      </c>
      <c r="K231" s="213"/>
      <c r="L231" s="218"/>
      <c r="M231" s="219"/>
      <c r="N231" s="220"/>
      <c r="O231" s="220"/>
      <c r="P231" s="221">
        <f>P232</f>
        <v>0</v>
      </c>
      <c r="Q231" s="220"/>
      <c r="R231" s="221">
        <f>R232</f>
        <v>0</v>
      </c>
      <c r="S231" s="220"/>
      <c r="T231" s="222">
        <f>T232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23" t="s">
        <v>143</v>
      </c>
      <c r="AT231" s="224" t="s">
        <v>74</v>
      </c>
      <c r="AU231" s="224" t="s">
        <v>80</v>
      </c>
      <c r="AY231" s="223" t="s">
        <v>120</v>
      </c>
      <c r="BK231" s="225">
        <f>BK232</f>
        <v>0</v>
      </c>
    </row>
    <row r="232" s="2" customFormat="1" ht="16.5" customHeight="1">
      <c r="A232" s="38"/>
      <c r="B232" s="39"/>
      <c r="C232" s="228" t="s">
        <v>369</v>
      </c>
      <c r="D232" s="228" t="s">
        <v>122</v>
      </c>
      <c r="E232" s="229" t="s">
        <v>370</v>
      </c>
      <c r="F232" s="230" t="s">
        <v>371</v>
      </c>
      <c r="G232" s="231" t="s">
        <v>236</v>
      </c>
      <c r="H232" s="232">
        <v>1</v>
      </c>
      <c r="I232" s="233"/>
      <c r="J232" s="234">
        <f>ROUND(I232*H232,2)</f>
        <v>0</v>
      </c>
      <c r="K232" s="230" t="s">
        <v>131</v>
      </c>
      <c r="L232" s="44"/>
      <c r="M232" s="235" t="s">
        <v>1</v>
      </c>
      <c r="N232" s="236" t="s">
        <v>40</v>
      </c>
      <c r="O232" s="91"/>
      <c r="P232" s="237">
        <f>O232*H232</f>
        <v>0</v>
      </c>
      <c r="Q232" s="237">
        <v>0</v>
      </c>
      <c r="R232" s="237">
        <f>Q232*H232</f>
        <v>0</v>
      </c>
      <c r="S232" s="237">
        <v>0</v>
      </c>
      <c r="T232" s="23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9" t="s">
        <v>352</v>
      </c>
      <c r="AT232" s="239" t="s">
        <v>122</v>
      </c>
      <c r="AU232" s="239" t="s">
        <v>82</v>
      </c>
      <c r="AY232" s="17" t="s">
        <v>120</v>
      </c>
      <c r="BE232" s="240">
        <f>IF(N232="základní",J232,0)</f>
        <v>0</v>
      </c>
      <c r="BF232" s="240">
        <f>IF(N232="snížená",J232,0)</f>
        <v>0</v>
      </c>
      <c r="BG232" s="240">
        <f>IF(N232="zákl. přenesená",J232,0)</f>
        <v>0</v>
      </c>
      <c r="BH232" s="240">
        <f>IF(N232="sníž. přenesená",J232,0)</f>
        <v>0</v>
      </c>
      <c r="BI232" s="240">
        <f>IF(N232="nulová",J232,0)</f>
        <v>0</v>
      </c>
      <c r="BJ232" s="17" t="s">
        <v>80</v>
      </c>
      <c r="BK232" s="240">
        <f>ROUND(I232*H232,2)</f>
        <v>0</v>
      </c>
      <c r="BL232" s="17" t="s">
        <v>352</v>
      </c>
      <c r="BM232" s="239" t="s">
        <v>372</v>
      </c>
    </row>
    <row r="233" s="12" customFormat="1" ht="22.8" customHeight="1">
      <c r="A233" s="12"/>
      <c r="B233" s="212"/>
      <c r="C233" s="213"/>
      <c r="D233" s="214" t="s">
        <v>74</v>
      </c>
      <c r="E233" s="226" t="s">
        <v>373</v>
      </c>
      <c r="F233" s="226" t="s">
        <v>374</v>
      </c>
      <c r="G233" s="213"/>
      <c r="H233" s="213"/>
      <c r="I233" s="216"/>
      <c r="J233" s="227">
        <f>BK233</f>
        <v>0</v>
      </c>
      <c r="K233" s="213"/>
      <c r="L233" s="218"/>
      <c r="M233" s="219"/>
      <c r="N233" s="220"/>
      <c r="O233" s="220"/>
      <c r="P233" s="221">
        <f>P234</f>
        <v>0</v>
      </c>
      <c r="Q233" s="220"/>
      <c r="R233" s="221">
        <f>R234</f>
        <v>0</v>
      </c>
      <c r="S233" s="220"/>
      <c r="T233" s="222">
        <f>T234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23" t="s">
        <v>143</v>
      </c>
      <c r="AT233" s="224" t="s">
        <v>74</v>
      </c>
      <c r="AU233" s="224" t="s">
        <v>80</v>
      </c>
      <c r="AY233" s="223" t="s">
        <v>120</v>
      </c>
      <c r="BK233" s="225">
        <f>BK234</f>
        <v>0</v>
      </c>
    </row>
    <row r="234" s="2" customFormat="1" ht="36" customHeight="1">
      <c r="A234" s="38"/>
      <c r="B234" s="39"/>
      <c r="C234" s="228" t="s">
        <v>375</v>
      </c>
      <c r="D234" s="228" t="s">
        <v>122</v>
      </c>
      <c r="E234" s="229" t="s">
        <v>376</v>
      </c>
      <c r="F234" s="230" t="s">
        <v>377</v>
      </c>
      <c r="G234" s="231" t="s">
        <v>236</v>
      </c>
      <c r="H234" s="232">
        <v>1</v>
      </c>
      <c r="I234" s="233"/>
      <c r="J234" s="234">
        <f>ROUND(I234*H234,2)</f>
        <v>0</v>
      </c>
      <c r="K234" s="230" t="s">
        <v>131</v>
      </c>
      <c r="L234" s="44"/>
      <c r="M234" s="285" t="s">
        <v>1</v>
      </c>
      <c r="N234" s="286" t="s">
        <v>40</v>
      </c>
      <c r="O234" s="287"/>
      <c r="P234" s="288">
        <f>O234*H234</f>
        <v>0</v>
      </c>
      <c r="Q234" s="288">
        <v>0</v>
      </c>
      <c r="R234" s="288">
        <f>Q234*H234</f>
        <v>0</v>
      </c>
      <c r="S234" s="288">
        <v>0</v>
      </c>
      <c r="T234" s="289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9" t="s">
        <v>352</v>
      </c>
      <c r="AT234" s="239" t="s">
        <v>122</v>
      </c>
      <c r="AU234" s="239" t="s">
        <v>82</v>
      </c>
      <c r="AY234" s="17" t="s">
        <v>120</v>
      </c>
      <c r="BE234" s="240">
        <f>IF(N234="základní",J234,0)</f>
        <v>0</v>
      </c>
      <c r="BF234" s="240">
        <f>IF(N234="snížená",J234,0)</f>
        <v>0</v>
      </c>
      <c r="BG234" s="240">
        <f>IF(N234="zákl. přenesená",J234,0)</f>
        <v>0</v>
      </c>
      <c r="BH234" s="240">
        <f>IF(N234="sníž. přenesená",J234,0)</f>
        <v>0</v>
      </c>
      <c r="BI234" s="240">
        <f>IF(N234="nulová",J234,0)</f>
        <v>0</v>
      </c>
      <c r="BJ234" s="17" t="s">
        <v>80</v>
      </c>
      <c r="BK234" s="240">
        <f>ROUND(I234*H234,2)</f>
        <v>0</v>
      </c>
      <c r="BL234" s="17" t="s">
        <v>352</v>
      </c>
      <c r="BM234" s="239" t="s">
        <v>378</v>
      </c>
    </row>
    <row r="235" s="2" customFormat="1" ht="6.96" customHeight="1">
      <c r="A235" s="38"/>
      <c r="B235" s="66"/>
      <c r="C235" s="67"/>
      <c r="D235" s="67"/>
      <c r="E235" s="67"/>
      <c r="F235" s="67"/>
      <c r="G235" s="67"/>
      <c r="H235" s="67"/>
      <c r="I235" s="177"/>
      <c r="J235" s="67"/>
      <c r="K235" s="67"/>
      <c r="L235" s="44"/>
      <c r="M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</row>
  </sheetData>
  <sheetProtection sheet="1" autoFilter="0" formatColumns="0" formatRows="0" objects="1" scenarios="1" spinCount="100000" saltValue="pHwgCRxMKtzXbz+n+i8SganbqT+08+VCQI+Ls+O/ZJnDE/fS7CSLPXEDXdyaPcZQVEm9vcumGoVnoJxwcA1X6g==" hashValue="hbsrS9SkEZPAiDcbF24pGBWmkk35Zj8+d3O3rkJL5zypdQ79+s4j2RkorCUIHSplj5+E/bMQRZhNKkRl/s6uHw==" algorithmName="SHA-512" password="CC35"/>
  <autoFilter ref="C127:K234"/>
  <mergeCells count="6">
    <mergeCell ref="E7:H7"/>
    <mergeCell ref="E16:H16"/>
    <mergeCell ref="E25:H25"/>
    <mergeCell ref="E85:H85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Oršula, Jan</dc:creator>
  <cp:lastModifiedBy>Oršula, Jan</cp:lastModifiedBy>
  <dcterms:created xsi:type="dcterms:W3CDTF">2019-10-07T14:15:33Z</dcterms:created>
  <dcterms:modified xsi:type="dcterms:W3CDTF">2019-10-07T14:15:35Z</dcterms:modified>
</cp:coreProperties>
</file>