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9" activeTab="1"/>
  </bookViews>
  <sheets>
    <sheet name="Rekapitulace stavby" sheetId="1" r:id="rId1"/>
    <sheet name="1 - SO 02 Jednotná kanali..." sheetId="2" r:id="rId2"/>
    <sheet name="2 - SO 03 Splašková kanal..." sheetId="3" r:id="rId3"/>
    <sheet name="3 - SO 04.1 Dešťová kanal..." sheetId="4" r:id="rId4"/>
    <sheet name="4 - SO 04.2 Dešťová kanal..." sheetId="5" r:id="rId5"/>
    <sheet name="5 - SO 05 Kanalizační pří..." sheetId="6" r:id="rId6"/>
    <sheet name="6 - SO 06.1 Vodovod - vým..." sheetId="7" r:id="rId7"/>
    <sheet name="7 - SO 06.2 Vodovod - vým..." sheetId="8" r:id="rId8"/>
    <sheet name="8 - SO 06.3 Vodovod - vým..." sheetId="9" r:id="rId9"/>
    <sheet name="Pokyny pro vyplnění" sheetId="10" r:id="rId10"/>
  </sheets>
  <definedNames>
    <definedName name="_xlnm._FilterDatabase" localSheetId="1" hidden="1">'1 - SO 02 Jednotná kanali...'!$C$85:$L$214</definedName>
    <definedName name="_xlnm._FilterDatabase" localSheetId="1">'1 - SO 02 Jednotná kanali...'!$C$85:$L$214</definedName>
    <definedName name="_xlnm._FilterDatabase" localSheetId="2">'2 - SO 03 Splašková kanal...'!$C$88:$L$208</definedName>
    <definedName name="_xlnm._FilterDatabase" localSheetId="3">'3 - SO 04.1 Dešťová kanal...'!$C$87:$L$260</definedName>
    <definedName name="_xlnm._FilterDatabase" localSheetId="4">'4 - SO 04.2 Dešťová kanal...'!$C$85:$L$216</definedName>
    <definedName name="_xlnm._FilterDatabase" localSheetId="5">'5 - SO 05 Kanalizační pří...'!$C$89:$L$202</definedName>
    <definedName name="_xlnm._FilterDatabase" localSheetId="6">'6 - SO 06.1 Vodovod - vým...'!$C$88:$L$237</definedName>
    <definedName name="_xlnm._FilterDatabase" localSheetId="7">'7 - SO 06.2 Vodovod - vým...'!$C$89:$L$228</definedName>
    <definedName name="_xlnm._FilterDatabase" localSheetId="8">'8 - SO 06.3 Vodovod - vým...'!$C$89:$L$205</definedName>
    <definedName name="_xlnm._FilterDatabase_1">'1 - SO 02 Jednotná kanali...'!$C$85:$L$214</definedName>
    <definedName name="_xlnm._FilterDatabase_1_1">'2 - SO 03 Splašková kanal...'!$C$88:$L$208</definedName>
    <definedName name="_xlnm._FilterDatabase_2">'3 - SO 04.1 Dešťová kanal...'!$C$87:$L$260</definedName>
    <definedName name="_xlnm._FilterDatabase_3">'4 - SO 04.2 Dešťová kanal...'!$C$85:$L$216</definedName>
    <definedName name="_xlnm._FilterDatabase_4">'5 - SO 05 Kanalizační pří...'!$C$89:$L$202</definedName>
    <definedName name="_xlnm._FilterDatabase_5">'6 - SO 06.1 Vodovod - vým...'!$C$88:$L$237</definedName>
    <definedName name="_xlnm._FilterDatabase_6">'7 - SO 06.2 Vodovod - vým...'!$C$89:$L$228</definedName>
    <definedName name="_xlnm._FilterDatabase_7">'8 - SO 06.3 Vodovod - vým...'!$C$89:$L$205</definedName>
    <definedName name="_xlnm.Print_Area" localSheetId="1">('1 - SO 02 Jednotná kanali...'!$C$4:$K$38,'1 - SO 02 Jednotná kanali...'!$C$44:$K$67,'1 - SO 02 Jednotná kanali...'!$C$73:$L$214)</definedName>
    <definedName name="_xlnm.Print_Area" localSheetId="2">('2 - SO 03 Splašková kanal...'!$C$4:$K$38,'2 - SO 03 Splašková kanal...'!$C$44:$K$70,'2 - SO 03 Splašková kanal...'!$C$76:$L$208)</definedName>
    <definedName name="_xlnm.Print_Area" localSheetId="3">('3 - SO 04.1 Dešťová kanal...'!$C$4:$K$38,'3 - SO 04.1 Dešťová kanal...'!$C$44:$K$69,'3 - SO 04.1 Dešťová kanal...'!$C$75:$L$260)</definedName>
    <definedName name="_xlnm.Print_Area" localSheetId="4">('4 - SO 04.2 Dešťová kanal...'!$C$4:$K$38,'4 - SO 04.2 Dešťová kanal...'!$C$44:$K$67,'4 - SO 04.2 Dešťová kanal...'!$C$73:$L$216)</definedName>
    <definedName name="_xlnm.Print_Area" localSheetId="5">('5 - SO 05 Kanalizační pří...'!$C$4:$K$38,'5 - SO 05 Kanalizační pří...'!$C$44:$K$71,'5 - SO 05 Kanalizační pří...'!$C$77:$L$202)</definedName>
    <definedName name="_xlnm.Print_Area" localSheetId="6">('6 - SO 06.1 Vodovod - vým...'!$C$4:$K$38,'6 - SO 06.1 Vodovod - vým...'!$C$44:$K$70,'6 - SO 06.1 Vodovod - vým...'!$C$76:$L$237)</definedName>
    <definedName name="_xlnm.Print_Area" localSheetId="7">('7 - SO 06.2 Vodovod - vým...'!$C$4:$K$38,'7 - SO 06.2 Vodovod - vým...'!$C$44:$K$71,'7 - SO 06.2 Vodovod - vým...'!$C$77:$L$228)</definedName>
    <definedName name="_xlnm.Print_Area" localSheetId="8">('8 - SO 06.3 Vodovod - vým...'!$C$4:$K$38,'8 - SO 06.3 Vodovod - vým...'!$C$44:$K$71,'8 - SO 06.3 Vodovod - vým...'!$C$77:$L$205)</definedName>
    <definedName name="_xlnm.Print_Area" localSheetId="9">('Pokyny pro vyplnění'!$B$2:$K$69,'Pokyny pro vyplnění'!$B$72:$K$116,'Pokyny pro vyplnění'!$B$119:$K$188,'Pokyny pro vyplnění'!$B$196:$K$216)</definedName>
    <definedName name="_xlnm.Print_Area" localSheetId="0">('Rekapitulace stavby'!$D$4:$AO$33,'Rekapitulace stavby'!$C$39:$AQ$60)</definedName>
    <definedName name="_xlnm.Print_Titles" localSheetId="1">'1 - SO 02 Jednotná kanali...'!$85:$85</definedName>
    <definedName name="_xlnm.Print_Titles" localSheetId="2">'2 - SO 03 Splašková kanal...'!$88:$88</definedName>
    <definedName name="_xlnm.Print_Titles" localSheetId="3">'3 - SO 04.1 Dešťová kanal...'!$87:$87</definedName>
    <definedName name="_xlnm.Print_Titles" localSheetId="4">'4 - SO 04.2 Dešťová kanal...'!$85:$85</definedName>
    <definedName name="_xlnm.Print_Titles" localSheetId="5">'5 - SO 05 Kanalizační pří...'!$89:$89</definedName>
    <definedName name="_xlnm.Print_Titles" localSheetId="6">'6 - SO 06.1 Vodovod - vým...'!$88:$88</definedName>
    <definedName name="_xlnm.Print_Titles" localSheetId="7">'7 - SO 06.2 Vodovod - vým...'!$89:$89</definedName>
    <definedName name="_xlnm.Print_Titles" localSheetId="8">'8 - SO 06.3 Vodovod - vým...'!$89:$89</definedName>
    <definedName name="_xlnm.Print_Titles" localSheetId="0">'Rekapitulace stavby'!$49:$49</definedName>
    <definedName name="Excel_BuiltIn__FilterDatabase" localSheetId="2">'2 - SO 03 Splašková kanal...'!$C$88:$L$208</definedName>
    <definedName name="Excel_BuiltIn__FilterDatabase" localSheetId="3">'3 - SO 04.1 Dešťová kanal...'!$C$87:$L$260</definedName>
    <definedName name="Excel_BuiltIn__FilterDatabase" localSheetId="4">'4 - SO 04.2 Dešťová kanal...'!$C$85:$L$216</definedName>
    <definedName name="Excel_BuiltIn__FilterDatabase" localSheetId="5">'5 - SO 05 Kanalizační pří...'!$C$89:$L$202</definedName>
    <definedName name="Excel_BuiltIn__FilterDatabase" localSheetId="6">'6 - SO 06.1 Vodovod - vým...'!$C$88:$L$237</definedName>
    <definedName name="Excel_BuiltIn__FilterDatabase" localSheetId="7">'7 - SO 06.2 Vodovod - vým...'!$C$89:$L$228</definedName>
    <definedName name="Excel_BuiltIn__FilterDatabase" localSheetId="8">'8 - SO 06.3 Vodovod - vým...'!$C$89:$L$205</definedName>
    <definedName name="_xlnm.Print_Titles" localSheetId="1">'1 - SO 02 Jednotná kanali...'!$85:$85</definedName>
    <definedName name="_xlnm.Print_Titles" localSheetId="2">'2 - SO 03 Splašková kanal...'!$88:$88</definedName>
    <definedName name="_xlnm.Print_Titles" localSheetId="3">'3 - SO 04.1 Dešťová kanal...'!$87:$87</definedName>
    <definedName name="_xlnm.Print_Titles" localSheetId="4">'4 - SO 04.2 Dešťová kanal...'!$85:$85</definedName>
    <definedName name="_xlnm.Print_Titles" localSheetId="5">'5 - SO 05 Kanalizační pří...'!$89:$89</definedName>
    <definedName name="_xlnm.Print_Titles" localSheetId="6">'6 - SO 06.1 Vodovod - vým...'!$88:$88</definedName>
    <definedName name="_xlnm.Print_Titles" localSheetId="7">'7 - SO 06.2 Vodovod - vým...'!$89:$89</definedName>
    <definedName name="_xlnm.Print_Titles" localSheetId="8">'8 - SO 06.3 Vodovod - vým...'!$89:$89</definedName>
    <definedName name="_xlnm.Print_Titles" localSheetId="0">'Rekapitulace stavby'!$49:$49</definedName>
    <definedName name="_xlnm.Print_Area" localSheetId="1">('1 - SO 02 Jednotná kanali...'!$C$4:$K$38,'1 - SO 02 Jednotná kanali...'!$C$44:$K$67,'1 - SO 02 Jednotná kanali...'!$C$73:$L$214)</definedName>
    <definedName name="_xlnm.Print_Area" localSheetId="2">('2 - SO 03 Splašková kanal...'!$C$4:$K$38,'2 - SO 03 Splašková kanal...'!$C$44:$K$70,'2 - SO 03 Splašková kanal...'!$C$76:$L$208)</definedName>
    <definedName name="_xlnm.Print_Area" localSheetId="3">('3 - SO 04.1 Dešťová kanal...'!$C$4:$K$38,'3 - SO 04.1 Dešťová kanal...'!$C$44:$K$69,'3 - SO 04.1 Dešťová kanal...'!$C$75:$L$260)</definedName>
    <definedName name="_xlnm.Print_Area" localSheetId="4">('4 - SO 04.2 Dešťová kanal...'!$C$4:$K$38,'4 - SO 04.2 Dešťová kanal...'!$C$44:$K$67,'4 - SO 04.2 Dešťová kanal...'!$C$73:$L$216)</definedName>
    <definedName name="_xlnm.Print_Area" localSheetId="5">('5 - SO 05 Kanalizační pří...'!$C$4:$K$38,'5 - SO 05 Kanalizační pří...'!$C$44:$K$71,'5 - SO 05 Kanalizační pří...'!$C$77:$L$202)</definedName>
    <definedName name="_xlnm.Print_Area" localSheetId="6">('6 - SO 06.1 Vodovod - vým...'!$C$4:$K$38,'6 - SO 06.1 Vodovod - vým...'!$C$44:$K$70,'6 - SO 06.1 Vodovod - vým...'!$C$76:$L$237)</definedName>
    <definedName name="_xlnm.Print_Area" localSheetId="7">('7 - SO 06.2 Vodovod - vým...'!$C$4:$K$38,'7 - SO 06.2 Vodovod - vým...'!$C$44:$K$71,'7 - SO 06.2 Vodovod - vým...'!$C$77:$L$228)</definedName>
    <definedName name="_xlnm.Print_Area" localSheetId="8">('8 - SO 06.3 Vodovod - vým...'!$C$4:$K$38,'8 - SO 06.3 Vodovod - vým...'!$C$44:$K$71,'8 - SO 06.3 Vodovod - vým...'!$C$77:$L$205)</definedName>
    <definedName name="_xlnm.Print_Area" localSheetId="9">('Pokyny pro vyplnění'!$B$2:$K$69,'Pokyny pro vyplnění'!$B$72:$K$116,'Pokyny pro vyplnění'!$B$119:$K$188,'Pokyny pro vyplnění'!$B$196:$K$216)</definedName>
    <definedName name="_xlnm.Print_Area" localSheetId="0">('Rekapitulace stavby'!$D$4:$AO$33,'Rekapitulace stavby'!$C$39:$AQ$60)</definedName>
  </definedNames>
  <calcPr fullCalcOnLoad="1"/>
</workbook>
</file>

<file path=xl/sharedStrings.xml><?xml version="1.0" encoding="utf-8"?>
<sst xmlns="http://schemas.openxmlformats.org/spreadsheetml/2006/main" count="12951" uniqueCount="1799">
  <si>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</si>
  <si>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</si>
  <si>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</si>
  <si>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</si>
  <si>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</si>
  <si>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</si>
  <si>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</si>
  <si>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True</t>
  </si>
  <si>
    <t>{25e49c31-e97f-4cb5-9f4b-d99d90c42d31}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</si>
  <si>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</si>
  <si>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</si>
  <si>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</si>
  <si>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</si>
  <si>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</si>
  <si>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</si>
  <si>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</si>
  <si>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</si>
  <si>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podbarvením!_x005F_x000d_
_x005F_x000d_
1) v Rekapitulaci stavby vyplňte údaje o Uchazeči (přenesou se do ostatních sestav i v jiných listech)_x005F_x000d_
_x005F_x000d_
2) na vybraných listech vyplňte v sestavě Soupis prací ceny u položek_x005F_x000d_
_x005F_x000d_
Podrobnosti k vyplnění naleznete na poslední záložce s Pokyny pro vyplnění</t>
  </si>
  <si>
    <t>Stavba:</t>
  </si>
  <si>
    <t>Sokolov - Stavební úpravy komunikace ul. J.K. Tyla - Vodovod, kanalizace</t>
  </si>
  <si>
    <t>KSO:</t>
  </si>
  <si>
    <t>CC-CZ:</t>
  </si>
  <si>
    <t>Místo:</t>
  </si>
  <si>
    <t xml:space="preserve"> </t>
  </si>
  <si>
    <t>Datum:</t>
  </si>
  <si>
    <t>4. 5. 2019</t>
  </si>
  <si>
    <t>Zadavatel:</t>
  </si>
  <si>
    <t>IČ:</t>
  </si>
  <si>
    <t>DIČ:</t>
  </si>
  <si>
    <t>Uchazeč:</t>
  </si>
  <si>
    <t>Vyplň údaj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</si>
  <si>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</si>
  <si>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</si>
  <si>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</si>
  <si>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</si>
  <si>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</si>
  <si>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</si>
  <si>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</si>
  <si>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</si>
  <si>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</si>
  <si>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</si>
  <si>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</si>
  <si>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</si>
  <si>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</si>
  <si>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</si>
  <si>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</si>
  <si>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</si>
  <si>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</si>
  <si>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</si>
  <si>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</si>
  <si>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</si>
  <si>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</si>
  <si>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</si>
  <si>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Materiál [CZK]</t>
  </si>
  <si>
    <t>z toho Montáž [CZK]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</si>
  <si>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</si>
  <si>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</si>
  <si>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</si>
  <si>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</si>
  <si>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</si>
  <si>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</si>
  <si>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</si>
  <si>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</si>
  <si>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</si>
  <si>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</si>
  <si>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</si>
  <si>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</si>
  <si>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</si>
  <si>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</si>
  <si>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</si>
  <si>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</si>
  <si>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</si>
  <si>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</si>
  <si>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</si>
  <si>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</si>
  <si>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02 Jednotná kanalizace - stoka A</t>
  </si>
  <si>
    <t>STA</t>
  </si>
  <si>
    <t>{aef4a493-f7c2-4cb7-b55d-3e61e8f8aafd}</t>
  </si>
  <si>
    <t>2</t>
  </si>
  <si>
    <t>SO 03 Splašková kanalizace - tlakový řad B</t>
  </si>
  <si>
    <t>{3932371e-c5c1-4569-be51-fdd3cc9c410a}</t>
  </si>
  <si>
    <t>3</t>
  </si>
  <si>
    <t>SO 04.1 Dešťová kanalizace - stoka D</t>
  </si>
  <si>
    <t>{0cf6992a-a94e-41b4-b500-eaaeeb296982}</t>
  </si>
  <si>
    <t>4</t>
  </si>
  <si>
    <t>SO 04.2 Dešťová kanalizace - stoka D1</t>
  </si>
  <si>
    <t>{35943190-5709-47af-bdb6-d2c7c9e5210d}</t>
  </si>
  <si>
    <t>5</t>
  </si>
  <si>
    <t>SO 05 Kanalizační přípojky - veřejná část</t>
  </si>
  <si>
    <t>{bdcf609b-f6c0-43d7-bf37-08f054ff3445}</t>
  </si>
  <si>
    <t>6</t>
  </si>
  <si>
    <t>SO 06.1 Vodovod - výměna řadu J.K. Tyla</t>
  </si>
  <si>
    <t>{64b3fdf0-2ca0-458a-9daa-1793d7e5550c}</t>
  </si>
  <si>
    <t>7</t>
  </si>
  <si>
    <t>SO 06.2 Vodovod - výměna řadu M. Gorkého</t>
  </si>
  <si>
    <t>{178f75f0-ad4d-4355-bafa-353acf76f185}</t>
  </si>
  <si>
    <t>8</t>
  </si>
  <si>
    <t>SO 06.3 Vodovod - výměna řadu k mostu lásky</t>
  </si>
  <si>
    <t>{e778fb38-e486-4219-971b-22bdcfe55962}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</si>
  <si>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</si>
  <si>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</si>
  <si>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</si>
  <si>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</si>
  <si>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</si>
  <si>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</si>
  <si>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</si>
  <si>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SO 02 Jednotná kanalizace - stoka A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</si>
  <si>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</si>
  <si>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</si>
  <si>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</si>
  <si>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</si>
  <si>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</si>
  <si>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</si>
  <si>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</si>
  <si>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</si>
  <si>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</si>
  <si>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</si>
  <si>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</si>
  <si>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</si>
  <si>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</si>
  <si>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</si>
  <si>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998 - Přesun hmot</t>
  </si>
  <si>
    <t>VRN - Vedlejší rozpočtové náklady</t>
  </si>
  <si>
    <t xml:space="preserve">    VRN1 - Průzkumné, geodetické a projektové práce</t>
  </si>
  <si>
    <t>SOUPIS PRACÍ</t>
  </si>
  <si>
    <t>PČ</t>
  </si>
  <si>
    <t>Popis</t>
  </si>
  <si>
    <t>MJ</t>
  </si>
  <si>
    <t>Množství</t>
  </si>
  <si>
    <t>J. materiál [CZK]</t>
  </si>
  <si>
    <t>J. montáž [CZK]</t>
  </si>
  <si>
    <t>Cenová soustava</t>
  </si>
  <si>
    <t>Poznámka</t>
  </si>
  <si>
    <t>J.cena [CZK]</t>
  </si>
  <si>
    <t>Materiál celkem [CZK]</t>
  </si>
  <si>
    <t>Montáž celkem [CZK]</t>
  </si>
  <si>
    <t>J. Nh [h]</t>
  </si>
  <si>
    <t>Nh celkem [h]</t>
  </si>
  <si>
    <t>J. hmotnost_x005F_x000d_
[t]</t>
  </si>
  <si>
    <t>Hmotnost_x005F_x000d_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</si>
  <si>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</si>
  <si>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</si>
  <si>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</si>
  <si>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</si>
  <si>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</si>
  <si>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</si>
  <si>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</si>
  <si>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</si>
  <si>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průměrný přítok do 500 l/min</t>
  </si>
  <si>
    <t>hod</t>
  </si>
  <si>
    <t>-952138101</t>
  </si>
  <si>
    <t>115101250</t>
  </si>
  <si>
    <t>Přečerpávání splaškových vod</t>
  </si>
  <si>
    <t>hr</t>
  </si>
  <si>
    <t>-577438774</t>
  </si>
  <si>
    <t>115101301</t>
  </si>
  <si>
    <t>Pohotovost čerpací soupravy pro dopravní výšku do 10 m přítok do 500 l/min</t>
  </si>
  <si>
    <t>den</t>
  </si>
  <si>
    <t>781637237</t>
  </si>
  <si>
    <t>119001401</t>
  </si>
  <si>
    <t>Dočasné zajištění potrubí ocelového nebo litinového DN do 200</t>
  </si>
  <si>
    <t>m</t>
  </si>
  <si>
    <t>-768175903</t>
  </si>
  <si>
    <t>VV</t>
  </si>
  <si>
    <t>9*1,5</t>
  </si>
  <si>
    <t>119001421</t>
  </si>
  <si>
    <t>Dočasné zajištění kabelů a kabelových tratí ze 3 volně ložených kabelů</t>
  </si>
  <si>
    <t>771353402</t>
  </si>
  <si>
    <t>5*1,5</t>
  </si>
  <si>
    <t>120001101</t>
  </si>
  <si>
    <t>Příplatek za ztížení vykopávky v blízkosti podzemního vedení</t>
  </si>
  <si>
    <t>m3</t>
  </si>
  <si>
    <t>-1255109082</t>
  </si>
  <si>
    <t>125,824*0,5</t>
  </si>
  <si>
    <t>132201202</t>
  </si>
  <si>
    <t>Hloubení rýh š do 2000 mm v hornině tř. 3 objemu do 1000 m3</t>
  </si>
  <si>
    <t>2113381155</t>
  </si>
  <si>
    <t>"A" (2,87+2,77)*7,78+(2,77+2,09)*25,27+(2,09+1,98)*6,95</t>
  </si>
  <si>
    <t>"přípojky od UV" (1,13+2,81)*14,5+(1,15+2,25)*1,5+(1,26+2,24)*4,5+(1,13+1,98)*5,0+(1,27+1,98)*2,6</t>
  </si>
  <si>
    <t>Mezisoučet</t>
  </si>
  <si>
    <t>296,958*1,0*0,5</t>
  </si>
  <si>
    <t>"odpočet asfalt" -0,44*1,0*(40,0+28,1)</t>
  </si>
  <si>
    <t>"rozšíření výkopu pro šachty" 2*1,103</t>
  </si>
  <si>
    <t>"rozšíření výkopu pro UV" 3,14*0,50*0,50*1,30*5</t>
  </si>
  <si>
    <t>132201209</t>
  </si>
  <si>
    <t>Příplatek za lepivost k hloubení rýh š do 2000 mm v hornině tř. 3</t>
  </si>
  <si>
    <t>-1285470027</t>
  </si>
  <si>
    <t>9</t>
  </si>
  <si>
    <t>132301202</t>
  </si>
  <si>
    <t>Hloubení rýh š do 2000 mm v hornině tř. 4 objemu do 1000 m3</t>
  </si>
  <si>
    <t>1301357693</t>
  </si>
  <si>
    <t>125,824*0,4</t>
  </si>
  <si>
    <t>10</t>
  </si>
  <si>
    <t>132301209</t>
  </si>
  <si>
    <t>Příplatek za lepivost k hloubení rýh š do 2000 mm v hornině tř. 4</t>
  </si>
  <si>
    <t>194935082</t>
  </si>
  <si>
    <t>11</t>
  </si>
  <si>
    <t>132401201</t>
  </si>
  <si>
    <t>Hloubení rýh š do 2000 mm v hornině tř. 5</t>
  </si>
  <si>
    <t>2016736400</t>
  </si>
  <si>
    <t>125,824*0,1</t>
  </si>
  <si>
    <t>71</t>
  </si>
  <si>
    <t>151101101</t>
  </si>
  <si>
    <t>Zřízení příložného pažení a rozepření stěn rýh hl do 2 m</t>
  </si>
  <si>
    <t>m2</t>
  </si>
  <si>
    <t>-34708288</t>
  </si>
  <si>
    <t>"A" (2,09+1,98)*6,95</t>
  </si>
  <si>
    <t>Součet</t>
  </si>
  <si>
    <t>12</t>
  </si>
  <si>
    <t>151101102</t>
  </si>
  <si>
    <t>Zřízení příložného pažení a rozepření stěn rýh hl do 4 m</t>
  </si>
  <si>
    <t>554957523</t>
  </si>
  <si>
    <t>"A" (2,87+2,77)*7,78+(2,77+2,09)*25,27</t>
  </si>
  <si>
    <t>72</t>
  </si>
  <si>
    <t>151101111</t>
  </si>
  <si>
    <t>Odstranění příložného pažení a rozepření stěn rýh hl do 2 m</t>
  </si>
  <si>
    <t>1027858417</t>
  </si>
  <si>
    <t>13</t>
  </si>
  <si>
    <t>151101112</t>
  </si>
  <si>
    <t>Odstranění příložného pažení a rozepření stěn rýh hl do 4 m</t>
  </si>
  <si>
    <t>104199122</t>
  </si>
  <si>
    <t>14</t>
  </si>
  <si>
    <t>161101102</t>
  </si>
  <si>
    <t>Svislé přemístění výkopku z horniny tř. 1 až 4 hl výkopu do 4 m</t>
  </si>
  <si>
    <t>-1322796956</t>
  </si>
  <si>
    <t>62,912+50,33</t>
  </si>
  <si>
    <t>161101152</t>
  </si>
  <si>
    <t>Svislé přemístění výkopku z horniny tř. 5 až 7 hl výkopu do 4 m</t>
  </si>
  <si>
    <t>-1414128847</t>
  </si>
  <si>
    <t>16</t>
  </si>
  <si>
    <t>162501102</t>
  </si>
  <si>
    <t>Vodorovné přemístění do 3000 m výkopku/sypaniny z horniny tř. 1 až 4</t>
  </si>
  <si>
    <t>-996163804</t>
  </si>
  <si>
    <t>"mezideponie" 2*77,746</t>
  </si>
  <si>
    <t>17</t>
  </si>
  <si>
    <t>162701105</t>
  </si>
  <si>
    <t>Vodorovné přemístění do 10000 m výkopku z horniny tř. 1 až 4</t>
  </si>
  <si>
    <t>-1047369855</t>
  </si>
  <si>
    <t>113,242-77,746</t>
  </si>
  <si>
    <t>18</t>
  </si>
  <si>
    <t>162701109</t>
  </si>
  <si>
    <t>Příplatek k vodorovnému přemístění výkopku/sypaniny z horniny tř. 1 až 4 ZKD 1000 m přes 10000 m</t>
  </si>
  <si>
    <t>-450712155</t>
  </si>
  <si>
    <t>35,496*10</t>
  </si>
  <si>
    <t>19</t>
  </si>
  <si>
    <t>162701155</t>
  </si>
  <si>
    <t>Vodorovné přemístění do 10000 m výkopku z horniny tř. 5 až 7</t>
  </si>
  <si>
    <t>-1417844480</t>
  </si>
  <si>
    <t>20</t>
  </si>
  <si>
    <t>162701159</t>
  </si>
  <si>
    <t>Příplatek k vodorovnému přemístění výkopku/sypaniny z horniny tř. 5 až 7 ZKD 1000 m přes 10000 m</t>
  </si>
  <si>
    <t>-1005271370</t>
  </si>
  <si>
    <t>12,582*10</t>
  </si>
  <si>
    <t>171201201</t>
  </si>
  <si>
    <t>Uložení sypaniny na skládky</t>
  </si>
  <si>
    <t>-2036036375</t>
  </si>
  <si>
    <t>35,496+12,528</t>
  </si>
  <si>
    <t>22</t>
  </si>
  <si>
    <t>171201211</t>
  </si>
  <si>
    <t>Poplatek za uložení odpadu ze sypaniny na skládce (skládkovné)</t>
  </si>
  <si>
    <t>t</t>
  </si>
  <si>
    <t>459526271</t>
  </si>
  <si>
    <t>48,024*1,9</t>
  </si>
  <si>
    <t>23</t>
  </si>
  <si>
    <t>174101101</t>
  </si>
  <si>
    <t>Zásyp jam, šachet rýh nebo kolem objektů sypaninou se zhutněním</t>
  </si>
  <si>
    <t>-1746618598</t>
  </si>
  <si>
    <t>"výkop celkem" 125,824</t>
  </si>
  <si>
    <t>"dn250" -0,65*1,0*40,0</t>
  </si>
  <si>
    <t>"dn150" -0,55*1,0*28,1</t>
  </si>
  <si>
    <t>"šachty DN1000" -3,14*0,6*0,6*4,73</t>
  </si>
  <si>
    <t>"UV 5 ks" -3,14*0,25*0,25*1,3*5</t>
  </si>
  <si>
    <t>24</t>
  </si>
  <si>
    <t>175101101</t>
  </si>
  <si>
    <t>Obsyp potrubí bez prohození sypaniny z hornin tř. 1 až 4 uloženým do 3 m od kraje výkopu</t>
  </si>
  <si>
    <t>1205827185</t>
  </si>
  <si>
    <t>"dn250" 0,55*1,0*(40,0-2)</t>
  </si>
  <si>
    <t>"dn150" 0,45*1,0*28,1</t>
  </si>
  <si>
    <t>"dn250" -3,14*0,125*0,125*(40,0-2)</t>
  </si>
  <si>
    <t>"DN150" -3,14*0,075*0,075*28,1</t>
  </si>
  <si>
    <t>25</t>
  </si>
  <si>
    <t>M</t>
  </si>
  <si>
    <t>583313501</t>
  </si>
  <si>
    <t>lomová prosívka</t>
  </si>
  <si>
    <t>-1731952775</t>
  </si>
  <si>
    <t>31,185*1,01*1,10</t>
  </si>
  <si>
    <t>Svislé a kompletní konstrukce</t>
  </si>
  <si>
    <t>26</t>
  </si>
  <si>
    <t>359901111</t>
  </si>
  <si>
    <t>Vyčištění potrubí</t>
  </si>
  <si>
    <t>-146590191</t>
  </si>
  <si>
    <t>40,0+28,1</t>
  </si>
  <si>
    <t>27</t>
  </si>
  <si>
    <t>359901211</t>
  </si>
  <si>
    <t>Monitoring stoky jakékoli výšky na nové kanalizaci</t>
  </si>
  <si>
    <t>1348067293</t>
  </si>
  <si>
    <t>Vodorovné konstrukce</t>
  </si>
  <si>
    <t>28</t>
  </si>
  <si>
    <t>451573111</t>
  </si>
  <si>
    <t>Lože pod potrubí otevřený výkop ze štěrkopísku</t>
  </si>
  <si>
    <t>-164208480</t>
  </si>
  <si>
    <t>"dn250" 0,1*1,0*(40,0-2)</t>
  </si>
  <si>
    <t>"dn150" 0,1*1,0*28,1</t>
  </si>
  <si>
    <t>Trubní vedení</t>
  </si>
  <si>
    <t>29</t>
  </si>
  <si>
    <t>837314111</t>
  </si>
  <si>
    <t>Montáž  útesů s hrdlem DN 150</t>
  </si>
  <si>
    <t>kus</t>
  </si>
  <si>
    <t>1481988980</t>
  </si>
  <si>
    <t>30</t>
  </si>
  <si>
    <t>837365122R</t>
  </si>
  <si>
    <t>Výsek na stávajícím potrubí do DN 300</t>
  </si>
  <si>
    <t>1186386595</t>
  </si>
  <si>
    <t>31</t>
  </si>
  <si>
    <t>871350420</t>
  </si>
  <si>
    <t>Montáž kanalizačního potrubí korugovaného SN 12  z polypropylenu DN 200</t>
  </si>
  <si>
    <t>1622243767</t>
  </si>
  <si>
    <t>32</t>
  </si>
  <si>
    <t>286152420</t>
  </si>
  <si>
    <t>trubka kanalizační ULTRA RIB SN16 UR-2 DN 150 mm/ 5 m</t>
  </si>
  <si>
    <t>-2058838909</t>
  </si>
  <si>
    <t>28,1*1,093/5</t>
  </si>
  <si>
    <t>6,143*2 'Přepočtené koeficientem množství</t>
  </si>
  <si>
    <t>33</t>
  </si>
  <si>
    <t>871360420</t>
  </si>
  <si>
    <t>Montáž kanalizačního potrubí korugovaného SN 12  z polypropylenu DN 250</t>
  </si>
  <si>
    <t>1032772399</t>
  </si>
  <si>
    <t>34</t>
  </si>
  <si>
    <t>286152480</t>
  </si>
  <si>
    <t>trubka kanalizační ULTRA RIB SN16 UR-2 DN 250 mm/ 5 m</t>
  </si>
  <si>
    <t>559917910</t>
  </si>
  <si>
    <t>40,0*1,093/5</t>
  </si>
  <si>
    <t>35</t>
  </si>
  <si>
    <t>877310410</t>
  </si>
  <si>
    <t>Montáž kolen na potrubí z PP trub korugovaných DN 150</t>
  </si>
  <si>
    <t>-246375855</t>
  </si>
  <si>
    <t>36</t>
  </si>
  <si>
    <t>286154060</t>
  </si>
  <si>
    <t>koleno ULTRA RIB UR-2 DIN 150/45°</t>
  </si>
  <si>
    <t>1905895948</t>
  </si>
  <si>
    <t>5*1,015</t>
  </si>
  <si>
    <t>37</t>
  </si>
  <si>
    <t>877360420</t>
  </si>
  <si>
    <t>Montáž odboček na potrubí z PP trub korugovaných DN 250</t>
  </si>
  <si>
    <t>-1437634520</t>
  </si>
  <si>
    <t>38</t>
  </si>
  <si>
    <t>286154660</t>
  </si>
  <si>
    <t>odbočka ULTRA RIB UR-2 DIN 45° 250/150 mm</t>
  </si>
  <si>
    <t>-1092586978</t>
  </si>
  <si>
    <t>3*1,015</t>
  </si>
  <si>
    <t>39</t>
  </si>
  <si>
    <t>892351111</t>
  </si>
  <si>
    <t>Tlaková zkouška vodou potrubí DN 150 nebo 200</t>
  </si>
  <si>
    <t>-1247229037</t>
  </si>
  <si>
    <t>40</t>
  </si>
  <si>
    <t>892372111</t>
  </si>
  <si>
    <t>Zabezpečení konců potrubí DN do 300 při tlakových zkouškách vodou</t>
  </si>
  <si>
    <t>543342303</t>
  </si>
  <si>
    <t>41</t>
  </si>
  <si>
    <t>892381111</t>
  </si>
  <si>
    <t>Tlaková zkouška vodou potrubí DN 250, DN 300 nebo 350</t>
  </si>
  <si>
    <t>1406575334</t>
  </si>
  <si>
    <t>42</t>
  </si>
  <si>
    <t>892585111</t>
  </si>
  <si>
    <t>Zkouška těsnosti kanalizace DN do 300, vodou</t>
  </si>
  <si>
    <t>413326071</t>
  </si>
  <si>
    <t>43</t>
  </si>
  <si>
    <t>894118001</t>
  </si>
  <si>
    <t>Příplatek ZKD 0,60 m výšky vstupu na potrubí</t>
  </si>
  <si>
    <t>2038491971</t>
  </si>
  <si>
    <t>44</t>
  </si>
  <si>
    <t>894411121</t>
  </si>
  <si>
    <t>Zřízení šachet kanalizačních z betonových dílců na potrubí DN nad 200 do 300 dno beton tř. C 25/30</t>
  </si>
  <si>
    <t>-10342641</t>
  </si>
  <si>
    <t>45</t>
  </si>
  <si>
    <t>895941111</t>
  </si>
  <si>
    <t>Zřízení vpusti kanalizační uliční z betonových dílců typ UV-50 normální</t>
  </si>
  <si>
    <t>-1541050535</t>
  </si>
  <si>
    <t>46</t>
  </si>
  <si>
    <t>899104111</t>
  </si>
  <si>
    <t>Osazení poklopů litinových nebo ocelových včetně rámů hmotnosti nad 150 kg</t>
  </si>
  <si>
    <t>351301090</t>
  </si>
  <si>
    <t>47</t>
  </si>
  <si>
    <t>592246601</t>
  </si>
  <si>
    <t>poklop šachtový D 400 BEGU-DIN</t>
  </si>
  <si>
    <t>1664798723</t>
  </si>
  <si>
    <t>48</t>
  </si>
  <si>
    <t>59224336</t>
  </si>
  <si>
    <t>dno betonové šachty kanalizační přímé TBZ-Q.1 100/525 KOM tl. 15 cm</t>
  </si>
  <si>
    <t>-475450259</t>
  </si>
  <si>
    <t>49</t>
  </si>
  <si>
    <t>59224338</t>
  </si>
  <si>
    <t>dno betonové šachty kanalizační přímé TBZ-Q.1 100/500 KOM tl. 15 cm</t>
  </si>
  <si>
    <t>-1120106369</t>
  </si>
  <si>
    <t>50</t>
  </si>
  <si>
    <t>592243480</t>
  </si>
  <si>
    <t>těsnění elastometrové pro spojení šachetních dílů EMT DN 1000</t>
  </si>
  <si>
    <t>-1876022514</t>
  </si>
  <si>
    <t>51</t>
  </si>
  <si>
    <t>592243060</t>
  </si>
  <si>
    <t>skruž betonová šachetní TBS-Q.1 100/50 D100x50x12 cm</t>
  </si>
  <si>
    <t>2062268102</t>
  </si>
  <si>
    <t>52</t>
  </si>
  <si>
    <t>592243070</t>
  </si>
  <si>
    <t>skruž betonová šachetní TBS-Q.1 100/100 D100x100x12 cm</t>
  </si>
  <si>
    <t>-1743705629</t>
  </si>
  <si>
    <t>53</t>
  </si>
  <si>
    <t>592243120</t>
  </si>
  <si>
    <t>konus šachetní betonový TBR-Q.1 100-63/58/12 KPS 100x62,5x58 cm</t>
  </si>
  <si>
    <t>-473088878</t>
  </si>
  <si>
    <t>54</t>
  </si>
  <si>
    <t>592243230</t>
  </si>
  <si>
    <t>prstenec šachetní betonový vyrovnávací TBW-Q.1 63/10 62,5 x 12 x 10 cm</t>
  </si>
  <si>
    <t>984319347</t>
  </si>
  <si>
    <t>55</t>
  </si>
  <si>
    <t>592243231</t>
  </si>
  <si>
    <t>prstenec šachetní betonový vyrovnávací TBW-Q.1 63/12 62,5 x 12 x 12 cm</t>
  </si>
  <si>
    <t>-1356025109</t>
  </si>
  <si>
    <t>56</t>
  </si>
  <si>
    <t>899204111</t>
  </si>
  <si>
    <t>Osazení mříží litinových včetně rámů a košů na bahno hmotnosti nad 150 kg</t>
  </si>
  <si>
    <t>1757154351</t>
  </si>
  <si>
    <t>57</t>
  </si>
  <si>
    <t>592238640</t>
  </si>
  <si>
    <t>prstenec betonový pro uliční vpusť vyrovnávací TBV-Q 390/60/10a, 39x6x13 cm</t>
  </si>
  <si>
    <t>2105239248</t>
  </si>
  <si>
    <t>58</t>
  </si>
  <si>
    <t>592238580</t>
  </si>
  <si>
    <t>skruž betonová pro uliční vpusť horní TBV-Q 450/570/5d, 45x57x5 cm</t>
  </si>
  <si>
    <t>-1097437203</t>
  </si>
  <si>
    <t>59</t>
  </si>
  <si>
    <t>592238540</t>
  </si>
  <si>
    <t>skruž betonová pro uliční vpusť s výtokovým otvorem PVC TBV-Q 450/350/3a, 45x35x5 cm</t>
  </si>
  <si>
    <t>939348548</t>
  </si>
  <si>
    <t>60</t>
  </si>
  <si>
    <t>592238520</t>
  </si>
  <si>
    <t>dno betonové pro uliční vpusť s kalovou prohlubní TBV-Q 2a 45x30x5 cm</t>
  </si>
  <si>
    <t>-1631855425</t>
  </si>
  <si>
    <t>61</t>
  </si>
  <si>
    <t>592238741</t>
  </si>
  <si>
    <t>koš pozink. C3 DIN 4052, vysoký, pro rám 500/500</t>
  </si>
  <si>
    <t>-697525699</t>
  </si>
  <si>
    <t>62</t>
  </si>
  <si>
    <t>592238760</t>
  </si>
  <si>
    <t>rám zabetonovaný DIN 19583-9 500/500 mm</t>
  </si>
  <si>
    <t>96311988</t>
  </si>
  <si>
    <t>63</t>
  </si>
  <si>
    <t>592238780</t>
  </si>
  <si>
    <t>mříž M1 D400 DIN 19583-13, 500/500 mm</t>
  </si>
  <si>
    <t>1524756336</t>
  </si>
  <si>
    <t>998</t>
  </si>
  <si>
    <t>Přesun hmot</t>
  </si>
  <si>
    <t>64</t>
  </si>
  <si>
    <t>998276101</t>
  </si>
  <si>
    <t>Přesun hmot pro trubní vedení z trub z plastických hmot otevřený výkop</t>
  </si>
  <si>
    <t>229181087</t>
  </si>
  <si>
    <t>VRN</t>
  </si>
  <si>
    <t>Vedlejší rozpočtové náklady</t>
  </si>
  <si>
    <t>VRN1</t>
  </si>
  <si>
    <t>Průzkumné, geodetické a projektové práce</t>
  </si>
  <si>
    <t>65</t>
  </si>
  <si>
    <t>012103000</t>
  </si>
  <si>
    <t>Geodetické práce před výstavbou</t>
  </si>
  <si>
    <t>kpl</t>
  </si>
  <si>
    <t>1024</t>
  </si>
  <si>
    <t>1143836031</t>
  </si>
  <si>
    <t>66</t>
  </si>
  <si>
    <t>012203000</t>
  </si>
  <si>
    <t>Geodetické práce při provádění stavby</t>
  </si>
  <si>
    <t>28534496</t>
  </si>
  <si>
    <t>"zaměření skutečného provedení" 1</t>
  </si>
  <si>
    <t>67</t>
  </si>
  <si>
    <t>012303000</t>
  </si>
  <si>
    <t>Geodetické práce po výstavbě</t>
  </si>
  <si>
    <t>-1949055016</t>
  </si>
  <si>
    <t>68</t>
  </si>
  <si>
    <t>013254000</t>
  </si>
  <si>
    <t>Dokumentace skutečného provedení stavby</t>
  </si>
  <si>
    <t>-2137246019</t>
  </si>
  <si>
    <t>69</t>
  </si>
  <si>
    <t>980107111</t>
  </si>
  <si>
    <t>Zkouška zhutnění zásypu</t>
  </si>
  <si>
    <t>-1009092644</t>
  </si>
  <si>
    <t>70</t>
  </si>
  <si>
    <t>980108111</t>
  </si>
  <si>
    <t>Zkouška vhodnosti zásypového materiálu</t>
  </si>
  <si>
    <t>1599772940</t>
  </si>
  <si>
    <t>2 - SO 03 Splašková kanalizace - tlakový řad B</t>
  </si>
  <si>
    <t xml:space="preserve">    9 - Ostatní konstrukce a práce, bourání</t>
  </si>
  <si>
    <t>M - Práce a dodávky M</t>
  </si>
  <si>
    <t xml:space="preserve">    21-M - Elektromontáže</t>
  </si>
  <si>
    <t xml:space="preserve">    46-M - Zemní práce při extr.mont.pracích</t>
  </si>
  <si>
    <t>727664379</t>
  </si>
  <si>
    <t>-1132157587</t>
  </si>
  <si>
    <t>1930503400</t>
  </si>
  <si>
    <t>6*1,5</t>
  </si>
  <si>
    <t>74190510</t>
  </si>
  <si>
    <t>14*1,5</t>
  </si>
  <si>
    <t>1115455940</t>
  </si>
  <si>
    <t>125,504*0,5</t>
  </si>
  <si>
    <t>1729755016</t>
  </si>
  <si>
    <t>(1,25+1,21)*5,85+(1,21+1,49)*3,64+(1,49+1,37)*8,41+(1,37+1,42)*14,5+(1,42+1,32)*0,7+(1,32+1,50)*29,57+(1,50+1,32)*47,3+(1,32+1,58)*19,82</t>
  </si>
  <si>
    <t>364,896*1,0*0,5</t>
  </si>
  <si>
    <t>"odpočet asfalt" -0,44*1,0*(129,8-5,6)</t>
  </si>
  <si>
    <t>"odpočet dlažby" -0,41*1,0*5,6</t>
  </si>
  <si>
    <t>-1605643891</t>
  </si>
  <si>
    <t>659229775</t>
  </si>
  <si>
    <t>125,504*0,4</t>
  </si>
  <si>
    <t>1844002348</t>
  </si>
  <si>
    <t>-1987470223</t>
  </si>
  <si>
    <t>125,504*0,1</t>
  </si>
  <si>
    <t>255287163</t>
  </si>
  <si>
    <t>364,896*0,5</t>
  </si>
  <si>
    <t>1507307256</t>
  </si>
  <si>
    <t>-228522962</t>
  </si>
  <si>
    <t>62,752+50,202</t>
  </si>
  <si>
    <t>772730476</t>
  </si>
  <si>
    <t>-1925008416</t>
  </si>
  <si>
    <t>"mezideponie" 2*78,387</t>
  </si>
  <si>
    <t>-1115570202</t>
  </si>
  <si>
    <t>112,954-78,387</t>
  </si>
  <si>
    <t>1395940660</t>
  </si>
  <si>
    <t>34,567*10</t>
  </si>
  <si>
    <t>767069210</t>
  </si>
  <si>
    <t>-2132745528</t>
  </si>
  <si>
    <t>12,55*10</t>
  </si>
  <si>
    <t>1706478904</t>
  </si>
  <si>
    <t>34,567+12,55</t>
  </si>
  <si>
    <t>-1748347244</t>
  </si>
  <si>
    <t>47,117*1,9</t>
  </si>
  <si>
    <t>-736340709</t>
  </si>
  <si>
    <t>"výkop celkem" 125,504</t>
  </si>
  <si>
    <t>"d63" -0,363*1,0*129,8</t>
  </si>
  <si>
    <t>973435250</t>
  </si>
  <si>
    <t>"d63" 0,263*1,0*129,8</t>
  </si>
  <si>
    <t>583313450</t>
  </si>
  <si>
    <t>kamenivo těžené drobné tříděné (Bratčice) frakce 0-4</t>
  </si>
  <si>
    <t>370459518</t>
  </si>
  <si>
    <t>34,137*1,01*1,1*1,89</t>
  </si>
  <si>
    <t>-363019091</t>
  </si>
  <si>
    <t>"d63" 0,1*1,0*129,8</t>
  </si>
  <si>
    <t>452313121</t>
  </si>
  <si>
    <t>Podkladní bloky z betonu prostého tř. C 8/10 otevřený výkop</t>
  </si>
  <si>
    <t>676077664</t>
  </si>
  <si>
    <t>0,5*0,7*0,5*1</t>
  </si>
  <si>
    <t>452353101</t>
  </si>
  <si>
    <t>Bednění podkladních bloků otevřený výkop</t>
  </si>
  <si>
    <t>-1609404806</t>
  </si>
  <si>
    <t>(0,5+0,7)*2*0,5*1</t>
  </si>
  <si>
    <t>857242121</t>
  </si>
  <si>
    <t>Montáž litinových tvarovek jednoosých přírubových otevřený výkop DN 80</t>
  </si>
  <si>
    <t>-2018837939</t>
  </si>
  <si>
    <t>552518101</t>
  </si>
  <si>
    <t>koleno přírubové s patkou kat.č.: 5049 pro připojení k hydrantu DN 50</t>
  </si>
  <si>
    <t>525904266</t>
  </si>
  <si>
    <t>-1522590632</t>
  </si>
  <si>
    <t>422929324</t>
  </si>
  <si>
    <t>Příruba č. 0400 PE 50/63</t>
  </si>
  <si>
    <t>65541513</t>
  </si>
  <si>
    <t>871211121</t>
  </si>
  <si>
    <t>Montáž potrubí z trubek z tlakového polyetylénu otevřený výkop svařovaných vnější průměr 63 mm</t>
  </si>
  <si>
    <t>-83857977</t>
  </si>
  <si>
    <t>286136960</t>
  </si>
  <si>
    <t>potrubí kanalizační tlakové PE100 RC dle PAS 1075 SDR 17, 63 x 5,8 mm</t>
  </si>
  <si>
    <t>1265509361</t>
  </si>
  <si>
    <t>129,8*1,015</t>
  </si>
  <si>
    <t>877211101</t>
  </si>
  <si>
    <t>Montáž elektrospojek na potrubí z PE trub d 63</t>
  </si>
  <si>
    <t>202705064</t>
  </si>
  <si>
    <t>286159720</t>
  </si>
  <si>
    <t>elektrospojka SDR 11, PE 100, PN 16 d 63</t>
  </si>
  <si>
    <t>-146553380</t>
  </si>
  <si>
    <t>"potrubí v návinu, rezerva" 4*1,015</t>
  </si>
  <si>
    <t>286123420</t>
  </si>
  <si>
    <t>nákružek lemový  PE100 SDR11 d 63</t>
  </si>
  <si>
    <t>1793108090</t>
  </si>
  <si>
    <t>1*1,015</t>
  </si>
  <si>
    <t>286149461</t>
  </si>
  <si>
    <t>oblouk 30°, PE 100, PN 16, d 63</t>
  </si>
  <si>
    <t>-1841361454</t>
  </si>
  <si>
    <t>2*1,015</t>
  </si>
  <si>
    <t>286149451</t>
  </si>
  <si>
    <t>oblouk 22°, PE 100, PN 16, d 63</t>
  </si>
  <si>
    <t>620096816</t>
  </si>
  <si>
    <t>877211113</t>
  </si>
  <si>
    <t>Montáž elektro T-kusů na potrubí z PE trub d 63</t>
  </si>
  <si>
    <t>-1166066539</t>
  </si>
  <si>
    <t>286149681R</t>
  </si>
  <si>
    <t>elektro T-kus redukovaný, PE 100, PN 16, d 63-50</t>
  </si>
  <si>
    <t>128</t>
  </si>
  <si>
    <t>818276784</t>
  </si>
  <si>
    <t>6*1,015</t>
  </si>
  <si>
    <t>230040009</t>
  </si>
  <si>
    <t>Montáž trubní díly DN 50</t>
  </si>
  <si>
    <t>2069368175</t>
  </si>
  <si>
    <t>42294211R</t>
  </si>
  <si>
    <t xml:space="preserve">napojovací tvarovka ISO 50, bezzávitový spoj pro PE potrubí </t>
  </si>
  <si>
    <t>375121206</t>
  </si>
  <si>
    <t>891182122</t>
  </si>
  <si>
    <t>Montáž kanalizačních šoupátek otevřený výkop DN 40</t>
  </si>
  <si>
    <t>-1979779915</t>
  </si>
  <si>
    <t>42221148R</t>
  </si>
  <si>
    <t>šoupě pro odpadní vodu č. D480 40/50 PN10</t>
  </si>
  <si>
    <t>1334871615</t>
  </si>
  <si>
    <t>422910822</t>
  </si>
  <si>
    <t>souprava zemní teleskop. č. 9601 pro odpadní šoupě D480</t>
  </si>
  <si>
    <t>-1103775847</t>
  </si>
  <si>
    <t>422926260</t>
  </si>
  <si>
    <t>podkladní deska univerzální</t>
  </si>
  <si>
    <t>863592790</t>
  </si>
  <si>
    <t>877171101</t>
  </si>
  <si>
    <t>Montáž elektrospojek na potrubí z PE trub d 40</t>
  </si>
  <si>
    <t>1916799610</t>
  </si>
  <si>
    <t>286149730</t>
  </si>
  <si>
    <t>elektroredukce, PE 100, PN 16, d 50-40</t>
  </si>
  <si>
    <t>-1710863521</t>
  </si>
  <si>
    <t>"přípojky" 6*1,015</t>
  </si>
  <si>
    <t>899401111</t>
  </si>
  <si>
    <t>Osazení poklopů litinových ventilových</t>
  </si>
  <si>
    <t>-393537861</t>
  </si>
  <si>
    <t>422914021</t>
  </si>
  <si>
    <t>uliční poklop ventilový</t>
  </si>
  <si>
    <t>-1328875673</t>
  </si>
  <si>
    <t>891217111</t>
  </si>
  <si>
    <t>Montáž hydrantů podzemních DN 50</t>
  </si>
  <si>
    <t>1050088387</t>
  </si>
  <si>
    <t>422928132</t>
  </si>
  <si>
    <t xml:space="preserve">proplachovací souprava na odpadní vodu č. D810 DN 50 </t>
  </si>
  <si>
    <t>1617294227</t>
  </si>
  <si>
    <t>892233111</t>
  </si>
  <si>
    <t>Proplach potrubí DN od 40 do 70</t>
  </si>
  <si>
    <t>1157586664</t>
  </si>
  <si>
    <t>892241111</t>
  </si>
  <si>
    <t>Tlaková zkouška tlakového potrubí do 80</t>
  </si>
  <si>
    <t>-705359051</t>
  </si>
  <si>
    <t>1142827898</t>
  </si>
  <si>
    <t>899401113</t>
  </si>
  <si>
    <t>Osazení poklopů litinových hydrantových</t>
  </si>
  <si>
    <t>-2023720871</t>
  </si>
  <si>
    <t>422928120</t>
  </si>
  <si>
    <t xml:space="preserve">uliční poklop hydrantový </t>
  </si>
  <si>
    <t>-676353833</t>
  </si>
  <si>
    <t>422926261</t>
  </si>
  <si>
    <t>podkladní deska hydrantová</t>
  </si>
  <si>
    <t>277005934</t>
  </si>
  <si>
    <t>899712111</t>
  </si>
  <si>
    <t>Orientační tabulky na zdivu</t>
  </si>
  <si>
    <t>-1624794742</t>
  </si>
  <si>
    <t>6+1</t>
  </si>
  <si>
    <t>Ostatní konstrukce a práce, bourání</t>
  </si>
  <si>
    <t>991905R</t>
  </si>
  <si>
    <t>Napojení výtlaku D63 do stáv. RŠ</t>
  </si>
  <si>
    <t>-1238174297</t>
  </si>
  <si>
    <t>1126273691</t>
  </si>
  <si>
    <t>Práce a dodávky M</t>
  </si>
  <si>
    <t>21-M</t>
  </si>
  <si>
    <t>Elektromontáže</t>
  </si>
  <si>
    <t>210800625</t>
  </si>
  <si>
    <t>Montáž vodičů CY 4 mm2 uložených volně</t>
  </si>
  <si>
    <t>751374178</t>
  </si>
  <si>
    <t>341408250</t>
  </si>
  <si>
    <t>vodič silový s Cu jádrem CY H07 V-U 4 mm2</t>
  </si>
  <si>
    <t>1160821328</t>
  </si>
  <si>
    <t>46-M</t>
  </si>
  <si>
    <t>Zemní práce při extr.mont.pracích</t>
  </si>
  <si>
    <t>460490012</t>
  </si>
  <si>
    <t>Zakrytí potrubí výstražnou fólií PVC š 33cm</t>
  </si>
  <si>
    <t>-685970686</t>
  </si>
  <si>
    <t>1192518760</t>
  </si>
  <si>
    <t>-325094126</t>
  </si>
  <si>
    <t>1730575469</t>
  </si>
  <si>
    <t>1552951396</t>
  </si>
  <si>
    <t>-1206918144</t>
  </si>
  <si>
    <t>-270403041</t>
  </si>
  <si>
    <t>3 - SO 04.1 Dešťová kanalizace - stoka D</t>
  </si>
  <si>
    <t xml:space="preserve">    5 - Komunikace pozemní</t>
  </si>
  <si>
    <t xml:space="preserve">    99 - Přesun hmot</t>
  </si>
  <si>
    <t>111101101</t>
  </si>
  <si>
    <t>Odstranění travin z celkové plochy do 0,1 ha</t>
  </si>
  <si>
    <t>ha</t>
  </si>
  <si>
    <t>1554807787</t>
  </si>
  <si>
    <t>9,45*1,2*0,0001</t>
  </si>
  <si>
    <t>113107164</t>
  </si>
  <si>
    <t>Odstranění podkladu pl přes 50 do 200 m2 z kameniva drceného tl 400 mm</t>
  </si>
  <si>
    <t>-827364511</t>
  </si>
  <si>
    <t>"asfalt" (1,2+0,6)*33,0</t>
  </si>
  <si>
    <t>113107181</t>
  </si>
  <si>
    <t>Odstranění podkladu pl přes 50 do 200 m2 živičných tl 50 mm</t>
  </si>
  <si>
    <t>-66340527</t>
  </si>
  <si>
    <t>113107182</t>
  </si>
  <si>
    <t>Odstranění podkladu pl přes 50 do 200 m2 živičných tl 100 mm</t>
  </si>
  <si>
    <t>1098773134</t>
  </si>
  <si>
    <t>"asfalt tl. 70 mm" (1,2+0,6)*33,0</t>
  </si>
  <si>
    <t>501889738</t>
  </si>
  <si>
    <t>-1080171193</t>
  </si>
  <si>
    <t>-1943971935</t>
  </si>
  <si>
    <t>119001411</t>
  </si>
  <si>
    <t>Dočasné zajištění potrubí betonového, ŽB nebo kameninového DN do 200</t>
  </si>
  <si>
    <t>-1908366666</t>
  </si>
  <si>
    <t>2*1,5</t>
  </si>
  <si>
    <t>119001412</t>
  </si>
  <si>
    <t>Dočasné zajištění potrubí betonového, ŽB nebo kameninového DN do 500</t>
  </si>
  <si>
    <t>-884368501</t>
  </si>
  <si>
    <t>1*1,5</t>
  </si>
  <si>
    <t>-1359720025</t>
  </si>
  <si>
    <t>10*1,5</t>
  </si>
  <si>
    <t>-507091659</t>
  </si>
  <si>
    <t>157,267*0,2</t>
  </si>
  <si>
    <t>121101101</t>
  </si>
  <si>
    <t>Sejmutí ornice s přemístěním na vzdálenost do 50 m</t>
  </si>
  <si>
    <t>465606854</t>
  </si>
  <si>
    <t>9,45*1,2*0,2</t>
  </si>
  <si>
    <t>1385594078</t>
  </si>
  <si>
    <t>"DN250" (1,32+1,92)*5,75+(1,92+2,17)*18,35+(2,17+2,13)*13,88+(2,13+1,93)*13,66+(1,93+1,66)*10,26+(1,66+1,46)*5,89</t>
  </si>
  <si>
    <t>"přípojky" (1,46+0,99)*29,71</t>
  </si>
  <si>
    <t>"přípojky" (1,12+1,46)*2,5</t>
  </si>
  <si>
    <t>(264,035+6,45)*1,2*0,5</t>
  </si>
  <si>
    <t>72,79*1,0*0,5</t>
  </si>
  <si>
    <t>"odpočet asfalt" -0,44*1,2*(58,34+29,71+2,5)</t>
  </si>
  <si>
    <t>"odpočet ornice" -0,2*1,2*9,45</t>
  </si>
  <si>
    <t>"rozšíření výkopu pro šachty" 6*1,103</t>
  </si>
  <si>
    <t>"rozšíření výkopu pro UV" 3,14*0,50*0,50*1,30*2</t>
  </si>
  <si>
    <t>157,267*0,5</t>
  </si>
  <si>
    <t>-1068373794</t>
  </si>
  <si>
    <t>-1448929298</t>
  </si>
  <si>
    <t>157,267*0,4</t>
  </si>
  <si>
    <t>1262793505</t>
  </si>
  <si>
    <t>2132762767</t>
  </si>
  <si>
    <t>157,267*0,1</t>
  </si>
  <si>
    <t>1882238206</t>
  </si>
  <si>
    <t>"DN150" (1,46+0,99)*29,71</t>
  </si>
  <si>
    <t>"DN150" (1,12+1,46)*2,5</t>
  </si>
  <si>
    <t>264,035+6,45+0,5*72,79</t>
  </si>
  <si>
    <t>1703781399</t>
  </si>
  <si>
    <t>-715077144</t>
  </si>
  <si>
    <t>78,634+62,907</t>
  </si>
  <si>
    <t>80825596</t>
  </si>
  <si>
    <t>-1566376285</t>
  </si>
  <si>
    <t>"mezideponie" 2*74,484</t>
  </si>
  <si>
    <t>-11591555</t>
  </si>
  <si>
    <t>141,541-74,484</t>
  </si>
  <si>
    <t>-503341536</t>
  </si>
  <si>
    <t>67,057*10</t>
  </si>
  <si>
    <t>263479364</t>
  </si>
  <si>
    <t>1897180420</t>
  </si>
  <si>
    <t>15,727*10</t>
  </si>
  <si>
    <t>-113552351</t>
  </si>
  <si>
    <t>67,057+15,727</t>
  </si>
  <si>
    <t>1897133783</t>
  </si>
  <si>
    <t>82,784*1,9</t>
  </si>
  <si>
    <t>-518372890</t>
  </si>
  <si>
    <t>"výkop celkem" 157,267</t>
  </si>
  <si>
    <t>"dn250" -0,65*1,2*67,79</t>
  </si>
  <si>
    <t>"dn150" -0,55*1,2*2,5</t>
  </si>
  <si>
    <t>"dn150" -0,55*1,0*29,71</t>
  </si>
  <si>
    <t>"šachty DN1000" -3,14*0,6*0,6*10,09</t>
  </si>
  <si>
    <t>"UV 2 ks" -3,14*0,25*0,25*1,3*2</t>
  </si>
  <si>
    <t>1794078834</t>
  </si>
  <si>
    <t>"dn250" 0,55*1,2*67,79</t>
  </si>
  <si>
    <t>"dn150" 0,45*1,2*2,5</t>
  </si>
  <si>
    <t>"dn150" 0,45*1,0*29,71</t>
  </si>
  <si>
    <t>"dn250" -3,14*0,125*0,125*(67,79-6)</t>
  </si>
  <si>
    <t>"DN150" -3,14*0,075*0,075*(29,71+2,5)</t>
  </si>
  <si>
    <t>1137131304</t>
  </si>
  <si>
    <t>55,86*1,01*1,10</t>
  </si>
  <si>
    <t>180401211</t>
  </si>
  <si>
    <t>Založení lučního trávníku výsevem v rovině a ve svahu do 1:5</t>
  </si>
  <si>
    <t>-1359657180</t>
  </si>
  <si>
    <t>9,45*1,2</t>
  </si>
  <si>
    <t>181301103</t>
  </si>
  <si>
    <t>Rozprostření ornice tl vrstvy do 200 mm pl do 500 m2 v rovině nebo ve svahu do 1:5</t>
  </si>
  <si>
    <t>-748768834</t>
  </si>
  <si>
    <t>005724700</t>
  </si>
  <si>
    <t>osivo směs travní univerzál</t>
  </si>
  <si>
    <t>kg</t>
  </si>
  <si>
    <t>-2142720006</t>
  </si>
  <si>
    <t>11,34*0,03*1,08</t>
  </si>
  <si>
    <t>-240770537</t>
  </si>
  <si>
    <t>67,8+29,71+2,5</t>
  </si>
  <si>
    <t>1311713331</t>
  </si>
  <si>
    <t>1583535026</t>
  </si>
  <si>
    <t>"dn250" 0,1*1,2*67,79</t>
  </si>
  <si>
    <t>"dn150" 0,1*1,2*2,5</t>
  </si>
  <si>
    <t>"dn150" 0,1*1,0*29,71</t>
  </si>
  <si>
    <t>Komunikace pozemní</t>
  </si>
  <si>
    <t>564861111</t>
  </si>
  <si>
    <t>Podklad ze štěrkodrtě ŠD tl 200 mm</t>
  </si>
  <si>
    <t>2041095526</t>
  </si>
  <si>
    <t>56515511R</t>
  </si>
  <si>
    <t>Asfaltový beton vrstva podkladní ACP 16+ (obalované kamenivo OKS) tl 70 mm š do 3 m</t>
  </si>
  <si>
    <t>1284159439</t>
  </si>
  <si>
    <t>567122112</t>
  </si>
  <si>
    <t>Podklad ze směsi stmelené cementem SC C 8/10 (KSC I) tl 130 mm</t>
  </si>
  <si>
    <t>-1312900351</t>
  </si>
  <si>
    <t>573231111</t>
  </si>
  <si>
    <t>Postřik živičný spojovací ze silniční emulze v množství 0,70 kg/m2</t>
  </si>
  <si>
    <t>-837998859</t>
  </si>
  <si>
    <t>577134111</t>
  </si>
  <si>
    <t>Asfaltový beton vrstva obrusná ACO 11 (ABS) tř. I tl 40 mm š do 3 m z nemodifikovaného asfaltu</t>
  </si>
  <si>
    <t>-1180554674</t>
  </si>
  <si>
    <t>599142111</t>
  </si>
  <si>
    <t>Úprava zálivky dilatačních nebo pracovních spár v cementobetonovém krytu hl do 40 mm š do 40 mm</t>
  </si>
  <si>
    <t>-341896346</t>
  </si>
  <si>
    <t>"asfalt" 33,0*2</t>
  </si>
  <si>
    <t>1666946236</t>
  </si>
  <si>
    <t>1640568840</t>
  </si>
  <si>
    <t>29,71+2,5</t>
  </si>
  <si>
    <t>508775721</t>
  </si>
  <si>
    <t>32,21*1,093/5</t>
  </si>
  <si>
    <t>7,041*2 'Přepočtené koeficientem množství</t>
  </si>
  <si>
    <t>435322147</t>
  </si>
  <si>
    <t>371940267</t>
  </si>
  <si>
    <t>67,8*1,093/5</t>
  </si>
  <si>
    <t>1563364423</t>
  </si>
  <si>
    <t>-1282282727</t>
  </si>
  <si>
    <t>-1505119007</t>
  </si>
  <si>
    <t>-2016956656</t>
  </si>
  <si>
    <t>1020600554</t>
  </si>
  <si>
    <t>-3109763</t>
  </si>
  <si>
    <t>67,8+32,21</t>
  </si>
  <si>
    <t>-253838176</t>
  </si>
  <si>
    <t>537746032</t>
  </si>
  <si>
    <t>-1482682139</t>
  </si>
  <si>
    <t>-33822507</t>
  </si>
  <si>
    <t>-657756070</t>
  </si>
  <si>
    <t>65743250</t>
  </si>
  <si>
    <t>533471964</t>
  </si>
  <si>
    <t>50533316</t>
  </si>
  <si>
    <t>592243050</t>
  </si>
  <si>
    <t>skruž betonová šachetní TBS-Q.1 100/25 D100x25x12 cm</t>
  </si>
  <si>
    <t>1306872200</t>
  </si>
  <si>
    <t>-646042146</t>
  </si>
  <si>
    <t>592243150</t>
  </si>
  <si>
    <t>deska betonová zákrytová TZK-Q.1 100-63/17 100/62,5 x 16,5 cm</t>
  </si>
  <si>
    <t>-765515449</t>
  </si>
  <si>
    <t>592243200</t>
  </si>
  <si>
    <t>prstenec šachetní betonový vyrovnávací TBW-Q.1 63/6 62,5 x 12 x 6 cm</t>
  </si>
  <si>
    <t>371465218</t>
  </si>
  <si>
    <t>592243210</t>
  </si>
  <si>
    <t>prstenec šachetní betonový vyrovnávací TBW-Q.1 63/8 62,5 x 12 x 8 cm</t>
  </si>
  <si>
    <t>1429180684</t>
  </si>
  <si>
    <t>-192718690</t>
  </si>
  <si>
    <t>-1655612832</t>
  </si>
  <si>
    <t>900985045</t>
  </si>
  <si>
    <t>789823856</t>
  </si>
  <si>
    <t>1636196627</t>
  </si>
  <si>
    <t>73</t>
  </si>
  <si>
    <t>592238500</t>
  </si>
  <si>
    <t>dno betonové pro uliční vpusť s výtokovým otvorem TBV-Q 450/330/1a 45x33x5 cm</t>
  </si>
  <si>
    <t>-125458888</t>
  </si>
  <si>
    <t>74</t>
  </si>
  <si>
    <t>592238560</t>
  </si>
  <si>
    <t>skruž betonová pro uliční vpusť horní TBV-Q 450/195/5c, 45x19,5x5 cm</t>
  </si>
  <si>
    <t>-480573750</t>
  </si>
  <si>
    <t>75</t>
  </si>
  <si>
    <t>-367213404</t>
  </si>
  <si>
    <t>76</t>
  </si>
  <si>
    <t>592238750</t>
  </si>
  <si>
    <t>koš pozink. D1 DIN 4052, nízký, pro rám 500/500</t>
  </si>
  <si>
    <t>933178520</t>
  </si>
  <si>
    <t>77</t>
  </si>
  <si>
    <t>-432317457</t>
  </si>
  <si>
    <t>78</t>
  </si>
  <si>
    <t>1801748474</t>
  </si>
  <si>
    <t>79</t>
  </si>
  <si>
    <t>919731121</t>
  </si>
  <si>
    <t>Zarovnání styčné plochy podkladu nebo krytu živičného tl do 50 mm</t>
  </si>
  <si>
    <t>-619650145</t>
  </si>
  <si>
    <t>33,0*2</t>
  </si>
  <si>
    <t>80</t>
  </si>
  <si>
    <t>919735112</t>
  </si>
  <si>
    <t>Řezání stávajícího živičného krytu hl do 100 mm</t>
  </si>
  <si>
    <t>-6108762</t>
  </si>
  <si>
    <t>81</t>
  </si>
  <si>
    <t>991908R</t>
  </si>
  <si>
    <t xml:space="preserve">Obnova odvodňovacího bet.žlabu </t>
  </si>
  <si>
    <t>1624875785</t>
  </si>
  <si>
    <t>82</t>
  </si>
  <si>
    <t>99190R</t>
  </si>
  <si>
    <t>Přepojení potrubí do stáv. vyústění</t>
  </si>
  <si>
    <t>-1358980575</t>
  </si>
  <si>
    <t>83</t>
  </si>
  <si>
    <t>991910R</t>
  </si>
  <si>
    <t>Křížení plotu - uvedení do původního stavu</t>
  </si>
  <si>
    <t>357437661</t>
  </si>
  <si>
    <t>84</t>
  </si>
  <si>
    <t>991914R</t>
  </si>
  <si>
    <t>Obetonování horních částí šachet</t>
  </si>
  <si>
    <t>1278887813</t>
  </si>
  <si>
    <t>99</t>
  </si>
  <si>
    <t>85</t>
  </si>
  <si>
    <t>979082213</t>
  </si>
  <si>
    <t>Vodorovná doprava suti po suchu do 1 km</t>
  </si>
  <si>
    <t>-207721109</t>
  </si>
  <si>
    <t>86</t>
  </si>
  <si>
    <t>979082219</t>
  </si>
  <si>
    <t>Příplatek ZKD 1 km u vodorovné dopravy suti po suchu do 1 km</t>
  </si>
  <si>
    <t>-327662309</t>
  </si>
  <si>
    <t>53,341*9</t>
  </si>
  <si>
    <t>87</t>
  </si>
  <si>
    <t>979087212</t>
  </si>
  <si>
    <t>Nakládání na dopravní prostředky pro vodorovnou dopravu suti</t>
  </si>
  <si>
    <t>264454703</t>
  </si>
  <si>
    <t>88</t>
  </si>
  <si>
    <t>997221845</t>
  </si>
  <si>
    <t>Poplatek za uložení odpadu z asfaltových povrchů na skládce (skládkovné)</t>
  </si>
  <si>
    <t>-717256861</t>
  </si>
  <si>
    <t>89</t>
  </si>
  <si>
    <t>997221855</t>
  </si>
  <si>
    <t>Poplatek za uložení odpadu z kameniva na skládce (skládkovné)</t>
  </si>
  <si>
    <t>-1963939377</t>
  </si>
  <si>
    <t>90</t>
  </si>
  <si>
    <t>-365299814</t>
  </si>
  <si>
    <t>91</t>
  </si>
  <si>
    <t>-1298785629</t>
  </si>
  <si>
    <t>92</t>
  </si>
  <si>
    <t>791922197</t>
  </si>
  <si>
    <t>93</t>
  </si>
  <si>
    <t>-294011147</t>
  </si>
  <si>
    <t>94</t>
  </si>
  <si>
    <t>1374539430</t>
  </si>
  <si>
    <t>95</t>
  </si>
  <si>
    <t>1276854274</t>
  </si>
  <si>
    <t>96</t>
  </si>
  <si>
    <t>2091849665</t>
  </si>
  <si>
    <t>4 - SO 04.2 Dešťová kanalizace - stoka D1</t>
  </si>
  <si>
    <t>-1278201907</t>
  </si>
  <si>
    <t>994043293</t>
  </si>
  <si>
    <t>-1049595832</t>
  </si>
  <si>
    <t>3*1,5</t>
  </si>
  <si>
    <t>-10118216</t>
  </si>
  <si>
    <t>-391453624</t>
  </si>
  <si>
    <t>62,767*0,3</t>
  </si>
  <si>
    <t>-1881169966</t>
  </si>
  <si>
    <t>"DN250 samostatně" (1,66+1,58)*4,81</t>
  </si>
  <si>
    <t>"DN250" (1,58+1,42)*10,4+(1,42+1,37)*11,69+(1,37+1,25)*6,19</t>
  </si>
  <si>
    <t>"přípojky" (1,25+0,76)*21,8+(1,08+1,30)*3,0</t>
  </si>
  <si>
    <t>15,584*1,2*0,5</t>
  </si>
  <si>
    <t>130,991*1,0*0,5</t>
  </si>
  <si>
    <t>"odpočet asfalt" -0,44*1,2*4,81</t>
  </si>
  <si>
    <t>"odpočet asfalt" -0,44*1,0*(28,28+21,8+3,0)</t>
  </si>
  <si>
    <t>"rozšíření výkopu pro šachty" 3*1,103</t>
  </si>
  <si>
    <t>54,301*0,5</t>
  </si>
  <si>
    <t>1731530264</t>
  </si>
  <si>
    <t>-543827025</t>
  </si>
  <si>
    <t>54,301*0,4</t>
  </si>
  <si>
    <t>-11162593</t>
  </si>
  <si>
    <t>1162548973</t>
  </si>
  <si>
    <t>54,301*0,1</t>
  </si>
  <si>
    <t>-1816386980</t>
  </si>
  <si>
    <t>"DN250" (1,66+1,58)*4,81</t>
  </si>
  <si>
    <t>944324547</t>
  </si>
  <si>
    <t>161101101</t>
  </si>
  <si>
    <t>Svislé přemístění výkopku z horniny tř. 1 až 4 hl výkopu do 2,5 m</t>
  </si>
  <si>
    <t>-1839557581</t>
  </si>
  <si>
    <t>27,151+21,72</t>
  </si>
  <si>
    <t>161101151</t>
  </si>
  <si>
    <t>Svislé přemístění výkopku z horniny tř. 5 až 7 hl výkopu do 2,5 m</t>
  </si>
  <si>
    <t>1031802795</t>
  </si>
  <si>
    <t>-800061740</t>
  </si>
  <si>
    <t>"mezideponie" 2*13,552</t>
  </si>
  <si>
    <t>-779614083</t>
  </si>
  <si>
    <t>48,871-13,552</t>
  </si>
  <si>
    <t>-156662313</t>
  </si>
  <si>
    <t>35,319*10</t>
  </si>
  <si>
    <t>867282668</t>
  </si>
  <si>
    <t>-1549420004</t>
  </si>
  <si>
    <t>5,43*10</t>
  </si>
  <si>
    <t>-1438824081</t>
  </si>
  <si>
    <t>35,319+5,43</t>
  </si>
  <si>
    <t>-455779751</t>
  </si>
  <si>
    <t>40,749*1,9</t>
  </si>
  <si>
    <t>165663245</t>
  </si>
  <si>
    <t>"výkop celkem" 54,301</t>
  </si>
  <si>
    <t>"dn250" -0,65*1,2*4,81</t>
  </si>
  <si>
    <t>"dn250" -0,65*1,0*28,28</t>
  </si>
  <si>
    <t>"dn150" -0,55*1,0*(21,8+3,0)</t>
  </si>
  <si>
    <t>"šachty DN1000" -3,14*0,6*0,6*3,95</t>
  </si>
  <si>
    <t>-1553801584</t>
  </si>
  <si>
    <t>"dn250" 0,55*1,2*4,81</t>
  </si>
  <si>
    <t>"dn250" 0,55*1,0*28,28</t>
  </si>
  <si>
    <t>"dn150" 0,45*1,0*(21,8+3,0)</t>
  </si>
  <si>
    <t>"dn250" -3,14*0,125*0,125*(33,09-3)</t>
  </si>
  <si>
    <t>"DN150" -3,14*0,075*0,075*(21,8+3,0)</t>
  </si>
  <si>
    <t>121565819</t>
  </si>
  <si>
    <t>27,975*1,01*1,10</t>
  </si>
  <si>
    <t>1450200188</t>
  </si>
  <si>
    <t>33,09+21,8+3,0</t>
  </si>
  <si>
    <t>1217756104</t>
  </si>
  <si>
    <t>-777567714</t>
  </si>
  <si>
    <t>"dn250" 0,1*1,2*4,81</t>
  </si>
  <si>
    <t>"dn250" 0,1*1,0*28,28</t>
  </si>
  <si>
    <t>"dn150" 0,1*1,0*(21,8+3,0)</t>
  </si>
  <si>
    <t>1585439195</t>
  </si>
  <si>
    <t>-1604060832</t>
  </si>
  <si>
    <t>21,8+3,0</t>
  </si>
  <si>
    <t>1473300254</t>
  </si>
  <si>
    <t>24,8*1,093/5</t>
  </si>
  <si>
    <t>5,421*2 'Přepočtené koeficientem množství</t>
  </si>
  <si>
    <t>-67976274</t>
  </si>
  <si>
    <t>486594783</t>
  </si>
  <si>
    <t>33,1*1,093/5</t>
  </si>
  <si>
    <t>1461581870</t>
  </si>
  <si>
    <t>30195283</t>
  </si>
  <si>
    <t>-550355950</t>
  </si>
  <si>
    <t>-53300717</t>
  </si>
  <si>
    <t>617109900</t>
  </si>
  <si>
    <t>1445195162</t>
  </si>
  <si>
    <t>33,1+24,8</t>
  </si>
  <si>
    <t>135764297</t>
  </si>
  <si>
    <t>-1642625296</t>
  </si>
  <si>
    <t>-207329446</t>
  </si>
  <si>
    <t>612714418</t>
  </si>
  <si>
    <t>1507055112</t>
  </si>
  <si>
    <t>1498824364</t>
  </si>
  <si>
    <t>1339669986</t>
  </si>
  <si>
    <t>-1337656287</t>
  </si>
  <si>
    <t>1605053229</t>
  </si>
  <si>
    <t>-925098114</t>
  </si>
  <si>
    <t>160272037</t>
  </si>
  <si>
    <t>916711295</t>
  </si>
  <si>
    <t>1397299213</t>
  </si>
  <si>
    <t>1138811812</t>
  </si>
  <si>
    <t>268124766</t>
  </si>
  <si>
    <t>-491515710</t>
  </si>
  <si>
    <t>-733990071</t>
  </si>
  <si>
    <t>-1274253269</t>
  </si>
  <si>
    <t>-1666244480</t>
  </si>
  <si>
    <t>-1966171537</t>
  </si>
  <si>
    <t>1486457406</t>
  </si>
  <si>
    <t>-1719770194</t>
  </si>
  <si>
    <t>1814057763</t>
  </si>
  <si>
    <t>-521733806</t>
  </si>
  <si>
    <t>-84491152</t>
  </si>
  <si>
    <t>1166106377</t>
  </si>
  <si>
    <t>1329936684</t>
  </si>
  <si>
    <t>-1453413103</t>
  </si>
  <si>
    <t>476837822</t>
  </si>
  <si>
    <t>-1340244566</t>
  </si>
  <si>
    <t>459839566</t>
  </si>
  <si>
    <t>1607231643</t>
  </si>
  <si>
    <t>5 - SO 05 Kanalizační přípojky - veřejná část</t>
  </si>
  <si>
    <t>217797358</t>
  </si>
  <si>
    <t>37802171</t>
  </si>
  <si>
    <t>-1278553274</t>
  </si>
  <si>
    <t>743684866</t>
  </si>
  <si>
    <t>7*1,5</t>
  </si>
  <si>
    <t>-1271988664</t>
  </si>
  <si>
    <t>21*1,5</t>
  </si>
  <si>
    <t>-1653019208</t>
  </si>
  <si>
    <t>64,435*0,6</t>
  </si>
  <si>
    <t>-1158590009</t>
  </si>
  <si>
    <t>"DN150 - odhad. hl. napojení" (2,27+1,8)*9,0</t>
  </si>
  <si>
    <t>"tlakové přípojky - odhad. hl. konců přípojek" (1,49+1,49)*6,0+(1,48+1,48)*6,0+(1,38+1,38)*6,2+(1,33+1,33)*5,7+(1,54+1,54)*6,0+(1,58+1,58)*7,7</t>
  </si>
  <si>
    <t>147,356*1,2*0,5</t>
  </si>
  <si>
    <t>"odpočet asfalt" -0,44*1,2*(9,0+20,2)</t>
  </si>
  <si>
    <t>"odpočet bet.dlažba" -0,41*1,2*17,4</t>
  </si>
  <si>
    <t>64,435*0,5</t>
  </si>
  <si>
    <t>-944741412</t>
  </si>
  <si>
    <t>-348300790</t>
  </si>
  <si>
    <t>64,435*0,4</t>
  </si>
  <si>
    <t>-766425466</t>
  </si>
  <si>
    <t>1038860040</t>
  </si>
  <si>
    <t>64,435*0,1</t>
  </si>
  <si>
    <t>-2132362746</t>
  </si>
  <si>
    <t>-1218234565</t>
  </si>
  <si>
    <t>585836232</t>
  </si>
  <si>
    <t>32,218+25,774</t>
  </si>
  <si>
    <t>58196942</t>
  </si>
  <si>
    <t>-113152967</t>
  </si>
  <si>
    <t>"mezideponie" 2*43,154</t>
  </si>
  <si>
    <t>1778197775</t>
  </si>
  <si>
    <t>57,992-43,154</t>
  </si>
  <si>
    <t>1171344162</t>
  </si>
  <si>
    <t>14,838*10</t>
  </si>
  <si>
    <t>-585028239</t>
  </si>
  <si>
    <t>-479226803</t>
  </si>
  <si>
    <t>6,444*10</t>
  </si>
  <si>
    <t>1632813840</t>
  </si>
  <si>
    <t>14,838+6,444</t>
  </si>
  <si>
    <t>386827645</t>
  </si>
  <si>
    <t>21,282*1,9</t>
  </si>
  <si>
    <t>-1720144629</t>
  </si>
  <si>
    <t>"výkop celkem" 64,435</t>
  </si>
  <si>
    <t>"dn150" -0,55*1,2*9,0</t>
  </si>
  <si>
    <t>"d40" -0,34*1,2*37,6</t>
  </si>
  <si>
    <t>1666532602</t>
  </si>
  <si>
    <t>"dn150" 0,45*1,2*9,0</t>
  </si>
  <si>
    <t>"d40" 0,24*1,2*37,6</t>
  </si>
  <si>
    <t>"DN150" -3,14*0,075*0,075*9,0</t>
  </si>
  <si>
    <t>368858604</t>
  </si>
  <si>
    <t>4,701*1,01*1,10</t>
  </si>
  <si>
    <t>729959629</t>
  </si>
  <si>
    <t>10,829*1,01*1,1*1,89</t>
  </si>
  <si>
    <t>-1490723519</t>
  </si>
  <si>
    <t>945812257</t>
  </si>
  <si>
    <t>-1544961849</t>
  </si>
  <si>
    <t>"dn150" 0,1*1,2*9,0</t>
  </si>
  <si>
    <t>"d40" 0,1*1,2*37,6</t>
  </si>
  <si>
    <t>2088621648</t>
  </si>
  <si>
    <t>-1194404182</t>
  </si>
  <si>
    <t>9,0*1,093/5</t>
  </si>
  <si>
    <t>1,967*2 'Přepočtené koeficientem množství</t>
  </si>
  <si>
    <t>-1220769577</t>
  </si>
  <si>
    <t>-513780250</t>
  </si>
  <si>
    <t>145911446</t>
  </si>
  <si>
    <t>1475042649</t>
  </si>
  <si>
    <t>-1056633926</t>
  </si>
  <si>
    <t>-665161185</t>
  </si>
  <si>
    <t>871171141</t>
  </si>
  <si>
    <t>Montáž potrubí z PE100 SDR 11 otevřený výkop svařovaných na tupo D 40 x 3,7 mm</t>
  </si>
  <si>
    <t>1378301305</t>
  </si>
  <si>
    <t>286136820</t>
  </si>
  <si>
    <t>potrubí kanalizační tlakové PE100+ SDR 11 40 x 3,7 mm</t>
  </si>
  <si>
    <t>329461914</t>
  </si>
  <si>
    <t>37,6*1,015</t>
  </si>
  <si>
    <t>-1744410156</t>
  </si>
  <si>
    <t>286150210</t>
  </si>
  <si>
    <t>elektrozáslepka,  PE 100, d 40</t>
  </si>
  <si>
    <t>355790916</t>
  </si>
  <si>
    <t>1881739173</t>
  </si>
  <si>
    <t>1578032028</t>
  </si>
  <si>
    <t>1219254987</t>
  </si>
  <si>
    <t>991906R</t>
  </si>
  <si>
    <t>Přepojení přípojky DN150 do stáv. potrubí</t>
  </si>
  <si>
    <t>-1344986492</t>
  </si>
  <si>
    <t>2138172380</t>
  </si>
  <si>
    <t>-999446414</t>
  </si>
  <si>
    <t>837409281</t>
  </si>
  <si>
    <t>-2010289200</t>
  </si>
  <si>
    <t>-1793533302</t>
  </si>
  <si>
    <t>-1143394771</t>
  </si>
  <si>
    <t>-165092543</t>
  </si>
  <si>
    <t>1305341488</t>
  </si>
  <si>
    <t>149241256</t>
  </si>
  <si>
    <t>-713972814</t>
  </si>
  <si>
    <t>6 - SO 06.1 Vodovod - výměna řadu J.K. Tyla</t>
  </si>
  <si>
    <t>-1058286716</t>
  </si>
  <si>
    <t>1268129823</t>
  </si>
  <si>
    <t>119001402</t>
  </si>
  <si>
    <t>Dočasné zajištění potrubí ocelového nebo litinového DN do 500</t>
  </si>
  <si>
    <t>950075047</t>
  </si>
  <si>
    <t>1663919628</t>
  </si>
  <si>
    <t>-1049191657</t>
  </si>
  <si>
    <t>16*1,5</t>
  </si>
  <si>
    <t>-915283880</t>
  </si>
  <si>
    <t>237,119*0,4</t>
  </si>
  <si>
    <t>1429106957</t>
  </si>
  <si>
    <t>(1,85+1,70)*18,81+(1,70+1,81)*40,01+(1,81+1,72)*49,03+(1,72+1,85)*7,01+(1,85+1,65)*18,19+(1,65+1,82)*21,33+(1,82+1,84)*13,21</t>
  </si>
  <si>
    <t>"samostatně" (1,84+1,85)*8,93</t>
  </si>
  <si>
    <t>32,952*1,2*0,5</t>
  </si>
  <si>
    <t>591,341*1,0*0,5</t>
  </si>
  <si>
    <t>"asfalt" -0,44*1,2*8,93</t>
  </si>
  <si>
    <t>"asfalt" -0,44*1,0*163,19</t>
  </si>
  <si>
    <t>"beton.dl." -0,41*1,0*4,4</t>
  </si>
  <si>
    <t>237,119*0,6</t>
  </si>
  <si>
    <t>-1689864919</t>
  </si>
  <si>
    <t>-99986291</t>
  </si>
  <si>
    <t>-966412480</t>
  </si>
  <si>
    <t>-129346805</t>
  </si>
  <si>
    <t>32,952+0,5*591,341</t>
  </si>
  <si>
    <t>792540644</t>
  </si>
  <si>
    <t>-679274985</t>
  </si>
  <si>
    <t>1671183553</t>
  </si>
  <si>
    <t>"mezideponie" 2*(143,508-114,806)</t>
  </si>
  <si>
    <t>1646866739</t>
  </si>
  <si>
    <t>237,119-(143,508-114,806)</t>
  </si>
  <si>
    <t>162400748</t>
  </si>
  <si>
    <t>208,417*10</t>
  </si>
  <si>
    <t>982731918</t>
  </si>
  <si>
    <t>2138752952</t>
  </si>
  <si>
    <t>208,417*1,9</t>
  </si>
  <si>
    <t>381535265</t>
  </si>
  <si>
    <t>"výkop celkem" 237,119</t>
  </si>
  <si>
    <t>"d225" -0,525*1,2*8,93</t>
  </si>
  <si>
    <t>"d225" -0,525*1,0*(163,19+4,4)</t>
  </si>
  <si>
    <t>583336790</t>
  </si>
  <si>
    <t>kamenivo těžené hrubé frakce 0-64 (nákup pro zásyp)</t>
  </si>
  <si>
    <t>830797455</t>
  </si>
  <si>
    <t>"předpoklad - nákup 80% zásypu, z výkopku nad stáv. vedením bude použito 20% materiálu" 143,508*0,8</t>
  </si>
  <si>
    <t>-993470105</t>
  </si>
  <si>
    <t>"d225" 0,425*1,2*8,93</t>
  </si>
  <si>
    <t>"d225" 0,425*1,0*(163,19+4,4)</t>
  </si>
  <si>
    <t>-755887323</t>
  </si>
  <si>
    <t>75,78*1,01*1,1*1,89</t>
  </si>
  <si>
    <t>451595111</t>
  </si>
  <si>
    <t>Lože pod potrubí otevřený výkop z prohozeného výkopku</t>
  </si>
  <si>
    <t>1561195948</t>
  </si>
  <si>
    <t>"d225" 0,1*1,2*8,93</t>
  </si>
  <si>
    <t>"d225" 0,1*1,0*(163,19+4,4)</t>
  </si>
  <si>
    <t>-57893647</t>
  </si>
  <si>
    <t>0,5*0,7*0,5*6</t>
  </si>
  <si>
    <t>-473249342</t>
  </si>
  <si>
    <t>(0,5+0,7)*2*0,5*6</t>
  </si>
  <si>
    <t>850355121</t>
  </si>
  <si>
    <t>Výřez nebo výsek na potrubí z trub litinových tlakových nebo plastických hmot DN 200</t>
  </si>
  <si>
    <t>919994361</t>
  </si>
  <si>
    <t>857242122</t>
  </si>
  <si>
    <t>-727181347</t>
  </si>
  <si>
    <t>552518200</t>
  </si>
  <si>
    <t>koleno přírubové s patkou pro připojení k hydrantu 80/90 mm</t>
  </si>
  <si>
    <t>-1224040026</t>
  </si>
  <si>
    <t>857354122</t>
  </si>
  <si>
    <t>Montáž litinových tvarovek odbočných přírubových otevřený výkop DN 200</t>
  </si>
  <si>
    <t>-1473655862</t>
  </si>
  <si>
    <t>552535360</t>
  </si>
  <si>
    <t>tvarovka přírubová litinová s přírubovou odbočkou,práškový epoxid, tl.250µmT-kus DN 200/200 mm</t>
  </si>
  <si>
    <t>-1307548500</t>
  </si>
  <si>
    <t>552535330</t>
  </si>
  <si>
    <t>tvarovka přírubová litinová s přírubovou odbočkou,práškový epoxid, tl.250µm T-kus DN 200/100 mm</t>
  </si>
  <si>
    <t>334548582</t>
  </si>
  <si>
    <t>857352122</t>
  </si>
  <si>
    <t>Montáž litinových tvarovek jednoosých přírubových otevřený výkop DN 200</t>
  </si>
  <si>
    <t>221988776</t>
  </si>
  <si>
    <t>422929319</t>
  </si>
  <si>
    <t>Příruba jištěná proti posunu pro potrubí PE 200/225</t>
  </si>
  <si>
    <t>-1267554958</t>
  </si>
  <si>
    <t>422929340</t>
  </si>
  <si>
    <t>Spojka s přírubou jištěná proti posunu č. 7994  DN 200</t>
  </si>
  <si>
    <t>1761035442</t>
  </si>
  <si>
    <t>"pro PE a PVC" 4,04</t>
  </si>
  <si>
    <t>552539700</t>
  </si>
  <si>
    <t>koleno přírubové z tvárné litiny,práškový epoxid, tl.250µm FFK-kus DN 200-11,25°</t>
  </si>
  <si>
    <t>213848898</t>
  </si>
  <si>
    <t>871171211</t>
  </si>
  <si>
    <t>Montáž potrubí z PE100 SDR 11 otevřený výkop svařovaných elektrotvarovkou D 40 mm</t>
  </si>
  <si>
    <t>-1382251559</t>
  </si>
  <si>
    <t>286136614</t>
  </si>
  <si>
    <t>potrubí vodovodní PE 100 RC, SDR 11, D40 mm</t>
  </si>
  <si>
    <t>-369404984</t>
  </si>
  <si>
    <t>7,0*1,015</t>
  </si>
  <si>
    <t>871351222</t>
  </si>
  <si>
    <t>Montáž potrubí z PE100 SDR 17 otevřený výkop svařovaných elektrotvarovkou D 225 x 13,4 mm</t>
  </si>
  <si>
    <t>882140124</t>
  </si>
  <si>
    <t>286136691</t>
  </si>
  <si>
    <t>potrubí vodovodní z PE 100 RC, SDR 17, 225 x 13,4 mm, 6 m</t>
  </si>
  <si>
    <t>-1268156124</t>
  </si>
  <si>
    <t>176,55*1,015</t>
  </si>
  <si>
    <t>877181101</t>
  </si>
  <si>
    <t>Montáž elektrospojek na potrubí z PE trub d 50</t>
  </si>
  <si>
    <t>-1643162582</t>
  </si>
  <si>
    <t>-219793368</t>
  </si>
  <si>
    <t>7*1,015</t>
  </si>
  <si>
    <t>877351102</t>
  </si>
  <si>
    <t>Montáž elektrospojek na potrubí z PE trub d 225</t>
  </si>
  <si>
    <t>-1229523996</t>
  </si>
  <si>
    <t>286123510</t>
  </si>
  <si>
    <t>nákružek lemový  PE100 SDR11 d 225</t>
  </si>
  <si>
    <t>-1338564376</t>
  </si>
  <si>
    <t>286159810</t>
  </si>
  <si>
    <t>elektrospojka SDR 11, PE 100, PN 16 d 225</t>
  </si>
  <si>
    <t>1846223327</t>
  </si>
  <si>
    <t>(176,55/6)*1,015</t>
  </si>
  <si>
    <t>28614954</t>
  </si>
  <si>
    <t>oblouk 11°, PE 100, PN 16, d 225</t>
  </si>
  <si>
    <t>-762633896</t>
  </si>
  <si>
    <t>877351113</t>
  </si>
  <si>
    <t>Montáž elektro T-kusů na potrubí z PE trub d 200</t>
  </si>
  <si>
    <t>1410854896</t>
  </si>
  <si>
    <t>286149661</t>
  </si>
  <si>
    <t>elektro T-p-kus s přírubou, PE 100, PN 16, d 225/80</t>
  </si>
  <si>
    <t>483814197</t>
  </si>
  <si>
    <t>891241112</t>
  </si>
  <si>
    <t>Montáž vodovodních šoupátek otevřený výkop DN 80</t>
  </si>
  <si>
    <t>-1891532569</t>
  </si>
  <si>
    <t>422211161</t>
  </si>
  <si>
    <t>šoupátko s přírubami, voda, DN 80 mm PN16</t>
  </si>
  <si>
    <t>1936708934</t>
  </si>
  <si>
    <t>891351112</t>
  </si>
  <si>
    <t>Montáž vodovodních šoupátek otevřený výkop DN 200</t>
  </si>
  <si>
    <t>-648207955</t>
  </si>
  <si>
    <t>422211201</t>
  </si>
  <si>
    <t>šoupátko s přírubami, voda, DN 200 mm PN16</t>
  </si>
  <si>
    <t>25939041</t>
  </si>
  <si>
    <t>422910761</t>
  </si>
  <si>
    <t>souprava zemní teleskop. pro šoupátka</t>
  </si>
  <si>
    <t>1497071955</t>
  </si>
  <si>
    <t>891247111</t>
  </si>
  <si>
    <t>Montáž hydrantů podzemních DN 80</t>
  </si>
  <si>
    <t>-823152262</t>
  </si>
  <si>
    <t>422735940</t>
  </si>
  <si>
    <t>hydrant podzemní DN80 PN16 tvárná litina, dvojitý uzávěr s koulí, krycí výška 1500 mm</t>
  </si>
  <si>
    <t>877211173</t>
  </si>
  <si>
    <t>89124712R</t>
  </si>
  <si>
    <t>Demontáž hydrantů podzemních DN 80</t>
  </si>
  <si>
    <t>1754100726</t>
  </si>
  <si>
    <t>"vč. poklopu a podklad. desky" 1</t>
  </si>
  <si>
    <t>891359111</t>
  </si>
  <si>
    <t>Montáž navrtávacích pasů na potrubí z jakýchkoli trub DN 200</t>
  </si>
  <si>
    <t>-311191449</t>
  </si>
  <si>
    <t>286140579</t>
  </si>
  <si>
    <t>tvarovka navrtávací odbočkový ventil s prodlouženým hrdlem DAV 225 - 40 s redukcí</t>
  </si>
  <si>
    <t>2118960835</t>
  </si>
  <si>
    <t>422211475</t>
  </si>
  <si>
    <t>zemní souprava EBS pro navrtávací T-kus s ventilem</t>
  </si>
  <si>
    <t>1548771287</t>
  </si>
  <si>
    <t>892233122</t>
  </si>
  <si>
    <t>Proplach a dezinfekce vodovodního potrubí DN od 40 do 70</t>
  </si>
  <si>
    <t>1360357787</t>
  </si>
  <si>
    <t>892353122</t>
  </si>
  <si>
    <t>Proplach a dezinfekce vodovodního potrubí DN 150 nebo 200</t>
  </si>
  <si>
    <t>-606392324</t>
  </si>
  <si>
    <t>Tlaková zkouška vodovodního potrubí do 80</t>
  </si>
  <si>
    <t>1434389716</t>
  </si>
  <si>
    <t>476605028</t>
  </si>
  <si>
    <t>Zabezpečení konců vodovodního potrubí DN do 300 při tlakových zkouškách</t>
  </si>
  <si>
    <t>-2128371465</t>
  </si>
  <si>
    <t>-1815833686</t>
  </si>
  <si>
    <t>29249284</t>
  </si>
  <si>
    <t>-70418863</t>
  </si>
  <si>
    <t>4+7</t>
  </si>
  <si>
    <t>899401112</t>
  </si>
  <si>
    <t>Osazení poklopů litinových šoupátkových</t>
  </si>
  <si>
    <t>-530054591</t>
  </si>
  <si>
    <t>422914022</t>
  </si>
  <si>
    <t>uliční poklop šoupátkový</t>
  </si>
  <si>
    <t>357761688</t>
  </si>
  <si>
    <t>1951067036</t>
  </si>
  <si>
    <t>422914023</t>
  </si>
  <si>
    <t>uliční poklop tuhý</t>
  </si>
  <si>
    <t>-1773755772</t>
  </si>
  <si>
    <t>370358087</t>
  </si>
  <si>
    <t>1878497228</t>
  </si>
  <si>
    <t>4+2+7</t>
  </si>
  <si>
    <t>969011141</t>
  </si>
  <si>
    <t>Vybourání vodovodního nebo plynového vedení DN do 200</t>
  </si>
  <si>
    <t>-1097613850</t>
  </si>
  <si>
    <t>Přepojení řadu OC125 a OC200</t>
  </si>
  <si>
    <t>659542836</t>
  </si>
  <si>
    <t>-2051035717</t>
  </si>
  <si>
    <t>822692320</t>
  </si>
  <si>
    <t>11,123*9</t>
  </si>
  <si>
    <t>-1443437531</t>
  </si>
  <si>
    <t>997013813</t>
  </si>
  <si>
    <t>Poplatek za uložení stavebního odpadu z plastických hmot na skládce (skládkovné)</t>
  </si>
  <si>
    <t>-1249093622</t>
  </si>
  <si>
    <t>1075932831</t>
  </si>
  <si>
    <t>117672903</t>
  </si>
  <si>
    <t>176,55+7,0</t>
  </si>
  <si>
    <t>-617251995</t>
  </si>
  <si>
    <t>-215580673</t>
  </si>
  <si>
    <t>…</t>
  </si>
  <si>
    <t>1039494278</t>
  </si>
  <si>
    <t>1628755217</t>
  </si>
  <si>
    <t>-1095518402</t>
  </si>
  <si>
    <t>1803173696</t>
  </si>
  <si>
    <t>-1881180474</t>
  </si>
  <si>
    <t>2011393521</t>
  </si>
  <si>
    <t>7 - SO 06.2 Vodovod - výměna řadu M. Gorkého</t>
  </si>
  <si>
    <t>-1384741780</t>
  </si>
  <si>
    <t>"asfalt" (1,2+0,6)*82,67</t>
  </si>
  <si>
    <t>-49899903</t>
  </si>
  <si>
    <t>-1728346248</t>
  </si>
  <si>
    <t>"asfalt tl. 70 mm" (1,2+0,6)*82,67</t>
  </si>
  <si>
    <t>2026619648</t>
  </si>
  <si>
    <t>-1954831442</t>
  </si>
  <si>
    <t>1440027047</t>
  </si>
  <si>
    <t>815965330</t>
  </si>
  <si>
    <t>-612836542</t>
  </si>
  <si>
    <t>145,771*0,1</t>
  </si>
  <si>
    <t>1427748313</t>
  </si>
  <si>
    <t>(1,72+1,70)*11,24+(1,70+1,70)*85,08</t>
  </si>
  <si>
    <t>327,713*1,2*0,5</t>
  </si>
  <si>
    <t>"asfalt" -0,44*1,2*(13,65+82,67)</t>
  </si>
  <si>
    <t>145,771*0,6</t>
  </si>
  <si>
    <t>1597491288</t>
  </si>
  <si>
    <t>1761975041</t>
  </si>
  <si>
    <t>145,771*0,4</t>
  </si>
  <si>
    <t>-1330886855</t>
  </si>
  <si>
    <t>1748729787</t>
  </si>
  <si>
    <t>-1519191428</t>
  </si>
  <si>
    <t>1722967279</t>
  </si>
  <si>
    <t>1657684371</t>
  </si>
  <si>
    <t>"mezideponie" 2*(98,382-78,706)</t>
  </si>
  <si>
    <t>1815063917</t>
  </si>
  <si>
    <t>145,771-(98,382-78,706)</t>
  </si>
  <si>
    <t>-1218662747</t>
  </si>
  <si>
    <t>126,095*10</t>
  </si>
  <si>
    <t>926565510</t>
  </si>
  <si>
    <t>-1300353021</t>
  </si>
  <si>
    <t>126,095*1,9</t>
  </si>
  <si>
    <t>1228619144</t>
  </si>
  <si>
    <t>"výkop celkem" 145,771</t>
  </si>
  <si>
    <t>"d110" -0,41*1,2*96,32</t>
  </si>
  <si>
    <t>224287418</t>
  </si>
  <si>
    <t>"předpoklad - nákup 80% zásypu, z výkopku nad stáv. vedením bude použito 20% materiálu" 98,382*0,8</t>
  </si>
  <si>
    <t>681460051</t>
  </si>
  <si>
    <t>"d110" 0,31*1,2*96,32</t>
  </si>
  <si>
    <t>1458339878</t>
  </si>
  <si>
    <t>35,831*1,01*1,1*1,89</t>
  </si>
  <si>
    <t>-1871172290</t>
  </si>
  <si>
    <t>"d110" 0,1*1,2*96,32</t>
  </si>
  <si>
    <t>-765129404</t>
  </si>
  <si>
    <t>0,5*0,7*0,5*2</t>
  </si>
  <si>
    <t>-162183776</t>
  </si>
  <si>
    <t>(0,5+0,7)*2*0,5*2</t>
  </si>
  <si>
    <t>512472572</t>
  </si>
  <si>
    <t>1080522639</t>
  </si>
  <si>
    <t>1705966483</t>
  </si>
  <si>
    <t>1642259955</t>
  </si>
  <si>
    <t>-1585009302</t>
  </si>
  <si>
    <t>627332898</t>
  </si>
  <si>
    <t>82,67*2</t>
  </si>
  <si>
    <t>-357251726</t>
  </si>
  <si>
    <t>1468504073</t>
  </si>
  <si>
    <t>857262122</t>
  </si>
  <si>
    <t>Montáž litinových tvarovek jednoosých přírubových otevřený výkop DN 100</t>
  </si>
  <si>
    <t>1040096638</t>
  </si>
  <si>
    <t>422929326</t>
  </si>
  <si>
    <t>Příruba jištěná proti posunu pro potrubí PE 100/110</t>
  </si>
  <si>
    <t>-1399700037</t>
  </si>
  <si>
    <t>422929342</t>
  </si>
  <si>
    <t>Spojka s přírubou jištěná proti posunu č. 7994  DN 100 pro PE potrubí</t>
  </si>
  <si>
    <t>932712558</t>
  </si>
  <si>
    <t>552517250</t>
  </si>
  <si>
    <t>příruba slepá GG 250 s epoxidovou ochranou vrstvou DN 100</t>
  </si>
  <si>
    <t>-937133558</t>
  </si>
  <si>
    <t>857264122</t>
  </si>
  <si>
    <t>Montáž litinových tvarovek odbočných přírubových otevřený výkop DN 100</t>
  </si>
  <si>
    <t>1565937677</t>
  </si>
  <si>
    <t>552535150</t>
  </si>
  <si>
    <t>tvarovka přírubová litinová s přírubovou odbočkou,práškový epoxid, tl.250µm T-kus DN 100/80 mm</t>
  </si>
  <si>
    <t>-1572642069</t>
  </si>
  <si>
    <t>871211211</t>
  </si>
  <si>
    <t>Montáž potrubí z PE100 SDR 11 otevřený výkop svařovaných elektrotvarovkou D 63 x 5,8 mm</t>
  </si>
  <si>
    <t>532120762</t>
  </si>
  <si>
    <t>286136611</t>
  </si>
  <si>
    <t>potrubí vodovodní PE 100 RC, SDR 11, 63 x 5,8 mm</t>
  </si>
  <si>
    <t>-1122702578</t>
  </si>
  <si>
    <t>4,0*1,015</t>
  </si>
  <si>
    <t>871251221</t>
  </si>
  <si>
    <t>Montáž potrubí z PE100 SDR 17 otevřený výkop svařovaných elektrotvarovkou D 110 x 6,6 mm</t>
  </si>
  <si>
    <t>116556836</t>
  </si>
  <si>
    <t>286136641</t>
  </si>
  <si>
    <t>potrubí vodovodní PE 100 RC, SDR 17, 110 x 6,6 mm</t>
  </si>
  <si>
    <t>1477862908</t>
  </si>
  <si>
    <t>97,5*1,015</t>
  </si>
  <si>
    <t>877261101</t>
  </si>
  <si>
    <t>Montáž elektrospojek na potrubí z PE trub d 110</t>
  </si>
  <si>
    <t>-540324529</t>
  </si>
  <si>
    <t>286159750</t>
  </si>
  <si>
    <t>elektrospojka SDR 11, PE 100, PN 16 d 110</t>
  </si>
  <si>
    <t>-1021797971</t>
  </si>
  <si>
    <t>4*1,015</t>
  </si>
  <si>
    <t>286123450</t>
  </si>
  <si>
    <t>nákružek lemový  PE100 SDR11 d 110</t>
  </si>
  <si>
    <t>1772208172</t>
  </si>
  <si>
    <t>-1255488874</t>
  </si>
  <si>
    <t>1305694450</t>
  </si>
  <si>
    <t>891261112</t>
  </si>
  <si>
    <t>Montáž vodovodních šoupátek otevřený výkop DN 100</t>
  </si>
  <si>
    <t>650901605</t>
  </si>
  <si>
    <t>422211171</t>
  </si>
  <si>
    <t>šoupátko s přírubami, voda, DN 100 mm PN16</t>
  </si>
  <si>
    <t>-2040611671</t>
  </si>
  <si>
    <t>1802890017</t>
  </si>
  <si>
    <t>-1242619792</t>
  </si>
  <si>
    <t>1287961803</t>
  </si>
  <si>
    <t>891269111</t>
  </si>
  <si>
    <t>Montáž navrtávacích pasů na potrubí z jakýchkoli trub DN 100</t>
  </si>
  <si>
    <t>-1694138200</t>
  </si>
  <si>
    <t>286140571</t>
  </si>
  <si>
    <t>tvarovka navrtávací odbočkový ventil s prodlouženým hrdlem DAV 110-63</t>
  </si>
  <si>
    <t>1370718849</t>
  </si>
  <si>
    <t>-617787321</t>
  </si>
  <si>
    <t>-492661507</t>
  </si>
  <si>
    <t>892273122</t>
  </si>
  <si>
    <t>Proplach a dezinfekce vodovodního potrubí DN od 80 do 125</t>
  </si>
  <si>
    <t>987638657</t>
  </si>
  <si>
    <t>Tlaková zkouška vodou potrubí do 80</t>
  </si>
  <si>
    <t>-280158725</t>
  </si>
  <si>
    <t>892271111</t>
  </si>
  <si>
    <t>Tlaková zkouška vodou potrubí DN 100 nebo 125</t>
  </si>
  <si>
    <t>-1816631691</t>
  </si>
  <si>
    <t>-1058843367</t>
  </si>
  <si>
    <t>-676629365</t>
  </si>
  <si>
    <t>-1531733217</t>
  </si>
  <si>
    <t>-292710349</t>
  </si>
  <si>
    <t>2+4</t>
  </si>
  <si>
    <t>-517046538</t>
  </si>
  <si>
    <t>817776650</t>
  </si>
  <si>
    <t>1108081833</t>
  </si>
  <si>
    <t>-1619570867</t>
  </si>
  <si>
    <t>244958238</t>
  </si>
  <si>
    <t>-1921517189</t>
  </si>
  <si>
    <t>2+1+4</t>
  </si>
  <si>
    <t>1401884527</t>
  </si>
  <si>
    <t>-261774628</t>
  </si>
  <si>
    <t>969011131</t>
  </si>
  <si>
    <t>Vybourání vodovodního nebo plynového vedení DN do 125</t>
  </si>
  <si>
    <t>716912274</t>
  </si>
  <si>
    <t>-351507338</t>
  </si>
  <si>
    <t>-935878786</t>
  </si>
  <si>
    <t>137,235*9</t>
  </si>
  <si>
    <t>-1898063751</t>
  </si>
  <si>
    <t>-2144067260</t>
  </si>
  <si>
    <t>-2081854399</t>
  </si>
  <si>
    <t>997013831</t>
  </si>
  <si>
    <t>Poplatek za uložení stavebního směsného odpadu na skládce (skládkovné)</t>
  </si>
  <si>
    <t>2103022039</t>
  </si>
  <si>
    <t>442494869</t>
  </si>
  <si>
    <t>-1059721149</t>
  </si>
  <si>
    <t>97,5+4,0</t>
  </si>
  <si>
    <t>961486982</t>
  </si>
  <si>
    <t>1746227980</t>
  </si>
  <si>
    <t>885898326</t>
  </si>
  <si>
    <t>-1989787978</t>
  </si>
  <si>
    <t>474377026</t>
  </si>
  <si>
    <t>-812884658</t>
  </si>
  <si>
    <t>1629543296</t>
  </si>
  <si>
    <t>-844063405</t>
  </si>
  <si>
    <t>8 - SO 06.3 Vodovod - výměna řadu k mostu lásky</t>
  </si>
  <si>
    <t>113107224</t>
  </si>
  <si>
    <t>Odstranění podkladu pl přes 200 m2 z kameniva drceného tl 400 mm</t>
  </si>
  <si>
    <t>-681334251</t>
  </si>
  <si>
    <t>"asfalt" (1,2+0,6)*0,9</t>
  </si>
  <si>
    <t>113107241</t>
  </si>
  <si>
    <t>Odstranění podkladu pl přes 200 m2 živičných tl 50 mm</t>
  </si>
  <si>
    <t>1607548770</t>
  </si>
  <si>
    <t>113107242</t>
  </si>
  <si>
    <t>Odstranění podkladu pl přes 200 m2 živičných tl 100 mm</t>
  </si>
  <si>
    <t>2106121192</t>
  </si>
  <si>
    <t>"asfalt tl. 70 mm" 1,62</t>
  </si>
  <si>
    <t>-1925684861</t>
  </si>
  <si>
    <t>1356138034</t>
  </si>
  <si>
    <t>-1013824445</t>
  </si>
  <si>
    <t>-1422680563</t>
  </si>
  <si>
    <t>36,949*0,3</t>
  </si>
  <si>
    <t>-1665758354</t>
  </si>
  <si>
    <t>(1,76+1,77)*15,15+(1,77+1,74)*3,26+(1,74+1,80)*4,0</t>
  </si>
  <si>
    <t>79,082*1,2*0,5</t>
  </si>
  <si>
    <t>"asfalt" -0,44*1,2*(3,0+0,9)</t>
  </si>
  <si>
    <t>"beton.dl.60" -0,38*1,2*18,51</t>
  </si>
  <si>
    <t>36,949*0,6</t>
  </si>
  <si>
    <t>1304525549</t>
  </si>
  <si>
    <t>-1885556269</t>
  </si>
  <si>
    <t>36,949*0,4</t>
  </si>
  <si>
    <t>1304373388</t>
  </si>
  <si>
    <t>-989946177</t>
  </si>
  <si>
    <t>1225455147</t>
  </si>
  <si>
    <t>1104571380</t>
  </si>
  <si>
    <t>-705944078</t>
  </si>
  <si>
    <t>"mezideponie" 2*(22,831-18,265)</t>
  </si>
  <si>
    <t>-1266331595</t>
  </si>
  <si>
    <t>36,949-(22,831-18,265)</t>
  </si>
  <si>
    <t>-1351781030</t>
  </si>
  <si>
    <t>32,383*10</t>
  </si>
  <si>
    <t>-2143609022</t>
  </si>
  <si>
    <t>962908179</t>
  </si>
  <si>
    <t>32,383*1,9</t>
  </si>
  <si>
    <t>-48130767</t>
  </si>
  <si>
    <t>"výkop celkem" 36,949</t>
  </si>
  <si>
    <t>"d225" -0,525*1,2*22,41</t>
  </si>
  <si>
    <t>-26608655</t>
  </si>
  <si>
    <t>"předpoklad - nákup 80% zásypu, z výkopku nad stáv. vedením bude použito 20% materiálu" 22,831*0,8</t>
  </si>
  <si>
    <t>-512625017</t>
  </si>
  <si>
    <t>"d225" 0,425*1,2*22,41</t>
  </si>
  <si>
    <t>718521799</t>
  </si>
  <si>
    <t>11,429*1,01*1,1*1,89</t>
  </si>
  <si>
    <t>-187638053</t>
  </si>
  <si>
    <t>"d225" 0,1*1,2*22,41</t>
  </si>
  <si>
    <t>-166665875</t>
  </si>
  <si>
    <t>460243286</t>
  </si>
  <si>
    <t>1504722015</t>
  </si>
  <si>
    <t>-1083827711</t>
  </si>
  <si>
    <t>1068460141</t>
  </si>
  <si>
    <t>-321813743</t>
  </si>
  <si>
    <t>-1413014433</t>
  </si>
  <si>
    <t>905843152</t>
  </si>
  <si>
    <t>0,9*2</t>
  </si>
  <si>
    <t>1722038551</t>
  </si>
  <si>
    <t>-527559303</t>
  </si>
  <si>
    <t>2073443095</t>
  </si>
  <si>
    <t>Spojka s přírubou jištěná proti posunu č. 7994  DN 200 pro PE, PVC potrubí</t>
  </si>
  <si>
    <t>-194075584</t>
  </si>
  <si>
    <t>-1696806621</t>
  </si>
  <si>
    <t>-1031130235</t>
  </si>
  <si>
    <t>-261724934</t>
  </si>
  <si>
    <t>22,5*1,015</t>
  </si>
  <si>
    <t>416617837</t>
  </si>
  <si>
    <t>1586458580</t>
  </si>
  <si>
    <t>1371651565</t>
  </si>
  <si>
    <t>(22,5/6)*1,015</t>
  </si>
  <si>
    <t>286149420</t>
  </si>
  <si>
    <t>elektrokoleno 90°, PE 100, PN 16, d 225</t>
  </si>
  <si>
    <t>52545184</t>
  </si>
  <si>
    <t>-2119899564</t>
  </si>
  <si>
    <t>-315810484</t>
  </si>
  <si>
    <t>-1318145027</t>
  </si>
  <si>
    <t>-695614596</t>
  </si>
  <si>
    <t>1622030392</t>
  </si>
  <si>
    <t>-1856705246</t>
  </si>
  <si>
    <t>1456327629</t>
  </si>
  <si>
    <t>448931969</t>
  </si>
  <si>
    <t>1244845075</t>
  </si>
  <si>
    <t>1011480366</t>
  </si>
  <si>
    <t>-1674699217</t>
  </si>
  <si>
    <t>1680082022</t>
  </si>
  <si>
    <t>-1313668915</t>
  </si>
  <si>
    <t>1621979078</t>
  </si>
  <si>
    <t>1231898321</t>
  </si>
  <si>
    <t>2,872*9</t>
  </si>
  <si>
    <t>1751239118</t>
  </si>
  <si>
    <t>-1322175426</t>
  </si>
  <si>
    <t>125937224</t>
  </si>
  <si>
    <t>-1431119565</t>
  </si>
  <si>
    <t>-1496207572</t>
  </si>
  <si>
    <t>1244756526</t>
  </si>
  <si>
    <t>-22906992</t>
  </si>
  <si>
    <t>-57721034</t>
  </si>
  <si>
    <t>-598081507</t>
  </si>
  <si>
    <t>1125527039</t>
  </si>
  <si>
    <t>1182127953</t>
  </si>
  <si>
    <t>-326068721</t>
  </si>
  <si>
    <t>-1499896003</t>
  </si>
  <si>
    <t>-1642624749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</si>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</sst>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74">
    <font>
      <sz val="10"/>
      <name val="Arial"/>
      <family val="2"/>
    </font>
    <font>
      <sz val="8"/>
      <name val="Trebuchet MS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37"/>
      <name val="Trebuchet MS"/>
      <family val="2"/>
    </font>
    <font>
      <u val="single"/>
      <sz val="10"/>
      <color indexed="12"/>
      <name val="Trebuchet MS"/>
      <family val="2"/>
    </font>
    <font>
      <u val="single"/>
      <sz val="11"/>
      <color indexed="12"/>
      <name val="Calibri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0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0"/>
      <color indexed="12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7"/>
      <color indexed="55"/>
      <name val="Trebuchet MS"/>
      <family val="2"/>
    </font>
    <font>
      <sz val="8"/>
      <color indexed="18"/>
      <name val="Trebuchet MS"/>
      <family val="2"/>
    </font>
    <font>
      <sz val="8"/>
      <color indexed="10"/>
      <name val="Trebuchet MS"/>
      <family val="2"/>
    </font>
    <font>
      <i/>
      <sz val="8"/>
      <color indexed="12"/>
      <name val="Trebuchet MS"/>
      <family val="2"/>
    </font>
    <font>
      <i/>
      <sz val="9"/>
      <name val="Trebuchet MS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8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1" fillId="0" borderId="0" xfId="36">
      <alignment/>
      <protection/>
    </xf>
    <xf numFmtId="0" fontId="2" fillId="33" borderId="0" xfId="36" applyFont="1" applyFill="1" applyAlignment="1" applyProtection="1">
      <alignment horizontal="left" vertical="center"/>
      <protection/>
    </xf>
    <xf numFmtId="0" fontId="3" fillId="33" borderId="0" xfId="36" applyFont="1" applyFill="1" applyAlignment="1" applyProtection="1">
      <alignment vertical="center"/>
      <protection/>
    </xf>
    <xf numFmtId="0" fontId="4" fillId="33" borderId="0" xfId="36" applyFont="1" applyFill="1" applyAlignment="1" applyProtection="1">
      <alignment horizontal="left" vertical="center"/>
      <protection/>
    </xf>
    <xf numFmtId="0" fontId="5" fillId="33" borderId="0" xfId="37" applyNumberFormat="1" applyFont="1" applyFill="1" applyBorder="1" applyAlignment="1" applyProtection="1">
      <alignment vertical="center"/>
      <protection/>
    </xf>
    <xf numFmtId="0" fontId="6" fillId="33" borderId="0" xfId="37" applyNumberFormat="1" applyFill="1" applyBorder="1" applyAlignment="1" applyProtection="1">
      <alignment/>
      <protection/>
    </xf>
    <xf numFmtId="0" fontId="1" fillId="33" borderId="0" xfId="36" applyFill="1">
      <alignment/>
      <protection/>
    </xf>
    <xf numFmtId="0" fontId="2" fillId="33" borderId="0" xfId="36" applyFont="1" applyFill="1" applyAlignment="1">
      <alignment horizontal="left" vertical="center"/>
      <protection/>
    </xf>
    <xf numFmtId="0" fontId="2" fillId="0" borderId="0" xfId="36" applyFont="1" applyAlignment="1">
      <alignment horizontal="left" vertical="center"/>
      <protection/>
    </xf>
    <xf numFmtId="0" fontId="1" fillId="0" borderId="0" xfId="36" applyFont="1" applyAlignment="1">
      <alignment horizontal="left" vertical="center"/>
      <protection/>
    </xf>
    <xf numFmtId="0" fontId="1" fillId="0" borderId="10" xfId="36" applyBorder="1" applyProtection="1">
      <alignment/>
      <protection/>
    </xf>
    <xf numFmtId="0" fontId="1" fillId="0" borderId="11" xfId="36" applyBorder="1" applyProtection="1">
      <alignment/>
      <protection/>
    </xf>
    <xf numFmtId="0" fontId="1" fillId="0" borderId="12" xfId="36" applyBorder="1" applyProtection="1">
      <alignment/>
      <protection/>
    </xf>
    <xf numFmtId="0" fontId="1" fillId="0" borderId="13" xfId="36" applyBorder="1" applyProtection="1">
      <alignment/>
      <protection/>
    </xf>
    <xf numFmtId="0" fontId="1" fillId="0" borderId="0" xfId="36" applyBorder="1" applyProtection="1">
      <alignment/>
      <protection/>
    </xf>
    <xf numFmtId="0" fontId="7" fillId="0" borderId="0" xfId="36" applyFont="1" applyBorder="1" applyAlignment="1" applyProtection="1">
      <alignment horizontal="left" vertical="center"/>
      <protection/>
    </xf>
    <xf numFmtId="0" fontId="1" fillId="0" borderId="14" xfId="36" applyBorder="1" applyProtection="1">
      <alignment/>
      <protection/>
    </xf>
    <xf numFmtId="0" fontId="8" fillId="0" borderId="0" xfId="36" applyFont="1" applyAlignment="1">
      <alignment horizontal="left" vertical="center"/>
      <protection/>
    </xf>
    <xf numFmtId="0" fontId="9" fillId="0" borderId="0" xfId="36" applyFont="1" applyAlignment="1">
      <alignment horizontal="left" vertical="center"/>
      <protection/>
    </xf>
    <xf numFmtId="0" fontId="10" fillId="0" borderId="0" xfId="36" applyFont="1" applyBorder="1" applyAlignment="1" applyProtection="1">
      <alignment horizontal="left" vertical="top"/>
      <protection/>
    </xf>
    <xf numFmtId="0" fontId="11" fillId="0" borderId="0" xfId="36" applyFont="1" applyBorder="1" applyAlignment="1" applyProtection="1">
      <alignment horizontal="left" vertical="center"/>
      <protection/>
    </xf>
    <xf numFmtId="0" fontId="13" fillId="0" borderId="0" xfId="36" applyFont="1" applyBorder="1" applyAlignment="1" applyProtection="1">
      <alignment horizontal="left" vertical="top"/>
      <protection/>
    </xf>
    <xf numFmtId="0" fontId="10" fillId="0" borderId="0" xfId="36" applyFont="1" applyBorder="1" applyAlignment="1" applyProtection="1">
      <alignment horizontal="left" vertical="center"/>
      <protection/>
    </xf>
    <xf numFmtId="0" fontId="11" fillId="34" borderId="0" xfId="36" applyFont="1" applyFill="1" applyBorder="1" applyAlignment="1" applyProtection="1">
      <alignment horizontal="left" vertical="center"/>
      <protection locked="0"/>
    </xf>
    <xf numFmtId="49" fontId="11" fillId="34" borderId="0" xfId="36" applyNumberFormat="1" applyFont="1" applyFill="1" applyBorder="1" applyAlignment="1" applyProtection="1">
      <alignment horizontal="left" vertical="center"/>
      <protection locked="0"/>
    </xf>
    <xf numFmtId="0" fontId="1" fillId="0" borderId="15" xfId="36" applyBorder="1" applyProtection="1">
      <alignment/>
      <protection/>
    </xf>
    <xf numFmtId="0" fontId="1" fillId="0" borderId="0" xfId="36" applyFont="1" applyAlignment="1">
      <alignment vertical="center"/>
      <protection/>
    </xf>
    <xf numFmtId="0" fontId="1" fillId="0" borderId="13" xfId="36" applyFont="1" applyBorder="1" applyAlignment="1" applyProtection="1">
      <alignment vertical="center"/>
      <protection/>
    </xf>
    <xf numFmtId="0" fontId="1" fillId="0" borderId="0" xfId="36" applyFont="1" applyBorder="1" applyAlignment="1" applyProtection="1">
      <alignment vertical="center"/>
      <protection/>
    </xf>
    <xf numFmtId="0" fontId="14" fillId="0" borderId="16" xfId="36" applyFont="1" applyBorder="1" applyAlignment="1" applyProtection="1">
      <alignment horizontal="left" vertical="center"/>
      <protection/>
    </xf>
    <xf numFmtId="0" fontId="1" fillId="0" borderId="16" xfId="36" applyFont="1" applyBorder="1" applyAlignment="1" applyProtection="1">
      <alignment vertical="center"/>
      <protection/>
    </xf>
    <xf numFmtId="0" fontId="1" fillId="0" borderId="14" xfId="36" applyFont="1" applyBorder="1" applyAlignment="1" applyProtection="1">
      <alignment vertical="center"/>
      <protection/>
    </xf>
    <xf numFmtId="0" fontId="15" fillId="0" borderId="0" xfId="36" applyFont="1" applyBorder="1" applyAlignment="1" applyProtection="1">
      <alignment horizontal="right" vertical="center"/>
      <protection/>
    </xf>
    <xf numFmtId="0" fontId="15" fillId="0" borderId="0" xfId="36" applyFont="1" applyAlignment="1">
      <alignment vertical="center"/>
      <protection/>
    </xf>
    <xf numFmtId="0" fontId="15" fillId="0" borderId="13" xfId="36" applyFont="1" applyBorder="1" applyAlignment="1" applyProtection="1">
      <alignment vertical="center"/>
      <protection/>
    </xf>
    <xf numFmtId="0" fontId="15" fillId="0" borderId="0" xfId="36" applyFont="1" applyBorder="1" applyAlignment="1" applyProtection="1">
      <alignment vertical="center"/>
      <protection/>
    </xf>
    <xf numFmtId="0" fontId="15" fillId="0" borderId="0" xfId="36" applyFont="1" applyBorder="1" applyAlignment="1" applyProtection="1">
      <alignment horizontal="left" vertical="center"/>
      <protection/>
    </xf>
    <xf numFmtId="0" fontId="15" fillId="0" borderId="14" xfId="36" applyFont="1" applyBorder="1" applyAlignment="1" applyProtection="1">
      <alignment vertical="center"/>
      <protection/>
    </xf>
    <xf numFmtId="0" fontId="1" fillId="35" borderId="0" xfId="36" applyFont="1" applyFill="1" applyBorder="1" applyAlignment="1" applyProtection="1">
      <alignment vertical="center"/>
      <protection/>
    </xf>
    <xf numFmtId="0" fontId="13" fillId="35" borderId="17" xfId="36" applyFont="1" applyFill="1" applyBorder="1" applyAlignment="1" applyProtection="1">
      <alignment horizontal="left" vertical="center"/>
      <protection/>
    </xf>
    <xf numFmtId="0" fontId="1" fillId="35" borderId="18" xfId="36" applyFont="1" applyFill="1" applyBorder="1" applyAlignment="1" applyProtection="1">
      <alignment vertical="center"/>
      <protection/>
    </xf>
    <xf numFmtId="0" fontId="13" fillId="35" borderId="18" xfId="36" applyFont="1" applyFill="1" applyBorder="1" applyAlignment="1" applyProtection="1">
      <alignment horizontal="center" vertical="center"/>
      <protection/>
    </xf>
    <xf numFmtId="0" fontId="1" fillId="35" borderId="14" xfId="36" applyFont="1" applyFill="1" applyBorder="1" applyAlignment="1" applyProtection="1">
      <alignment vertical="center"/>
      <protection/>
    </xf>
    <xf numFmtId="0" fontId="1" fillId="0" borderId="19" xfId="36" applyFont="1" applyBorder="1" applyAlignment="1" applyProtection="1">
      <alignment vertical="center"/>
      <protection/>
    </xf>
    <xf numFmtId="0" fontId="1" fillId="0" borderId="20" xfId="36" applyFont="1" applyBorder="1" applyAlignment="1" applyProtection="1">
      <alignment vertical="center"/>
      <protection/>
    </xf>
    <xf numFmtId="0" fontId="1" fillId="0" borderId="21" xfId="36" applyFont="1" applyBorder="1" applyAlignment="1" applyProtection="1">
      <alignment vertical="center"/>
      <protection/>
    </xf>
    <xf numFmtId="0" fontId="1" fillId="0" borderId="10" xfId="36" applyFont="1" applyBorder="1" applyAlignment="1" applyProtection="1">
      <alignment vertical="center"/>
      <protection/>
    </xf>
    <xf numFmtId="0" fontId="1" fillId="0" borderId="11" xfId="36" applyFont="1" applyBorder="1" applyAlignment="1" applyProtection="1">
      <alignment vertical="center"/>
      <protection/>
    </xf>
    <xf numFmtId="0" fontId="1" fillId="0" borderId="13" xfId="36" applyFont="1" applyBorder="1" applyAlignment="1">
      <alignment vertical="center"/>
      <protection/>
    </xf>
    <xf numFmtId="0" fontId="7" fillId="0" borderId="0" xfId="36" applyFont="1" applyAlignment="1" applyProtection="1">
      <alignment horizontal="left" vertical="center"/>
      <protection/>
    </xf>
    <xf numFmtId="0" fontId="1" fillId="0" borderId="0" xfId="36" applyFont="1" applyAlignment="1" applyProtection="1">
      <alignment vertical="center"/>
      <protection/>
    </xf>
    <xf numFmtId="0" fontId="11" fillId="0" borderId="0" xfId="36" applyFont="1" applyAlignment="1">
      <alignment vertical="center"/>
      <protection/>
    </xf>
    <xf numFmtId="0" fontId="11" fillId="0" borderId="13" xfId="36" applyFont="1" applyBorder="1" applyAlignment="1" applyProtection="1">
      <alignment vertical="center"/>
      <protection/>
    </xf>
    <xf numFmtId="0" fontId="10" fillId="0" borderId="0" xfId="36" applyFont="1" applyAlignment="1" applyProtection="1">
      <alignment horizontal="left" vertical="center"/>
      <protection/>
    </xf>
    <xf numFmtId="0" fontId="11" fillId="0" borderId="0" xfId="36" applyFont="1" applyAlignment="1" applyProtection="1">
      <alignment vertical="center"/>
      <protection/>
    </xf>
    <xf numFmtId="0" fontId="11" fillId="0" borderId="13" xfId="36" applyFont="1" applyBorder="1" applyAlignment="1">
      <alignment vertical="center"/>
      <protection/>
    </xf>
    <xf numFmtId="0" fontId="13" fillId="0" borderId="0" xfId="36" applyFont="1" applyAlignment="1">
      <alignment vertical="center"/>
      <protection/>
    </xf>
    <xf numFmtId="0" fontId="13" fillId="0" borderId="13" xfId="36" applyFont="1" applyBorder="1" applyAlignment="1" applyProtection="1">
      <alignment vertical="center"/>
      <protection/>
    </xf>
    <xf numFmtId="0" fontId="13" fillId="0" borderId="0" xfId="36" applyFont="1" applyAlignment="1" applyProtection="1">
      <alignment horizontal="left" vertical="center"/>
      <protection/>
    </xf>
    <xf numFmtId="0" fontId="13" fillId="0" borderId="0" xfId="36" applyFont="1" applyAlignment="1" applyProtection="1">
      <alignment vertical="center"/>
      <protection/>
    </xf>
    <xf numFmtId="0" fontId="13" fillId="0" borderId="13" xfId="36" applyFont="1" applyBorder="1" applyAlignment="1">
      <alignment vertical="center"/>
      <protection/>
    </xf>
    <xf numFmtId="0" fontId="16" fillId="0" borderId="0" xfId="36" applyFont="1" applyAlignment="1" applyProtection="1">
      <alignment vertical="center"/>
      <protection/>
    </xf>
    <xf numFmtId="0" fontId="1" fillId="0" borderId="22" xfId="36" applyFont="1" applyBorder="1" applyAlignment="1">
      <alignment vertical="center"/>
      <protection/>
    </xf>
    <xf numFmtId="0" fontId="1" fillId="0" borderId="23" xfId="36" applyFont="1" applyBorder="1" applyAlignment="1">
      <alignment vertical="center"/>
      <protection/>
    </xf>
    <xf numFmtId="0" fontId="1" fillId="0" borderId="0" xfId="36" applyFont="1" applyBorder="1" applyAlignment="1">
      <alignment vertical="center"/>
      <protection/>
    </xf>
    <xf numFmtId="0" fontId="1" fillId="0" borderId="24" xfId="36" applyFont="1" applyBorder="1" applyAlignment="1">
      <alignment vertical="center"/>
      <protection/>
    </xf>
    <xf numFmtId="0" fontId="1" fillId="0" borderId="24" xfId="36" applyFont="1" applyBorder="1" applyAlignment="1" applyProtection="1">
      <alignment vertical="center"/>
      <protection/>
    </xf>
    <xf numFmtId="0" fontId="1" fillId="36" borderId="18" xfId="36" applyFont="1" applyFill="1" applyBorder="1" applyAlignment="1" applyProtection="1">
      <alignment vertical="center"/>
      <protection/>
    </xf>
    <xf numFmtId="0" fontId="11" fillId="36" borderId="25" xfId="36" applyFont="1" applyFill="1" applyBorder="1" applyAlignment="1" applyProtection="1">
      <alignment horizontal="center" vertical="center"/>
      <protection/>
    </xf>
    <xf numFmtId="0" fontId="10" fillId="0" borderId="26" xfId="36" applyFont="1" applyBorder="1" applyAlignment="1" applyProtection="1">
      <alignment horizontal="center" vertical="center" wrapText="1"/>
      <protection/>
    </xf>
    <xf numFmtId="0" fontId="10" fillId="0" borderId="27" xfId="36" applyFont="1" applyBorder="1" applyAlignment="1" applyProtection="1">
      <alignment horizontal="center" vertical="center" wrapText="1"/>
      <protection/>
    </xf>
    <xf numFmtId="0" fontId="10" fillId="0" borderId="28" xfId="36" applyFont="1" applyBorder="1" applyAlignment="1" applyProtection="1">
      <alignment horizontal="center" vertical="center" wrapText="1"/>
      <protection/>
    </xf>
    <xf numFmtId="0" fontId="1" fillId="0" borderId="29" xfId="36" applyFont="1" applyBorder="1" applyAlignment="1" applyProtection="1">
      <alignment vertical="center"/>
      <protection/>
    </xf>
    <xf numFmtId="0" fontId="1" fillId="0" borderId="22" xfId="36" applyFont="1" applyBorder="1" applyAlignment="1" applyProtection="1">
      <alignment vertical="center"/>
      <protection/>
    </xf>
    <xf numFmtId="0" fontId="1" fillId="0" borderId="23" xfId="36" applyFont="1" applyBorder="1" applyAlignment="1" applyProtection="1">
      <alignment vertical="center"/>
      <protection/>
    </xf>
    <xf numFmtId="0" fontId="18" fillId="0" borderId="0" xfId="36" applyFont="1" applyAlignment="1" applyProtection="1">
      <alignment horizontal="left" vertical="center"/>
      <protection/>
    </xf>
    <xf numFmtId="0" fontId="18" fillId="0" borderId="0" xfId="36" applyFont="1" applyAlignment="1" applyProtection="1">
      <alignment vertical="center"/>
      <protection/>
    </xf>
    <xf numFmtId="4" fontId="18" fillId="0" borderId="0" xfId="36" applyNumberFormat="1" applyFont="1" applyBorder="1" applyAlignment="1" applyProtection="1">
      <alignment vertical="center"/>
      <protection/>
    </xf>
    <xf numFmtId="0" fontId="13" fillId="0" borderId="0" xfId="36" applyFont="1" applyAlignment="1" applyProtection="1">
      <alignment horizontal="center" vertical="center"/>
      <protection/>
    </xf>
    <xf numFmtId="4" fontId="9" fillId="0" borderId="30" xfId="36" applyNumberFormat="1" applyFont="1" applyBorder="1" applyAlignment="1" applyProtection="1">
      <alignment horizontal="right" vertical="center"/>
      <protection/>
    </xf>
    <xf numFmtId="4" fontId="9" fillId="0" borderId="0" xfId="36" applyNumberFormat="1" applyFont="1" applyBorder="1" applyAlignment="1" applyProtection="1">
      <alignment horizontal="right" vertical="center"/>
      <protection/>
    </xf>
    <xf numFmtId="4" fontId="17" fillId="0" borderId="0" xfId="36" applyNumberFormat="1" applyFont="1" applyBorder="1" applyAlignment="1" applyProtection="1">
      <alignment vertical="center"/>
      <protection/>
    </xf>
    <xf numFmtId="166" fontId="17" fillId="0" borderId="0" xfId="36" applyNumberFormat="1" applyFont="1" applyBorder="1" applyAlignment="1" applyProtection="1">
      <alignment vertical="center"/>
      <protection/>
    </xf>
    <xf numFmtId="4" fontId="17" fillId="0" borderId="24" xfId="36" applyNumberFormat="1" applyFont="1" applyBorder="1" applyAlignment="1" applyProtection="1">
      <alignment vertical="center"/>
      <protection/>
    </xf>
    <xf numFmtId="0" fontId="13" fillId="0" borderId="0" xfId="36" applyFont="1" applyAlignment="1">
      <alignment horizontal="left" vertical="center"/>
      <protection/>
    </xf>
    <xf numFmtId="0" fontId="19" fillId="0" borderId="0" xfId="36" applyFont="1" applyAlignment="1">
      <alignment horizontal="left" vertical="center"/>
      <protection/>
    </xf>
    <xf numFmtId="0" fontId="20" fillId="0" borderId="0" xfId="37" applyNumberFormat="1" applyFont="1" applyFill="1" applyBorder="1" applyAlignment="1" applyProtection="1">
      <alignment horizontal="center" vertical="center"/>
      <protection/>
    </xf>
    <xf numFmtId="0" fontId="21" fillId="0" borderId="13" xfId="36" applyFont="1" applyBorder="1" applyAlignment="1" applyProtection="1">
      <alignment vertical="center"/>
      <protection/>
    </xf>
    <xf numFmtId="0" fontId="22" fillId="0" borderId="0" xfId="36" applyFont="1" applyAlignment="1" applyProtection="1">
      <alignment vertical="center"/>
      <protection/>
    </xf>
    <xf numFmtId="0" fontId="23" fillId="0" borderId="0" xfId="36" applyFont="1" applyAlignment="1" applyProtection="1">
      <alignment vertical="center"/>
      <protection/>
    </xf>
    <xf numFmtId="0" fontId="24" fillId="0" borderId="0" xfId="36" applyFont="1" applyAlignment="1" applyProtection="1">
      <alignment horizontal="center" vertical="center"/>
      <protection/>
    </xf>
    <xf numFmtId="0" fontId="21" fillId="0" borderId="13" xfId="36" applyFont="1" applyBorder="1" applyAlignment="1">
      <alignment vertical="center"/>
      <protection/>
    </xf>
    <xf numFmtId="4" fontId="25" fillId="0" borderId="30" xfId="36" applyNumberFormat="1" applyFont="1" applyBorder="1" applyAlignment="1" applyProtection="1">
      <alignment vertical="center"/>
      <protection/>
    </xf>
    <xf numFmtId="4" fontId="25" fillId="0" borderId="0" xfId="36" applyNumberFormat="1" applyFont="1" applyBorder="1" applyAlignment="1" applyProtection="1">
      <alignment vertical="center"/>
      <protection/>
    </xf>
    <xf numFmtId="166" fontId="25" fillId="0" borderId="0" xfId="36" applyNumberFormat="1" applyFont="1" applyBorder="1" applyAlignment="1" applyProtection="1">
      <alignment vertical="center"/>
      <protection/>
    </xf>
    <xf numFmtId="4" fontId="25" fillId="0" borderId="24" xfId="36" applyNumberFormat="1" applyFont="1" applyBorder="1" applyAlignment="1" applyProtection="1">
      <alignment vertical="center"/>
      <protection/>
    </xf>
    <xf numFmtId="0" fontId="21" fillId="0" borderId="0" xfId="36" applyFont="1" applyAlignment="1">
      <alignment vertical="center"/>
      <protection/>
    </xf>
    <xf numFmtId="0" fontId="21" fillId="0" borderId="0" xfId="36" applyFont="1" applyAlignment="1">
      <alignment horizontal="left" vertical="center"/>
      <protection/>
    </xf>
    <xf numFmtId="4" fontId="25" fillId="0" borderId="31" xfId="36" applyNumberFormat="1" applyFont="1" applyBorder="1" applyAlignment="1" applyProtection="1">
      <alignment vertical="center"/>
      <protection/>
    </xf>
    <xf numFmtId="4" fontId="25" fillId="0" borderId="32" xfId="36" applyNumberFormat="1" applyFont="1" applyBorder="1" applyAlignment="1" applyProtection="1">
      <alignment vertical="center"/>
      <protection/>
    </xf>
    <xf numFmtId="166" fontId="25" fillId="0" borderId="32" xfId="36" applyNumberFormat="1" applyFont="1" applyBorder="1" applyAlignment="1" applyProtection="1">
      <alignment vertical="center"/>
      <protection/>
    </xf>
    <xf numFmtId="4" fontId="25" fillId="0" borderId="33" xfId="36" applyNumberFormat="1" applyFont="1" applyBorder="1" applyAlignment="1" applyProtection="1">
      <alignment vertical="center"/>
      <protection/>
    </xf>
    <xf numFmtId="0" fontId="1" fillId="0" borderId="0" xfId="36" applyProtection="1">
      <alignment/>
      <protection locked="0"/>
    </xf>
    <xf numFmtId="0" fontId="3" fillId="33" borderId="0" xfId="36" applyFont="1" applyFill="1" applyAlignment="1">
      <alignment vertical="center"/>
      <protection/>
    </xf>
    <xf numFmtId="0" fontId="4" fillId="33" borderId="0" xfId="36" applyFont="1" applyFill="1" applyAlignment="1">
      <alignment horizontal="left" vertical="center"/>
      <protection/>
    </xf>
    <xf numFmtId="0" fontId="26" fillId="33" borderId="0" xfId="37" applyNumberFormat="1" applyFont="1" applyFill="1" applyBorder="1" applyAlignment="1" applyProtection="1">
      <alignment vertical="center"/>
      <protection/>
    </xf>
    <xf numFmtId="0" fontId="3" fillId="33" borderId="0" xfId="36" applyFont="1" applyFill="1" applyAlignment="1" applyProtection="1">
      <alignment vertical="center"/>
      <protection locked="0"/>
    </xf>
    <xf numFmtId="0" fontId="26" fillId="33" borderId="0" xfId="37" applyNumberFormat="1" applyFont="1" applyFill="1" applyBorder="1" applyAlignment="1" applyProtection="1">
      <alignment vertical="center"/>
      <protection locked="0"/>
    </xf>
    <xf numFmtId="0" fontId="1" fillId="0" borderId="11" xfId="36" applyBorder="1" applyProtection="1">
      <alignment/>
      <protection locked="0"/>
    </xf>
    <xf numFmtId="0" fontId="1" fillId="0" borderId="0" xfId="36" applyBorder="1" applyProtection="1">
      <alignment/>
      <protection locked="0"/>
    </xf>
    <xf numFmtId="0" fontId="1" fillId="0" borderId="0" xfId="36" applyFont="1" applyBorder="1" applyAlignment="1" applyProtection="1">
      <alignment vertical="center"/>
      <protection locked="0"/>
    </xf>
    <xf numFmtId="0" fontId="10" fillId="0" borderId="0" xfId="36" applyFont="1" applyBorder="1" applyAlignment="1" applyProtection="1">
      <alignment horizontal="left" vertical="center"/>
      <protection locked="0"/>
    </xf>
    <xf numFmtId="0" fontId="11" fillId="0" borderId="0" xfId="36" applyFont="1" applyBorder="1" applyAlignment="1" applyProtection="1">
      <alignment horizontal="left" vertical="center"/>
      <protection locked="0"/>
    </xf>
    <xf numFmtId="165" fontId="11" fillId="0" borderId="0" xfId="36" applyNumberFormat="1" applyFont="1" applyBorder="1" applyAlignment="1" applyProtection="1">
      <alignment horizontal="left" vertical="center"/>
      <protection locked="0"/>
    </xf>
    <xf numFmtId="0" fontId="1" fillId="0" borderId="0" xfId="36" applyFont="1" applyAlignment="1">
      <alignment vertical="center" wrapText="1"/>
      <protection/>
    </xf>
    <xf numFmtId="0" fontId="1" fillId="0" borderId="13" xfId="36" applyFont="1" applyBorder="1" applyAlignment="1" applyProtection="1">
      <alignment vertical="center" wrapText="1"/>
      <protection/>
    </xf>
    <xf numFmtId="0" fontId="1" fillId="0" borderId="0" xfId="36" applyFont="1" applyBorder="1" applyAlignment="1" applyProtection="1">
      <alignment vertical="center" wrapText="1"/>
      <protection/>
    </xf>
    <xf numFmtId="0" fontId="1" fillId="0" borderId="0" xfId="36" applyFont="1" applyBorder="1" applyAlignment="1" applyProtection="1">
      <alignment vertical="center" wrapText="1"/>
      <protection locked="0"/>
    </xf>
    <xf numFmtId="0" fontId="1" fillId="0" borderId="14" xfId="36" applyFont="1" applyBorder="1" applyAlignment="1" applyProtection="1">
      <alignment vertical="center" wrapText="1"/>
      <protection/>
    </xf>
    <xf numFmtId="0" fontId="1" fillId="0" borderId="22" xfId="36" applyFont="1" applyBorder="1" applyAlignment="1" applyProtection="1">
      <alignment vertical="center"/>
      <protection locked="0"/>
    </xf>
    <xf numFmtId="0" fontId="1" fillId="0" borderId="34" xfId="36" applyFont="1" applyBorder="1" applyAlignment="1" applyProtection="1">
      <alignment vertical="center"/>
      <protection/>
    </xf>
    <xf numFmtId="4" fontId="10" fillId="0" borderId="0" xfId="36" applyNumberFormat="1" applyFont="1" applyBorder="1" applyAlignment="1" applyProtection="1">
      <alignment vertical="center"/>
      <protection/>
    </xf>
    <xf numFmtId="0" fontId="14" fillId="0" borderId="0" xfId="36" applyFont="1" applyBorder="1" applyAlignment="1" applyProtection="1">
      <alignment horizontal="left" vertical="center"/>
      <protection/>
    </xf>
    <xf numFmtId="0" fontId="15" fillId="0" borderId="0" xfId="36" applyFont="1" applyBorder="1" applyAlignment="1" applyProtection="1">
      <alignment horizontal="right" vertical="center"/>
      <protection locked="0"/>
    </xf>
    <xf numFmtId="4" fontId="15" fillId="0" borderId="0" xfId="36" applyNumberFormat="1" applyFont="1" applyBorder="1" applyAlignment="1" applyProtection="1">
      <alignment vertical="center"/>
      <protection/>
    </xf>
    <xf numFmtId="164" fontId="15" fillId="0" borderId="0" xfId="36" applyNumberFormat="1" applyFont="1" applyBorder="1" applyAlignment="1" applyProtection="1">
      <alignment horizontal="right" vertical="center"/>
      <protection locked="0"/>
    </xf>
    <xf numFmtId="0" fontId="1" fillId="36" borderId="0" xfId="36" applyFont="1" applyFill="1" applyBorder="1" applyAlignment="1" applyProtection="1">
      <alignment vertical="center"/>
      <protection/>
    </xf>
    <xf numFmtId="0" fontId="13" fillId="36" borderId="17" xfId="36" applyFont="1" applyFill="1" applyBorder="1" applyAlignment="1" applyProtection="1">
      <alignment horizontal="left" vertical="center"/>
      <protection/>
    </xf>
    <xf numFmtId="0" fontId="13" fillId="36" borderId="18" xfId="36" applyFont="1" applyFill="1" applyBorder="1" applyAlignment="1" applyProtection="1">
      <alignment horizontal="right" vertical="center"/>
      <protection/>
    </xf>
    <xf numFmtId="0" fontId="13" fillId="36" borderId="18" xfId="36" applyFont="1" applyFill="1" applyBorder="1" applyAlignment="1" applyProtection="1">
      <alignment horizontal="center" vertical="center"/>
      <protection/>
    </xf>
    <xf numFmtId="0" fontId="1" fillId="36" borderId="18" xfId="36" applyFont="1" applyFill="1" applyBorder="1" applyAlignment="1" applyProtection="1">
      <alignment vertical="center"/>
      <protection locked="0"/>
    </xf>
    <xf numFmtId="4" fontId="13" fillId="36" borderId="18" xfId="36" applyNumberFormat="1" applyFont="1" applyFill="1" applyBorder="1" applyAlignment="1" applyProtection="1">
      <alignment vertical="center"/>
      <protection/>
    </xf>
    <xf numFmtId="0" fontId="1" fillId="36" borderId="35" xfId="36" applyFont="1" applyFill="1" applyBorder="1" applyAlignment="1" applyProtection="1">
      <alignment vertical="center"/>
      <protection/>
    </xf>
    <xf numFmtId="0" fontId="1" fillId="0" borderId="20" xfId="36" applyFont="1" applyBorder="1" applyAlignment="1" applyProtection="1">
      <alignment vertical="center"/>
      <protection locked="0"/>
    </xf>
    <xf numFmtId="0" fontId="1" fillId="0" borderId="10" xfId="36" applyFont="1" applyBorder="1" applyAlignment="1">
      <alignment vertical="center"/>
      <protection/>
    </xf>
    <xf numFmtId="0" fontId="1" fillId="0" borderId="11" xfId="36" applyFont="1" applyBorder="1" applyAlignment="1">
      <alignment vertical="center"/>
      <protection/>
    </xf>
    <xf numFmtId="0" fontId="1" fillId="0" borderId="11" xfId="36" applyFont="1" applyBorder="1" applyAlignment="1" applyProtection="1">
      <alignment vertical="center"/>
      <protection locked="0"/>
    </xf>
    <xf numFmtId="0" fontId="1" fillId="0" borderId="12" xfId="36" applyFont="1" applyBorder="1" applyAlignment="1">
      <alignment vertical="center"/>
      <protection/>
    </xf>
    <xf numFmtId="0" fontId="11" fillId="36" borderId="0" xfId="36" applyFont="1" applyFill="1" applyBorder="1" applyAlignment="1" applyProtection="1">
      <alignment horizontal="left" vertical="center"/>
      <protection/>
    </xf>
    <xf numFmtId="0" fontId="11" fillId="36" borderId="0" xfId="36" applyFont="1" applyFill="1" applyBorder="1" applyAlignment="1" applyProtection="1">
      <alignment horizontal="right" vertical="center"/>
      <protection locked="0"/>
    </xf>
    <xf numFmtId="0" fontId="11" fillId="36" borderId="0" xfId="36" applyFont="1" applyFill="1" applyBorder="1" applyAlignment="1" applyProtection="1">
      <alignment horizontal="right" vertical="center"/>
      <protection/>
    </xf>
    <xf numFmtId="0" fontId="1" fillId="36" borderId="14" xfId="36" applyFont="1" applyFill="1" applyBorder="1" applyAlignment="1" applyProtection="1">
      <alignment vertical="center"/>
      <protection/>
    </xf>
    <xf numFmtId="0" fontId="27" fillId="0" borderId="0" xfId="36" applyFont="1" applyBorder="1" applyAlignment="1" applyProtection="1">
      <alignment horizontal="left" vertical="center"/>
      <protection/>
    </xf>
    <xf numFmtId="4" fontId="18" fillId="0" borderId="0" xfId="36" applyNumberFormat="1" applyFont="1" applyBorder="1" applyAlignment="1" applyProtection="1">
      <alignment vertical="center"/>
      <protection locked="0"/>
    </xf>
    <xf numFmtId="0" fontId="28" fillId="0" borderId="0" xfId="36" applyFont="1" applyAlignment="1">
      <alignment vertical="center"/>
      <protection/>
    </xf>
    <xf numFmtId="0" fontId="28" fillId="0" borderId="13" xfId="36" applyFont="1" applyBorder="1" applyAlignment="1" applyProtection="1">
      <alignment vertical="center"/>
      <protection/>
    </xf>
    <xf numFmtId="0" fontId="28" fillId="0" borderId="0" xfId="36" applyFont="1" applyBorder="1" applyAlignment="1" applyProtection="1">
      <alignment vertical="center"/>
      <protection/>
    </xf>
    <xf numFmtId="0" fontId="28" fillId="0" borderId="32" xfId="36" applyFont="1" applyBorder="1" applyAlignment="1" applyProtection="1">
      <alignment horizontal="left" vertical="center"/>
      <protection/>
    </xf>
    <xf numFmtId="0" fontId="28" fillId="0" borderId="32" xfId="36" applyFont="1" applyBorder="1" applyAlignment="1" applyProtection="1">
      <alignment vertical="center"/>
      <protection/>
    </xf>
    <xf numFmtId="4" fontId="28" fillId="0" borderId="32" xfId="36" applyNumberFormat="1" applyFont="1" applyBorder="1" applyAlignment="1" applyProtection="1">
      <alignment vertical="center"/>
      <protection locked="0"/>
    </xf>
    <xf numFmtId="4" fontId="28" fillId="0" borderId="32" xfId="36" applyNumberFormat="1" applyFont="1" applyBorder="1" applyAlignment="1" applyProtection="1">
      <alignment vertical="center"/>
      <protection/>
    </xf>
    <xf numFmtId="0" fontId="28" fillId="0" borderId="14" xfId="36" applyFont="1" applyBorder="1" applyAlignment="1" applyProtection="1">
      <alignment vertical="center"/>
      <protection/>
    </xf>
    <xf numFmtId="0" fontId="29" fillId="0" borderId="0" xfId="36" applyFont="1" applyAlignment="1">
      <alignment vertical="center"/>
      <protection/>
    </xf>
    <xf numFmtId="0" fontId="29" fillId="0" borderId="13" xfId="36" applyFont="1" applyBorder="1" applyAlignment="1" applyProtection="1">
      <alignment vertical="center"/>
      <protection/>
    </xf>
    <xf numFmtId="0" fontId="29" fillId="0" borderId="0" xfId="36" applyFont="1" applyBorder="1" applyAlignment="1" applyProtection="1">
      <alignment vertical="center"/>
      <protection/>
    </xf>
    <xf numFmtId="0" fontId="29" fillId="0" borderId="32" xfId="36" applyFont="1" applyBorder="1" applyAlignment="1" applyProtection="1">
      <alignment horizontal="left" vertical="center"/>
      <protection/>
    </xf>
    <xf numFmtId="0" fontId="29" fillId="0" borderId="32" xfId="36" applyFont="1" applyBorder="1" applyAlignment="1" applyProtection="1">
      <alignment vertical="center"/>
      <protection/>
    </xf>
    <xf numFmtId="4" fontId="29" fillId="0" borderId="32" xfId="36" applyNumberFormat="1" applyFont="1" applyBorder="1" applyAlignment="1" applyProtection="1">
      <alignment vertical="center"/>
      <protection locked="0"/>
    </xf>
    <xf numFmtId="4" fontId="29" fillId="0" borderId="32" xfId="36" applyNumberFormat="1" applyFont="1" applyBorder="1" applyAlignment="1" applyProtection="1">
      <alignment vertical="center"/>
      <protection/>
    </xf>
    <xf numFmtId="0" fontId="29" fillId="0" borderId="14" xfId="36" applyFont="1" applyBorder="1" applyAlignment="1" applyProtection="1">
      <alignment vertical="center"/>
      <protection/>
    </xf>
    <xf numFmtId="0" fontId="1" fillId="0" borderId="0" xfId="36" applyFont="1" applyAlignment="1" applyProtection="1">
      <alignment vertical="center"/>
      <protection locked="0"/>
    </xf>
    <xf numFmtId="0" fontId="11" fillId="0" borderId="0" xfId="36" applyFont="1" applyAlignment="1" applyProtection="1">
      <alignment horizontal="left" vertical="center"/>
      <protection/>
    </xf>
    <xf numFmtId="0" fontId="10" fillId="0" borderId="0" xfId="36" applyFont="1" applyAlignment="1" applyProtection="1">
      <alignment horizontal="left" vertical="center"/>
      <protection locked="0"/>
    </xf>
    <xf numFmtId="165" fontId="11" fillId="0" borderId="0" xfId="36" applyNumberFormat="1" applyFont="1" applyAlignment="1" applyProtection="1">
      <alignment horizontal="left" vertical="center"/>
      <protection locked="0"/>
    </xf>
    <xf numFmtId="0" fontId="11" fillId="0" borderId="0" xfId="36" applyFont="1" applyAlignment="1" applyProtection="1">
      <alignment horizontal="left" vertical="center"/>
      <protection locked="0"/>
    </xf>
    <xf numFmtId="0" fontId="1" fillId="0" borderId="0" xfId="36" applyFont="1" applyAlignment="1">
      <alignment horizontal="center" vertical="center" wrapText="1"/>
      <protection/>
    </xf>
    <xf numFmtId="0" fontId="1" fillId="0" borderId="13" xfId="36" applyFont="1" applyBorder="1" applyAlignment="1" applyProtection="1">
      <alignment horizontal="center" vertical="center" wrapText="1"/>
      <protection/>
    </xf>
    <xf numFmtId="0" fontId="11" fillId="36" borderId="26" xfId="36" applyFont="1" applyFill="1" applyBorder="1" applyAlignment="1" applyProtection="1">
      <alignment horizontal="center" vertical="center" wrapText="1"/>
      <protection/>
    </xf>
    <xf numFmtId="0" fontId="11" fillId="36" borderId="27" xfId="36" applyFont="1" applyFill="1" applyBorder="1" applyAlignment="1" applyProtection="1">
      <alignment horizontal="center" vertical="center" wrapText="1"/>
      <protection/>
    </xf>
    <xf numFmtId="0" fontId="11" fillId="36" borderId="27" xfId="36" applyFont="1" applyFill="1" applyBorder="1" applyAlignment="1" applyProtection="1">
      <alignment horizontal="center" vertical="center" wrapText="1"/>
      <protection locked="0"/>
    </xf>
    <xf numFmtId="0" fontId="11" fillId="36" borderId="28" xfId="36" applyFont="1" applyFill="1" applyBorder="1" applyAlignment="1" applyProtection="1">
      <alignment horizontal="center" vertical="center" wrapText="1"/>
      <protection/>
    </xf>
    <xf numFmtId="0" fontId="1" fillId="0" borderId="13" xfId="36" applyFont="1" applyBorder="1" applyAlignment="1">
      <alignment horizontal="center" vertical="center" wrapText="1"/>
      <protection/>
    </xf>
    <xf numFmtId="4" fontId="18" fillId="0" borderId="0" xfId="36" applyNumberFormat="1" applyFont="1" applyAlignment="1" applyProtection="1">
      <alignment/>
      <protection/>
    </xf>
    <xf numFmtId="4" fontId="30" fillId="0" borderId="22" xfId="36" applyNumberFormat="1" applyFont="1" applyBorder="1" applyAlignment="1" applyProtection="1">
      <alignment/>
      <protection/>
    </xf>
    <xf numFmtId="166" fontId="30" fillId="0" borderId="22" xfId="36" applyNumberFormat="1" applyFont="1" applyBorder="1" applyAlignment="1" applyProtection="1">
      <alignment/>
      <protection/>
    </xf>
    <xf numFmtId="166" fontId="30" fillId="0" borderId="23" xfId="36" applyNumberFormat="1" applyFont="1" applyBorder="1" applyAlignment="1" applyProtection="1">
      <alignment/>
      <protection/>
    </xf>
    <xf numFmtId="4" fontId="31" fillId="0" borderId="0" xfId="36" applyNumberFormat="1" applyFont="1" applyAlignment="1">
      <alignment vertical="center"/>
      <protection/>
    </xf>
    <xf numFmtId="0" fontId="32" fillId="0" borderId="0" xfId="36" applyFont="1" applyAlignment="1">
      <alignment/>
      <protection/>
    </xf>
    <xf numFmtId="0" fontId="32" fillId="0" borderId="13" xfId="36" applyFont="1" applyBorder="1" applyAlignment="1" applyProtection="1">
      <alignment/>
      <protection/>
    </xf>
    <xf numFmtId="0" fontId="32" fillId="0" borderId="0" xfId="36" applyFont="1" applyAlignment="1" applyProtection="1">
      <alignment/>
      <protection/>
    </xf>
    <xf numFmtId="0" fontId="32" fillId="0" borderId="0" xfId="36" applyFont="1" applyAlignment="1" applyProtection="1">
      <alignment horizontal="left"/>
      <protection/>
    </xf>
    <xf numFmtId="0" fontId="28" fillId="0" borderId="0" xfId="36" applyFont="1" applyAlignment="1" applyProtection="1">
      <alignment horizontal="left"/>
      <protection/>
    </xf>
    <xf numFmtId="0" fontId="32" fillId="0" borderId="0" xfId="36" applyFont="1" applyAlignment="1" applyProtection="1">
      <alignment/>
      <protection locked="0"/>
    </xf>
    <xf numFmtId="4" fontId="28" fillId="0" borderId="0" xfId="36" applyNumberFormat="1" applyFont="1" applyAlignment="1" applyProtection="1">
      <alignment/>
      <protection/>
    </xf>
    <xf numFmtId="0" fontId="32" fillId="0" borderId="13" xfId="36" applyFont="1" applyBorder="1" applyAlignment="1">
      <alignment/>
      <protection/>
    </xf>
    <xf numFmtId="0" fontId="32" fillId="0" borderId="30" xfId="36" applyFont="1" applyBorder="1" applyAlignment="1" applyProtection="1">
      <alignment/>
      <protection/>
    </xf>
    <xf numFmtId="0" fontId="32" fillId="0" borderId="0" xfId="36" applyFont="1" applyBorder="1" applyAlignment="1" applyProtection="1">
      <alignment/>
      <protection/>
    </xf>
    <xf numFmtId="4" fontId="32" fillId="0" borderId="0" xfId="36" applyNumberFormat="1" applyFont="1" applyBorder="1" applyAlignment="1" applyProtection="1">
      <alignment/>
      <protection/>
    </xf>
    <xf numFmtId="166" fontId="32" fillId="0" borderId="0" xfId="36" applyNumberFormat="1" applyFont="1" applyBorder="1" applyAlignment="1" applyProtection="1">
      <alignment/>
      <protection/>
    </xf>
    <xf numFmtId="166" fontId="32" fillId="0" borderId="24" xfId="36" applyNumberFormat="1" applyFont="1" applyBorder="1" applyAlignment="1" applyProtection="1">
      <alignment/>
      <protection/>
    </xf>
    <xf numFmtId="0" fontId="32" fillId="0" borderId="0" xfId="36" applyFont="1" applyAlignment="1">
      <alignment horizontal="left"/>
      <protection/>
    </xf>
    <xf numFmtId="0" fontId="32" fillId="0" borderId="0" xfId="36" applyFont="1" applyAlignment="1">
      <alignment horizontal="center"/>
      <protection/>
    </xf>
    <xf numFmtId="4" fontId="32" fillId="0" borderId="0" xfId="36" applyNumberFormat="1" applyFont="1" applyAlignment="1">
      <alignment vertical="center"/>
      <protection/>
    </xf>
    <xf numFmtId="0" fontId="29" fillId="0" borderId="0" xfId="36" applyFont="1" applyAlignment="1" applyProtection="1">
      <alignment horizontal="left"/>
      <protection/>
    </xf>
    <xf numFmtId="4" fontId="29" fillId="0" borderId="0" xfId="36" applyNumberFormat="1" applyFont="1" applyAlignment="1" applyProtection="1">
      <alignment/>
      <protection/>
    </xf>
    <xf numFmtId="0" fontId="1" fillId="0" borderId="36" xfId="36" applyFont="1" applyBorder="1" applyAlignment="1" applyProtection="1">
      <alignment horizontal="center" vertical="center"/>
      <protection/>
    </xf>
    <xf numFmtId="49" fontId="1" fillId="0" borderId="36" xfId="36" applyNumberFormat="1" applyFont="1" applyBorder="1" applyAlignment="1" applyProtection="1">
      <alignment horizontal="left" vertical="center" wrapText="1"/>
      <protection/>
    </xf>
    <xf numFmtId="0" fontId="1" fillId="0" borderId="36" xfId="36" applyFont="1" applyBorder="1" applyAlignment="1" applyProtection="1">
      <alignment horizontal="left" vertical="center" wrapText="1"/>
      <protection/>
    </xf>
    <xf numFmtId="0" fontId="1" fillId="0" borderId="36" xfId="36" applyFont="1" applyBorder="1" applyAlignment="1" applyProtection="1">
      <alignment horizontal="center" vertical="center" wrapText="1"/>
      <protection/>
    </xf>
    <xf numFmtId="167" fontId="1" fillId="0" borderId="36" xfId="36" applyNumberFormat="1" applyFont="1" applyBorder="1" applyAlignment="1" applyProtection="1">
      <alignment vertical="center"/>
      <protection/>
    </xf>
    <xf numFmtId="4" fontId="1" fillId="34" borderId="36" xfId="36" applyNumberFormat="1" applyFont="1" applyFill="1" applyBorder="1" applyAlignment="1" applyProtection="1">
      <alignment vertical="center"/>
      <protection locked="0"/>
    </xf>
    <xf numFmtId="4" fontId="1" fillId="0" borderId="36" xfId="36" applyNumberFormat="1" applyFont="1" applyBorder="1" applyAlignment="1" applyProtection="1">
      <alignment vertical="center"/>
      <protection/>
    </xf>
    <xf numFmtId="0" fontId="15" fillId="34" borderId="36" xfId="36" applyFont="1" applyFill="1" applyBorder="1" applyAlignment="1" applyProtection="1">
      <alignment horizontal="left" vertical="center"/>
      <protection locked="0"/>
    </xf>
    <xf numFmtId="0" fontId="15" fillId="0" borderId="0" xfId="36" applyFont="1" applyBorder="1" applyAlignment="1" applyProtection="1">
      <alignment horizontal="center" vertical="center"/>
      <protection/>
    </xf>
    <xf numFmtId="166" fontId="15" fillId="0" borderId="0" xfId="36" applyNumberFormat="1" applyFont="1" applyBorder="1" applyAlignment="1" applyProtection="1">
      <alignment vertical="center"/>
      <protection/>
    </xf>
    <xf numFmtId="166" fontId="15" fillId="0" borderId="24" xfId="36" applyNumberFormat="1" applyFont="1" applyBorder="1" applyAlignment="1" applyProtection="1">
      <alignment vertical="center"/>
      <protection/>
    </xf>
    <xf numFmtId="4" fontId="1" fillId="0" borderId="0" xfId="36" applyNumberFormat="1" applyFont="1" applyAlignment="1">
      <alignment vertical="center"/>
      <protection/>
    </xf>
    <xf numFmtId="0" fontId="33" fillId="0" borderId="0" xfId="36" applyFont="1" applyAlignment="1">
      <alignment vertical="center"/>
      <protection/>
    </xf>
    <xf numFmtId="0" fontId="33" fillId="0" borderId="13" xfId="36" applyFont="1" applyBorder="1" applyAlignment="1" applyProtection="1">
      <alignment vertical="center"/>
      <protection/>
    </xf>
    <xf numFmtId="0" fontId="33" fillId="0" borderId="0" xfId="36" applyFont="1" applyAlignment="1" applyProtection="1">
      <alignment vertical="center"/>
      <protection/>
    </xf>
    <xf numFmtId="0" fontId="34" fillId="0" borderId="0" xfId="36" applyFont="1" applyAlignment="1" applyProtection="1">
      <alignment horizontal="left" vertical="center"/>
      <protection/>
    </xf>
    <xf numFmtId="0" fontId="33" fillId="0" borderId="0" xfId="36" applyFont="1" applyAlignment="1" applyProtection="1">
      <alignment horizontal="left" vertical="center"/>
      <protection/>
    </xf>
    <xf numFmtId="0" fontId="33" fillId="0" borderId="0" xfId="36" applyFont="1" applyAlignment="1" applyProtection="1">
      <alignment horizontal="left" vertical="center" wrapText="1"/>
      <protection/>
    </xf>
    <xf numFmtId="167" fontId="33" fillId="0" borderId="0" xfId="36" applyNumberFormat="1" applyFont="1" applyAlignment="1" applyProtection="1">
      <alignment vertical="center"/>
      <protection/>
    </xf>
    <xf numFmtId="0" fontId="33" fillId="0" borderId="0" xfId="36" applyFont="1" applyAlignment="1" applyProtection="1">
      <alignment vertical="center"/>
      <protection locked="0"/>
    </xf>
    <xf numFmtId="0" fontId="33" fillId="0" borderId="13" xfId="36" applyFont="1" applyBorder="1" applyAlignment="1">
      <alignment vertical="center"/>
      <protection/>
    </xf>
    <xf numFmtId="0" fontId="33" fillId="0" borderId="30" xfId="36" applyFont="1" applyBorder="1" applyAlignment="1" applyProtection="1">
      <alignment vertical="center"/>
      <protection/>
    </xf>
    <xf numFmtId="0" fontId="33" fillId="0" borderId="0" xfId="36" applyFont="1" applyBorder="1" applyAlignment="1" applyProtection="1">
      <alignment vertical="center"/>
      <protection/>
    </xf>
    <xf numFmtId="0" fontId="33" fillId="0" borderId="24" xfId="36" applyFont="1" applyBorder="1" applyAlignment="1" applyProtection="1">
      <alignment vertical="center"/>
      <protection/>
    </xf>
    <xf numFmtId="0" fontId="33" fillId="0" borderId="0" xfId="36" applyFont="1" applyAlignment="1">
      <alignment horizontal="left" vertical="center"/>
      <protection/>
    </xf>
    <xf numFmtId="0" fontId="35" fillId="0" borderId="0" xfId="36" applyFont="1" applyAlignment="1">
      <alignment vertical="center"/>
      <protection/>
    </xf>
    <xf numFmtId="0" fontId="35" fillId="0" borderId="13" xfId="36" applyFont="1" applyBorder="1" applyAlignment="1" applyProtection="1">
      <alignment vertical="center"/>
      <protection/>
    </xf>
    <xf numFmtId="0" fontId="35" fillId="0" borderId="0" xfId="36" applyFont="1" applyAlignment="1" applyProtection="1">
      <alignment vertical="center"/>
      <protection/>
    </xf>
    <xf numFmtId="0" fontId="35" fillId="0" borderId="0" xfId="36" applyFont="1" applyAlignment="1" applyProtection="1">
      <alignment horizontal="left" vertical="center"/>
      <protection/>
    </xf>
    <xf numFmtId="0" fontId="35" fillId="0" borderId="0" xfId="36" applyFont="1" applyAlignment="1" applyProtection="1">
      <alignment horizontal="left" vertical="center" wrapText="1"/>
      <protection/>
    </xf>
    <xf numFmtId="167" fontId="35" fillId="0" borderId="0" xfId="36" applyNumberFormat="1" applyFont="1" applyAlignment="1" applyProtection="1">
      <alignment vertical="center"/>
      <protection/>
    </xf>
    <xf numFmtId="0" fontId="35" fillId="0" borderId="0" xfId="36" applyFont="1" applyAlignment="1" applyProtection="1">
      <alignment vertical="center"/>
      <protection locked="0"/>
    </xf>
    <xf numFmtId="0" fontId="35" fillId="0" borderId="13" xfId="36" applyFont="1" applyBorder="1" applyAlignment="1">
      <alignment vertical="center"/>
      <protection/>
    </xf>
    <xf numFmtId="0" fontId="35" fillId="0" borderId="30" xfId="36" applyFont="1" applyBorder="1" applyAlignment="1" applyProtection="1">
      <alignment vertical="center"/>
      <protection/>
    </xf>
    <xf numFmtId="0" fontId="35" fillId="0" borderId="0" xfId="36" applyFont="1" applyBorder="1" applyAlignment="1" applyProtection="1">
      <alignment vertical="center"/>
      <protection/>
    </xf>
    <xf numFmtId="0" fontId="35" fillId="0" borderId="24" xfId="36" applyFont="1" applyBorder="1" applyAlignment="1" applyProtection="1">
      <alignment vertical="center"/>
      <protection/>
    </xf>
    <xf numFmtId="0" fontId="35" fillId="0" borderId="0" xfId="36" applyFont="1" applyAlignment="1">
      <alignment horizontal="left" vertical="center"/>
      <protection/>
    </xf>
    <xf numFmtId="0" fontId="36" fillId="0" borderId="0" xfId="36" applyFont="1" applyAlignment="1">
      <alignment vertical="center"/>
      <protection/>
    </xf>
    <xf numFmtId="0" fontId="36" fillId="0" borderId="13" xfId="36" applyFont="1" applyBorder="1" applyAlignment="1" applyProtection="1">
      <alignment vertical="center"/>
      <protection/>
    </xf>
    <xf numFmtId="0" fontId="36" fillId="0" borderId="0" xfId="36" applyFont="1" applyAlignment="1" applyProtection="1">
      <alignment vertical="center"/>
      <protection/>
    </xf>
    <xf numFmtId="0" fontId="36" fillId="0" borderId="0" xfId="36" applyFont="1" applyAlignment="1" applyProtection="1">
      <alignment horizontal="left" vertical="center"/>
      <protection/>
    </xf>
    <xf numFmtId="0" fontId="36" fillId="0" borderId="0" xfId="36" applyFont="1" applyAlignment="1" applyProtection="1">
      <alignment horizontal="left" vertical="center" wrapText="1"/>
      <protection/>
    </xf>
    <xf numFmtId="167" fontId="36" fillId="0" borderId="0" xfId="36" applyNumberFormat="1" applyFont="1" applyAlignment="1" applyProtection="1">
      <alignment vertical="center"/>
      <protection/>
    </xf>
    <xf numFmtId="0" fontId="36" fillId="0" borderId="0" xfId="36" applyFont="1" applyAlignment="1" applyProtection="1">
      <alignment vertical="center"/>
      <protection locked="0"/>
    </xf>
    <xf numFmtId="0" fontId="36" fillId="0" borderId="13" xfId="36" applyFont="1" applyBorder="1" applyAlignment="1">
      <alignment vertical="center"/>
      <protection/>
    </xf>
    <xf numFmtId="0" fontId="36" fillId="0" borderId="30" xfId="36" applyFont="1" applyBorder="1" applyAlignment="1" applyProtection="1">
      <alignment vertical="center"/>
      <protection/>
    </xf>
    <xf numFmtId="0" fontId="36" fillId="0" borderId="0" xfId="36" applyFont="1" applyBorder="1" applyAlignment="1" applyProtection="1">
      <alignment vertical="center"/>
      <protection/>
    </xf>
    <xf numFmtId="0" fontId="36" fillId="0" borderId="24" xfId="36" applyFont="1" applyBorder="1" applyAlignment="1" applyProtection="1">
      <alignment vertical="center"/>
      <protection/>
    </xf>
    <xf numFmtId="0" fontId="36" fillId="0" borderId="0" xfId="36" applyFont="1" applyAlignment="1">
      <alignment horizontal="left" vertical="center"/>
      <protection/>
    </xf>
    <xf numFmtId="0" fontId="37" fillId="0" borderId="36" xfId="36" applyFont="1" applyBorder="1" applyAlignment="1" applyProtection="1">
      <alignment horizontal="center" vertical="center"/>
      <protection/>
    </xf>
    <xf numFmtId="49" fontId="37" fillId="0" borderId="36" xfId="36" applyNumberFormat="1" applyFont="1" applyBorder="1" applyAlignment="1" applyProtection="1">
      <alignment horizontal="left" vertical="center" wrapText="1"/>
      <protection/>
    </xf>
    <xf numFmtId="0" fontId="37" fillId="0" borderId="36" xfId="36" applyFont="1" applyBorder="1" applyAlignment="1" applyProtection="1">
      <alignment horizontal="left" vertical="center" wrapText="1"/>
      <protection/>
    </xf>
    <xf numFmtId="0" fontId="37" fillId="0" borderId="36" xfId="36" applyFont="1" applyBorder="1" applyAlignment="1" applyProtection="1">
      <alignment horizontal="center" vertical="center" wrapText="1"/>
      <protection/>
    </xf>
    <xf numFmtId="167" fontId="37" fillId="0" borderId="36" xfId="36" applyNumberFormat="1" applyFont="1" applyBorder="1" applyAlignment="1" applyProtection="1">
      <alignment vertical="center"/>
      <protection/>
    </xf>
    <xf numFmtId="4" fontId="37" fillId="34" borderId="36" xfId="36" applyNumberFormat="1" applyFont="1" applyFill="1" applyBorder="1" applyAlignment="1" applyProtection="1">
      <alignment vertical="center"/>
      <protection locked="0"/>
    </xf>
    <xf numFmtId="0" fontId="37" fillId="0" borderId="36" xfId="36" applyFont="1" applyBorder="1" applyAlignment="1" applyProtection="1">
      <alignment vertical="center"/>
      <protection locked="0"/>
    </xf>
    <xf numFmtId="4" fontId="37" fillId="0" borderId="36" xfId="36" applyNumberFormat="1" applyFont="1" applyBorder="1" applyAlignment="1" applyProtection="1">
      <alignment vertical="center"/>
      <protection/>
    </xf>
    <xf numFmtId="0" fontId="37" fillId="0" borderId="13" xfId="36" applyFont="1" applyBorder="1" applyAlignment="1">
      <alignment vertical="center"/>
      <protection/>
    </xf>
    <xf numFmtId="0" fontId="37" fillId="34" borderId="36" xfId="36" applyFont="1" applyFill="1" applyBorder="1" applyAlignment="1" applyProtection="1">
      <alignment horizontal="left" vertical="center"/>
      <protection locked="0"/>
    </xf>
    <xf numFmtId="0" fontId="15" fillId="0" borderId="32" xfId="36" applyFont="1" applyBorder="1" applyAlignment="1" applyProtection="1">
      <alignment horizontal="center" vertical="center"/>
      <protection/>
    </xf>
    <xf numFmtId="4" fontId="15" fillId="0" borderId="32" xfId="36" applyNumberFormat="1" applyFont="1" applyBorder="1" applyAlignment="1" applyProtection="1">
      <alignment vertical="center"/>
      <protection/>
    </xf>
    <xf numFmtId="0" fontId="1" fillId="0" borderId="32" xfId="36" applyFont="1" applyBorder="1" applyAlignment="1" applyProtection="1">
      <alignment vertical="center"/>
      <protection/>
    </xf>
    <xf numFmtId="166" fontId="15" fillId="0" borderId="32" xfId="36" applyNumberFormat="1" applyFont="1" applyBorder="1" applyAlignment="1" applyProtection="1">
      <alignment vertical="center"/>
      <protection/>
    </xf>
    <xf numFmtId="166" fontId="15" fillId="0" borderId="33" xfId="36" applyNumberFormat="1" applyFont="1" applyBorder="1" applyAlignment="1" applyProtection="1">
      <alignment vertical="center"/>
      <protection/>
    </xf>
    <xf numFmtId="0" fontId="1" fillId="0" borderId="0" xfId="36" applyAlignment="1" applyProtection="1">
      <alignment vertical="top"/>
      <protection locked="0"/>
    </xf>
    <xf numFmtId="0" fontId="1" fillId="0" borderId="10" xfId="36" applyFont="1" applyBorder="1" applyAlignment="1" applyProtection="1">
      <alignment vertical="center" wrapText="1"/>
      <protection locked="0"/>
    </xf>
    <xf numFmtId="0" fontId="1" fillId="0" borderId="11" xfId="36" applyFont="1" applyBorder="1" applyAlignment="1" applyProtection="1">
      <alignment vertical="center" wrapText="1"/>
      <protection locked="0"/>
    </xf>
    <xf numFmtId="0" fontId="1" fillId="0" borderId="12" xfId="36" applyFont="1" applyBorder="1" applyAlignment="1" applyProtection="1">
      <alignment vertical="center" wrapText="1"/>
      <protection locked="0"/>
    </xf>
    <xf numFmtId="0" fontId="1" fillId="0" borderId="0" xfId="36" applyAlignment="1" applyProtection="1">
      <alignment horizontal="center" vertical="center"/>
      <protection locked="0"/>
    </xf>
    <xf numFmtId="0" fontId="1" fillId="0" borderId="13" xfId="36" applyFont="1" applyBorder="1" applyAlignment="1" applyProtection="1">
      <alignment horizontal="center" vertical="center" wrapText="1"/>
      <protection locked="0"/>
    </xf>
    <xf numFmtId="0" fontId="1" fillId="0" borderId="14" xfId="36" applyFont="1" applyBorder="1" applyAlignment="1" applyProtection="1">
      <alignment horizontal="center" vertical="center" wrapText="1"/>
      <protection locked="0"/>
    </xf>
    <xf numFmtId="0" fontId="1" fillId="0" borderId="13" xfId="36" applyFont="1" applyBorder="1" applyAlignment="1" applyProtection="1">
      <alignment vertical="center" wrapText="1"/>
      <protection locked="0"/>
    </xf>
    <xf numFmtId="0" fontId="1" fillId="0" borderId="14" xfId="36" applyFont="1" applyBorder="1" applyAlignment="1" applyProtection="1">
      <alignment vertical="center" wrapText="1"/>
      <protection locked="0"/>
    </xf>
    <xf numFmtId="0" fontId="24" fillId="0" borderId="0" xfId="36" applyFont="1" applyBorder="1" applyAlignment="1" applyProtection="1">
      <alignment horizontal="left" vertical="center" wrapText="1"/>
      <protection locked="0"/>
    </xf>
    <xf numFmtId="0" fontId="11" fillId="0" borderId="0" xfId="36" applyFont="1" applyBorder="1" applyAlignment="1" applyProtection="1">
      <alignment horizontal="left" vertical="center" wrapText="1"/>
      <protection locked="0"/>
    </xf>
    <xf numFmtId="0" fontId="11" fillId="0" borderId="13" xfId="36" applyFont="1" applyBorder="1" applyAlignment="1" applyProtection="1">
      <alignment vertical="center" wrapText="1"/>
      <protection locked="0"/>
    </xf>
    <xf numFmtId="0" fontId="11" fillId="0" borderId="0" xfId="36" applyFont="1" applyBorder="1" applyAlignment="1" applyProtection="1">
      <alignment vertical="center" wrapText="1"/>
      <protection locked="0"/>
    </xf>
    <xf numFmtId="0" fontId="11" fillId="0" borderId="0" xfId="36" applyFont="1" applyBorder="1" applyAlignment="1" applyProtection="1">
      <alignment vertical="center"/>
      <protection locked="0"/>
    </xf>
    <xf numFmtId="0" fontId="11" fillId="0" borderId="0" xfId="36" applyFont="1" applyBorder="1" applyAlignment="1" applyProtection="1">
      <alignment horizontal="left" vertical="center"/>
      <protection locked="0"/>
    </xf>
    <xf numFmtId="49" fontId="11" fillId="0" borderId="0" xfId="36" applyNumberFormat="1" applyFont="1" applyBorder="1" applyAlignment="1" applyProtection="1">
      <alignment vertical="center" wrapText="1"/>
      <protection locked="0"/>
    </xf>
    <xf numFmtId="0" fontId="1" fillId="0" borderId="19" xfId="36" applyFont="1" applyBorder="1" applyAlignment="1" applyProtection="1">
      <alignment vertical="center" wrapText="1"/>
      <protection locked="0"/>
    </xf>
    <xf numFmtId="0" fontId="3" fillId="0" borderId="20" xfId="36" applyFont="1" applyBorder="1" applyAlignment="1" applyProtection="1">
      <alignment vertical="center" wrapText="1"/>
      <protection locked="0"/>
    </xf>
    <xf numFmtId="0" fontId="1" fillId="0" borderId="21" xfId="36" applyFont="1" applyBorder="1" applyAlignment="1" applyProtection="1">
      <alignment vertical="center" wrapText="1"/>
      <protection locked="0"/>
    </xf>
    <xf numFmtId="0" fontId="1" fillId="0" borderId="0" xfId="36" applyFont="1" applyBorder="1" applyAlignment="1" applyProtection="1">
      <alignment vertical="top"/>
      <protection locked="0"/>
    </xf>
    <xf numFmtId="0" fontId="1" fillId="0" borderId="0" xfId="36" applyFont="1" applyAlignment="1" applyProtection="1">
      <alignment vertical="top"/>
      <protection locked="0"/>
    </xf>
    <xf numFmtId="0" fontId="1" fillId="0" borderId="10" xfId="36" applyFont="1" applyBorder="1" applyAlignment="1" applyProtection="1">
      <alignment horizontal="left" vertical="center"/>
      <protection locked="0"/>
    </xf>
    <xf numFmtId="0" fontId="1" fillId="0" borderId="11" xfId="36" applyFont="1" applyBorder="1" applyAlignment="1" applyProtection="1">
      <alignment horizontal="left" vertical="center"/>
      <protection locked="0"/>
    </xf>
    <xf numFmtId="0" fontId="1" fillId="0" borderId="12" xfId="36" applyFont="1" applyBorder="1" applyAlignment="1" applyProtection="1">
      <alignment horizontal="left" vertical="center"/>
      <protection locked="0"/>
    </xf>
    <xf numFmtId="0" fontId="1" fillId="0" borderId="13" xfId="36" applyFont="1" applyBorder="1" applyAlignment="1" applyProtection="1">
      <alignment horizontal="left" vertical="center"/>
      <protection locked="0"/>
    </xf>
    <xf numFmtId="0" fontId="1" fillId="0" borderId="14" xfId="36" applyFont="1" applyBorder="1" applyAlignment="1" applyProtection="1">
      <alignment horizontal="left" vertical="center"/>
      <protection locked="0"/>
    </xf>
    <xf numFmtId="0" fontId="24" fillId="0" borderId="0" xfId="36" applyFont="1" applyBorder="1" applyAlignment="1" applyProtection="1">
      <alignment horizontal="left" vertical="center"/>
      <protection locked="0"/>
    </xf>
    <xf numFmtId="0" fontId="21" fillId="0" borderId="0" xfId="36" applyFont="1" applyAlignment="1" applyProtection="1">
      <alignment horizontal="left" vertical="center"/>
      <protection locked="0"/>
    </xf>
    <xf numFmtId="0" fontId="24" fillId="0" borderId="20" xfId="36" applyFont="1" applyBorder="1" applyAlignment="1" applyProtection="1">
      <alignment horizontal="left" vertical="center"/>
      <protection locked="0"/>
    </xf>
    <xf numFmtId="0" fontId="24" fillId="0" borderId="20" xfId="36" applyFont="1" applyBorder="1" applyAlignment="1" applyProtection="1">
      <alignment horizontal="center" vertical="center"/>
      <protection locked="0"/>
    </xf>
    <xf numFmtId="0" fontId="21" fillId="0" borderId="20" xfId="36" applyFont="1" applyBorder="1" applyAlignment="1" applyProtection="1">
      <alignment horizontal="left" vertical="center"/>
      <protection locked="0"/>
    </xf>
    <xf numFmtId="0" fontId="16" fillId="0" borderId="0" xfId="36" applyFont="1" applyBorder="1" applyAlignment="1" applyProtection="1">
      <alignment horizontal="left" vertical="center"/>
      <protection locked="0"/>
    </xf>
    <xf numFmtId="0" fontId="11" fillId="0" borderId="0" xfId="36" applyFont="1" applyAlignment="1" applyProtection="1">
      <alignment horizontal="left" vertical="center"/>
      <protection locked="0"/>
    </xf>
    <xf numFmtId="0" fontId="11" fillId="0" borderId="0" xfId="36" applyFont="1" applyBorder="1" applyAlignment="1" applyProtection="1">
      <alignment horizontal="center" vertical="center"/>
      <protection locked="0"/>
    </xf>
    <xf numFmtId="0" fontId="11" fillId="0" borderId="13" xfId="36" applyFont="1" applyBorder="1" applyAlignment="1" applyProtection="1">
      <alignment horizontal="left" vertical="center"/>
      <protection locked="0"/>
    </xf>
    <xf numFmtId="0" fontId="11" fillId="0" borderId="0" xfId="36" applyFont="1" applyFill="1" applyBorder="1" applyAlignment="1" applyProtection="1">
      <alignment horizontal="left" vertical="center"/>
      <protection locked="0"/>
    </xf>
    <xf numFmtId="0" fontId="11" fillId="0" borderId="0" xfId="36" applyFont="1" applyFill="1" applyBorder="1" applyAlignment="1" applyProtection="1">
      <alignment horizontal="center" vertical="center"/>
      <protection locked="0"/>
    </xf>
    <xf numFmtId="0" fontId="1" fillId="0" borderId="19" xfId="36" applyFont="1" applyBorder="1" applyAlignment="1" applyProtection="1">
      <alignment horizontal="left" vertical="center"/>
      <protection locked="0"/>
    </xf>
    <xf numFmtId="0" fontId="3" fillId="0" borderId="20" xfId="36" applyFont="1" applyBorder="1" applyAlignment="1" applyProtection="1">
      <alignment horizontal="left" vertical="center"/>
      <protection locked="0"/>
    </xf>
    <xf numFmtId="0" fontId="1" fillId="0" borderId="21" xfId="36" applyFont="1" applyBorder="1" applyAlignment="1" applyProtection="1">
      <alignment horizontal="left" vertical="center"/>
      <protection locked="0"/>
    </xf>
    <xf numFmtId="0" fontId="1" fillId="0" borderId="0" xfId="36" applyFont="1" applyBorder="1" applyAlignment="1" applyProtection="1">
      <alignment horizontal="left" vertical="center"/>
      <protection locked="0"/>
    </xf>
    <xf numFmtId="0" fontId="3" fillId="0" borderId="0" xfId="36" applyFont="1" applyBorder="1" applyAlignment="1" applyProtection="1">
      <alignment horizontal="left" vertical="center"/>
      <protection locked="0"/>
    </xf>
    <xf numFmtId="0" fontId="21" fillId="0" borderId="0" xfId="36" applyFont="1" applyBorder="1" applyAlignment="1" applyProtection="1">
      <alignment horizontal="left" vertical="center"/>
      <protection locked="0"/>
    </xf>
    <xf numFmtId="0" fontId="11" fillId="0" borderId="20" xfId="36" applyFont="1" applyBorder="1" applyAlignment="1" applyProtection="1">
      <alignment horizontal="left" vertical="center"/>
      <protection locked="0"/>
    </xf>
    <xf numFmtId="0" fontId="1" fillId="0" borderId="0" xfId="36" applyFont="1" applyBorder="1" applyAlignment="1" applyProtection="1">
      <alignment horizontal="left" vertical="center" wrapText="1"/>
      <protection locked="0"/>
    </xf>
    <xf numFmtId="0" fontId="11" fillId="0" borderId="0" xfId="36" applyFont="1" applyBorder="1" applyAlignment="1" applyProtection="1">
      <alignment horizontal="center" vertical="center" wrapText="1"/>
      <protection locked="0"/>
    </xf>
    <xf numFmtId="0" fontId="1" fillId="0" borderId="10" xfId="36" applyFont="1" applyBorder="1" applyAlignment="1" applyProtection="1">
      <alignment horizontal="left" vertical="center" wrapText="1"/>
      <protection locked="0"/>
    </xf>
    <xf numFmtId="0" fontId="1" fillId="0" borderId="11" xfId="36" applyFont="1" applyBorder="1" applyAlignment="1" applyProtection="1">
      <alignment horizontal="left" vertical="center" wrapText="1"/>
      <protection locked="0"/>
    </xf>
    <xf numFmtId="0" fontId="1" fillId="0" borderId="12" xfId="36" applyFont="1" applyBorder="1" applyAlignment="1" applyProtection="1">
      <alignment horizontal="left" vertical="center" wrapText="1"/>
      <protection locked="0"/>
    </xf>
    <xf numFmtId="0" fontId="1" fillId="0" borderId="13" xfId="36" applyFont="1" applyBorder="1" applyAlignment="1" applyProtection="1">
      <alignment horizontal="left" vertical="center" wrapText="1"/>
      <protection locked="0"/>
    </xf>
    <xf numFmtId="0" fontId="1" fillId="0" borderId="14" xfId="36" applyFont="1" applyBorder="1" applyAlignment="1" applyProtection="1">
      <alignment horizontal="left" vertical="center" wrapText="1"/>
      <protection locked="0"/>
    </xf>
    <xf numFmtId="0" fontId="21" fillId="0" borderId="13" xfId="36" applyFont="1" applyBorder="1" applyAlignment="1" applyProtection="1">
      <alignment horizontal="left" vertical="center" wrapText="1"/>
      <protection locked="0"/>
    </xf>
    <xf numFmtId="0" fontId="21" fillId="0" borderId="14" xfId="36" applyFont="1" applyBorder="1" applyAlignment="1" applyProtection="1">
      <alignment horizontal="left" vertical="center" wrapText="1"/>
      <protection locked="0"/>
    </xf>
    <xf numFmtId="0" fontId="11" fillId="0" borderId="13" xfId="36" applyFont="1" applyBorder="1" applyAlignment="1" applyProtection="1">
      <alignment horizontal="left" vertical="center" wrapText="1"/>
      <protection locked="0"/>
    </xf>
    <xf numFmtId="0" fontId="11" fillId="0" borderId="14" xfId="36" applyFont="1" applyBorder="1" applyAlignment="1" applyProtection="1">
      <alignment horizontal="left" vertical="center" wrapText="1"/>
      <protection locked="0"/>
    </xf>
    <xf numFmtId="0" fontId="11" fillId="0" borderId="14" xfId="36" applyFont="1" applyBorder="1" applyAlignment="1" applyProtection="1">
      <alignment horizontal="left" vertical="center"/>
      <protection locked="0"/>
    </xf>
    <xf numFmtId="0" fontId="11" fillId="0" borderId="19" xfId="36" applyFont="1" applyBorder="1" applyAlignment="1" applyProtection="1">
      <alignment horizontal="left" vertical="center" wrapText="1"/>
      <protection locked="0"/>
    </xf>
    <xf numFmtId="0" fontId="11" fillId="0" borderId="20" xfId="36" applyFont="1" applyBorder="1" applyAlignment="1" applyProtection="1">
      <alignment horizontal="left" vertical="center" wrapText="1"/>
      <protection locked="0"/>
    </xf>
    <xf numFmtId="0" fontId="11" fillId="0" borderId="21" xfId="36" applyFont="1" applyBorder="1" applyAlignment="1" applyProtection="1">
      <alignment horizontal="left" vertical="center" wrapText="1"/>
      <protection locked="0"/>
    </xf>
    <xf numFmtId="0" fontId="11" fillId="0" borderId="0" xfId="36" applyFont="1" applyBorder="1" applyAlignment="1" applyProtection="1">
      <alignment horizontal="left" vertical="top"/>
      <protection locked="0"/>
    </xf>
    <xf numFmtId="0" fontId="11" fillId="0" borderId="0" xfId="36" applyFont="1" applyBorder="1" applyAlignment="1" applyProtection="1">
      <alignment horizontal="center" vertical="top"/>
      <protection locked="0"/>
    </xf>
    <xf numFmtId="0" fontId="11" fillId="0" borderId="19" xfId="36" applyFont="1" applyBorder="1" applyAlignment="1" applyProtection="1">
      <alignment horizontal="left" vertical="center"/>
      <protection locked="0"/>
    </xf>
    <xf numFmtId="0" fontId="11" fillId="0" borderId="21" xfId="36" applyFont="1" applyBorder="1" applyAlignment="1" applyProtection="1">
      <alignment horizontal="left" vertical="center"/>
      <protection locked="0"/>
    </xf>
    <xf numFmtId="0" fontId="21" fillId="0" borderId="0" xfId="36" applyFont="1" applyAlignment="1" applyProtection="1">
      <alignment vertical="center"/>
      <protection locked="0"/>
    </xf>
    <xf numFmtId="0" fontId="24" fillId="0" borderId="0" xfId="36" applyFont="1" applyBorder="1" applyAlignment="1" applyProtection="1">
      <alignment vertical="center"/>
      <protection locked="0"/>
    </xf>
    <xf numFmtId="0" fontId="21" fillId="0" borderId="20" xfId="36" applyFont="1" applyBorder="1" applyAlignment="1" applyProtection="1">
      <alignment vertical="center"/>
      <protection locked="0"/>
    </xf>
    <xf numFmtId="0" fontId="24" fillId="0" borderId="20" xfId="36" applyFont="1" applyBorder="1" applyAlignment="1" applyProtection="1">
      <alignment vertical="center"/>
      <protection locked="0"/>
    </xf>
    <xf numFmtId="0" fontId="1" fillId="0" borderId="0" xfId="36" applyFont="1" applyBorder="1" applyAlignment="1" applyProtection="1">
      <alignment vertical="top"/>
      <protection locked="0"/>
    </xf>
    <xf numFmtId="49" fontId="11" fillId="0" borderId="0" xfId="36" applyNumberFormat="1" applyFont="1" applyBorder="1" applyAlignment="1" applyProtection="1">
      <alignment horizontal="left" vertical="center"/>
      <protection locked="0"/>
    </xf>
    <xf numFmtId="0" fontId="1" fillId="0" borderId="20" xfId="36" applyBorder="1" applyAlignment="1" applyProtection="1">
      <alignment vertical="top"/>
      <protection locked="0"/>
    </xf>
    <xf numFmtId="0" fontId="24" fillId="0" borderId="20" xfId="36" applyFont="1" applyBorder="1" applyAlignment="1" applyProtection="1">
      <alignment horizontal="left"/>
      <protection locked="0"/>
    </xf>
    <xf numFmtId="0" fontId="21" fillId="0" borderId="20" xfId="36" applyFont="1" applyBorder="1" applyAlignment="1" applyProtection="1">
      <alignment/>
      <protection locked="0"/>
    </xf>
    <xf numFmtId="0" fontId="1" fillId="0" borderId="13" xfId="36" applyFont="1" applyBorder="1" applyAlignment="1" applyProtection="1">
      <alignment vertical="top"/>
      <protection locked="0"/>
    </xf>
    <xf numFmtId="0" fontId="1" fillId="0" borderId="14" xfId="36" applyFont="1" applyBorder="1" applyAlignment="1" applyProtection="1">
      <alignment vertical="top"/>
      <protection locked="0"/>
    </xf>
    <xf numFmtId="0" fontId="1" fillId="0" borderId="0" xfId="36" applyFont="1" applyBorder="1" applyAlignment="1" applyProtection="1">
      <alignment horizontal="center" vertical="center"/>
      <protection locked="0"/>
    </xf>
    <xf numFmtId="0" fontId="1" fillId="0" borderId="0" xfId="36" applyFont="1" applyBorder="1" applyAlignment="1" applyProtection="1">
      <alignment horizontal="left" vertical="top"/>
      <protection locked="0"/>
    </xf>
    <xf numFmtId="0" fontId="1" fillId="0" borderId="19" xfId="36" applyFont="1" applyBorder="1" applyAlignment="1" applyProtection="1">
      <alignment vertical="top"/>
      <protection locked="0"/>
    </xf>
    <xf numFmtId="0" fontId="1" fillId="0" borderId="20" xfId="36" applyFont="1" applyBorder="1" applyAlignment="1" applyProtection="1">
      <alignment vertical="top"/>
      <protection locked="0"/>
    </xf>
    <xf numFmtId="0" fontId="1" fillId="0" borderId="21" xfId="36" applyFont="1" applyBorder="1" applyAlignment="1" applyProtection="1">
      <alignment vertical="top"/>
      <protection locked="0"/>
    </xf>
    <xf numFmtId="0" fontId="1" fillId="0" borderId="0" xfId="36" applyBorder="1">
      <alignment/>
      <protection/>
    </xf>
    <xf numFmtId="0" fontId="11" fillId="0" borderId="0" xfId="36" applyFont="1" applyBorder="1" applyAlignment="1" applyProtection="1">
      <alignment horizontal="left" vertical="center"/>
      <protection/>
    </xf>
    <xf numFmtId="0" fontId="12" fillId="0" borderId="0" xfId="36" applyFont="1" applyBorder="1" applyAlignment="1">
      <alignment horizontal="left" vertical="top" wrapText="1"/>
      <protection/>
    </xf>
    <xf numFmtId="0" fontId="13" fillId="0" borderId="0" xfId="36" applyFont="1" applyBorder="1" applyAlignment="1" applyProtection="1">
      <alignment horizontal="left" vertical="top" wrapText="1"/>
      <protection/>
    </xf>
    <xf numFmtId="49" fontId="11" fillId="34" borderId="0" xfId="36" applyNumberFormat="1" applyFont="1" applyFill="1" applyBorder="1" applyAlignment="1" applyProtection="1">
      <alignment horizontal="left" vertical="center"/>
      <protection locked="0"/>
    </xf>
    <xf numFmtId="0" fontId="11" fillId="0" borderId="0" xfId="36" applyFont="1" applyBorder="1" applyAlignment="1" applyProtection="1">
      <alignment horizontal="left" vertical="center" wrapText="1"/>
      <protection/>
    </xf>
    <xf numFmtId="4" fontId="14" fillId="0" borderId="16" xfId="36" applyNumberFormat="1" applyFont="1" applyBorder="1" applyAlignment="1" applyProtection="1">
      <alignment vertical="center"/>
      <protection/>
    </xf>
    <xf numFmtId="0" fontId="15" fillId="0" borderId="0" xfId="36" applyFont="1" applyBorder="1" applyAlignment="1" applyProtection="1">
      <alignment horizontal="right" vertical="center"/>
      <protection/>
    </xf>
    <xf numFmtId="164" fontId="15" fillId="0" borderId="0" xfId="36" applyNumberFormat="1" applyFont="1" applyBorder="1" applyAlignment="1" applyProtection="1">
      <alignment horizontal="center" vertical="center"/>
      <protection/>
    </xf>
    <xf numFmtId="4" fontId="12" fillId="0" borderId="0" xfId="36" applyNumberFormat="1" applyFont="1" applyBorder="1" applyAlignment="1" applyProtection="1">
      <alignment vertical="center"/>
      <protection/>
    </xf>
    <xf numFmtId="0" fontId="13" fillId="35" borderId="18" xfId="36" applyFont="1" applyFill="1" applyBorder="1" applyAlignment="1" applyProtection="1">
      <alignment horizontal="left" vertical="center"/>
      <protection/>
    </xf>
    <xf numFmtId="4" fontId="13" fillId="35" borderId="25" xfId="36" applyNumberFormat="1" applyFont="1" applyFill="1" applyBorder="1" applyAlignment="1" applyProtection="1">
      <alignment vertical="center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165" fontId="11" fillId="0" borderId="0" xfId="36" applyNumberFormat="1" applyFont="1" applyBorder="1" applyAlignment="1" applyProtection="1">
      <alignment horizontal="left" vertical="center"/>
      <protection/>
    </xf>
    <xf numFmtId="0" fontId="11" fillId="0" borderId="0" xfId="36" applyFont="1" applyBorder="1" applyAlignment="1" applyProtection="1">
      <alignment vertical="center"/>
      <protection/>
    </xf>
    <xf numFmtId="0" fontId="17" fillId="0" borderId="29" xfId="36" applyFont="1" applyBorder="1" applyAlignment="1">
      <alignment horizontal="center" vertical="center"/>
      <protection/>
    </xf>
    <xf numFmtId="0" fontId="11" fillId="36" borderId="17" xfId="36" applyFont="1" applyFill="1" applyBorder="1" applyAlignment="1" applyProtection="1">
      <alignment horizontal="center" vertical="center"/>
      <protection/>
    </xf>
    <xf numFmtId="0" fontId="11" fillId="36" borderId="18" xfId="36" applyFont="1" applyFill="1" applyBorder="1" applyAlignment="1" applyProtection="1">
      <alignment horizontal="center" vertical="center"/>
      <protection/>
    </xf>
    <xf numFmtId="0" fontId="11" fillId="36" borderId="18" xfId="36" applyFont="1" applyFill="1" applyBorder="1" applyAlignment="1" applyProtection="1">
      <alignment horizontal="right" vertical="center"/>
      <protection/>
    </xf>
    <xf numFmtId="4" fontId="18" fillId="0" borderId="0" xfId="36" applyNumberFormat="1" applyFont="1" applyBorder="1" applyAlignment="1" applyProtection="1">
      <alignment horizontal="right" vertical="center"/>
      <protection/>
    </xf>
    <xf numFmtId="4" fontId="18" fillId="0" borderId="0" xfId="36" applyNumberFormat="1" applyFont="1" applyBorder="1" applyAlignment="1" applyProtection="1">
      <alignment vertical="center"/>
      <protection/>
    </xf>
    <xf numFmtId="0" fontId="22" fillId="0" borderId="0" xfId="36" applyFont="1" applyBorder="1" applyAlignment="1" applyProtection="1">
      <alignment horizontal="left" vertical="center" wrapText="1"/>
      <protection/>
    </xf>
    <xf numFmtId="4" fontId="23" fillId="0" borderId="0" xfId="36" applyNumberFormat="1" applyFont="1" applyBorder="1" applyAlignment="1" applyProtection="1">
      <alignment vertical="center"/>
      <protection/>
    </xf>
    <xf numFmtId="0" fontId="26" fillId="33" borderId="0" xfId="37" applyNumberFormat="1" applyFont="1" applyFill="1" applyBorder="1" applyAlignment="1" applyProtection="1">
      <alignment vertical="center"/>
      <protection/>
    </xf>
    <xf numFmtId="0" fontId="10" fillId="0" borderId="0" xfId="36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 locked="0"/>
    </xf>
    <xf numFmtId="0" fontId="7" fillId="0" borderId="0" xfId="36" applyFont="1" applyBorder="1" applyAlignment="1" applyProtection="1">
      <alignment horizontal="center" vertical="center" wrapText="1"/>
      <protection locked="0"/>
    </xf>
    <xf numFmtId="0" fontId="24" fillId="0" borderId="20" xfId="36" applyFont="1" applyBorder="1" applyAlignment="1" applyProtection="1">
      <alignment horizontal="left" wrapText="1"/>
      <protection locked="0"/>
    </xf>
    <xf numFmtId="0" fontId="11" fillId="0" borderId="0" xfId="36" applyFont="1" applyBorder="1" applyAlignment="1" applyProtection="1">
      <alignment horizontal="left" vertical="center" wrapText="1"/>
      <protection locked="0"/>
    </xf>
    <xf numFmtId="0" fontId="38" fillId="0" borderId="0" xfId="36" applyFont="1" applyBorder="1" applyAlignment="1" applyProtection="1">
      <alignment horizontal="left" vertical="center" wrapText="1"/>
      <protection locked="0"/>
    </xf>
    <xf numFmtId="0" fontId="16" fillId="0" borderId="0" xfId="36" applyFont="1" applyBorder="1" applyAlignment="1" applyProtection="1">
      <alignment horizontal="left" vertical="center" wrapText="1"/>
      <protection locked="0"/>
    </xf>
    <xf numFmtId="49" fontId="11" fillId="0" borderId="0" xfId="36" applyNumberFormat="1" applyFont="1" applyBorder="1" applyAlignment="1" applyProtection="1">
      <alignment horizontal="left" vertical="center" wrapText="1"/>
      <protection locked="0"/>
    </xf>
    <xf numFmtId="0" fontId="7" fillId="0" borderId="0" xfId="36" applyFont="1" applyBorder="1" applyAlignment="1" applyProtection="1">
      <alignment horizontal="center" vertical="center"/>
      <protection locked="0"/>
    </xf>
    <xf numFmtId="0" fontId="24" fillId="0" borderId="20" xfId="36" applyFont="1" applyBorder="1" applyAlignment="1" applyProtection="1">
      <alignment horizontal="left"/>
      <protection locked="0"/>
    </xf>
    <xf numFmtId="0" fontId="11" fillId="0" borderId="0" xfId="36" applyFont="1" applyBorder="1" applyAlignment="1" applyProtection="1">
      <alignment horizontal="left" vertical="center"/>
      <protection locked="0"/>
    </xf>
    <xf numFmtId="0" fontId="11" fillId="0" borderId="0" xfId="36" applyFont="1" applyBorder="1" applyAlignment="1" applyProtection="1">
      <alignment horizontal="left" vertical="top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A8"/>
      <rgbColor rgb="00808000"/>
      <rgbColor rgb="00800080"/>
      <rgbColor rgb="00008080"/>
      <rgbColor rgb="00BEBEB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505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zoomScalePageLayoutView="0" workbookViewId="0" topLeftCell="A1">
      <pane ySplit="1" topLeftCell="A26" activePane="bottomLeft" state="frozen"/>
      <selection pane="topLeft" activeCell="A1" sqref="A1"/>
      <selection pane="bottomLeft" activeCell="K6" sqref="K6"/>
    </sheetView>
  </sheetViews>
  <sheetFormatPr defaultColWidth="6.421875" defaultRowHeight="12.75"/>
  <cols>
    <col min="1" max="1" width="6.28125" style="1" customWidth="1"/>
    <col min="2" max="2" width="1.28515625" style="1" customWidth="1"/>
    <col min="3" max="3" width="3.140625" style="1" customWidth="1"/>
    <col min="4" max="33" width="2.00390625" style="1" customWidth="1"/>
    <col min="34" max="34" width="2.57421875" style="1" customWidth="1"/>
    <col min="35" max="35" width="24.00390625" style="1" customWidth="1"/>
    <col min="36" max="37" width="1.8515625" style="1" customWidth="1"/>
    <col min="38" max="38" width="6.28125" style="1" customWidth="1"/>
    <col min="39" max="39" width="2.57421875" style="1" customWidth="1"/>
    <col min="40" max="40" width="10.140625" style="1" customWidth="1"/>
    <col min="41" max="41" width="5.7109375" style="1" customWidth="1"/>
    <col min="42" max="42" width="3.140625" style="1" customWidth="1"/>
    <col min="43" max="43" width="11.8515625" style="1" customWidth="1"/>
    <col min="44" max="44" width="10.28125" style="1" customWidth="1"/>
    <col min="45" max="58" width="0" style="1" hidden="1" customWidth="1"/>
    <col min="59" max="59" width="50.28125" style="1" customWidth="1"/>
    <col min="60" max="70" width="6.421875" style="1" customWidth="1"/>
    <col min="71" max="91" width="0" style="1" hidden="1" customWidth="1"/>
    <col min="92" max="16384" width="6.421875" style="1" customWidth="1"/>
  </cols>
  <sheetData>
    <row r="1" spans="1:74" ht="21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  <c r="I1" s="3"/>
      <c r="J1" s="3"/>
      <c r="K1" s="5" t="s">
        <v>2</v>
      </c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 t="s">
        <v>3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8" t="s">
        <v>4</v>
      </c>
      <c r="BB1" s="8" t="s">
        <v>5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T1" s="9" t="s">
        <v>6</v>
      </c>
      <c r="BU1" s="9" t="s">
        <v>7</v>
      </c>
      <c r="BV1" s="9" t="s">
        <v>8</v>
      </c>
    </row>
    <row r="2" spans="3:72" ht="36.75" customHeight="1"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F2" s="339"/>
      <c r="BG2" s="339"/>
      <c r="BS2" s="10" t="s">
        <v>9</v>
      </c>
      <c r="BT2" s="10" t="s">
        <v>10</v>
      </c>
    </row>
    <row r="3" spans="2:72" ht="6.7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  <c r="BS3" s="10" t="s">
        <v>9</v>
      </c>
      <c r="BT3" s="10" t="s">
        <v>11</v>
      </c>
    </row>
    <row r="4" spans="2:71" ht="36.75" customHeight="1">
      <c r="B4" s="14"/>
      <c r="C4" s="15"/>
      <c r="D4" s="16" t="s">
        <v>12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7"/>
      <c r="AS4" s="18" t="s">
        <v>13</v>
      </c>
      <c r="BG4" s="19" t="s">
        <v>14</v>
      </c>
      <c r="BS4" s="10" t="s">
        <v>15</v>
      </c>
    </row>
    <row r="5" spans="2:71" ht="14.25" customHeight="1">
      <c r="B5" s="14"/>
      <c r="C5" s="15"/>
      <c r="D5" s="20" t="s">
        <v>16</v>
      </c>
      <c r="E5" s="15"/>
      <c r="F5" s="15"/>
      <c r="G5" s="15"/>
      <c r="H5" s="15"/>
      <c r="I5" s="15"/>
      <c r="J5" s="15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15"/>
      <c r="AQ5" s="17"/>
      <c r="BG5" s="341" t="s">
        <v>17</v>
      </c>
      <c r="BS5" s="10" t="s">
        <v>9</v>
      </c>
    </row>
    <row r="6" spans="2:71" ht="36.75" customHeight="1">
      <c r="B6" s="14"/>
      <c r="C6" s="15"/>
      <c r="D6" s="22" t="s">
        <v>18</v>
      </c>
      <c r="E6" s="15"/>
      <c r="F6" s="15"/>
      <c r="G6" s="15"/>
      <c r="H6" s="15"/>
      <c r="I6" s="15"/>
      <c r="J6" s="15"/>
      <c r="K6" s="342" t="s">
        <v>19</v>
      </c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15"/>
      <c r="AQ6" s="17"/>
      <c r="BG6" s="341"/>
      <c r="BS6" s="10" t="s">
        <v>9</v>
      </c>
    </row>
    <row r="7" spans="2:71" ht="14.25" customHeight="1">
      <c r="B7" s="14"/>
      <c r="C7" s="15"/>
      <c r="D7" s="23" t="s">
        <v>20</v>
      </c>
      <c r="E7" s="15"/>
      <c r="F7" s="15"/>
      <c r="G7" s="15"/>
      <c r="H7" s="15"/>
      <c r="I7" s="15"/>
      <c r="J7" s="15"/>
      <c r="K7" s="21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23" t="s">
        <v>21</v>
      </c>
      <c r="AL7" s="15"/>
      <c r="AM7" s="15"/>
      <c r="AN7" s="21"/>
      <c r="AO7" s="15"/>
      <c r="AP7" s="15"/>
      <c r="AQ7" s="17"/>
      <c r="BG7" s="341"/>
      <c r="BS7" s="10" t="s">
        <v>9</v>
      </c>
    </row>
    <row r="8" spans="2:71" ht="14.25" customHeight="1">
      <c r="B8" s="14"/>
      <c r="C8" s="15"/>
      <c r="D8" s="23" t="s">
        <v>22</v>
      </c>
      <c r="E8" s="15"/>
      <c r="F8" s="15"/>
      <c r="G8" s="15"/>
      <c r="H8" s="15"/>
      <c r="I8" s="15"/>
      <c r="J8" s="15"/>
      <c r="K8" s="21" t="s">
        <v>23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23" t="s">
        <v>24</v>
      </c>
      <c r="AL8" s="15"/>
      <c r="AM8" s="15"/>
      <c r="AN8" s="24" t="s">
        <v>25</v>
      </c>
      <c r="AO8" s="15"/>
      <c r="AP8" s="15"/>
      <c r="AQ8" s="17"/>
      <c r="BG8" s="341"/>
      <c r="BS8" s="10" t="s">
        <v>9</v>
      </c>
    </row>
    <row r="9" spans="2:71" ht="14.25" customHeight="1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7"/>
      <c r="BG9" s="341"/>
      <c r="BS9" s="10" t="s">
        <v>9</v>
      </c>
    </row>
    <row r="10" spans="2:71" ht="14.25" customHeight="1">
      <c r="B10" s="14"/>
      <c r="C10" s="15"/>
      <c r="D10" s="23" t="s">
        <v>26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23" t="s">
        <v>27</v>
      </c>
      <c r="AL10" s="15"/>
      <c r="AM10" s="15"/>
      <c r="AN10" s="21"/>
      <c r="AO10" s="15"/>
      <c r="AP10" s="15"/>
      <c r="AQ10" s="17"/>
      <c r="BG10" s="341"/>
      <c r="BS10" s="10" t="s">
        <v>9</v>
      </c>
    </row>
    <row r="11" spans="2:71" ht="18" customHeight="1">
      <c r="B11" s="14"/>
      <c r="C11" s="15"/>
      <c r="D11" s="15"/>
      <c r="E11" s="21" t="s">
        <v>23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23" t="s">
        <v>28</v>
      </c>
      <c r="AL11" s="15"/>
      <c r="AM11" s="15"/>
      <c r="AN11" s="21"/>
      <c r="AO11" s="15"/>
      <c r="AP11" s="15"/>
      <c r="AQ11" s="17"/>
      <c r="BG11" s="341"/>
      <c r="BS11" s="10" t="s">
        <v>9</v>
      </c>
    </row>
    <row r="12" spans="2:71" ht="6.75" customHeight="1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7"/>
      <c r="BG12" s="341"/>
      <c r="BS12" s="10" t="s">
        <v>9</v>
      </c>
    </row>
    <row r="13" spans="2:71" ht="14.25" customHeight="1">
      <c r="B13" s="14"/>
      <c r="C13" s="15"/>
      <c r="D13" s="23" t="s">
        <v>29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23" t="s">
        <v>27</v>
      </c>
      <c r="AL13" s="15"/>
      <c r="AM13" s="15"/>
      <c r="AN13" s="25" t="s">
        <v>30</v>
      </c>
      <c r="AO13" s="15"/>
      <c r="AP13" s="15"/>
      <c r="AQ13" s="17"/>
      <c r="BG13" s="341"/>
      <c r="BS13" s="10" t="s">
        <v>9</v>
      </c>
    </row>
    <row r="14" spans="2:71" ht="15">
      <c r="B14" s="14"/>
      <c r="C14" s="15"/>
      <c r="D14" s="15"/>
      <c r="E14" s="343" t="s">
        <v>30</v>
      </c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23" t="s">
        <v>28</v>
      </c>
      <c r="AL14" s="15"/>
      <c r="AM14" s="15"/>
      <c r="AN14" s="25" t="s">
        <v>30</v>
      </c>
      <c r="AO14" s="15"/>
      <c r="AP14" s="15"/>
      <c r="AQ14" s="17"/>
      <c r="BG14" s="341"/>
      <c r="BS14" s="10" t="s">
        <v>9</v>
      </c>
    </row>
    <row r="15" spans="2:71" ht="6.75" customHeight="1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7"/>
      <c r="BG15" s="341"/>
      <c r="BS15" s="10" t="s">
        <v>6</v>
      </c>
    </row>
    <row r="16" spans="2:71" ht="14.25" customHeight="1">
      <c r="B16" s="14"/>
      <c r="C16" s="15"/>
      <c r="D16" s="23" t="s">
        <v>31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23" t="s">
        <v>27</v>
      </c>
      <c r="AL16" s="15"/>
      <c r="AM16" s="15"/>
      <c r="AN16" s="21"/>
      <c r="AO16" s="15"/>
      <c r="AP16" s="15"/>
      <c r="AQ16" s="17"/>
      <c r="BG16" s="341"/>
      <c r="BS16" s="10" t="s">
        <v>6</v>
      </c>
    </row>
    <row r="17" spans="2:71" ht="18" customHeight="1">
      <c r="B17" s="14"/>
      <c r="C17" s="15"/>
      <c r="D17" s="15"/>
      <c r="E17" s="21" t="s">
        <v>23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23" t="s">
        <v>28</v>
      </c>
      <c r="AL17" s="15"/>
      <c r="AM17" s="15"/>
      <c r="AN17" s="21"/>
      <c r="AO17" s="15"/>
      <c r="AP17" s="15"/>
      <c r="AQ17" s="17"/>
      <c r="BG17" s="341"/>
      <c r="BS17" s="10" t="s">
        <v>7</v>
      </c>
    </row>
    <row r="18" spans="2:71" ht="6.75" customHeight="1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7"/>
      <c r="BG18" s="341"/>
      <c r="BS18" s="10" t="s">
        <v>9</v>
      </c>
    </row>
    <row r="19" spans="2:71" ht="14.25" customHeight="1">
      <c r="B19" s="14"/>
      <c r="C19" s="15"/>
      <c r="D19" s="23" t="s">
        <v>32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7"/>
      <c r="BG19" s="341"/>
      <c r="BS19" s="10" t="s">
        <v>9</v>
      </c>
    </row>
    <row r="20" spans="2:71" ht="16.5" customHeight="1">
      <c r="B20" s="14"/>
      <c r="C20" s="15"/>
      <c r="D20" s="15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15"/>
      <c r="AP20" s="15"/>
      <c r="AQ20" s="17"/>
      <c r="BG20" s="341"/>
      <c r="BS20" s="10" t="s">
        <v>7</v>
      </c>
    </row>
    <row r="21" spans="2:59" ht="6.75" customHeight="1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7"/>
      <c r="BG21" s="341"/>
    </row>
    <row r="22" spans="2:59" ht="6.75" customHeight="1">
      <c r="B22" s="14"/>
      <c r="C22" s="1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15"/>
      <c r="AQ22" s="17"/>
      <c r="BG22" s="341"/>
    </row>
    <row r="23" spans="2:59" s="27" customFormat="1" ht="25.5" customHeight="1">
      <c r="B23" s="28"/>
      <c r="C23" s="29"/>
      <c r="D23" s="30" t="s">
        <v>33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45">
        <f>ROUND(AG51,2)</f>
        <v>0</v>
      </c>
      <c r="AL23" s="345"/>
      <c r="AM23" s="345"/>
      <c r="AN23" s="345"/>
      <c r="AO23" s="345"/>
      <c r="AP23" s="29"/>
      <c r="AQ23" s="32"/>
      <c r="BG23" s="341"/>
    </row>
    <row r="24" spans="2:59" s="27" customFormat="1" ht="6.75" customHeight="1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32"/>
      <c r="BG24" s="341"/>
    </row>
    <row r="25" spans="2:59" s="27" customFormat="1" ht="13.5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346" t="s">
        <v>34</v>
      </c>
      <c r="M25" s="346"/>
      <c r="N25" s="346"/>
      <c r="O25" s="346"/>
      <c r="P25" s="29"/>
      <c r="Q25" s="29"/>
      <c r="R25" s="29"/>
      <c r="S25" s="29"/>
      <c r="T25" s="29"/>
      <c r="U25" s="29"/>
      <c r="V25" s="29"/>
      <c r="W25" s="346" t="s">
        <v>35</v>
      </c>
      <c r="X25" s="346"/>
      <c r="Y25" s="346"/>
      <c r="Z25" s="346"/>
      <c r="AA25" s="346"/>
      <c r="AB25" s="346"/>
      <c r="AC25" s="346"/>
      <c r="AD25" s="346"/>
      <c r="AE25" s="346"/>
      <c r="AF25" s="29"/>
      <c r="AG25" s="29"/>
      <c r="AH25" s="29"/>
      <c r="AI25" s="29"/>
      <c r="AJ25" s="29"/>
      <c r="AK25" s="346" t="s">
        <v>36</v>
      </c>
      <c r="AL25" s="346"/>
      <c r="AM25" s="346"/>
      <c r="AN25" s="346"/>
      <c r="AO25" s="346"/>
      <c r="AP25" s="29"/>
      <c r="AQ25" s="32"/>
      <c r="BG25" s="341"/>
    </row>
    <row r="26" spans="2:59" s="34" customFormat="1" ht="14.25" customHeight="1">
      <c r="B26" s="35"/>
      <c r="C26" s="36"/>
      <c r="D26" s="37" t="s">
        <v>37</v>
      </c>
      <c r="E26" s="36"/>
      <c r="F26" s="37" t="s">
        <v>38</v>
      </c>
      <c r="G26" s="36"/>
      <c r="H26" s="36"/>
      <c r="I26" s="36"/>
      <c r="J26" s="36"/>
      <c r="K26" s="36"/>
      <c r="L26" s="347">
        <v>0.21000000000000002</v>
      </c>
      <c r="M26" s="347"/>
      <c r="N26" s="347"/>
      <c r="O26" s="347"/>
      <c r="P26" s="36"/>
      <c r="Q26" s="36"/>
      <c r="R26" s="36"/>
      <c r="S26" s="36"/>
      <c r="T26" s="36"/>
      <c r="U26" s="36"/>
      <c r="V26" s="36"/>
      <c r="W26" s="348">
        <f>ROUND(BB51,2)</f>
        <v>0</v>
      </c>
      <c r="X26" s="348"/>
      <c r="Y26" s="348"/>
      <c r="Z26" s="348"/>
      <c r="AA26" s="348"/>
      <c r="AB26" s="348"/>
      <c r="AC26" s="348"/>
      <c r="AD26" s="348"/>
      <c r="AE26" s="348"/>
      <c r="AF26" s="36"/>
      <c r="AG26" s="36"/>
      <c r="AH26" s="36"/>
      <c r="AI26" s="36"/>
      <c r="AJ26" s="36"/>
      <c r="AK26" s="348">
        <f>ROUND(AX51,2)</f>
        <v>0</v>
      </c>
      <c r="AL26" s="348"/>
      <c r="AM26" s="348"/>
      <c r="AN26" s="348"/>
      <c r="AO26" s="348"/>
      <c r="AP26" s="36"/>
      <c r="AQ26" s="38"/>
      <c r="BG26" s="341"/>
    </row>
    <row r="27" spans="2:59" s="34" customFormat="1" ht="14.25" customHeight="1">
      <c r="B27" s="35"/>
      <c r="C27" s="36"/>
      <c r="D27" s="36"/>
      <c r="E27" s="36"/>
      <c r="F27" s="37" t="s">
        <v>39</v>
      </c>
      <c r="G27" s="36"/>
      <c r="H27" s="36"/>
      <c r="I27" s="36"/>
      <c r="J27" s="36"/>
      <c r="K27" s="36"/>
      <c r="L27" s="347">
        <v>0.15000000000000002</v>
      </c>
      <c r="M27" s="347"/>
      <c r="N27" s="347"/>
      <c r="O27" s="347"/>
      <c r="P27" s="36"/>
      <c r="Q27" s="36"/>
      <c r="R27" s="36"/>
      <c r="S27" s="36"/>
      <c r="T27" s="36"/>
      <c r="U27" s="36"/>
      <c r="V27" s="36"/>
      <c r="W27" s="348">
        <f>ROUND(BC51,2)</f>
        <v>0</v>
      </c>
      <c r="X27" s="348"/>
      <c r="Y27" s="348"/>
      <c r="Z27" s="348"/>
      <c r="AA27" s="348"/>
      <c r="AB27" s="348"/>
      <c r="AC27" s="348"/>
      <c r="AD27" s="348"/>
      <c r="AE27" s="348"/>
      <c r="AF27" s="36"/>
      <c r="AG27" s="36"/>
      <c r="AH27" s="36"/>
      <c r="AI27" s="36"/>
      <c r="AJ27" s="36"/>
      <c r="AK27" s="348">
        <f>ROUND(AY51,2)</f>
        <v>0</v>
      </c>
      <c r="AL27" s="348"/>
      <c r="AM27" s="348"/>
      <c r="AN27" s="348"/>
      <c r="AO27" s="348"/>
      <c r="AP27" s="36"/>
      <c r="AQ27" s="38"/>
      <c r="BG27" s="341"/>
    </row>
    <row r="28" spans="2:59" s="34" customFormat="1" ht="14.25" customHeight="1" hidden="1">
      <c r="B28" s="35"/>
      <c r="C28" s="36"/>
      <c r="D28" s="36"/>
      <c r="E28" s="36"/>
      <c r="F28" s="37" t="s">
        <v>40</v>
      </c>
      <c r="G28" s="36"/>
      <c r="H28" s="36"/>
      <c r="I28" s="36"/>
      <c r="J28" s="36"/>
      <c r="K28" s="36"/>
      <c r="L28" s="347">
        <v>0.21000000000000002</v>
      </c>
      <c r="M28" s="347"/>
      <c r="N28" s="347"/>
      <c r="O28" s="347"/>
      <c r="P28" s="36"/>
      <c r="Q28" s="36"/>
      <c r="R28" s="36"/>
      <c r="S28" s="36"/>
      <c r="T28" s="36"/>
      <c r="U28" s="36"/>
      <c r="V28" s="36"/>
      <c r="W28" s="348">
        <f>ROUND(BD51,2)</f>
        <v>0</v>
      </c>
      <c r="X28" s="348"/>
      <c r="Y28" s="348"/>
      <c r="Z28" s="348"/>
      <c r="AA28" s="348"/>
      <c r="AB28" s="348"/>
      <c r="AC28" s="348"/>
      <c r="AD28" s="348"/>
      <c r="AE28" s="348"/>
      <c r="AF28" s="36"/>
      <c r="AG28" s="36"/>
      <c r="AH28" s="36"/>
      <c r="AI28" s="36"/>
      <c r="AJ28" s="36"/>
      <c r="AK28" s="348">
        <v>0</v>
      </c>
      <c r="AL28" s="348"/>
      <c r="AM28" s="348"/>
      <c r="AN28" s="348"/>
      <c r="AO28" s="348"/>
      <c r="AP28" s="36"/>
      <c r="AQ28" s="38"/>
      <c r="BG28" s="341"/>
    </row>
    <row r="29" spans="2:59" s="34" customFormat="1" ht="14.25" customHeight="1" hidden="1">
      <c r="B29" s="35"/>
      <c r="C29" s="36"/>
      <c r="D29" s="36"/>
      <c r="E29" s="36"/>
      <c r="F29" s="37" t="s">
        <v>41</v>
      </c>
      <c r="G29" s="36"/>
      <c r="H29" s="36"/>
      <c r="I29" s="36"/>
      <c r="J29" s="36"/>
      <c r="K29" s="36"/>
      <c r="L29" s="347">
        <v>0.15000000000000002</v>
      </c>
      <c r="M29" s="347"/>
      <c r="N29" s="347"/>
      <c r="O29" s="347"/>
      <c r="P29" s="36"/>
      <c r="Q29" s="36"/>
      <c r="R29" s="36"/>
      <c r="S29" s="36"/>
      <c r="T29" s="36"/>
      <c r="U29" s="36"/>
      <c r="V29" s="36"/>
      <c r="W29" s="348">
        <f>ROUND(BE51,2)</f>
        <v>0</v>
      </c>
      <c r="X29" s="348"/>
      <c r="Y29" s="348"/>
      <c r="Z29" s="348"/>
      <c r="AA29" s="348"/>
      <c r="AB29" s="348"/>
      <c r="AC29" s="348"/>
      <c r="AD29" s="348"/>
      <c r="AE29" s="348"/>
      <c r="AF29" s="36"/>
      <c r="AG29" s="36"/>
      <c r="AH29" s="36"/>
      <c r="AI29" s="36"/>
      <c r="AJ29" s="36"/>
      <c r="AK29" s="348">
        <v>0</v>
      </c>
      <c r="AL29" s="348"/>
      <c r="AM29" s="348"/>
      <c r="AN29" s="348"/>
      <c r="AO29" s="348"/>
      <c r="AP29" s="36"/>
      <c r="AQ29" s="38"/>
      <c r="BG29" s="341"/>
    </row>
    <row r="30" spans="2:59" s="34" customFormat="1" ht="14.25" customHeight="1" hidden="1">
      <c r="B30" s="35"/>
      <c r="C30" s="36"/>
      <c r="D30" s="36"/>
      <c r="E30" s="36"/>
      <c r="F30" s="37" t="s">
        <v>42</v>
      </c>
      <c r="G30" s="36"/>
      <c r="H30" s="36"/>
      <c r="I30" s="36"/>
      <c r="J30" s="36"/>
      <c r="K30" s="36"/>
      <c r="L30" s="347">
        <v>0</v>
      </c>
      <c r="M30" s="347"/>
      <c r="N30" s="347"/>
      <c r="O30" s="347"/>
      <c r="P30" s="36"/>
      <c r="Q30" s="36"/>
      <c r="R30" s="36"/>
      <c r="S30" s="36"/>
      <c r="T30" s="36"/>
      <c r="U30" s="36"/>
      <c r="V30" s="36"/>
      <c r="W30" s="348">
        <f>ROUND(BF51,2)</f>
        <v>0</v>
      </c>
      <c r="X30" s="348"/>
      <c r="Y30" s="348"/>
      <c r="Z30" s="348"/>
      <c r="AA30" s="348"/>
      <c r="AB30" s="348"/>
      <c r="AC30" s="348"/>
      <c r="AD30" s="348"/>
      <c r="AE30" s="348"/>
      <c r="AF30" s="36"/>
      <c r="AG30" s="36"/>
      <c r="AH30" s="36"/>
      <c r="AI30" s="36"/>
      <c r="AJ30" s="36"/>
      <c r="AK30" s="348">
        <v>0</v>
      </c>
      <c r="AL30" s="348"/>
      <c r="AM30" s="348"/>
      <c r="AN30" s="348"/>
      <c r="AO30" s="348"/>
      <c r="AP30" s="36"/>
      <c r="AQ30" s="38"/>
      <c r="BG30" s="341"/>
    </row>
    <row r="31" spans="2:59" s="27" customFormat="1" ht="6.75" customHeight="1"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32"/>
      <c r="BG31" s="341"/>
    </row>
    <row r="32" spans="2:59" s="27" customFormat="1" ht="25.5" customHeight="1">
      <c r="B32" s="28"/>
      <c r="C32" s="39"/>
      <c r="D32" s="40" t="s">
        <v>43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 t="s">
        <v>44</v>
      </c>
      <c r="U32" s="41"/>
      <c r="V32" s="41"/>
      <c r="W32" s="41"/>
      <c r="X32" s="349" t="s">
        <v>45</v>
      </c>
      <c r="Y32" s="349"/>
      <c r="Z32" s="349"/>
      <c r="AA32" s="349"/>
      <c r="AB32" s="349"/>
      <c r="AC32" s="41"/>
      <c r="AD32" s="41"/>
      <c r="AE32" s="41"/>
      <c r="AF32" s="41"/>
      <c r="AG32" s="41"/>
      <c r="AH32" s="41"/>
      <c r="AI32" s="41"/>
      <c r="AJ32" s="41"/>
      <c r="AK32" s="350">
        <f>SUM(AK23:AK30)</f>
        <v>0</v>
      </c>
      <c r="AL32" s="350"/>
      <c r="AM32" s="350"/>
      <c r="AN32" s="350"/>
      <c r="AO32" s="350"/>
      <c r="AP32" s="39"/>
      <c r="AQ32" s="43"/>
      <c r="BG32" s="341"/>
    </row>
    <row r="33" spans="2:43" s="27" customFormat="1" ht="6.75" customHeight="1"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32"/>
    </row>
    <row r="34" spans="2:43" s="27" customFormat="1" ht="6.75" customHeight="1"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6"/>
    </row>
    <row r="38" spans="2:44" s="27" customFormat="1" ht="6.75" customHeight="1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9"/>
    </row>
    <row r="39" spans="2:44" s="27" customFormat="1" ht="36.75" customHeight="1">
      <c r="B39" s="28"/>
      <c r="C39" s="50" t="s">
        <v>46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49"/>
    </row>
    <row r="40" spans="2:44" s="27" customFormat="1" ht="6.75" customHeight="1">
      <c r="B40" s="28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49"/>
    </row>
    <row r="41" spans="2:44" s="52" customFormat="1" ht="14.25" customHeight="1">
      <c r="B41" s="53"/>
      <c r="C41" s="54" t="s">
        <v>16</v>
      </c>
      <c r="D41" s="55"/>
      <c r="E41" s="55"/>
      <c r="F41" s="55"/>
      <c r="G41" s="55"/>
      <c r="H41" s="55"/>
      <c r="I41" s="55"/>
      <c r="J41" s="55"/>
      <c r="K41" s="55"/>
      <c r="L41" s="55">
        <f>K5</f>
        <v>0</v>
      </c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6"/>
    </row>
    <row r="42" spans="2:44" s="57" customFormat="1" ht="36.75" customHeight="1">
      <c r="B42" s="58"/>
      <c r="C42" s="59" t="s">
        <v>18</v>
      </c>
      <c r="D42" s="60"/>
      <c r="E42" s="60"/>
      <c r="F42" s="60"/>
      <c r="G42" s="60"/>
      <c r="H42" s="60"/>
      <c r="I42" s="60"/>
      <c r="J42" s="60"/>
      <c r="K42" s="60"/>
      <c r="L42" s="351" t="str">
        <f>K6</f>
        <v>Sokolov - Stavební úpravy komunikace ul. J.K. Tyla - Vodovod, kanalizace</v>
      </c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60"/>
      <c r="AQ42" s="60"/>
      <c r="AR42" s="61"/>
    </row>
    <row r="43" spans="2:44" s="27" customFormat="1" ht="6.75" customHeight="1">
      <c r="B43" s="28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49"/>
    </row>
    <row r="44" spans="2:44" s="27" customFormat="1" ht="15">
      <c r="B44" s="28"/>
      <c r="C44" s="54" t="s">
        <v>22</v>
      </c>
      <c r="D44" s="51"/>
      <c r="E44" s="51"/>
      <c r="F44" s="51"/>
      <c r="G44" s="51"/>
      <c r="H44" s="51"/>
      <c r="I44" s="51"/>
      <c r="J44" s="51"/>
      <c r="K44" s="51"/>
      <c r="L44" s="62" t="str">
        <f>IF(K8="","",K8)</f>
        <v> 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4" t="s">
        <v>24</v>
      </c>
      <c r="AJ44" s="51"/>
      <c r="AK44" s="51"/>
      <c r="AL44" s="51"/>
      <c r="AM44" s="352" t="str">
        <f>IF(AN8="","",AN8)</f>
        <v>4. 5. 2019</v>
      </c>
      <c r="AN44" s="352"/>
      <c r="AO44" s="51"/>
      <c r="AP44" s="51"/>
      <c r="AQ44" s="51"/>
      <c r="AR44" s="49"/>
    </row>
    <row r="45" spans="2:44" s="27" customFormat="1" ht="6.75" customHeight="1">
      <c r="B45" s="28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49"/>
    </row>
    <row r="46" spans="2:58" s="27" customFormat="1" ht="15">
      <c r="B46" s="28"/>
      <c r="C46" s="54" t="s">
        <v>26</v>
      </c>
      <c r="D46" s="51"/>
      <c r="E46" s="51"/>
      <c r="F46" s="51"/>
      <c r="G46" s="51"/>
      <c r="H46" s="51"/>
      <c r="I46" s="51"/>
      <c r="J46" s="51"/>
      <c r="K46" s="51"/>
      <c r="L46" s="55" t="str">
        <f>IF(E11="","",E11)</f>
        <v> </v>
      </c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4" t="s">
        <v>31</v>
      </c>
      <c r="AJ46" s="51"/>
      <c r="AK46" s="51"/>
      <c r="AL46" s="51"/>
      <c r="AM46" s="353" t="str">
        <f>IF(E17="","",E17)</f>
        <v> </v>
      </c>
      <c r="AN46" s="353"/>
      <c r="AO46" s="353"/>
      <c r="AP46" s="353"/>
      <c r="AQ46" s="51"/>
      <c r="AR46" s="49"/>
      <c r="AS46" s="354" t="s">
        <v>47</v>
      </c>
      <c r="AT46" s="354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4"/>
    </row>
    <row r="47" spans="2:58" s="27" customFormat="1" ht="15">
      <c r="B47" s="28"/>
      <c r="C47" s="54" t="s">
        <v>29</v>
      </c>
      <c r="D47" s="51"/>
      <c r="E47" s="51"/>
      <c r="F47" s="51"/>
      <c r="G47" s="51"/>
      <c r="H47" s="51"/>
      <c r="I47" s="51"/>
      <c r="J47" s="51"/>
      <c r="K47" s="51"/>
      <c r="L47" s="55">
        <f>IF(E14="Vyplň údaj","",E14)</f>
      </c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49"/>
      <c r="AS47" s="354"/>
      <c r="AT47" s="354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6"/>
    </row>
    <row r="48" spans="2:58" s="27" customFormat="1" ht="10.5" customHeight="1">
      <c r="B48" s="28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49"/>
      <c r="AS48" s="354"/>
      <c r="AT48" s="354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67"/>
    </row>
    <row r="49" spans="2:58" s="27" customFormat="1" ht="29.25" customHeight="1">
      <c r="B49" s="28"/>
      <c r="C49" s="355" t="s">
        <v>48</v>
      </c>
      <c r="D49" s="355"/>
      <c r="E49" s="355"/>
      <c r="F49" s="355"/>
      <c r="G49" s="355"/>
      <c r="H49" s="68"/>
      <c r="I49" s="356" t="s">
        <v>49</v>
      </c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  <c r="AC49" s="356"/>
      <c r="AD49" s="356"/>
      <c r="AE49" s="356"/>
      <c r="AF49" s="356"/>
      <c r="AG49" s="357" t="s">
        <v>50</v>
      </c>
      <c r="AH49" s="357"/>
      <c r="AI49" s="357"/>
      <c r="AJ49" s="357"/>
      <c r="AK49" s="357"/>
      <c r="AL49" s="357"/>
      <c r="AM49" s="357"/>
      <c r="AN49" s="356" t="s">
        <v>51</v>
      </c>
      <c r="AO49" s="356"/>
      <c r="AP49" s="356"/>
      <c r="AQ49" s="69" t="s">
        <v>52</v>
      </c>
      <c r="AR49" s="49"/>
      <c r="AS49" s="70" t="s">
        <v>53</v>
      </c>
      <c r="AT49" s="71" t="s">
        <v>54</v>
      </c>
      <c r="AU49" s="71" t="s">
        <v>55</v>
      </c>
      <c r="AV49" s="71" t="s">
        <v>56</v>
      </c>
      <c r="AW49" s="71" t="s">
        <v>57</v>
      </c>
      <c r="AX49" s="71" t="s">
        <v>58</v>
      </c>
      <c r="AY49" s="71" t="s">
        <v>59</v>
      </c>
      <c r="AZ49" s="71" t="s">
        <v>60</v>
      </c>
      <c r="BA49" s="71" t="s">
        <v>61</v>
      </c>
      <c r="BB49" s="71" t="s">
        <v>62</v>
      </c>
      <c r="BC49" s="71" t="s">
        <v>63</v>
      </c>
      <c r="BD49" s="71" t="s">
        <v>64</v>
      </c>
      <c r="BE49" s="71" t="s">
        <v>65</v>
      </c>
      <c r="BF49" s="72" t="s">
        <v>66</v>
      </c>
    </row>
    <row r="50" spans="2:58" s="27" customFormat="1" ht="10.5" customHeight="1">
      <c r="B50" s="28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49"/>
      <c r="AS50" s="73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5"/>
    </row>
    <row r="51" spans="2:90" s="57" customFormat="1" ht="32.25" customHeight="1">
      <c r="B51" s="58"/>
      <c r="C51" s="76" t="s">
        <v>67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58">
        <f>ROUND(SUM(AG52:AG59),2)</f>
        <v>0</v>
      </c>
      <c r="AH51" s="358"/>
      <c r="AI51" s="358"/>
      <c r="AJ51" s="358"/>
      <c r="AK51" s="358"/>
      <c r="AL51" s="358"/>
      <c r="AM51" s="358"/>
      <c r="AN51" s="359">
        <f aca="true" t="shared" si="0" ref="AN51:AN59">SUM(AG51,AV51)</f>
        <v>0</v>
      </c>
      <c r="AO51" s="359"/>
      <c r="AP51" s="359"/>
      <c r="AQ51" s="79"/>
      <c r="AR51" s="61"/>
      <c r="AS51" s="80">
        <f>ROUND(SUM(AS52:AS59),2)</f>
        <v>0</v>
      </c>
      <c r="AT51" s="81">
        <f>ROUND(SUM(AT52:AT59),2)</f>
        <v>0</v>
      </c>
      <c r="AU51" s="82">
        <f>ROUND(SUM(AU52:AU59),2)</f>
        <v>0</v>
      </c>
      <c r="AV51" s="82">
        <f aca="true" t="shared" si="1" ref="AV51:AV59">ROUND(SUM(AX51:AY51),2)</f>
        <v>0</v>
      </c>
      <c r="AW51" s="83">
        <f>ROUND(SUM(AW52:AW59),5)</f>
        <v>0</v>
      </c>
      <c r="AX51" s="82">
        <f>ROUND(BB51*L26,2)</f>
        <v>0</v>
      </c>
      <c r="AY51" s="82">
        <f>ROUND(BC51*L27,2)</f>
        <v>0</v>
      </c>
      <c r="AZ51" s="82">
        <f>ROUND(BD51*L26,2)</f>
        <v>0</v>
      </c>
      <c r="BA51" s="82">
        <f>ROUND(BE51*L27,2)</f>
        <v>0</v>
      </c>
      <c r="BB51" s="82">
        <f>ROUND(SUM(BB52:BB59),2)</f>
        <v>0</v>
      </c>
      <c r="BC51" s="82">
        <f>ROUND(SUM(BC52:BC59),2)</f>
        <v>0</v>
      </c>
      <c r="BD51" s="82">
        <f>ROUND(SUM(BD52:BD59),2)</f>
        <v>0</v>
      </c>
      <c r="BE51" s="82">
        <f>ROUND(SUM(BE52:BE59),2)</f>
        <v>0</v>
      </c>
      <c r="BF51" s="84">
        <f>ROUND(SUM(BF52:BF59),2)</f>
        <v>0</v>
      </c>
      <c r="BS51" s="85" t="s">
        <v>68</v>
      </c>
      <c r="BT51" s="85" t="s">
        <v>69</v>
      </c>
      <c r="BU51" s="86" t="s">
        <v>70</v>
      </c>
      <c r="BV51" s="85" t="s">
        <v>71</v>
      </c>
      <c r="BW51" s="85" t="s">
        <v>8</v>
      </c>
      <c r="BX51" s="85" t="s">
        <v>72</v>
      </c>
      <c r="CL51" s="85"/>
    </row>
    <row r="52" spans="1:91" s="97" customFormat="1" ht="31.5" customHeight="1">
      <c r="A52" s="87" t="s">
        <v>73</v>
      </c>
      <c r="B52" s="88"/>
      <c r="C52" s="89"/>
      <c r="D52" s="360" t="s">
        <v>74</v>
      </c>
      <c r="E52" s="360"/>
      <c r="F52" s="360"/>
      <c r="G52" s="360"/>
      <c r="H52" s="360"/>
      <c r="I52" s="90"/>
      <c r="J52" s="360" t="s">
        <v>75</v>
      </c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1">
        <f>'1 - SO 02 Jednotná kanali...'!K29</f>
        <v>0</v>
      </c>
      <c r="AH52" s="361"/>
      <c r="AI52" s="361"/>
      <c r="AJ52" s="361"/>
      <c r="AK52" s="361"/>
      <c r="AL52" s="361"/>
      <c r="AM52" s="361"/>
      <c r="AN52" s="361">
        <f t="shared" si="0"/>
        <v>0</v>
      </c>
      <c r="AO52" s="361"/>
      <c r="AP52" s="361"/>
      <c r="AQ52" s="91" t="s">
        <v>76</v>
      </c>
      <c r="AR52" s="92"/>
      <c r="AS52" s="93">
        <f>'1 - SO 02 Jednotná kanali...'!K27</f>
        <v>0</v>
      </c>
      <c r="AT52" s="94">
        <f>'1 - SO 02 Jednotná kanali...'!K28</f>
        <v>0</v>
      </c>
      <c r="AU52" s="94">
        <v>0</v>
      </c>
      <c r="AV52" s="94">
        <f t="shared" si="1"/>
        <v>0</v>
      </c>
      <c r="AW52" s="95">
        <f>'1 - SO 02 Jednotná kanali...'!T86</f>
        <v>0</v>
      </c>
      <c r="AX52" s="94">
        <f>'1 - SO 02 Jednotná kanali...'!K32</f>
        <v>0</v>
      </c>
      <c r="AY52" s="94">
        <f>'1 - SO 02 Jednotná kanali...'!K33</f>
        <v>0</v>
      </c>
      <c r="AZ52" s="94">
        <f>'1 - SO 02 Jednotná kanali...'!K34</f>
        <v>0</v>
      </c>
      <c r="BA52" s="94">
        <f>'1 - SO 02 Jednotná kanali...'!K35</f>
        <v>0</v>
      </c>
      <c r="BB52" s="94">
        <f>'1 - SO 02 Jednotná kanali...'!F32</f>
        <v>0</v>
      </c>
      <c r="BC52" s="94">
        <f>'1 - SO 02 Jednotná kanali...'!F33</f>
        <v>0</v>
      </c>
      <c r="BD52" s="94">
        <f>'1 - SO 02 Jednotná kanali...'!F34</f>
        <v>0</v>
      </c>
      <c r="BE52" s="94">
        <f>'1 - SO 02 Jednotná kanali...'!F35</f>
        <v>0</v>
      </c>
      <c r="BF52" s="96">
        <f>'1 - SO 02 Jednotná kanali...'!F36</f>
        <v>0</v>
      </c>
      <c r="BT52" s="98" t="s">
        <v>74</v>
      </c>
      <c r="BV52" s="98" t="s">
        <v>71</v>
      </c>
      <c r="BW52" s="98" t="s">
        <v>77</v>
      </c>
      <c r="BX52" s="98" t="s">
        <v>8</v>
      </c>
      <c r="CL52" s="98"/>
      <c r="CM52" s="98" t="s">
        <v>78</v>
      </c>
    </row>
    <row r="53" spans="1:91" s="97" customFormat="1" ht="31.5" customHeight="1">
      <c r="A53" s="87" t="s">
        <v>73</v>
      </c>
      <c r="B53" s="88"/>
      <c r="C53" s="89"/>
      <c r="D53" s="360" t="s">
        <v>78</v>
      </c>
      <c r="E53" s="360"/>
      <c r="F53" s="360"/>
      <c r="G53" s="360"/>
      <c r="H53" s="360"/>
      <c r="I53" s="90"/>
      <c r="J53" s="360" t="s">
        <v>79</v>
      </c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1">
        <f>'2 - SO 03 Splašková kanal...'!K29</f>
        <v>0</v>
      </c>
      <c r="AH53" s="361"/>
      <c r="AI53" s="361"/>
      <c r="AJ53" s="361"/>
      <c r="AK53" s="361"/>
      <c r="AL53" s="361"/>
      <c r="AM53" s="361"/>
      <c r="AN53" s="361">
        <f t="shared" si="0"/>
        <v>0</v>
      </c>
      <c r="AO53" s="361"/>
      <c r="AP53" s="361"/>
      <c r="AQ53" s="91" t="s">
        <v>76</v>
      </c>
      <c r="AR53" s="92"/>
      <c r="AS53" s="93">
        <f>'2 - SO 03 Splašková kanal...'!K27</f>
        <v>0</v>
      </c>
      <c r="AT53" s="94">
        <f>'2 - SO 03 Splašková kanal...'!K28</f>
        <v>0</v>
      </c>
      <c r="AU53" s="94">
        <v>0</v>
      </c>
      <c r="AV53" s="94">
        <f t="shared" si="1"/>
        <v>0</v>
      </c>
      <c r="AW53" s="95">
        <f>'2 - SO 03 Splašková kanal...'!T89</f>
        <v>0</v>
      </c>
      <c r="AX53" s="94">
        <f>'2 - SO 03 Splašková kanal...'!K32</f>
        <v>0</v>
      </c>
      <c r="AY53" s="94">
        <f>'2 - SO 03 Splašková kanal...'!K33</f>
        <v>0</v>
      </c>
      <c r="AZ53" s="94">
        <f>'2 - SO 03 Splašková kanal...'!K34</f>
        <v>0</v>
      </c>
      <c r="BA53" s="94">
        <f>'2 - SO 03 Splašková kanal...'!K35</f>
        <v>0</v>
      </c>
      <c r="BB53" s="94">
        <f>'2 - SO 03 Splašková kanal...'!F32</f>
        <v>0</v>
      </c>
      <c r="BC53" s="94">
        <f>'2 - SO 03 Splašková kanal...'!F33</f>
        <v>0</v>
      </c>
      <c r="BD53" s="94">
        <f>'2 - SO 03 Splašková kanal...'!F34</f>
        <v>0</v>
      </c>
      <c r="BE53" s="94">
        <f>'2 - SO 03 Splašková kanal...'!F35</f>
        <v>0</v>
      </c>
      <c r="BF53" s="96">
        <f>'2 - SO 03 Splašková kanal...'!F36</f>
        <v>0</v>
      </c>
      <c r="BT53" s="98" t="s">
        <v>74</v>
      </c>
      <c r="BV53" s="98" t="s">
        <v>71</v>
      </c>
      <c r="BW53" s="98" t="s">
        <v>80</v>
      </c>
      <c r="BX53" s="98" t="s">
        <v>8</v>
      </c>
      <c r="CL53" s="98"/>
      <c r="CM53" s="98" t="s">
        <v>78</v>
      </c>
    </row>
    <row r="54" spans="1:91" s="97" customFormat="1" ht="31.5" customHeight="1">
      <c r="A54" s="87" t="s">
        <v>73</v>
      </c>
      <c r="B54" s="88"/>
      <c r="C54" s="89"/>
      <c r="D54" s="360" t="s">
        <v>81</v>
      </c>
      <c r="E54" s="360"/>
      <c r="F54" s="360"/>
      <c r="G54" s="360"/>
      <c r="H54" s="360"/>
      <c r="I54" s="90"/>
      <c r="J54" s="360" t="s">
        <v>82</v>
      </c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1">
        <f>'3 - SO 04.1 Dešťová kanal...'!K29</f>
        <v>0</v>
      </c>
      <c r="AH54" s="361"/>
      <c r="AI54" s="361"/>
      <c r="AJ54" s="361"/>
      <c r="AK54" s="361"/>
      <c r="AL54" s="361"/>
      <c r="AM54" s="361"/>
      <c r="AN54" s="361">
        <f t="shared" si="0"/>
        <v>0</v>
      </c>
      <c r="AO54" s="361"/>
      <c r="AP54" s="361"/>
      <c r="AQ54" s="91" t="s">
        <v>76</v>
      </c>
      <c r="AR54" s="92"/>
      <c r="AS54" s="93">
        <f>'3 - SO 04.1 Dešťová kanal...'!K27</f>
        <v>0</v>
      </c>
      <c r="AT54" s="94">
        <f>'3 - SO 04.1 Dešťová kanal...'!K28</f>
        <v>0</v>
      </c>
      <c r="AU54" s="94">
        <v>0</v>
      </c>
      <c r="AV54" s="94">
        <f t="shared" si="1"/>
        <v>0</v>
      </c>
      <c r="AW54" s="95">
        <f>'3 - SO 04.1 Dešťová kanal...'!T88</f>
        <v>0</v>
      </c>
      <c r="AX54" s="94">
        <f>'3 - SO 04.1 Dešťová kanal...'!K32</f>
        <v>0</v>
      </c>
      <c r="AY54" s="94">
        <f>'3 - SO 04.1 Dešťová kanal...'!K33</f>
        <v>0</v>
      </c>
      <c r="AZ54" s="94">
        <f>'3 - SO 04.1 Dešťová kanal...'!K34</f>
        <v>0</v>
      </c>
      <c r="BA54" s="94">
        <f>'3 - SO 04.1 Dešťová kanal...'!K35</f>
        <v>0</v>
      </c>
      <c r="BB54" s="94">
        <f>'3 - SO 04.1 Dešťová kanal...'!F32</f>
        <v>0</v>
      </c>
      <c r="BC54" s="94">
        <f>'3 - SO 04.1 Dešťová kanal...'!F33</f>
        <v>0</v>
      </c>
      <c r="BD54" s="94">
        <f>'3 - SO 04.1 Dešťová kanal...'!F34</f>
        <v>0</v>
      </c>
      <c r="BE54" s="94">
        <f>'3 - SO 04.1 Dešťová kanal...'!F35</f>
        <v>0</v>
      </c>
      <c r="BF54" s="96">
        <f>'3 - SO 04.1 Dešťová kanal...'!F36</f>
        <v>0</v>
      </c>
      <c r="BT54" s="98" t="s">
        <v>74</v>
      </c>
      <c r="BV54" s="98" t="s">
        <v>71</v>
      </c>
      <c r="BW54" s="98" t="s">
        <v>83</v>
      </c>
      <c r="BX54" s="98" t="s">
        <v>8</v>
      </c>
      <c r="CL54" s="98"/>
      <c r="CM54" s="98" t="s">
        <v>78</v>
      </c>
    </row>
    <row r="55" spans="1:91" s="97" customFormat="1" ht="31.5" customHeight="1">
      <c r="A55" s="87" t="s">
        <v>73</v>
      </c>
      <c r="B55" s="88"/>
      <c r="C55" s="89"/>
      <c r="D55" s="360" t="s">
        <v>84</v>
      </c>
      <c r="E55" s="360"/>
      <c r="F55" s="360"/>
      <c r="G55" s="360"/>
      <c r="H55" s="360"/>
      <c r="I55" s="90"/>
      <c r="J55" s="360" t="s">
        <v>85</v>
      </c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1">
        <f>'4 - SO 04.2 Dešťová kanal...'!K29</f>
        <v>0</v>
      </c>
      <c r="AH55" s="361"/>
      <c r="AI55" s="361"/>
      <c r="AJ55" s="361"/>
      <c r="AK55" s="361"/>
      <c r="AL55" s="361"/>
      <c r="AM55" s="361"/>
      <c r="AN55" s="361">
        <f t="shared" si="0"/>
        <v>0</v>
      </c>
      <c r="AO55" s="361"/>
      <c r="AP55" s="361"/>
      <c r="AQ55" s="91" t="s">
        <v>76</v>
      </c>
      <c r="AR55" s="92"/>
      <c r="AS55" s="93">
        <f>'4 - SO 04.2 Dešťová kanal...'!K27</f>
        <v>0</v>
      </c>
      <c r="AT55" s="94">
        <f>'4 - SO 04.2 Dešťová kanal...'!K28</f>
        <v>0</v>
      </c>
      <c r="AU55" s="94">
        <v>0</v>
      </c>
      <c r="AV55" s="94">
        <f t="shared" si="1"/>
        <v>0</v>
      </c>
      <c r="AW55" s="95">
        <f>'4 - SO 04.2 Dešťová kanal...'!T86</f>
        <v>0</v>
      </c>
      <c r="AX55" s="94">
        <f>'4 - SO 04.2 Dešťová kanal...'!K32</f>
        <v>0</v>
      </c>
      <c r="AY55" s="94">
        <f>'4 - SO 04.2 Dešťová kanal...'!K33</f>
        <v>0</v>
      </c>
      <c r="AZ55" s="94">
        <f>'4 - SO 04.2 Dešťová kanal...'!K34</f>
        <v>0</v>
      </c>
      <c r="BA55" s="94">
        <f>'4 - SO 04.2 Dešťová kanal...'!K35</f>
        <v>0</v>
      </c>
      <c r="BB55" s="94">
        <f>'4 - SO 04.2 Dešťová kanal...'!F32</f>
        <v>0</v>
      </c>
      <c r="BC55" s="94">
        <f>'4 - SO 04.2 Dešťová kanal...'!F33</f>
        <v>0</v>
      </c>
      <c r="BD55" s="94">
        <f>'4 - SO 04.2 Dešťová kanal...'!F34</f>
        <v>0</v>
      </c>
      <c r="BE55" s="94">
        <f>'4 - SO 04.2 Dešťová kanal...'!F35</f>
        <v>0</v>
      </c>
      <c r="BF55" s="96">
        <f>'4 - SO 04.2 Dešťová kanal...'!F36</f>
        <v>0</v>
      </c>
      <c r="BT55" s="98" t="s">
        <v>74</v>
      </c>
      <c r="BV55" s="98" t="s">
        <v>71</v>
      </c>
      <c r="BW55" s="98" t="s">
        <v>86</v>
      </c>
      <c r="BX55" s="98" t="s">
        <v>8</v>
      </c>
      <c r="CL55" s="98"/>
      <c r="CM55" s="98" t="s">
        <v>78</v>
      </c>
    </row>
    <row r="56" spans="1:91" s="97" customFormat="1" ht="31.5" customHeight="1">
      <c r="A56" s="87" t="s">
        <v>73</v>
      </c>
      <c r="B56" s="88"/>
      <c r="C56" s="89"/>
      <c r="D56" s="360" t="s">
        <v>87</v>
      </c>
      <c r="E56" s="360"/>
      <c r="F56" s="360"/>
      <c r="G56" s="360"/>
      <c r="H56" s="360"/>
      <c r="I56" s="90"/>
      <c r="J56" s="360" t="s">
        <v>88</v>
      </c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1">
        <f>'5 - SO 05 Kanalizační pří...'!K29</f>
        <v>0</v>
      </c>
      <c r="AH56" s="361"/>
      <c r="AI56" s="361"/>
      <c r="AJ56" s="361"/>
      <c r="AK56" s="361"/>
      <c r="AL56" s="361"/>
      <c r="AM56" s="361"/>
      <c r="AN56" s="361">
        <f t="shared" si="0"/>
        <v>0</v>
      </c>
      <c r="AO56" s="361"/>
      <c r="AP56" s="361"/>
      <c r="AQ56" s="91" t="s">
        <v>76</v>
      </c>
      <c r="AR56" s="92"/>
      <c r="AS56" s="93">
        <f>'5 - SO 05 Kanalizační pří...'!K27</f>
        <v>0</v>
      </c>
      <c r="AT56" s="94">
        <f>'5 - SO 05 Kanalizační pří...'!K28</f>
        <v>0</v>
      </c>
      <c r="AU56" s="94">
        <v>0</v>
      </c>
      <c r="AV56" s="94">
        <f t="shared" si="1"/>
        <v>0</v>
      </c>
      <c r="AW56" s="95">
        <f>'5 - SO 05 Kanalizační pří...'!T90</f>
        <v>0</v>
      </c>
      <c r="AX56" s="94">
        <f>'5 - SO 05 Kanalizační pří...'!K32</f>
        <v>0</v>
      </c>
      <c r="AY56" s="94">
        <f>'5 - SO 05 Kanalizační pří...'!K33</f>
        <v>0</v>
      </c>
      <c r="AZ56" s="94">
        <f>'5 - SO 05 Kanalizační pří...'!K34</f>
        <v>0</v>
      </c>
      <c r="BA56" s="94">
        <f>'5 - SO 05 Kanalizační pří...'!K35</f>
        <v>0</v>
      </c>
      <c r="BB56" s="94">
        <f>'5 - SO 05 Kanalizační pří...'!F32</f>
        <v>0</v>
      </c>
      <c r="BC56" s="94">
        <f>'5 - SO 05 Kanalizační pří...'!F33</f>
        <v>0</v>
      </c>
      <c r="BD56" s="94">
        <f>'5 - SO 05 Kanalizační pří...'!F34</f>
        <v>0</v>
      </c>
      <c r="BE56" s="94">
        <f>'5 - SO 05 Kanalizační pří...'!F35</f>
        <v>0</v>
      </c>
      <c r="BF56" s="96">
        <f>'5 - SO 05 Kanalizační pří...'!F36</f>
        <v>0</v>
      </c>
      <c r="BT56" s="98" t="s">
        <v>74</v>
      </c>
      <c r="BV56" s="98" t="s">
        <v>71</v>
      </c>
      <c r="BW56" s="98" t="s">
        <v>89</v>
      </c>
      <c r="BX56" s="98" t="s">
        <v>8</v>
      </c>
      <c r="CL56" s="98"/>
      <c r="CM56" s="98" t="s">
        <v>78</v>
      </c>
    </row>
    <row r="57" spans="1:91" s="97" customFormat="1" ht="31.5" customHeight="1">
      <c r="A57" s="87" t="s">
        <v>73</v>
      </c>
      <c r="B57" s="88"/>
      <c r="C57" s="89"/>
      <c r="D57" s="360" t="s">
        <v>90</v>
      </c>
      <c r="E57" s="360"/>
      <c r="F57" s="360"/>
      <c r="G57" s="360"/>
      <c r="H57" s="360"/>
      <c r="I57" s="90"/>
      <c r="J57" s="360" t="s">
        <v>91</v>
      </c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1">
        <f>'6 - SO 06.1 Vodovod - vým...'!K29</f>
        <v>0</v>
      </c>
      <c r="AH57" s="361"/>
      <c r="AI57" s="361"/>
      <c r="AJ57" s="361"/>
      <c r="AK57" s="361"/>
      <c r="AL57" s="361"/>
      <c r="AM57" s="361"/>
      <c r="AN57" s="361">
        <f t="shared" si="0"/>
        <v>0</v>
      </c>
      <c r="AO57" s="361"/>
      <c r="AP57" s="361"/>
      <c r="AQ57" s="91" t="s">
        <v>76</v>
      </c>
      <c r="AR57" s="92"/>
      <c r="AS57" s="93">
        <f>'6 - SO 06.1 Vodovod - vým...'!K27</f>
        <v>0</v>
      </c>
      <c r="AT57" s="94">
        <f>'6 - SO 06.1 Vodovod - vým...'!K28</f>
        <v>0</v>
      </c>
      <c r="AU57" s="94">
        <v>0</v>
      </c>
      <c r="AV57" s="94">
        <f t="shared" si="1"/>
        <v>0</v>
      </c>
      <c r="AW57" s="95">
        <f>'6 - SO 06.1 Vodovod - vým...'!T89</f>
        <v>0</v>
      </c>
      <c r="AX57" s="94">
        <f>'6 - SO 06.1 Vodovod - vým...'!K32</f>
        <v>0</v>
      </c>
      <c r="AY57" s="94">
        <f>'6 - SO 06.1 Vodovod - vým...'!K33</f>
        <v>0</v>
      </c>
      <c r="AZ57" s="94">
        <f>'6 - SO 06.1 Vodovod - vým...'!K34</f>
        <v>0</v>
      </c>
      <c r="BA57" s="94">
        <f>'6 - SO 06.1 Vodovod - vým...'!K35</f>
        <v>0</v>
      </c>
      <c r="BB57" s="94">
        <f>'6 - SO 06.1 Vodovod - vým...'!F32</f>
        <v>0</v>
      </c>
      <c r="BC57" s="94">
        <f>'6 - SO 06.1 Vodovod - vým...'!F33</f>
        <v>0</v>
      </c>
      <c r="BD57" s="94">
        <f>'6 - SO 06.1 Vodovod - vým...'!F34</f>
        <v>0</v>
      </c>
      <c r="BE57" s="94">
        <f>'6 - SO 06.1 Vodovod - vým...'!F35</f>
        <v>0</v>
      </c>
      <c r="BF57" s="96">
        <f>'6 - SO 06.1 Vodovod - vým...'!F36</f>
        <v>0</v>
      </c>
      <c r="BT57" s="98" t="s">
        <v>74</v>
      </c>
      <c r="BV57" s="98" t="s">
        <v>71</v>
      </c>
      <c r="BW57" s="98" t="s">
        <v>92</v>
      </c>
      <c r="BX57" s="98" t="s">
        <v>8</v>
      </c>
      <c r="CL57" s="98"/>
      <c r="CM57" s="98" t="s">
        <v>78</v>
      </c>
    </row>
    <row r="58" spans="1:91" s="97" customFormat="1" ht="31.5" customHeight="1">
      <c r="A58" s="87" t="s">
        <v>73</v>
      </c>
      <c r="B58" s="88"/>
      <c r="C58" s="89"/>
      <c r="D58" s="360" t="s">
        <v>93</v>
      </c>
      <c r="E58" s="360"/>
      <c r="F58" s="360"/>
      <c r="G58" s="360"/>
      <c r="H58" s="360"/>
      <c r="I58" s="90"/>
      <c r="J58" s="360" t="s">
        <v>94</v>
      </c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1">
        <f>'7 - SO 06.2 Vodovod - vým...'!K29</f>
        <v>0</v>
      </c>
      <c r="AH58" s="361"/>
      <c r="AI58" s="361"/>
      <c r="AJ58" s="361"/>
      <c r="AK58" s="361"/>
      <c r="AL58" s="361"/>
      <c r="AM58" s="361"/>
      <c r="AN58" s="361">
        <f t="shared" si="0"/>
        <v>0</v>
      </c>
      <c r="AO58" s="361"/>
      <c r="AP58" s="361"/>
      <c r="AQ58" s="91" t="s">
        <v>76</v>
      </c>
      <c r="AR58" s="92"/>
      <c r="AS58" s="93">
        <f>'7 - SO 06.2 Vodovod - vým...'!K27</f>
        <v>0</v>
      </c>
      <c r="AT58" s="94">
        <f>'7 - SO 06.2 Vodovod - vým...'!K28</f>
        <v>0</v>
      </c>
      <c r="AU58" s="94">
        <v>0</v>
      </c>
      <c r="AV58" s="94">
        <f t="shared" si="1"/>
        <v>0</v>
      </c>
      <c r="AW58" s="95">
        <f>'7 - SO 06.2 Vodovod - vým...'!T90</f>
        <v>0</v>
      </c>
      <c r="AX58" s="94">
        <f>'7 - SO 06.2 Vodovod - vým...'!K32</f>
        <v>0</v>
      </c>
      <c r="AY58" s="94">
        <f>'7 - SO 06.2 Vodovod - vým...'!K33</f>
        <v>0</v>
      </c>
      <c r="AZ58" s="94">
        <f>'7 - SO 06.2 Vodovod - vým...'!K34</f>
        <v>0</v>
      </c>
      <c r="BA58" s="94">
        <f>'7 - SO 06.2 Vodovod - vým...'!K35</f>
        <v>0</v>
      </c>
      <c r="BB58" s="94">
        <f>'7 - SO 06.2 Vodovod - vým...'!F32</f>
        <v>0</v>
      </c>
      <c r="BC58" s="94">
        <f>'7 - SO 06.2 Vodovod - vým...'!F33</f>
        <v>0</v>
      </c>
      <c r="BD58" s="94">
        <f>'7 - SO 06.2 Vodovod - vým...'!F34</f>
        <v>0</v>
      </c>
      <c r="BE58" s="94">
        <f>'7 - SO 06.2 Vodovod - vým...'!F35</f>
        <v>0</v>
      </c>
      <c r="BF58" s="96">
        <f>'7 - SO 06.2 Vodovod - vým...'!F36</f>
        <v>0</v>
      </c>
      <c r="BT58" s="98" t="s">
        <v>74</v>
      </c>
      <c r="BV58" s="98" t="s">
        <v>71</v>
      </c>
      <c r="BW58" s="98" t="s">
        <v>95</v>
      </c>
      <c r="BX58" s="98" t="s">
        <v>8</v>
      </c>
      <c r="CL58" s="98"/>
      <c r="CM58" s="98" t="s">
        <v>78</v>
      </c>
    </row>
    <row r="59" spans="1:91" s="97" customFormat="1" ht="31.5" customHeight="1">
      <c r="A59" s="87" t="s">
        <v>73</v>
      </c>
      <c r="B59" s="88"/>
      <c r="C59" s="89"/>
      <c r="D59" s="360" t="s">
        <v>96</v>
      </c>
      <c r="E59" s="360"/>
      <c r="F59" s="360"/>
      <c r="G59" s="360"/>
      <c r="H59" s="360"/>
      <c r="I59" s="90"/>
      <c r="J59" s="360" t="s">
        <v>97</v>
      </c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61">
        <f>'8 - SO 06.3 Vodovod - vým...'!K29</f>
        <v>0</v>
      </c>
      <c r="AH59" s="361"/>
      <c r="AI59" s="361"/>
      <c r="AJ59" s="361"/>
      <c r="AK59" s="361"/>
      <c r="AL59" s="361"/>
      <c r="AM59" s="361"/>
      <c r="AN59" s="361">
        <f t="shared" si="0"/>
        <v>0</v>
      </c>
      <c r="AO59" s="361"/>
      <c r="AP59" s="361"/>
      <c r="AQ59" s="91" t="s">
        <v>76</v>
      </c>
      <c r="AR59" s="92"/>
      <c r="AS59" s="99">
        <f>'8 - SO 06.3 Vodovod - vým...'!K27</f>
        <v>0</v>
      </c>
      <c r="AT59" s="100">
        <f>'8 - SO 06.3 Vodovod - vým...'!K28</f>
        <v>0</v>
      </c>
      <c r="AU59" s="100">
        <v>0</v>
      </c>
      <c r="AV59" s="100">
        <f t="shared" si="1"/>
        <v>0</v>
      </c>
      <c r="AW59" s="101">
        <f>'8 - SO 06.3 Vodovod - vým...'!T90</f>
        <v>0</v>
      </c>
      <c r="AX59" s="100">
        <f>'8 - SO 06.3 Vodovod - vým...'!K32</f>
        <v>0</v>
      </c>
      <c r="AY59" s="100">
        <f>'8 - SO 06.3 Vodovod - vým...'!K33</f>
        <v>0</v>
      </c>
      <c r="AZ59" s="100">
        <f>'8 - SO 06.3 Vodovod - vým...'!K34</f>
        <v>0</v>
      </c>
      <c r="BA59" s="100">
        <f>'8 - SO 06.3 Vodovod - vým...'!K35</f>
        <v>0</v>
      </c>
      <c r="BB59" s="100">
        <f>'8 - SO 06.3 Vodovod - vým...'!F32</f>
        <v>0</v>
      </c>
      <c r="BC59" s="100">
        <f>'8 - SO 06.3 Vodovod - vým...'!F33</f>
        <v>0</v>
      </c>
      <c r="BD59" s="100">
        <f>'8 - SO 06.3 Vodovod - vým...'!F34</f>
        <v>0</v>
      </c>
      <c r="BE59" s="100">
        <f>'8 - SO 06.3 Vodovod - vým...'!F35</f>
        <v>0</v>
      </c>
      <c r="BF59" s="102">
        <f>'8 - SO 06.3 Vodovod - vým...'!F36</f>
        <v>0</v>
      </c>
      <c r="BT59" s="98" t="s">
        <v>74</v>
      </c>
      <c r="BV59" s="98" t="s">
        <v>71</v>
      </c>
      <c r="BW59" s="98" t="s">
        <v>98</v>
      </c>
      <c r="BX59" s="98" t="s">
        <v>8</v>
      </c>
      <c r="CL59" s="98"/>
      <c r="CM59" s="98" t="s">
        <v>78</v>
      </c>
    </row>
    <row r="60" spans="2:44" s="27" customFormat="1" ht="30" customHeight="1">
      <c r="B60" s="28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49"/>
    </row>
    <row r="61" spans="2:44" s="27" customFormat="1" ht="6.75" customHeight="1">
      <c r="B61" s="44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9"/>
    </row>
  </sheetData>
  <sheetProtection password="C55E" sheet="1"/>
  <mergeCells count="69">
    <mergeCell ref="D59:H59"/>
    <mergeCell ref="J59:AF59"/>
    <mergeCell ref="AG59:AM59"/>
    <mergeCell ref="AN59:AP59"/>
    <mergeCell ref="D57:H57"/>
    <mergeCell ref="J57:AF57"/>
    <mergeCell ref="AG57:AM57"/>
    <mergeCell ref="AN57:AP57"/>
    <mergeCell ref="D58:H58"/>
    <mergeCell ref="J58:AF58"/>
    <mergeCell ref="AG58:AM58"/>
    <mergeCell ref="AN58:AP58"/>
    <mergeCell ref="D55:H55"/>
    <mergeCell ref="J55:AF55"/>
    <mergeCell ref="AG55:AM55"/>
    <mergeCell ref="AN55:AP55"/>
    <mergeCell ref="D56:H56"/>
    <mergeCell ref="J56:AF56"/>
    <mergeCell ref="AG56:AM56"/>
    <mergeCell ref="AN56:AP56"/>
    <mergeCell ref="D53:H53"/>
    <mergeCell ref="J53:AF53"/>
    <mergeCell ref="AG53:AM53"/>
    <mergeCell ref="AN53:AP53"/>
    <mergeCell ref="D54:H54"/>
    <mergeCell ref="J54:AF54"/>
    <mergeCell ref="AG54:AM54"/>
    <mergeCell ref="AN54:AP54"/>
    <mergeCell ref="AG51:AM51"/>
    <mergeCell ref="AN51:AP51"/>
    <mergeCell ref="D52:H52"/>
    <mergeCell ref="J52:AF52"/>
    <mergeCell ref="AG52:AM52"/>
    <mergeCell ref="AN52:AP5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L42:AO42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AR2:BG2"/>
    <mergeCell ref="K5:AO5"/>
    <mergeCell ref="BG5:BG32"/>
    <mergeCell ref="K6:AO6"/>
    <mergeCell ref="E14:AJ14"/>
    <mergeCell ref="E20:AN20"/>
    <mergeCell ref="AK23:AO23"/>
    <mergeCell ref="L25:O25"/>
    <mergeCell ref="W25:AE25"/>
    <mergeCell ref="AK25:AO25"/>
  </mergeCells>
  <hyperlinks>
    <hyperlink ref="K1" location="C2" display="1) Rekapitulace stavby"/>
    <hyperlink ref="W1" location="C51" display="2) Rekapitulace objektů stavby a soupisů prací"/>
    <hyperlink ref="A52" location="1 - SO 02 Jednotná kanali!...C2" display="/"/>
    <hyperlink ref="A53" location="2 - SO 03 Splašková kanal!...C2" display="/"/>
    <hyperlink ref="A54" location="3 - SO 04!1 Dešťová kanal....C2" display="/"/>
    <hyperlink ref="A55" location="4 - SO 04!2 Dešťová kanal....C2" display="/"/>
    <hyperlink ref="A56" location="5 - SO 05 Kanalizační pří!...C2" display="/"/>
    <hyperlink ref="A57" location="6 - SO 06!1 Vodovod - vým....C2" display="/"/>
    <hyperlink ref="A58" location="7 - SO 06!2 Vodovod - vým....C2" display="/"/>
    <hyperlink ref="A59" location="8 - SO 06!3 Vodovod - vým....C2" display="/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zoomScalePageLayoutView="0" workbookViewId="0" topLeftCell="A1">
      <selection activeCell="A1" sqref="A1"/>
    </sheetView>
  </sheetViews>
  <sheetFormatPr defaultColWidth="6.7109375" defaultRowHeight="12.75"/>
  <cols>
    <col min="1" max="1" width="6.28125" style="260" customWidth="1"/>
    <col min="2" max="2" width="1.28515625" style="260" customWidth="1"/>
    <col min="3" max="4" width="3.7109375" style="260" customWidth="1"/>
    <col min="5" max="5" width="8.8515625" style="260" customWidth="1"/>
    <col min="6" max="6" width="7.00390625" style="260" customWidth="1"/>
    <col min="7" max="7" width="3.7109375" style="260" customWidth="1"/>
    <col min="8" max="8" width="58.8515625" style="260" customWidth="1"/>
    <col min="9" max="10" width="15.140625" style="260" customWidth="1"/>
    <col min="11" max="11" width="1.28515625" style="260" customWidth="1"/>
    <col min="12" max="16384" width="6.7109375" style="1" customWidth="1"/>
  </cols>
  <sheetData>
    <row r="1" ht="37.5" customHeight="1"/>
    <row r="2" spans="2:11" ht="7.5" customHeight="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pans="2:11" s="264" customFormat="1" ht="45" customHeight="1">
      <c r="B3" s="265"/>
      <c r="C3" s="365" t="s">
        <v>1616</v>
      </c>
      <c r="D3" s="365"/>
      <c r="E3" s="365"/>
      <c r="F3" s="365"/>
      <c r="G3" s="365"/>
      <c r="H3" s="365"/>
      <c r="I3" s="365"/>
      <c r="J3" s="365"/>
      <c r="K3" s="266"/>
    </row>
    <row r="4" spans="2:11" ht="25.5" customHeight="1">
      <c r="B4" s="267"/>
      <c r="C4" s="366" t="s">
        <v>1617</v>
      </c>
      <c r="D4" s="366"/>
      <c r="E4" s="366"/>
      <c r="F4" s="366"/>
      <c r="G4" s="366"/>
      <c r="H4" s="366"/>
      <c r="I4" s="366"/>
      <c r="J4" s="366"/>
      <c r="K4" s="268"/>
    </row>
    <row r="5" spans="2:11" ht="5.25" customHeight="1">
      <c r="B5" s="267"/>
      <c r="C5" s="269"/>
      <c r="D5" s="269"/>
      <c r="E5" s="269"/>
      <c r="F5" s="269"/>
      <c r="G5" s="269"/>
      <c r="H5" s="269"/>
      <c r="I5" s="269"/>
      <c r="J5" s="269"/>
      <c r="K5" s="268"/>
    </row>
    <row r="6" spans="2:11" ht="15" customHeight="1">
      <c r="B6" s="267"/>
      <c r="C6" s="367" t="s">
        <v>1618</v>
      </c>
      <c r="D6" s="367"/>
      <c r="E6" s="367"/>
      <c r="F6" s="367"/>
      <c r="G6" s="367"/>
      <c r="H6" s="367"/>
      <c r="I6" s="367"/>
      <c r="J6" s="367"/>
      <c r="K6" s="268"/>
    </row>
    <row r="7" spans="2:11" ht="15" customHeight="1">
      <c r="B7" s="271"/>
      <c r="C7" s="367" t="s">
        <v>1619</v>
      </c>
      <c r="D7" s="367"/>
      <c r="E7" s="367"/>
      <c r="F7" s="367"/>
      <c r="G7" s="367"/>
      <c r="H7" s="367"/>
      <c r="I7" s="367"/>
      <c r="J7" s="367"/>
      <c r="K7" s="268"/>
    </row>
    <row r="8" spans="2:11" ht="12.75" customHeight="1">
      <c r="B8" s="271"/>
      <c r="C8" s="270"/>
      <c r="D8" s="270"/>
      <c r="E8" s="270"/>
      <c r="F8" s="270"/>
      <c r="G8" s="270"/>
      <c r="H8" s="270"/>
      <c r="I8" s="270"/>
      <c r="J8" s="270"/>
      <c r="K8" s="268"/>
    </row>
    <row r="9" spans="2:11" ht="15" customHeight="1">
      <c r="B9" s="271"/>
      <c r="C9" s="368" t="s">
        <v>1620</v>
      </c>
      <c r="D9" s="368"/>
      <c r="E9" s="368"/>
      <c r="F9" s="368"/>
      <c r="G9" s="368"/>
      <c r="H9" s="368"/>
      <c r="I9" s="368"/>
      <c r="J9" s="368"/>
      <c r="K9" s="268"/>
    </row>
    <row r="10" spans="2:11" ht="15" customHeight="1">
      <c r="B10" s="271"/>
      <c r="C10" s="270"/>
      <c r="D10" s="367" t="s">
        <v>1621</v>
      </c>
      <c r="E10" s="367"/>
      <c r="F10" s="367"/>
      <c r="G10" s="367"/>
      <c r="H10" s="367"/>
      <c r="I10" s="367"/>
      <c r="J10" s="367"/>
      <c r="K10" s="268"/>
    </row>
    <row r="11" spans="2:11" ht="15" customHeight="1">
      <c r="B11" s="271"/>
      <c r="C11" s="272"/>
      <c r="D11" s="367" t="s">
        <v>1622</v>
      </c>
      <c r="E11" s="367"/>
      <c r="F11" s="367"/>
      <c r="G11" s="367"/>
      <c r="H11" s="367"/>
      <c r="I11" s="367"/>
      <c r="J11" s="367"/>
      <c r="K11" s="268"/>
    </row>
    <row r="12" spans="2:11" ht="12.75" customHeight="1">
      <c r="B12" s="271"/>
      <c r="C12" s="272"/>
      <c r="D12" s="272"/>
      <c r="E12" s="272"/>
      <c r="F12" s="272"/>
      <c r="G12" s="272"/>
      <c r="H12" s="272"/>
      <c r="I12" s="272"/>
      <c r="J12" s="272"/>
      <c r="K12" s="268"/>
    </row>
    <row r="13" spans="2:11" ht="15" customHeight="1">
      <c r="B13" s="271"/>
      <c r="C13" s="272"/>
      <c r="D13" s="367" t="s">
        <v>1623</v>
      </c>
      <c r="E13" s="367"/>
      <c r="F13" s="367"/>
      <c r="G13" s="367"/>
      <c r="H13" s="367"/>
      <c r="I13" s="367"/>
      <c r="J13" s="367"/>
      <c r="K13" s="268"/>
    </row>
    <row r="14" spans="2:11" ht="15" customHeight="1">
      <c r="B14" s="271"/>
      <c r="C14" s="272"/>
      <c r="D14" s="367" t="s">
        <v>1624</v>
      </c>
      <c r="E14" s="367"/>
      <c r="F14" s="367"/>
      <c r="G14" s="367"/>
      <c r="H14" s="367"/>
      <c r="I14" s="367"/>
      <c r="J14" s="367"/>
      <c r="K14" s="268"/>
    </row>
    <row r="15" spans="2:11" ht="15" customHeight="1">
      <c r="B15" s="271"/>
      <c r="C15" s="272"/>
      <c r="D15" s="367" t="s">
        <v>1625</v>
      </c>
      <c r="E15" s="367"/>
      <c r="F15" s="367"/>
      <c r="G15" s="367"/>
      <c r="H15" s="367"/>
      <c r="I15" s="367"/>
      <c r="J15" s="367"/>
      <c r="K15" s="268"/>
    </row>
    <row r="16" spans="2:11" ht="15" customHeight="1">
      <c r="B16" s="271"/>
      <c r="C16" s="272"/>
      <c r="D16" s="272"/>
      <c r="E16" s="273" t="s">
        <v>76</v>
      </c>
      <c r="F16" s="367" t="s">
        <v>1626</v>
      </c>
      <c r="G16" s="367"/>
      <c r="H16" s="367"/>
      <c r="I16" s="367"/>
      <c r="J16" s="367"/>
      <c r="K16" s="268"/>
    </row>
    <row r="17" spans="2:11" ht="15" customHeight="1">
      <c r="B17" s="271"/>
      <c r="C17" s="272"/>
      <c r="D17" s="272"/>
      <c r="E17" s="273" t="s">
        <v>1627</v>
      </c>
      <c r="F17" s="367" t="s">
        <v>1628</v>
      </c>
      <c r="G17" s="367"/>
      <c r="H17" s="367"/>
      <c r="I17" s="367"/>
      <c r="J17" s="367"/>
      <c r="K17" s="268"/>
    </row>
    <row r="18" spans="2:11" ht="15" customHeight="1">
      <c r="B18" s="271"/>
      <c r="C18" s="272"/>
      <c r="D18" s="272"/>
      <c r="E18" s="273" t="s">
        <v>1629</v>
      </c>
      <c r="F18" s="367" t="s">
        <v>1630</v>
      </c>
      <c r="G18" s="367"/>
      <c r="H18" s="367"/>
      <c r="I18" s="367"/>
      <c r="J18" s="367"/>
      <c r="K18" s="268"/>
    </row>
    <row r="19" spans="2:11" ht="15" customHeight="1">
      <c r="B19" s="271"/>
      <c r="C19" s="272"/>
      <c r="D19" s="272"/>
      <c r="E19" s="273" t="s">
        <v>1631</v>
      </c>
      <c r="F19" s="367" t="s">
        <v>1632</v>
      </c>
      <c r="G19" s="367"/>
      <c r="H19" s="367"/>
      <c r="I19" s="367"/>
      <c r="J19" s="367"/>
      <c r="K19" s="268"/>
    </row>
    <row r="20" spans="2:11" ht="15" customHeight="1">
      <c r="B20" s="271"/>
      <c r="C20" s="272"/>
      <c r="D20" s="272"/>
      <c r="E20" s="273" t="s">
        <v>1633</v>
      </c>
      <c r="F20" s="367" t="s">
        <v>1634</v>
      </c>
      <c r="G20" s="367"/>
      <c r="H20" s="367"/>
      <c r="I20" s="367"/>
      <c r="J20" s="367"/>
      <c r="K20" s="268"/>
    </row>
    <row r="21" spans="2:11" ht="15" customHeight="1">
      <c r="B21" s="271"/>
      <c r="C21" s="272"/>
      <c r="D21" s="272"/>
      <c r="E21" s="273" t="s">
        <v>1635</v>
      </c>
      <c r="F21" s="367" t="s">
        <v>1636</v>
      </c>
      <c r="G21" s="367"/>
      <c r="H21" s="367"/>
      <c r="I21" s="367"/>
      <c r="J21" s="367"/>
      <c r="K21" s="268"/>
    </row>
    <row r="22" spans="2:11" ht="12.75" customHeight="1">
      <c r="B22" s="271"/>
      <c r="C22" s="272"/>
      <c r="D22" s="272"/>
      <c r="E22" s="272"/>
      <c r="F22" s="272"/>
      <c r="G22" s="272"/>
      <c r="H22" s="272"/>
      <c r="I22" s="272"/>
      <c r="J22" s="272"/>
      <c r="K22" s="268"/>
    </row>
    <row r="23" spans="2:11" ht="15" customHeight="1">
      <c r="B23" s="271"/>
      <c r="C23" s="368" t="s">
        <v>1637</v>
      </c>
      <c r="D23" s="368"/>
      <c r="E23" s="368"/>
      <c r="F23" s="368"/>
      <c r="G23" s="368"/>
      <c r="H23" s="368"/>
      <c r="I23" s="368"/>
      <c r="J23" s="368"/>
      <c r="K23" s="268"/>
    </row>
    <row r="24" spans="2:11" ht="15" customHeight="1">
      <c r="B24" s="271"/>
      <c r="C24" s="367" t="s">
        <v>1638</v>
      </c>
      <c r="D24" s="367"/>
      <c r="E24" s="367"/>
      <c r="F24" s="367"/>
      <c r="G24" s="367"/>
      <c r="H24" s="367"/>
      <c r="I24" s="367"/>
      <c r="J24" s="367"/>
      <c r="K24" s="268"/>
    </row>
    <row r="25" spans="2:11" ht="15" customHeight="1">
      <c r="B25" s="271"/>
      <c r="C25" s="270"/>
      <c r="D25" s="369" t="s">
        <v>1639</v>
      </c>
      <c r="E25" s="369"/>
      <c r="F25" s="369"/>
      <c r="G25" s="369"/>
      <c r="H25" s="369"/>
      <c r="I25" s="369"/>
      <c r="J25" s="369"/>
      <c r="K25" s="268"/>
    </row>
    <row r="26" spans="2:11" ht="15" customHeight="1">
      <c r="B26" s="271"/>
      <c r="C26" s="272"/>
      <c r="D26" s="367" t="s">
        <v>1640</v>
      </c>
      <c r="E26" s="367"/>
      <c r="F26" s="367"/>
      <c r="G26" s="367"/>
      <c r="H26" s="367"/>
      <c r="I26" s="367"/>
      <c r="J26" s="367"/>
      <c r="K26" s="268"/>
    </row>
    <row r="27" spans="2:11" ht="12.75" customHeight="1">
      <c r="B27" s="271"/>
      <c r="C27" s="272"/>
      <c r="D27" s="272"/>
      <c r="E27" s="272"/>
      <c r="F27" s="272"/>
      <c r="G27" s="272"/>
      <c r="H27" s="272"/>
      <c r="I27" s="272"/>
      <c r="J27" s="272"/>
      <c r="K27" s="268"/>
    </row>
    <row r="28" spans="2:11" ht="15" customHeight="1">
      <c r="B28" s="271"/>
      <c r="C28" s="272"/>
      <c r="D28" s="369" t="s">
        <v>1641</v>
      </c>
      <c r="E28" s="369"/>
      <c r="F28" s="369"/>
      <c r="G28" s="369"/>
      <c r="H28" s="369"/>
      <c r="I28" s="369"/>
      <c r="J28" s="369"/>
      <c r="K28" s="268"/>
    </row>
    <row r="29" spans="2:11" ht="15" customHeight="1">
      <c r="B29" s="271"/>
      <c r="C29" s="272"/>
      <c r="D29" s="367" t="s">
        <v>1642</v>
      </c>
      <c r="E29" s="367"/>
      <c r="F29" s="367"/>
      <c r="G29" s="367"/>
      <c r="H29" s="367"/>
      <c r="I29" s="367"/>
      <c r="J29" s="367"/>
      <c r="K29" s="268"/>
    </row>
    <row r="30" spans="2:11" ht="12.75" customHeight="1">
      <c r="B30" s="271"/>
      <c r="C30" s="272"/>
      <c r="D30" s="272"/>
      <c r="E30" s="272"/>
      <c r="F30" s="272"/>
      <c r="G30" s="272"/>
      <c r="H30" s="272"/>
      <c r="I30" s="272"/>
      <c r="J30" s="272"/>
      <c r="K30" s="268"/>
    </row>
    <row r="31" spans="2:11" ht="15" customHeight="1">
      <c r="B31" s="271"/>
      <c r="C31" s="272"/>
      <c r="D31" s="369" t="s">
        <v>1643</v>
      </c>
      <c r="E31" s="369"/>
      <c r="F31" s="369"/>
      <c r="G31" s="369"/>
      <c r="H31" s="369"/>
      <c r="I31" s="369"/>
      <c r="J31" s="369"/>
      <c r="K31" s="268"/>
    </row>
    <row r="32" spans="2:11" ht="15" customHeight="1">
      <c r="B32" s="271"/>
      <c r="C32" s="272"/>
      <c r="D32" s="367" t="s">
        <v>1644</v>
      </c>
      <c r="E32" s="367"/>
      <c r="F32" s="367"/>
      <c r="G32" s="367"/>
      <c r="H32" s="367"/>
      <c r="I32" s="367"/>
      <c r="J32" s="367"/>
      <c r="K32" s="268"/>
    </row>
    <row r="33" spans="2:11" ht="15" customHeight="1">
      <c r="B33" s="271"/>
      <c r="C33" s="272"/>
      <c r="D33" s="367" t="s">
        <v>1645</v>
      </c>
      <c r="E33" s="367"/>
      <c r="F33" s="367"/>
      <c r="G33" s="367"/>
      <c r="H33" s="367"/>
      <c r="I33" s="367"/>
      <c r="J33" s="367"/>
      <c r="K33" s="268"/>
    </row>
    <row r="34" spans="2:11" ht="15" customHeight="1">
      <c r="B34" s="271"/>
      <c r="C34" s="272"/>
      <c r="D34" s="270"/>
      <c r="E34" s="274" t="s">
        <v>125</v>
      </c>
      <c r="F34" s="270"/>
      <c r="G34" s="367" t="s">
        <v>1646</v>
      </c>
      <c r="H34" s="367"/>
      <c r="I34" s="367"/>
      <c r="J34" s="367"/>
      <c r="K34" s="268"/>
    </row>
    <row r="35" spans="2:11" ht="30.75" customHeight="1">
      <c r="B35" s="271"/>
      <c r="C35" s="272"/>
      <c r="D35" s="270"/>
      <c r="E35" s="274" t="s">
        <v>1647</v>
      </c>
      <c r="F35" s="270"/>
      <c r="G35" s="367" t="s">
        <v>1648</v>
      </c>
      <c r="H35" s="367"/>
      <c r="I35" s="367"/>
      <c r="J35" s="367"/>
      <c r="K35" s="268"/>
    </row>
    <row r="36" spans="2:11" ht="15" customHeight="1">
      <c r="B36" s="271"/>
      <c r="C36" s="272"/>
      <c r="D36" s="270"/>
      <c r="E36" s="274" t="s">
        <v>48</v>
      </c>
      <c r="F36" s="270"/>
      <c r="G36" s="367" t="s">
        <v>1649</v>
      </c>
      <c r="H36" s="367"/>
      <c r="I36" s="367"/>
      <c r="J36" s="367"/>
      <c r="K36" s="268"/>
    </row>
    <row r="37" spans="2:11" ht="15" customHeight="1">
      <c r="B37" s="271"/>
      <c r="C37" s="272"/>
      <c r="D37" s="270"/>
      <c r="E37" s="274" t="s">
        <v>126</v>
      </c>
      <c r="F37" s="270"/>
      <c r="G37" s="367" t="s">
        <v>1650</v>
      </c>
      <c r="H37" s="367"/>
      <c r="I37" s="367"/>
      <c r="J37" s="367"/>
      <c r="K37" s="268"/>
    </row>
    <row r="38" spans="2:11" ht="15" customHeight="1">
      <c r="B38" s="271"/>
      <c r="C38" s="272"/>
      <c r="D38" s="270"/>
      <c r="E38" s="274" t="s">
        <v>127</v>
      </c>
      <c r="F38" s="270"/>
      <c r="G38" s="367" t="s">
        <v>1651</v>
      </c>
      <c r="H38" s="367"/>
      <c r="I38" s="367"/>
      <c r="J38" s="367"/>
      <c r="K38" s="268"/>
    </row>
    <row r="39" spans="2:11" ht="15" customHeight="1">
      <c r="B39" s="271"/>
      <c r="C39" s="272"/>
      <c r="D39" s="270"/>
      <c r="E39" s="274" t="s">
        <v>128</v>
      </c>
      <c r="F39" s="270"/>
      <c r="G39" s="367" t="s">
        <v>1652</v>
      </c>
      <c r="H39" s="367"/>
      <c r="I39" s="367"/>
      <c r="J39" s="367"/>
      <c r="K39" s="268"/>
    </row>
    <row r="40" spans="2:11" ht="15" customHeight="1">
      <c r="B40" s="271"/>
      <c r="C40" s="272"/>
      <c r="D40" s="270"/>
      <c r="E40" s="274" t="s">
        <v>1653</v>
      </c>
      <c r="F40" s="270"/>
      <c r="G40" s="367" t="s">
        <v>1654</v>
      </c>
      <c r="H40" s="367"/>
      <c r="I40" s="367"/>
      <c r="J40" s="367"/>
      <c r="K40" s="268"/>
    </row>
    <row r="41" spans="2:11" ht="15" customHeight="1">
      <c r="B41" s="271"/>
      <c r="C41" s="272"/>
      <c r="D41" s="270"/>
      <c r="E41" s="274"/>
      <c r="F41" s="270"/>
      <c r="G41" s="367" t="s">
        <v>1655</v>
      </c>
      <c r="H41" s="367"/>
      <c r="I41" s="367"/>
      <c r="J41" s="367"/>
      <c r="K41" s="268"/>
    </row>
    <row r="42" spans="2:11" ht="15" customHeight="1">
      <c r="B42" s="271"/>
      <c r="C42" s="272"/>
      <c r="D42" s="270"/>
      <c r="E42" s="274" t="s">
        <v>1656</v>
      </c>
      <c r="F42" s="270"/>
      <c r="G42" s="367" t="s">
        <v>1657</v>
      </c>
      <c r="H42" s="367"/>
      <c r="I42" s="367"/>
      <c r="J42" s="367"/>
      <c r="K42" s="268"/>
    </row>
    <row r="43" spans="2:11" ht="15" customHeight="1">
      <c r="B43" s="271"/>
      <c r="C43" s="272"/>
      <c r="D43" s="270"/>
      <c r="E43" s="274" t="s">
        <v>131</v>
      </c>
      <c r="F43" s="270"/>
      <c r="G43" s="367" t="s">
        <v>1658</v>
      </c>
      <c r="H43" s="367"/>
      <c r="I43" s="367"/>
      <c r="J43" s="367"/>
      <c r="K43" s="268"/>
    </row>
    <row r="44" spans="2:11" ht="12.75" customHeight="1">
      <c r="B44" s="271"/>
      <c r="C44" s="272"/>
      <c r="D44" s="270"/>
      <c r="E44" s="270"/>
      <c r="F44" s="270"/>
      <c r="G44" s="270"/>
      <c r="H44" s="270"/>
      <c r="I44" s="270"/>
      <c r="J44" s="270"/>
      <c r="K44" s="268"/>
    </row>
    <row r="45" spans="2:11" ht="15" customHeight="1">
      <c r="B45" s="271"/>
      <c r="C45" s="272"/>
      <c r="D45" s="367" t="s">
        <v>1659</v>
      </c>
      <c r="E45" s="367"/>
      <c r="F45" s="367"/>
      <c r="G45" s="367"/>
      <c r="H45" s="367"/>
      <c r="I45" s="367"/>
      <c r="J45" s="367"/>
      <c r="K45" s="268"/>
    </row>
    <row r="46" spans="2:11" ht="15" customHeight="1">
      <c r="B46" s="271"/>
      <c r="C46" s="272"/>
      <c r="D46" s="272"/>
      <c r="E46" s="367" t="s">
        <v>1660</v>
      </c>
      <c r="F46" s="367"/>
      <c r="G46" s="367"/>
      <c r="H46" s="367"/>
      <c r="I46" s="367"/>
      <c r="J46" s="367"/>
      <c r="K46" s="268"/>
    </row>
    <row r="47" spans="2:11" ht="15" customHeight="1">
      <c r="B47" s="271"/>
      <c r="C47" s="272"/>
      <c r="D47" s="272"/>
      <c r="E47" s="367" t="s">
        <v>1661</v>
      </c>
      <c r="F47" s="367"/>
      <c r="G47" s="367"/>
      <c r="H47" s="367"/>
      <c r="I47" s="367"/>
      <c r="J47" s="367"/>
      <c r="K47" s="268"/>
    </row>
    <row r="48" spans="2:11" ht="15" customHeight="1">
      <c r="B48" s="271"/>
      <c r="C48" s="272"/>
      <c r="D48" s="272"/>
      <c r="E48" s="367" t="s">
        <v>1662</v>
      </c>
      <c r="F48" s="367"/>
      <c r="G48" s="367"/>
      <c r="H48" s="367"/>
      <c r="I48" s="367"/>
      <c r="J48" s="367"/>
      <c r="K48" s="268"/>
    </row>
    <row r="49" spans="2:11" ht="15" customHeight="1">
      <c r="B49" s="271"/>
      <c r="C49" s="272"/>
      <c r="D49" s="367" t="s">
        <v>1663</v>
      </c>
      <c r="E49" s="367"/>
      <c r="F49" s="367"/>
      <c r="G49" s="367"/>
      <c r="H49" s="367"/>
      <c r="I49" s="367"/>
      <c r="J49" s="367"/>
      <c r="K49" s="268"/>
    </row>
    <row r="50" spans="2:11" ht="25.5" customHeight="1">
      <c r="B50" s="267"/>
      <c r="C50" s="366" t="s">
        <v>1664</v>
      </c>
      <c r="D50" s="366"/>
      <c r="E50" s="366"/>
      <c r="F50" s="366"/>
      <c r="G50" s="366"/>
      <c r="H50" s="366"/>
      <c r="I50" s="366"/>
      <c r="J50" s="366"/>
      <c r="K50" s="268"/>
    </row>
    <row r="51" spans="2:11" ht="5.25" customHeight="1">
      <c r="B51" s="267"/>
      <c r="C51" s="269"/>
      <c r="D51" s="269"/>
      <c r="E51" s="269"/>
      <c r="F51" s="269"/>
      <c r="G51" s="269"/>
      <c r="H51" s="269"/>
      <c r="I51" s="269"/>
      <c r="J51" s="269"/>
      <c r="K51" s="268"/>
    </row>
    <row r="52" spans="2:11" ht="15" customHeight="1">
      <c r="B52" s="267"/>
      <c r="C52" s="367" t="s">
        <v>1665</v>
      </c>
      <c r="D52" s="367"/>
      <c r="E52" s="367"/>
      <c r="F52" s="367"/>
      <c r="G52" s="367"/>
      <c r="H52" s="367"/>
      <c r="I52" s="367"/>
      <c r="J52" s="367"/>
      <c r="K52" s="268"/>
    </row>
    <row r="53" spans="2:11" ht="15" customHeight="1">
      <c r="B53" s="267"/>
      <c r="C53" s="367" t="s">
        <v>1666</v>
      </c>
      <c r="D53" s="367"/>
      <c r="E53" s="367"/>
      <c r="F53" s="367"/>
      <c r="G53" s="367"/>
      <c r="H53" s="367"/>
      <c r="I53" s="367"/>
      <c r="J53" s="367"/>
      <c r="K53" s="268"/>
    </row>
    <row r="54" spans="2:11" ht="12.75" customHeight="1">
      <c r="B54" s="267"/>
      <c r="C54" s="270"/>
      <c r="D54" s="270"/>
      <c r="E54" s="270"/>
      <c r="F54" s="270"/>
      <c r="G54" s="270"/>
      <c r="H54" s="270"/>
      <c r="I54" s="270"/>
      <c r="J54" s="270"/>
      <c r="K54" s="268"/>
    </row>
    <row r="55" spans="2:11" ht="15" customHeight="1">
      <c r="B55" s="267"/>
      <c r="C55" s="367" t="s">
        <v>1667</v>
      </c>
      <c r="D55" s="367"/>
      <c r="E55" s="367"/>
      <c r="F55" s="367"/>
      <c r="G55" s="367"/>
      <c r="H55" s="367"/>
      <c r="I55" s="367"/>
      <c r="J55" s="367"/>
      <c r="K55" s="268"/>
    </row>
    <row r="56" spans="2:11" ht="15" customHeight="1">
      <c r="B56" s="267"/>
      <c r="C56" s="272"/>
      <c r="D56" s="367" t="s">
        <v>1668</v>
      </c>
      <c r="E56" s="367"/>
      <c r="F56" s="367"/>
      <c r="G56" s="367"/>
      <c r="H56" s="367"/>
      <c r="I56" s="367"/>
      <c r="J56" s="367"/>
      <c r="K56" s="268"/>
    </row>
    <row r="57" spans="2:11" ht="15" customHeight="1">
      <c r="B57" s="267"/>
      <c r="C57" s="272"/>
      <c r="D57" s="367" t="s">
        <v>1669</v>
      </c>
      <c r="E57" s="367"/>
      <c r="F57" s="367"/>
      <c r="G57" s="367"/>
      <c r="H57" s="367"/>
      <c r="I57" s="367"/>
      <c r="J57" s="367"/>
      <c r="K57" s="268"/>
    </row>
    <row r="58" spans="2:11" ht="15" customHeight="1">
      <c r="B58" s="267"/>
      <c r="C58" s="272"/>
      <c r="D58" s="367" t="s">
        <v>1670</v>
      </c>
      <c r="E58" s="367"/>
      <c r="F58" s="367"/>
      <c r="G58" s="367"/>
      <c r="H58" s="367"/>
      <c r="I58" s="367"/>
      <c r="J58" s="367"/>
      <c r="K58" s="268"/>
    </row>
    <row r="59" spans="2:11" ht="15" customHeight="1">
      <c r="B59" s="267"/>
      <c r="C59" s="272"/>
      <c r="D59" s="367" t="s">
        <v>1671</v>
      </c>
      <c r="E59" s="367"/>
      <c r="F59" s="367"/>
      <c r="G59" s="367"/>
      <c r="H59" s="367"/>
      <c r="I59" s="367"/>
      <c r="J59" s="367"/>
      <c r="K59" s="268"/>
    </row>
    <row r="60" spans="2:11" ht="15" customHeight="1">
      <c r="B60" s="267"/>
      <c r="C60" s="272"/>
      <c r="D60" s="370" t="s">
        <v>1672</v>
      </c>
      <c r="E60" s="370"/>
      <c r="F60" s="370"/>
      <c r="G60" s="370"/>
      <c r="H60" s="370"/>
      <c r="I60" s="370"/>
      <c r="J60" s="370"/>
      <c r="K60" s="268"/>
    </row>
    <row r="61" spans="2:11" ht="15" customHeight="1">
      <c r="B61" s="267"/>
      <c r="C61" s="272"/>
      <c r="D61" s="367" t="s">
        <v>1673</v>
      </c>
      <c r="E61" s="367"/>
      <c r="F61" s="367"/>
      <c r="G61" s="367"/>
      <c r="H61" s="367"/>
      <c r="I61" s="367"/>
      <c r="J61" s="367"/>
      <c r="K61" s="268"/>
    </row>
    <row r="62" spans="2:11" ht="12.75" customHeight="1">
      <c r="B62" s="267"/>
      <c r="C62" s="272"/>
      <c r="D62" s="272"/>
      <c r="E62" s="275"/>
      <c r="F62" s="272"/>
      <c r="G62" s="272"/>
      <c r="H62" s="272"/>
      <c r="I62" s="272"/>
      <c r="J62" s="272"/>
      <c r="K62" s="268"/>
    </row>
    <row r="63" spans="2:11" ht="15" customHeight="1">
      <c r="B63" s="267"/>
      <c r="C63" s="272"/>
      <c r="D63" s="367" t="s">
        <v>1674</v>
      </c>
      <c r="E63" s="367"/>
      <c r="F63" s="367"/>
      <c r="G63" s="367"/>
      <c r="H63" s="367"/>
      <c r="I63" s="367"/>
      <c r="J63" s="367"/>
      <c r="K63" s="268"/>
    </row>
    <row r="64" spans="2:11" ht="15" customHeight="1">
      <c r="B64" s="267"/>
      <c r="C64" s="272"/>
      <c r="D64" s="370" t="s">
        <v>1675</v>
      </c>
      <c r="E64" s="370"/>
      <c r="F64" s="370"/>
      <c r="G64" s="370"/>
      <c r="H64" s="370"/>
      <c r="I64" s="370"/>
      <c r="J64" s="370"/>
      <c r="K64" s="268"/>
    </row>
    <row r="65" spans="2:11" ht="15" customHeight="1">
      <c r="B65" s="267"/>
      <c r="C65" s="272"/>
      <c r="D65" s="367" t="s">
        <v>1676</v>
      </c>
      <c r="E65" s="367"/>
      <c r="F65" s="367"/>
      <c r="G65" s="367"/>
      <c r="H65" s="367"/>
      <c r="I65" s="367"/>
      <c r="J65" s="367"/>
      <c r="K65" s="268"/>
    </row>
    <row r="66" spans="2:11" ht="15" customHeight="1">
      <c r="B66" s="267"/>
      <c r="C66" s="272"/>
      <c r="D66" s="367" t="s">
        <v>1677</v>
      </c>
      <c r="E66" s="367"/>
      <c r="F66" s="367"/>
      <c r="G66" s="367"/>
      <c r="H66" s="367"/>
      <c r="I66" s="367"/>
      <c r="J66" s="367"/>
      <c r="K66" s="268"/>
    </row>
    <row r="67" spans="2:11" ht="15" customHeight="1">
      <c r="B67" s="267"/>
      <c r="C67" s="272"/>
      <c r="D67" s="367" t="s">
        <v>1678</v>
      </c>
      <c r="E67" s="367"/>
      <c r="F67" s="367"/>
      <c r="G67" s="367"/>
      <c r="H67" s="367"/>
      <c r="I67" s="367"/>
      <c r="J67" s="367"/>
      <c r="K67" s="268"/>
    </row>
    <row r="68" spans="2:11" ht="15" customHeight="1">
      <c r="B68" s="267"/>
      <c r="C68" s="272"/>
      <c r="D68" s="367" t="s">
        <v>1679</v>
      </c>
      <c r="E68" s="367"/>
      <c r="F68" s="367"/>
      <c r="G68" s="367"/>
      <c r="H68" s="367"/>
      <c r="I68" s="367"/>
      <c r="J68" s="367"/>
      <c r="K68" s="268"/>
    </row>
    <row r="69" spans="2:11" ht="12.75" customHeight="1">
      <c r="B69" s="276"/>
      <c r="C69" s="277"/>
      <c r="D69" s="277"/>
      <c r="E69" s="277"/>
      <c r="F69" s="277"/>
      <c r="G69" s="277"/>
      <c r="H69" s="277"/>
      <c r="I69" s="277"/>
      <c r="J69" s="277"/>
      <c r="K69" s="278"/>
    </row>
    <row r="70" spans="2:11" ht="18.75" customHeight="1">
      <c r="B70" s="279"/>
      <c r="C70" s="279"/>
      <c r="D70" s="279"/>
      <c r="E70" s="279"/>
      <c r="F70" s="279"/>
      <c r="G70" s="279"/>
      <c r="H70" s="279"/>
      <c r="I70" s="279"/>
      <c r="J70" s="279"/>
      <c r="K70" s="280"/>
    </row>
    <row r="71" spans="2:11" ht="18.75" customHeight="1">
      <c r="B71" s="280"/>
      <c r="C71" s="280"/>
      <c r="D71" s="280"/>
      <c r="E71" s="280"/>
      <c r="F71" s="280"/>
      <c r="G71" s="280"/>
      <c r="H71" s="280"/>
      <c r="I71" s="280"/>
      <c r="J71" s="280"/>
      <c r="K71" s="280"/>
    </row>
    <row r="72" spans="2:11" ht="7.5" customHeight="1">
      <c r="B72" s="281"/>
      <c r="C72" s="282"/>
      <c r="D72" s="282"/>
      <c r="E72" s="282"/>
      <c r="F72" s="282"/>
      <c r="G72" s="282"/>
      <c r="H72" s="282"/>
      <c r="I72" s="282"/>
      <c r="J72" s="282"/>
      <c r="K72" s="283"/>
    </row>
    <row r="73" spans="2:11" ht="45" customHeight="1">
      <c r="B73" s="284"/>
      <c r="C73" s="371" t="s">
        <v>103</v>
      </c>
      <c r="D73" s="371"/>
      <c r="E73" s="371"/>
      <c r="F73" s="371"/>
      <c r="G73" s="371"/>
      <c r="H73" s="371"/>
      <c r="I73" s="371"/>
      <c r="J73" s="371"/>
      <c r="K73" s="285"/>
    </row>
    <row r="74" spans="2:11" ht="17.25" customHeight="1">
      <c r="B74" s="284"/>
      <c r="C74" s="286" t="s">
        <v>1680</v>
      </c>
      <c r="D74" s="286"/>
      <c r="E74" s="286"/>
      <c r="F74" s="286" t="s">
        <v>1681</v>
      </c>
      <c r="G74" s="287"/>
      <c r="H74" s="286" t="s">
        <v>126</v>
      </c>
      <c r="I74" s="286" t="s">
        <v>52</v>
      </c>
      <c r="J74" s="286" t="s">
        <v>1682</v>
      </c>
      <c r="K74" s="285"/>
    </row>
    <row r="75" spans="2:11" ht="17.25" customHeight="1">
      <c r="B75" s="284"/>
      <c r="C75" s="288" t="s">
        <v>1683</v>
      </c>
      <c r="D75" s="288"/>
      <c r="E75" s="288"/>
      <c r="F75" s="289" t="s">
        <v>1684</v>
      </c>
      <c r="G75" s="290"/>
      <c r="H75" s="288"/>
      <c r="I75" s="288"/>
      <c r="J75" s="288" t="s">
        <v>1685</v>
      </c>
      <c r="K75" s="285"/>
    </row>
    <row r="76" spans="2:11" ht="5.25" customHeight="1">
      <c r="B76" s="284"/>
      <c r="C76" s="291"/>
      <c r="D76" s="291"/>
      <c r="E76" s="291"/>
      <c r="F76" s="291"/>
      <c r="G76" s="292"/>
      <c r="H76" s="291"/>
      <c r="I76" s="291"/>
      <c r="J76" s="291"/>
      <c r="K76" s="285"/>
    </row>
    <row r="77" spans="2:11" ht="15" customHeight="1">
      <c r="B77" s="284"/>
      <c r="C77" s="274" t="s">
        <v>48</v>
      </c>
      <c r="D77" s="291"/>
      <c r="E77" s="291"/>
      <c r="F77" s="293" t="s">
        <v>1686</v>
      </c>
      <c r="G77" s="292"/>
      <c r="H77" s="274" t="s">
        <v>1687</v>
      </c>
      <c r="I77" s="274" t="s">
        <v>1688</v>
      </c>
      <c r="J77" s="274">
        <v>20</v>
      </c>
      <c r="K77" s="285"/>
    </row>
    <row r="78" spans="2:11" ht="15" customHeight="1">
      <c r="B78" s="284"/>
      <c r="C78" s="274" t="s">
        <v>1689</v>
      </c>
      <c r="D78" s="274"/>
      <c r="E78" s="274"/>
      <c r="F78" s="293" t="s">
        <v>1686</v>
      </c>
      <c r="G78" s="292"/>
      <c r="H78" s="274" t="s">
        <v>1690</v>
      </c>
      <c r="I78" s="274" t="s">
        <v>1688</v>
      </c>
      <c r="J78" s="274">
        <v>120</v>
      </c>
      <c r="K78" s="285"/>
    </row>
    <row r="79" spans="2:11" ht="15" customHeight="1">
      <c r="B79" s="294"/>
      <c r="C79" s="274" t="s">
        <v>1691</v>
      </c>
      <c r="D79" s="274"/>
      <c r="E79" s="274"/>
      <c r="F79" s="293" t="s">
        <v>1692</v>
      </c>
      <c r="G79" s="292"/>
      <c r="H79" s="274" t="s">
        <v>1693</v>
      </c>
      <c r="I79" s="274" t="s">
        <v>1688</v>
      </c>
      <c r="J79" s="274">
        <v>50</v>
      </c>
      <c r="K79" s="285"/>
    </row>
    <row r="80" spans="2:11" ht="15" customHeight="1">
      <c r="B80" s="294"/>
      <c r="C80" s="274" t="s">
        <v>1694</v>
      </c>
      <c r="D80" s="274"/>
      <c r="E80" s="274"/>
      <c r="F80" s="293" t="s">
        <v>1686</v>
      </c>
      <c r="G80" s="292"/>
      <c r="H80" s="274" t="s">
        <v>1695</v>
      </c>
      <c r="I80" s="274" t="s">
        <v>1696</v>
      </c>
      <c r="J80" s="274"/>
      <c r="K80" s="285"/>
    </row>
    <row r="81" spans="2:11" ht="15" customHeight="1">
      <c r="B81" s="294"/>
      <c r="C81" s="295" t="s">
        <v>1697</v>
      </c>
      <c r="D81" s="295"/>
      <c r="E81" s="295"/>
      <c r="F81" s="296" t="s">
        <v>1692</v>
      </c>
      <c r="G81" s="295"/>
      <c r="H81" s="295" t="s">
        <v>1698</v>
      </c>
      <c r="I81" s="295" t="s">
        <v>1688</v>
      </c>
      <c r="J81" s="295">
        <v>15</v>
      </c>
      <c r="K81" s="285"/>
    </row>
    <row r="82" spans="2:11" ht="15" customHeight="1">
      <c r="B82" s="294"/>
      <c r="C82" s="295" t="s">
        <v>1699</v>
      </c>
      <c r="D82" s="295"/>
      <c r="E82" s="295"/>
      <c r="F82" s="296" t="s">
        <v>1692</v>
      </c>
      <c r="G82" s="295"/>
      <c r="H82" s="295" t="s">
        <v>1700</v>
      </c>
      <c r="I82" s="295" t="s">
        <v>1688</v>
      </c>
      <c r="J82" s="295">
        <v>15</v>
      </c>
      <c r="K82" s="285"/>
    </row>
    <row r="83" spans="2:11" ht="15" customHeight="1">
      <c r="B83" s="294"/>
      <c r="C83" s="295" t="s">
        <v>1701</v>
      </c>
      <c r="D83" s="295"/>
      <c r="E83" s="295"/>
      <c r="F83" s="296" t="s">
        <v>1692</v>
      </c>
      <c r="G83" s="295"/>
      <c r="H83" s="295" t="s">
        <v>1702</v>
      </c>
      <c r="I83" s="295" t="s">
        <v>1688</v>
      </c>
      <c r="J83" s="295">
        <v>20</v>
      </c>
      <c r="K83" s="285"/>
    </row>
    <row r="84" spans="2:11" ht="15" customHeight="1">
      <c r="B84" s="294"/>
      <c r="C84" s="295" t="s">
        <v>1703</v>
      </c>
      <c r="D84" s="295"/>
      <c r="E84" s="295"/>
      <c r="F84" s="296" t="s">
        <v>1692</v>
      </c>
      <c r="G84" s="295"/>
      <c r="H84" s="295" t="s">
        <v>1704</v>
      </c>
      <c r="I84" s="295" t="s">
        <v>1688</v>
      </c>
      <c r="J84" s="295">
        <v>20</v>
      </c>
      <c r="K84" s="285"/>
    </row>
    <row r="85" spans="2:11" ht="15" customHeight="1">
      <c r="B85" s="294"/>
      <c r="C85" s="274" t="s">
        <v>1705</v>
      </c>
      <c r="D85" s="274"/>
      <c r="E85" s="274"/>
      <c r="F85" s="293" t="s">
        <v>1692</v>
      </c>
      <c r="G85" s="292"/>
      <c r="H85" s="274" t="s">
        <v>1706</v>
      </c>
      <c r="I85" s="274" t="s">
        <v>1688</v>
      </c>
      <c r="J85" s="274">
        <v>50</v>
      </c>
      <c r="K85" s="285"/>
    </row>
    <row r="86" spans="2:11" ht="15" customHeight="1">
      <c r="B86" s="294"/>
      <c r="C86" s="274" t="s">
        <v>1707</v>
      </c>
      <c r="D86" s="274"/>
      <c r="E86" s="274"/>
      <c r="F86" s="293" t="s">
        <v>1692</v>
      </c>
      <c r="G86" s="292"/>
      <c r="H86" s="274" t="s">
        <v>1708</v>
      </c>
      <c r="I86" s="274" t="s">
        <v>1688</v>
      </c>
      <c r="J86" s="274">
        <v>20</v>
      </c>
      <c r="K86" s="285"/>
    </row>
    <row r="87" spans="2:11" ht="15" customHeight="1">
      <c r="B87" s="294"/>
      <c r="C87" s="274" t="s">
        <v>1709</v>
      </c>
      <c r="D87" s="274"/>
      <c r="E87" s="274"/>
      <c r="F87" s="293" t="s">
        <v>1692</v>
      </c>
      <c r="G87" s="292"/>
      <c r="H87" s="274" t="s">
        <v>1710</v>
      </c>
      <c r="I87" s="274" t="s">
        <v>1688</v>
      </c>
      <c r="J87" s="274">
        <v>20</v>
      </c>
      <c r="K87" s="285"/>
    </row>
    <row r="88" spans="2:11" ht="15" customHeight="1">
      <c r="B88" s="294"/>
      <c r="C88" s="274" t="s">
        <v>1711</v>
      </c>
      <c r="D88" s="274"/>
      <c r="E88" s="274"/>
      <c r="F88" s="293" t="s">
        <v>1692</v>
      </c>
      <c r="G88" s="292"/>
      <c r="H88" s="274" t="s">
        <v>1712</v>
      </c>
      <c r="I88" s="274" t="s">
        <v>1688</v>
      </c>
      <c r="J88" s="274">
        <v>50</v>
      </c>
      <c r="K88" s="285"/>
    </row>
    <row r="89" spans="2:11" ht="15" customHeight="1">
      <c r="B89" s="294"/>
      <c r="C89" s="274" t="s">
        <v>1713</v>
      </c>
      <c r="D89" s="274"/>
      <c r="E89" s="274"/>
      <c r="F89" s="293" t="s">
        <v>1692</v>
      </c>
      <c r="G89" s="292"/>
      <c r="H89" s="274" t="s">
        <v>1713</v>
      </c>
      <c r="I89" s="274" t="s">
        <v>1688</v>
      </c>
      <c r="J89" s="274">
        <v>50</v>
      </c>
      <c r="K89" s="285"/>
    </row>
    <row r="90" spans="2:11" ht="15" customHeight="1">
      <c r="B90" s="294"/>
      <c r="C90" s="274" t="s">
        <v>132</v>
      </c>
      <c r="D90" s="274"/>
      <c r="E90" s="274"/>
      <c r="F90" s="293" t="s">
        <v>1692</v>
      </c>
      <c r="G90" s="292"/>
      <c r="H90" s="274" t="s">
        <v>1714</v>
      </c>
      <c r="I90" s="274" t="s">
        <v>1688</v>
      </c>
      <c r="J90" s="274">
        <v>255</v>
      </c>
      <c r="K90" s="285"/>
    </row>
    <row r="91" spans="2:11" ht="15" customHeight="1">
      <c r="B91" s="294"/>
      <c r="C91" s="274" t="s">
        <v>1715</v>
      </c>
      <c r="D91" s="274"/>
      <c r="E91" s="274"/>
      <c r="F91" s="293" t="s">
        <v>1686</v>
      </c>
      <c r="G91" s="292"/>
      <c r="H91" s="274" t="s">
        <v>1716</v>
      </c>
      <c r="I91" s="274" t="s">
        <v>1717</v>
      </c>
      <c r="J91" s="274"/>
      <c r="K91" s="285"/>
    </row>
    <row r="92" spans="2:11" ht="15" customHeight="1">
      <c r="B92" s="294"/>
      <c r="C92" s="274" t="s">
        <v>1718</v>
      </c>
      <c r="D92" s="274"/>
      <c r="E92" s="274"/>
      <c r="F92" s="293" t="s">
        <v>1686</v>
      </c>
      <c r="G92" s="292"/>
      <c r="H92" s="274" t="s">
        <v>1719</v>
      </c>
      <c r="I92" s="274" t="s">
        <v>1720</v>
      </c>
      <c r="J92" s="274"/>
      <c r="K92" s="285"/>
    </row>
    <row r="93" spans="2:11" ht="15" customHeight="1">
      <c r="B93" s="294"/>
      <c r="C93" s="274" t="s">
        <v>1721</v>
      </c>
      <c r="D93" s="274"/>
      <c r="E93" s="274"/>
      <c r="F93" s="293" t="s">
        <v>1686</v>
      </c>
      <c r="G93" s="292"/>
      <c r="H93" s="274" t="s">
        <v>1721</v>
      </c>
      <c r="I93" s="274" t="s">
        <v>1720</v>
      </c>
      <c r="J93" s="274"/>
      <c r="K93" s="285"/>
    </row>
    <row r="94" spans="2:11" ht="15" customHeight="1">
      <c r="B94" s="294"/>
      <c r="C94" s="274" t="s">
        <v>33</v>
      </c>
      <c r="D94" s="274"/>
      <c r="E94" s="274"/>
      <c r="F94" s="293" t="s">
        <v>1686</v>
      </c>
      <c r="G94" s="292"/>
      <c r="H94" s="274" t="s">
        <v>1722</v>
      </c>
      <c r="I94" s="274" t="s">
        <v>1720</v>
      </c>
      <c r="J94" s="274"/>
      <c r="K94" s="285"/>
    </row>
    <row r="95" spans="2:11" ht="15" customHeight="1">
      <c r="B95" s="294"/>
      <c r="C95" s="274" t="s">
        <v>43</v>
      </c>
      <c r="D95" s="274"/>
      <c r="E95" s="274"/>
      <c r="F95" s="293" t="s">
        <v>1686</v>
      </c>
      <c r="G95" s="292"/>
      <c r="H95" s="274" t="s">
        <v>1723</v>
      </c>
      <c r="I95" s="274" t="s">
        <v>1720</v>
      </c>
      <c r="J95" s="274"/>
      <c r="K95" s="285"/>
    </row>
    <row r="96" spans="2:11" ht="15" customHeight="1">
      <c r="B96" s="297"/>
      <c r="C96" s="298"/>
      <c r="D96" s="298"/>
      <c r="E96" s="298"/>
      <c r="F96" s="298"/>
      <c r="G96" s="298"/>
      <c r="H96" s="298"/>
      <c r="I96" s="298"/>
      <c r="J96" s="298"/>
      <c r="K96" s="299"/>
    </row>
    <row r="97" spans="2:11" ht="18.75" customHeight="1">
      <c r="B97" s="300"/>
      <c r="C97" s="301"/>
      <c r="D97" s="301"/>
      <c r="E97" s="301"/>
      <c r="F97" s="301"/>
      <c r="G97" s="301"/>
      <c r="H97" s="301"/>
      <c r="I97" s="301"/>
      <c r="J97" s="301"/>
      <c r="K97" s="300"/>
    </row>
    <row r="98" spans="2:11" ht="18.75" customHeight="1">
      <c r="B98" s="280"/>
      <c r="C98" s="280"/>
      <c r="D98" s="280"/>
      <c r="E98" s="280"/>
      <c r="F98" s="280"/>
      <c r="G98" s="280"/>
      <c r="H98" s="280"/>
      <c r="I98" s="280"/>
      <c r="J98" s="280"/>
      <c r="K98" s="280"/>
    </row>
    <row r="99" spans="2:11" ht="7.5" customHeight="1">
      <c r="B99" s="281"/>
      <c r="C99" s="282"/>
      <c r="D99" s="282"/>
      <c r="E99" s="282"/>
      <c r="F99" s="282"/>
      <c r="G99" s="282"/>
      <c r="H99" s="282"/>
      <c r="I99" s="282"/>
      <c r="J99" s="282"/>
      <c r="K99" s="283"/>
    </row>
    <row r="100" spans="2:11" ht="45" customHeight="1">
      <c r="B100" s="284"/>
      <c r="C100" s="371" t="s">
        <v>1724</v>
      </c>
      <c r="D100" s="371"/>
      <c r="E100" s="371"/>
      <c r="F100" s="371"/>
      <c r="G100" s="371"/>
      <c r="H100" s="371"/>
      <c r="I100" s="371"/>
      <c r="J100" s="371"/>
      <c r="K100" s="285"/>
    </row>
    <row r="101" spans="2:11" ht="17.25" customHeight="1">
      <c r="B101" s="284"/>
      <c r="C101" s="286" t="s">
        <v>1680</v>
      </c>
      <c r="D101" s="286"/>
      <c r="E101" s="286"/>
      <c r="F101" s="286" t="s">
        <v>1681</v>
      </c>
      <c r="G101" s="287"/>
      <c r="H101" s="286" t="s">
        <v>126</v>
      </c>
      <c r="I101" s="286" t="s">
        <v>52</v>
      </c>
      <c r="J101" s="286" t="s">
        <v>1682</v>
      </c>
      <c r="K101" s="285"/>
    </row>
    <row r="102" spans="2:11" ht="17.25" customHeight="1">
      <c r="B102" s="284"/>
      <c r="C102" s="288" t="s">
        <v>1683</v>
      </c>
      <c r="D102" s="288"/>
      <c r="E102" s="288"/>
      <c r="F102" s="289" t="s">
        <v>1684</v>
      </c>
      <c r="G102" s="290"/>
      <c r="H102" s="288"/>
      <c r="I102" s="288"/>
      <c r="J102" s="288" t="s">
        <v>1685</v>
      </c>
      <c r="K102" s="285"/>
    </row>
    <row r="103" spans="2:11" ht="5.25" customHeight="1">
      <c r="B103" s="284"/>
      <c r="C103" s="286"/>
      <c r="D103" s="286"/>
      <c r="E103" s="286"/>
      <c r="F103" s="286"/>
      <c r="G103" s="302"/>
      <c r="H103" s="286"/>
      <c r="I103" s="286"/>
      <c r="J103" s="286"/>
      <c r="K103" s="285"/>
    </row>
    <row r="104" spans="2:11" ht="15" customHeight="1">
      <c r="B104" s="284"/>
      <c r="C104" s="274" t="s">
        <v>48</v>
      </c>
      <c r="D104" s="291"/>
      <c r="E104" s="291"/>
      <c r="F104" s="293" t="s">
        <v>1686</v>
      </c>
      <c r="G104" s="302"/>
      <c r="H104" s="274" t="s">
        <v>1725</v>
      </c>
      <c r="I104" s="274" t="s">
        <v>1688</v>
      </c>
      <c r="J104" s="274">
        <v>20</v>
      </c>
      <c r="K104" s="285"/>
    </row>
    <row r="105" spans="2:11" ht="15" customHeight="1">
      <c r="B105" s="284"/>
      <c r="C105" s="274" t="s">
        <v>1689</v>
      </c>
      <c r="D105" s="274"/>
      <c r="E105" s="274"/>
      <c r="F105" s="293" t="s">
        <v>1686</v>
      </c>
      <c r="G105" s="274"/>
      <c r="H105" s="274" t="s">
        <v>1725</v>
      </c>
      <c r="I105" s="274" t="s">
        <v>1688</v>
      </c>
      <c r="J105" s="274">
        <v>120</v>
      </c>
      <c r="K105" s="285"/>
    </row>
    <row r="106" spans="2:11" ht="15" customHeight="1">
      <c r="B106" s="294"/>
      <c r="C106" s="274" t="s">
        <v>1691</v>
      </c>
      <c r="D106" s="274"/>
      <c r="E106" s="274"/>
      <c r="F106" s="293" t="s">
        <v>1692</v>
      </c>
      <c r="G106" s="274"/>
      <c r="H106" s="274" t="s">
        <v>1725</v>
      </c>
      <c r="I106" s="274" t="s">
        <v>1688</v>
      </c>
      <c r="J106" s="274">
        <v>50</v>
      </c>
      <c r="K106" s="285"/>
    </row>
    <row r="107" spans="2:11" ht="15" customHeight="1">
      <c r="B107" s="294"/>
      <c r="C107" s="274" t="s">
        <v>1694</v>
      </c>
      <c r="D107" s="274"/>
      <c r="E107" s="274"/>
      <c r="F107" s="293" t="s">
        <v>1686</v>
      </c>
      <c r="G107" s="274"/>
      <c r="H107" s="274" t="s">
        <v>1725</v>
      </c>
      <c r="I107" s="274" t="s">
        <v>1696</v>
      </c>
      <c r="J107" s="274"/>
      <c r="K107" s="285"/>
    </row>
    <row r="108" spans="2:11" ht="15" customHeight="1">
      <c r="B108" s="294"/>
      <c r="C108" s="274" t="s">
        <v>1705</v>
      </c>
      <c r="D108" s="274"/>
      <c r="E108" s="274"/>
      <c r="F108" s="293" t="s">
        <v>1692</v>
      </c>
      <c r="G108" s="274"/>
      <c r="H108" s="274" t="s">
        <v>1725</v>
      </c>
      <c r="I108" s="274" t="s">
        <v>1688</v>
      </c>
      <c r="J108" s="274">
        <v>50</v>
      </c>
      <c r="K108" s="285"/>
    </row>
    <row r="109" spans="2:11" ht="15" customHeight="1">
      <c r="B109" s="294"/>
      <c r="C109" s="274" t="s">
        <v>1713</v>
      </c>
      <c r="D109" s="274"/>
      <c r="E109" s="274"/>
      <c r="F109" s="293" t="s">
        <v>1692</v>
      </c>
      <c r="G109" s="274"/>
      <c r="H109" s="274" t="s">
        <v>1725</v>
      </c>
      <c r="I109" s="274" t="s">
        <v>1688</v>
      </c>
      <c r="J109" s="274">
        <v>50</v>
      </c>
      <c r="K109" s="285"/>
    </row>
    <row r="110" spans="2:11" ht="15" customHeight="1">
      <c r="B110" s="294"/>
      <c r="C110" s="274" t="s">
        <v>1711</v>
      </c>
      <c r="D110" s="274"/>
      <c r="E110" s="274"/>
      <c r="F110" s="293" t="s">
        <v>1692</v>
      </c>
      <c r="G110" s="274"/>
      <c r="H110" s="274" t="s">
        <v>1725</v>
      </c>
      <c r="I110" s="274" t="s">
        <v>1688</v>
      </c>
      <c r="J110" s="274">
        <v>50</v>
      </c>
      <c r="K110" s="285"/>
    </row>
    <row r="111" spans="2:11" ht="15" customHeight="1">
      <c r="B111" s="294"/>
      <c r="C111" s="274" t="s">
        <v>48</v>
      </c>
      <c r="D111" s="274"/>
      <c r="E111" s="274"/>
      <c r="F111" s="293" t="s">
        <v>1686</v>
      </c>
      <c r="G111" s="274"/>
      <c r="H111" s="274" t="s">
        <v>1726</v>
      </c>
      <c r="I111" s="274" t="s">
        <v>1688</v>
      </c>
      <c r="J111" s="274">
        <v>20</v>
      </c>
      <c r="K111" s="285"/>
    </row>
    <row r="112" spans="2:11" ht="15" customHeight="1">
      <c r="B112" s="294"/>
      <c r="C112" s="274" t="s">
        <v>1727</v>
      </c>
      <c r="D112" s="274"/>
      <c r="E112" s="274"/>
      <c r="F112" s="293" t="s">
        <v>1686</v>
      </c>
      <c r="G112" s="274"/>
      <c r="H112" s="274" t="s">
        <v>1728</v>
      </c>
      <c r="I112" s="274" t="s">
        <v>1688</v>
      </c>
      <c r="J112" s="274">
        <v>120</v>
      </c>
      <c r="K112" s="285"/>
    </row>
    <row r="113" spans="2:11" ht="15" customHeight="1">
      <c r="B113" s="294"/>
      <c r="C113" s="274" t="s">
        <v>33</v>
      </c>
      <c r="D113" s="274"/>
      <c r="E113" s="274"/>
      <c r="F113" s="293" t="s">
        <v>1686</v>
      </c>
      <c r="G113" s="274"/>
      <c r="H113" s="274" t="s">
        <v>1729</v>
      </c>
      <c r="I113" s="274" t="s">
        <v>1720</v>
      </c>
      <c r="J113" s="274"/>
      <c r="K113" s="285"/>
    </row>
    <row r="114" spans="2:11" ht="15" customHeight="1">
      <c r="B114" s="294"/>
      <c r="C114" s="274" t="s">
        <v>43</v>
      </c>
      <c r="D114" s="274"/>
      <c r="E114" s="274"/>
      <c r="F114" s="293" t="s">
        <v>1686</v>
      </c>
      <c r="G114" s="274"/>
      <c r="H114" s="274" t="s">
        <v>1730</v>
      </c>
      <c r="I114" s="274" t="s">
        <v>1720</v>
      </c>
      <c r="J114" s="274"/>
      <c r="K114" s="285"/>
    </row>
    <row r="115" spans="2:11" ht="15" customHeight="1">
      <c r="B115" s="294"/>
      <c r="C115" s="274" t="s">
        <v>52</v>
      </c>
      <c r="D115" s="274"/>
      <c r="E115" s="274"/>
      <c r="F115" s="293" t="s">
        <v>1686</v>
      </c>
      <c r="G115" s="274"/>
      <c r="H115" s="274" t="s">
        <v>1731</v>
      </c>
      <c r="I115" s="274" t="s">
        <v>1732</v>
      </c>
      <c r="J115" s="274"/>
      <c r="K115" s="285"/>
    </row>
    <row r="116" spans="2:11" ht="15" customHeight="1">
      <c r="B116" s="297"/>
      <c r="C116" s="303"/>
      <c r="D116" s="303"/>
      <c r="E116" s="303"/>
      <c r="F116" s="303"/>
      <c r="G116" s="303"/>
      <c r="H116" s="303"/>
      <c r="I116" s="303"/>
      <c r="J116" s="303"/>
      <c r="K116" s="299"/>
    </row>
    <row r="117" spans="2:11" ht="18.75" customHeight="1">
      <c r="B117" s="304"/>
      <c r="C117" s="270"/>
      <c r="D117" s="270"/>
      <c r="E117" s="270"/>
      <c r="F117" s="305"/>
      <c r="G117" s="270"/>
      <c r="H117" s="270"/>
      <c r="I117" s="270"/>
      <c r="J117" s="270"/>
      <c r="K117" s="304"/>
    </row>
    <row r="118" spans="2:11" ht="18.75" customHeight="1">
      <c r="B118" s="280"/>
      <c r="C118" s="280"/>
      <c r="D118" s="280"/>
      <c r="E118" s="280"/>
      <c r="F118" s="280"/>
      <c r="G118" s="280"/>
      <c r="H118" s="280"/>
      <c r="I118" s="280"/>
      <c r="J118" s="280"/>
      <c r="K118" s="280"/>
    </row>
    <row r="119" spans="2:11" ht="7.5" customHeight="1">
      <c r="B119" s="306"/>
      <c r="C119" s="307"/>
      <c r="D119" s="307"/>
      <c r="E119" s="307"/>
      <c r="F119" s="307"/>
      <c r="G119" s="307"/>
      <c r="H119" s="307"/>
      <c r="I119" s="307"/>
      <c r="J119" s="307"/>
      <c r="K119" s="308"/>
    </row>
    <row r="120" spans="2:11" ht="45" customHeight="1">
      <c r="B120" s="309"/>
      <c r="C120" s="365" t="s">
        <v>1733</v>
      </c>
      <c r="D120" s="365"/>
      <c r="E120" s="365"/>
      <c r="F120" s="365"/>
      <c r="G120" s="365"/>
      <c r="H120" s="365"/>
      <c r="I120" s="365"/>
      <c r="J120" s="365"/>
      <c r="K120" s="310"/>
    </row>
    <row r="121" spans="2:11" ht="17.25" customHeight="1">
      <c r="B121" s="311"/>
      <c r="C121" s="286" t="s">
        <v>1680</v>
      </c>
      <c r="D121" s="286"/>
      <c r="E121" s="286"/>
      <c r="F121" s="286" t="s">
        <v>1681</v>
      </c>
      <c r="G121" s="287"/>
      <c r="H121" s="286" t="s">
        <v>126</v>
      </c>
      <c r="I121" s="286" t="s">
        <v>52</v>
      </c>
      <c r="J121" s="286" t="s">
        <v>1682</v>
      </c>
      <c r="K121" s="312"/>
    </row>
    <row r="122" spans="2:11" ht="17.25" customHeight="1">
      <c r="B122" s="311"/>
      <c r="C122" s="288" t="s">
        <v>1683</v>
      </c>
      <c r="D122" s="288"/>
      <c r="E122" s="288"/>
      <c r="F122" s="289" t="s">
        <v>1684</v>
      </c>
      <c r="G122" s="290"/>
      <c r="H122" s="288"/>
      <c r="I122" s="288"/>
      <c r="J122" s="288" t="s">
        <v>1685</v>
      </c>
      <c r="K122" s="312"/>
    </row>
    <row r="123" spans="2:11" ht="5.25" customHeight="1">
      <c r="B123" s="313"/>
      <c r="C123" s="291"/>
      <c r="D123" s="291"/>
      <c r="E123" s="291"/>
      <c r="F123" s="291"/>
      <c r="G123" s="274"/>
      <c r="H123" s="291"/>
      <c r="I123" s="291"/>
      <c r="J123" s="291"/>
      <c r="K123" s="314"/>
    </row>
    <row r="124" spans="2:11" ht="15" customHeight="1">
      <c r="B124" s="313"/>
      <c r="C124" s="274" t="s">
        <v>1689</v>
      </c>
      <c r="D124" s="291"/>
      <c r="E124" s="291"/>
      <c r="F124" s="293" t="s">
        <v>1686</v>
      </c>
      <c r="G124" s="274"/>
      <c r="H124" s="274" t="s">
        <v>1725</v>
      </c>
      <c r="I124" s="274" t="s">
        <v>1688</v>
      </c>
      <c r="J124" s="274">
        <v>120</v>
      </c>
      <c r="K124" s="315"/>
    </row>
    <row r="125" spans="2:11" ht="15" customHeight="1">
      <c r="B125" s="313"/>
      <c r="C125" s="274" t="s">
        <v>1734</v>
      </c>
      <c r="D125" s="274"/>
      <c r="E125" s="274"/>
      <c r="F125" s="293" t="s">
        <v>1686</v>
      </c>
      <c r="G125" s="274"/>
      <c r="H125" s="274" t="s">
        <v>1735</v>
      </c>
      <c r="I125" s="274" t="s">
        <v>1688</v>
      </c>
      <c r="J125" s="274" t="s">
        <v>1736</v>
      </c>
      <c r="K125" s="315"/>
    </row>
    <row r="126" spans="2:11" ht="15" customHeight="1">
      <c r="B126" s="313"/>
      <c r="C126" s="274" t="s">
        <v>1635</v>
      </c>
      <c r="D126" s="274"/>
      <c r="E126" s="274"/>
      <c r="F126" s="293" t="s">
        <v>1686</v>
      </c>
      <c r="G126" s="274"/>
      <c r="H126" s="274" t="s">
        <v>1737</v>
      </c>
      <c r="I126" s="274" t="s">
        <v>1688</v>
      </c>
      <c r="J126" s="274" t="s">
        <v>1736</v>
      </c>
      <c r="K126" s="315"/>
    </row>
    <row r="127" spans="2:11" ht="15" customHeight="1">
      <c r="B127" s="313"/>
      <c r="C127" s="274" t="s">
        <v>1697</v>
      </c>
      <c r="D127" s="274"/>
      <c r="E127" s="274"/>
      <c r="F127" s="293" t="s">
        <v>1692</v>
      </c>
      <c r="G127" s="274"/>
      <c r="H127" s="274" t="s">
        <v>1698</v>
      </c>
      <c r="I127" s="274" t="s">
        <v>1688</v>
      </c>
      <c r="J127" s="274">
        <v>15</v>
      </c>
      <c r="K127" s="315"/>
    </row>
    <row r="128" spans="2:11" ht="15" customHeight="1">
      <c r="B128" s="313"/>
      <c r="C128" s="295" t="s">
        <v>1699</v>
      </c>
      <c r="D128" s="295"/>
      <c r="E128" s="295"/>
      <c r="F128" s="296" t="s">
        <v>1692</v>
      </c>
      <c r="G128" s="295"/>
      <c r="H128" s="295" t="s">
        <v>1700</v>
      </c>
      <c r="I128" s="295" t="s">
        <v>1688</v>
      </c>
      <c r="J128" s="295">
        <v>15</v>
      </c>
      <c r="K128" s="315"/>
    </row>
    <row r="129" spans="2:11" ht="15" customHeight="1">
      <c r="B129" s="313"/>
      <c r="C129" s="295" t="s">
        <v>1701</v>
      </c>
      <c r="D129" s="295"/>
      <c r="E129" s="295"/>
      <c r="F129" s="296" t="s">
        <v>1692</v>
      </c>
      <c r="G129" s="295"/>
      <c r="H129" s="295" t="s">
        <v>1702</v>
      </c>
      <c r="I129" s="295" t="s">
        <v>1688</v>
      </c>
      <c r="J129" s="295">
        <v>20</v>
      </c>
      <c r="K129" s="315"/>
    </row>
    <row r="130" spans="2:11" ht="15" customHeight="1">
      <c r="B130" s="313"/>
      <c r="C130" s="295" t="s">
        <v>1703</v>
      </c>
      <c r="D130" s="295"/>
      <c r="E130" s="295"/>
      <c r="F130" s="296" t="s">
        <v>1692</v>
      </c>
      <c r="G130" s="295"/>
      <c r="H130" s="295" t="s">
        <v>1704</v>
      </c>
      <c r="I130" s="295" t="s">
        <v>1688</v>
      </c>
      <c r="J130" s="295">
        <v>20</v>
      </c>
      <c r="K130" s="315"/>
    </row>
    <row r="131" spans="2:11" ht="15" customHeight="1">
      <c r="B131" s="313"/>
      <c r="C131" s="274" t="s">
        <v>1691</v>
      </c>
      <c r="D131" s="274"/>
      <c r="E131" s="274"/>
      <c r="F131" s="293" t="s">
        <v>1692</v>
      </c>
      <c r="G131" s="274"/>
      <c r="H131" s="274" t="s">
        <v>1725</v>
      </c>
      <c r="I131" s="274" t="s">
        <v>1688</v>
      </c>
      <c r="J131" s="274">
        <v>50</v>
      </c>
      <c r="K131" s="315"/>
    </row>
    <row r="132" spans="2:11" ht="15" customHeight="1">
      <c r="B132" s="313"/>
      <c r="C132" s="274" t="s">
        <v>1705</v>
      </c>
      <c r="D132" s="274"/>
      <c r="E132" s="274"/>
      <c r="F132" s="293" t="s">
        <v>1692</v>
      </c>
      <c r="G132" s="274"/>
      <c r="H132" s="274" t="s">
        <v>1725</v>
      </c>
      <c r="I132" s="274" t="s">
        <v>1688</v>
      </c>
      <c r="J132" s="274">
        <v>50</v>
      </c>
      <c r="K132" s="315"/>
    </row>
    <row r="133" spans="2:11" ht="15" customHeight="1">
      <c r="B133" s="313"/>
      <c r="C133" s="274" t="s">
        <v>1711</v>
      </c>
      <c r="D133" s="274"/>
      <c r="E133" s="274"/>
      <c r="F133" s="293" t="s">
        <v>1692</v>
      </c>
      <c r="G133" s="274"/>
      <c r="H133" s="274" t="s">
        <v>1725</v>
      </c>
      <c r="I133" s="274" t="s">
        <v>1688</v>
      </c>
      <c r="J133" s="274">
        <v>50</v>
      </c>
      <c r="K133" s="315"/>
    </row>
    <row r="134" spans="2:11" ht="15" customHeight="1">
      <c r="B134" s="313"/>
      <c r="C134" s="274" t="s">
        <v>1713</v>
      </c>
      <c r="D134" s="274"/>
      <c r="E134" s="274"/>
      <c r="F134" s="293" t="s">
        <v>1692</v>
      </c>
      <c r="G134" s="274"/>
      <c r="H134" s="274" t="s">
        <v>1725</v>
      </c>
      <c r="I134" s="274" t="s">
        <v>1688</v>
      </c>
      <c r="J134" s="274">
        <v>50</v>
      </c>
      <c r="K134" s="315"/>
    </row>
    <row r="135" spans="2:11" ht="15" customHeight="1">
      <c r="B135" s="313"/>
      <c r="C135" s="274" t="s">
        <v>132</v>
      </c>
      <c r="D135" s="274"/>
      <c r="E135" s="274"/>
      <c r="F135" s="293" t="s">
        <v>1692</v>
      </c>
      <c r="G135" s="274"/>
      <c r="H135" s="274" t="s">
        <v>1738</v>
      </c>
      <c r="I135" s="274" t="s">
        <v>1688</v>
      </c>
      <c r="J135" s="274">
        <v>255</v>
      </c>
      <c r="K135" s="315"/>
    </row>
    <row r="136" spans="2:11" ht="15" customHeight="1">
      <c r="B136" s="313"/>
      <c r="C136" s="274" t="s">
        <v>1715</v>
      </c>
      <c r="D136" s="274"/>
      <c r="E136" s="274"/>
      <c r="F136" s="293" t="s">
        <v>1686</v>
      </c>
      <c r="G136" s="274"/>
      <c r="H136" s="274" t="s">
        <v>1739</v>
      </c>
      <c r="I136" s="274" t="s">
        <v>1717</v>
      </c>
      <c r="J136" s="274"/>
      <c r="K136" s="315"/>
    </row>
    <row r="137" spans="2:11" ht="15" customHeight="1">
      <c r="B137" s="313"/>
      <c r="C137" s="274" t="s">
        <v>1718</v>
      </c>
      <c r="D137" s="274"/>
      <c r="E137" s="274"/>
      <c r="F137" s="293" t="s">
        <v>1686</v>
      </c>
      <c r="G137" s="274"/>
      <c r="H137" s="274" t="s">
        <v>1740</v>
      </c>
      <c r="I137" s="274" t="s">
        <v>1720</v>
      </c>
      <c r="J137" s="274"/>
      <c r="K137" s="315"/>
    </row>
    <row r="138" spans="2:11" ht="15" customHeight="1">
      <c r="B138" s="313"/>
      <c r="C138" s="274" t="s">
        <v>1721</v>
      </c>
      <c r="D138" s="274"/>
      <c r="E138" s="274"/>
      <c r="F138" s="293" t="s">
        <v>1686</v>
      </c>
      <c r="G138" s="274"/>
      <c r="H138" s="274" t="s">
        <v>1721</v>
      </c>
      <c r="I138" s="274" t="s">
        <v>1720</v>
      </c>
      <c r="J138" s="274"/>
      <c r="K138" s="315"/>
    </row>
    <row r="139" spans="2:11" ht="15" customHeight="1">
      <c r="B139" s="313"/>
      <c r="C139" s="274" t="s">
        <v>33</v>
      </c>
      <c r="D139" s="274"/>
      <c r="E139" s="274"/>
      <c r="F139" s="293" t="s">
        <v>1686</v>
      </c>
      <c r="G139" s="274"/>
      <c r="H139" s="274" t="s">
        <v>1741</v>
      </c>
      <c r="I139" s="274" t="s">
        <v>1720</v>
      </c>
      <c r="J139" s="274"/>
      <c r="K139" s="315"/>
    </row>
    <row r="140" spans="2:11" ht="15" customHeight="1">
      <c r="B140" s="313"/>
      <c r="C140" s="274" t="s">
        <v>1742</v>
      </c>
      <c r="D140" s="274"/>
      <c r="E140" s="274"/>
      <c r="F140" s="293" t="s">
        <v>1686</v>
      </c>
      <c r="G140" s="274"/>
      <c r="H140" s="274" t="s">
        <v>1743</v>
      </c>
      <c r="I140" s="274" t="s">
        <v>1720</v>
      </c>
      <c r="J140" s="274"/>
      <c r="K140" s="315"/>
    </row>
    <row r="141" spans="2:11" ht="15" customHeight="1">
      <c r="B141" s="316"/>
      <c r="C141" s="317"/>
      <c r="D141" s="317"/>
      <c r="E141" s="317"/>
      <c r="F141" s="317"/>
      <c r="G141" s="317"/>
      <c r="H141" s="317"/>
      <c r="I141" s="317"/>
      <c r="J141" s="317"/>
      <c r="K141" s="318"/>
    </row>
    <row r="142" spans="2:11" ht="18.75" customHeight="1">
      <c r="B142" s="270"/>
      <c r="C142" s="270"/>
      <c r="D142" s="270"/>
      <c r="E142" s="270"/>
      <c r="F142" s="305"/>
      <c r="G142" s="270"/>
      <c r="H142" s="270"/>
      <c r="I142" s="270"/>
      <c r="J142" s="270"/>
      <c r="K142" s="270"/>
    </row>
    <row r="143" spans="2:11" ht="18.75" customHeight="1">
      <c r="B143" s="280"/>
      <c r="C143" s="280"/>
      <c r="D143" s="280"/>
      <c r="E143" s="280"/>
      <c r="F143" s="280"/>
      <c r="G143" s="280"/>
      <c r="H143" s="280"/>
      <c r="I143" s="280"/>
      <c r="J143" s="280"/>
      <c r="K143" s="280"/>
    </row>
    <row r="144" spans="2:11" ht="7.5" customHeight="1">
      <c r="B144" s="281"/>
      <c r="C144" s="282"/>
      <c r="D144" s="282"/>
      <c r="E144" s="282"/>
      <c r="F144" s="282"/>
      <c r="G144" s="282"/>
      <c r="H144" s="282"/>
      <c r="I144" s="282"/>
      <c r="J144" s="282"/>
      <c r="K144" s="283"/>
    </row>
    <row r="145" spans="2:11" ht="45" customHeight="1">
      <c r="B145" s="284"/>
      <c r="C145" s="371" t="s">
        <v>1744</v>
      </c>
      <c r="D145" s="371"/>
      <c r="E145" s="371"/>
      <c r="F145" s="371"/>
      <c r="G145" s="371"/>
      <c r="H145" s="371"/>
      <c r="I145" s="371"/>
      <c r="J145" s="371"/>
      <c r="K145" s="285"/>
    </row>
    <row r="146" spans="2:11" ht="17.25" customHeight="1">
      <c r="B146" s="284"/>
      <c r="C146" s="286" t="s">
        <v>1680</v>
      </c>
      <c r="D146" s="286"/>
      <c r="E146" s="286"/>
      <c r="F146" s="286" t="s">
        <v>1681</v>
      </c>
      <c r="G146" s="287"/>
      <c r="H146" s="286" t="s">
        <v>126</v>
      </c>
      <c r="I146" s="286" t="s">
        <v>52</v>
      </c>
      <c r="J146" s="286" t="s">
        <v>1682</v>
      </c>
      <c r="K146" s="285"/>
    </row>
    <row r="147" spans="2:11" ht="17.25" customHeight="1">
      <c r="B147" s="284"/>
      <c r="C147" s="288" t="s">
        <v>1683</v>
      </c>
      <c r="D147" s="288"/>
      <c r="E147" s="288"/>
      <c r="F147" s="289" t="s">
        <v>1684</v>
      </c>
      <c r="G147" s="290"/>
      <c r="H147" s="288"/>
      <c r="I147" s="288"/>
      <c r="J147" s="288" t="s">
        <v>1685</v>
      </c>
      <c r="K147" s="285"/>
    </row>
    <row r="148" spans="2:11" ht="5.25" customHeight="1">
      <c r="B148" s="294"/>
      <c r="C148" s="291"/>
      <c r="D148" s="291"/>
      <c r="E148" s="291"/>
      <c r="F148" s="291"/>
      <c r="G148" s="292"/>
      <c r="H148" s="291"/>
      <c r="I148" s="291"/>
      <c r="J148" s="291"/>
      <c r="K148" s="315"/>
    </row>
    <row r="149" spans="2:11" ht="15" customHeight="1">
      <c r="B149" s="294"/>
      <c r="C149" s="319" t="s">
        <v>1689</v>
      </c>
      <c r="D149" s="274"/>
      <c r="E149" s="274"/>
      <c r="F149" s="320" t="s">
        <v>1686</v>
      </c>
      <c r="G149" s="274"/>
      <c r="H149" s="319" t="s">
        <v>1725</v>
      </c>
      <c r="I149" s="319" t="s">
        <v>1688</v>
      </c>
      <c r="J149" s="319">
        <v>120</v>
      </c>
      <c r="K149" s="315"/>
    </row>
    <row r="150" spans="2:11" ht="15" customHeight="1">
      <c r="B150" s="294"/>
      <c r="C150" s="319" t="s">
        <v>1734</v>
      </c>
      <c r="D150" s="274"/>
      <c r="E150" s="274"/>
      <c r="F150" s="320" t="s">
        <v>1686</v>
      </c>
      <c r="G150" s="274"/>
      <c r="H150" s="319" t="s">
        <v>1745</v>
      </c>
      <c r="I150" s="319" t="s">
        <v>1688</v>
      </c>
      <c r="J150" s="319" t="s">
        <v>1736</v>
      </c>
      <c r="K150" s="315"/>
    </row>
    <row r="151" spans="2:11" ht="15" customHeight="1">
      <c r="B151" s="294"/>
      <c r="C151" s="319" t="s">
        <v>1635</v>
      </c>
      <c r="D151" s="274"/>
      <c r="E151" s="274"/>
      <c r="F151" s="320" t="s">
        <v>1686</v>
      </c>
      <c r="G151" s="274"/>
      <c r="H151" s="319" t="s">
        <v>1746</v>
      </c>
      <c r="I151" s="319" t="s">
        <v>1688</v>
      </c>
      <c r="J151" s="319" t="s">
        <v>1736</v>
      </c>
      <c r="K151" s="315"/>
    </row>
    <row r="152" spans="2:11" ht="15" customHeight="1">
      <c r="B152" s="294"/>
      <c r="C152" s="319" t="s">
        <v>1691</v>
      </c>
      <c r="D152" s="274"/>
      <c r="E152" s="274"/>
      <c r="F152" s="320" t="s">
        <v>1692</v>
      </c>
      <c r="G152" s="274"/>
      <c r="H152" s="319" t="s">
        <v>1725</v>
      </c>
      <c r="I152" s="319" t="s">
        <v>1688</v>
      </c>
      <c r="J152" s="319">
        <v>50</v>
      </c>
      <c r="K152" s="315"/>
    </row>
    <row r="153" spans="2:11" ht="15" customHeight="1">
      <c r="B153" s="294"/>
      <c r="C153" s="319" t="s">
        <v>1694</v>
      </c>
      <c r="D153" s="274"/>
      <c r="E153" s="274"/>
      <c r="F153" s="320" t="s">
        <v>1686</v>
      </c>
      <c r="G153" s="274"/>
      <c r="H153" s="319" t="s">
        <v>1725</v>
      </c>
      <c r="I153" s="319" t="s">
        <v>1696</v>
      </c>
      <c r="J153" s="319"/>
      <c r="K153" s="315"/>
    </row>
    <row r="154" spans="2:11" ht="15" customHeight="1">
      <c r="B154" s="294"/>
      <c r="C154" s="319" t="s">
        <v>1705</v>
      </c>
      <c r="D154" s="274"/>
      <c r="E154" s="274"/>
      <c r="F154" s="320" t="s">
        <v>1692</v>
      </c>
      <c r="G154" s="274"/>
      <c r="H154" s="319" t="s">
        <v>1725</v>
      </c>
      <c r="I154" s="319" t="s">
        <v>1688</v>
      </c>
      <c r="J154" s="319">
        <v>50</v>
      </c>
      <c r="K154" s="315"/>
    </row>
    <row r="155" spans="2:11" ht="15" customHeight="1">
      <c r="B155" s="294"/>
      <c r="C155" s="319" t="s">
        <v>1713</v>
      </c>
      <c r="D155" s="274"/>
      <c r="E155" s="274"/>
      <c r="F155" s="320" t="s">
        <v>1692</v>
      </c>
      <c r="G155" s="274"/>
      <c r="H155" s="319" t="s">
        <v>1725</v>
      </c>
      <c r="I155" s="319" t="s">
        <v>1688</v>
      </c>
      <c r="J155" s="319">
        <v>50</v>
      </c>
      <c r="K155" s="315"/>
    </row>
    <row r="156" spans="2:11" ht="15" customHeight="1">
      <c r="B156" s="294"/>
      <c r="C156" s="319" t="s">
        <v>1711</v>
      </c>
      <c r="D156" s="274"/>
      <c r="E156" s="274"/>
      <c r="F156" s="320" t="s">
        <v>1692</v>
      </c>
      <c r="G156" s="274"/>
      <c r="H156" s="319" t="s">
        <v>1725</v>
      </c>
      <c r="I156" s="319" t="s">
        <v>1688</v>
      </c>
      <c r="J156" s="319">
        <v>50</v>
      </c>
      <c r="K156" s="315"/>
    </row>
    <row r="157" spans="2:11" ht="15" customHeight="1">
      <c r="B157" s="294"/>
      <c r="C157" s="319" t="s">
        <v>110</v>
      </c>
      <c r="D157" s="274"/>
      <c r="E157" s="274"/>
      <c r="F157" s="320" t="s">
        <v>1686</v>
      </c>
      <c r="G157" s="274"/>
      <c r="H157" s="319" t="s">
        <v>1747</v>
      </c>
      <c r="I157" s="319" t="s">
        <v>1688</v>
      </c>
      <c r="J157" s="319" t="s">
        <v>1748</v>
      </c>
      <c r="K157" s="315"/>
    </row>
    <row r="158" spans="2:11" ht="15" customHeight="1">
      <c r="B158" s="294"/>
      <c r="C158" s="319" t="s">
        <v>1749</v>
      </c>
      <c r="D158" s="274"/>
      <c r="E158" s="274"/>
      <c r="F158" s="320" t="s">
        <v>1686</v>
      </c>
      <c r="G158" s="274"/>
      <c r="H158" s="319" t="s">
        <v>1750</v>
      </c>
      <c r="I158" s="319" t="s">
        <v>1720</v>
      </c>
      <c r="J158" s="319"/>
      <c r="K158" s="315"/>
    </row>
    <row r="159" spans="2:11" ht="15" customHeight="1">
      <c r="B159" s="321"/>
      <c r="C159" s="303"/>
      <c r="D159" s="303"/>
      <c r="E159" s="303"/>
      <c r="F159" s="303"/>
      <c r="G159" s="303"/>
      <c r="H159" s="303"/>
      <c r="I159" s="303"/>
      <c r="J159" s="303"/>
      <c r="K159" s="322"/>
    </row>
    <row r="160" spans="2:11" ht="18.75" customHeight="1">
      <c r="B160" s="270"/>
      <c r="C160" s="274"/>
      <c r="D160" s="274"/>
      <c r="E160" s="274"/>
      <c r="F160" s="293"/>
      <c r="G160" s="274"/>
      <c r="H160" s="274"/>
      <c r="I160" s="274"/>
      <c r="J160" s="274"/>
      <c r="K160" s="270"/>
    </row>
    <row r="161" spans="2:11" ht="18.75" customHeight="1">
      <c r="B161" s="280"/>
      <c r="C161" s="280"/>
      <c r="D161" s="280"/>
      <c r="E161" s="280"/>
      <c r="F161" s="280"/>
      <c r="G161" s="280"/>
      <c r="H161" s="280"/>
      <c r="I161" s="280"/>
      <c r="J161" s="280"/>
      <c r="K161" s="280"/>
    </row>
    <row r="162" spans="2:11" ht="7.5" customHeight="1">
      <c r="B162" s="261"/>
      <c r="C162" s="262"/>
      <c r="D162" s="262"/>
      <c r="E162" s="262"/>
      <c r="F162" s="262"/>
      <c r="G162" s="262"/>
      <c r="H162" s="262"/>
      <c r="I162" s="262"/>
      <c r="J162" s="262"/>
      <c r="K162" s="263"/>
    </row>
    <row r="163" spans="2:11" ht="45" customHeight="1">
      <c r="B163" s="265"/>
      <c r="C163" s="365" t="s">
        <v>1751</v>
      </c>
      <c r="D163" s="365"/>
      <c r="E163" s="365"/>
      <c r="F163" s="365"/>
      <c r="G163" s="365"/>
      <c r="H163" s="365"/>
      <c r="I163" s="365"/>
      <c r="J163" s="365"/>
      <c r="K163" s="266"/>
    </row>
    <row r="164" spans="2:11" ht="17.25" customHeight="1">
      <c r="B164" s="265"/>
      <c r="C164" s="286" t="s">
        <v>1680</v>
      </c>
      <c r="D164" s="286"/>
      <c r="E164" s="286"/>
      <c r="F164" s="286" t="s">
        <v>1681</v>
      </c>
      <c r="G164" s="323"/>
      <c r="H164" s="324" t="s">
        <v>126</v>
      </c>
      <c r="I164" s="324" t="s">
        <v>52</v>
      </c>
      <c r="J164" s="286" t="s">
        <v>1682</v>
      </c>
      <c r="K164" s="266"/>
    </row>
    <row r="165" spans="2:11" ht="17.25" customHeight="1">
      <c r="B165" s="267"/>
      <c r="C165" s="288" t="s">
        <v>1683</v>
      </c>
      <c r="D165" s="288"/>
      <c r="E165" s="288"/>
      <c r="F165" s="289" t="s">
        <v>1684</v>
      </c>
      <c r="G165" s="325"/>
      <c r="H165" s="326"/>
      <c r="I165" s="326"/>
      <c r="J165" s="288" t="s">
        <v>1685</v>
      </c>
      <c r="K165" s="268"/>
    </row>
    <row r="166" spans="2:11" ht="5.25" customHeight="1">
      <c r="B166" s="294"/>
      <c r="C166" s="291"/>
      <c r="D166" s="291"/>
      <c r="E166" s="291"/>
      <c r="F166" s="291"/>
      <c r="G166" s="292"/>
      <c r="H166" s="291"/>
      <c r="I166" s="291"/>
      <c r="J166" s="291"/>
      <c r="K166" s="315"/>
    </row>
    <row r="167" spans="2:11" ht="15" customHeight="1">
      <c r="B167" s="294"/>
      <c r="C167" s="274" t="s">
        <v>1689</v>
      </c>
      <c r="D167" s="274"/>
      <c r="E167" s="274"/>
      <c r="F167" s="293" t="s">
        <v>1686</v>
      </c>
      <c r="G167" s="274"/>
      <c r="H167" s="274" t="s">
        <v>1725</v>
      </c>
      <c r="I167" s="274" t="s">
        <v>1688</v>
      </c>
      <c r="J167" s="274">
        <v>120</v>
      </c>
      <c r="K167" s="315"/>
    </row>
    <row r="168" spans="2:11" ht="15" customHeight="1">
      <c r="B168" s="294"/>
      <c r="C168" s="274" t="s">
        <v>1734</v>
      </c>
      <c r="D168" s="274"/>
      <c r="E168" s="274"/>
      <c r="F168" s="293" t="s">
        <v>1686</v>
      </c>
      <c r="G168" s="274"/>
      <c r="H168" s="274" t="s">
        <v>1735</v>
      </c>
      <c r="I168" s="274" t="s">
        <v>1688</v>
      </c>
      <c r="J168" s="274" t="s">
        <v>1736</v>
      </c>
      <c r="K168" s="315"/>
    </row>
    <row r="169" spans="2:11" ht="15" customHeight="1">
      <c r="B169" s="294"/>
      <c r="C169" s="274" t="s">
        <v>1635</v>
      </c>
      <c r="D169" s="274"/>
      <c r="E169" s="274"/>
      <c r="F169" s="293" t="s">
        <v>1686</v>
      </c>
      <c r="G169" s="274"/>
      <c r="H169" s="274" t="s">
        <v>1752</v>
      </c>
      <c r="I169" s="274" t="s">
        <v>1688</v>
      </c>
      <c r="J169" s="274" t="s">
        <v>1736</v>
      </c>
      <c r="K169" s="315"/>
    </row>
    <row r="170" spans="2:11" ht="15" customHeight="1">
      <c r="B170" s="294"/>
      <c r="C170" s="274" t="s">
        <v>1691</v>
      </c>
      <c r="D170" s="274"/>
      <c r="E170" s="274"/>
      <c r="F170" s="293" t="s">
        <v>1692</v>
      </c>
      <c r="G170" s="274"/>
      <c r="H170" s="274" t="s">
        <v>1752</v>
      </c>
      <c r="I170" s="274" t="s">
        <v>1688</v>
      </c>
      <c r="J170" s="274">
        <v>50</v>
      </c>
      <c r="K170" s="315"/>
    </row>
    <row r="171" spans="2:11" ht="15" customHeight="1">
      <c r="B171" s="294"/>
      <c r="C171" s="274" t="s">
        <v>1694</v>
      </c>
      <c r="D171" s="274"/>
      <c r="E171" s="274"/>
      <c r="F171" s="293" t="s">
        <v>1686</v>
      </c>
      <c r="G171" s="274"/>
      <c r="H171" s="274" t="s">
        <v>1752</v>
      </c>
      <c r="I171" s="274" t="s">
        <v>1696</v>
      </c>
      <c r="J171" s="274"/>
      <c r="K171" s="315"/>
    </row>
    <row r="172" spans="2:11" ht="15" customHeight="1">
      <c r="B172" s="294"/>
      <c r="C172" s="274" t="s">
        <v>1705</v>
      </c>
      <c r="D172" s="274"/>
      <c r="E172" s="274"/>
      <c r="F172" s="293" t="s">
        <v>1692</v>
      </c>
      <c r="G172" s="274"/>
      <c r="H172" s="274" t="s">
        <v>1752</v>
      </c>
      <c r="I172" s="274" t="s">
        <v>1688</v>
      </c>
      <c r="J172" s="274">
        <v>50</v>
      </c>
      <c r="K172" s="315"/>
    </row>
    <row r="173" spans="2:11" ht="15" customHeight="1">
      <c r="B173" s="294"/>
      <c r="C173" s="274" t="s">
        <v>1713</v>
      </c>
      <c r="D173" s="274"/>
      <c r="E173" s="274"/>
      <c r="F173" s="293" t="s">
        <v>1692</v>
      </c>
      <c r="G173" s="274"/>
      <c r="H173" s="274" t="s">
        <v>1752</v>
      </c>
      <c r="I173" s="274" t="s">
        <v>1688</v>
      </c>
      <c r="J173" s="274">
        <v>50</v>
      </c>
      <c r="K173" s="315"/>
    </row>
    <row r="174" spans="2:11" ht="15" customHeight="1">
      <c r="B174" s="294"/>
      <c r="C174" s="274" t="s">
        <v>1711</v>
      </c>
      <c r="D174" s="274"/>
      <c r="E174" s="274"/>
      <c r="F174" s="293" t="s">
        <v>1692</v>
      </c>
      <c r="G174" s="274"/>
      <c r="H174" s="274" t="s">
        <v>1752</v>
      </c>
      <c r="I174" s="274" t="s">
        <v>1688</v>
      </c>
      <c r="J174" s="274">
        <v>50</v>
      </c>
      <c r="K174" s="315"/>
    </row>
    <row r="175" spans="2:11" ht="15" customHeight="1">
      <c r="B175" s="294"/>
      <c r="C175" s="274" t="s">
        <v>125</v>
      </c>
      <c r="D175" s="274"/>
      <c r="E175" s="274"/>
      <c r="F175" s="293" t="s">
        <v>1686</v>
      </c>
      <c r="G175" s="274"/>
      <c r="H175" s="274" t="s">
        <v>1753</v>
      </c>
      <c r="I175" s="274" t="s">
        <v>1754</v>
      </c>
      <c r="J175" s="274"/>
      <c r="K175" s="315"/>
    </row>
    <row r="176" spans="2:11" ht="15" customHeight="1">
      <c r="B176" s="294"/>
      <c r="C176" s="274" t="s">
        <v>52</v>
      </c>
      <c r="D176" s="274"/>
      <c r="E176" s="274"/>
      <c r="F176" s="293" t="s">
        <v>1686</v>
      </c>
      <c r="G176" s="274"/>
      <c r="H176" s="274" t="s">
        <v>1755</v>
      </c>
      <c r="I176" s="274" t="s">
        <v>1756</v>
      </c>
      <c r="J176" s="274">
        <v>1</v>
      </c>
      <c r="K176" s="315"/>
    </row>
    <row r="177" spans="2:11" ht="15" customHeight="1">
      <c r="B177" s="294"/>
      <c r="C177" s="274" t="s">
        <v>48</v>
      </c>
      <c r="D177" s="274"/>
      <c r="E177" s="274"/>
      <c r="F177" s="293" t="s">
        <v>1686</v>
      </c>
      <c r="G177" s="274"/>
      <c r="H177" s="274" t="s">
        <v>1757</v>
      </c>
      <c r="I177" s="274" t="s">
        <v>1688</v>
      </c>
      <c r="J177" s="274">
        <v>20</v>
      </c>
      <c r="K177" s="315"/>
    </row>
    <row r="178" spans="2:11" ht="15" customHeight="1">
      <c r="B178" s="294"/>
      <c r="C178" s="274" t="s">
        <v>126</v>
      </c>
      <c r="D178" s="274"/>
      <c r="E178" s="274"/>
      <c r="F178" s="293" t="s">
        <v>1686</v>
      </c>
      <c r="G178" s="274"/>
      <c r="H178" s="274" t="s">
        <v>1758</v>
      </c>
      <c r="I178" s="274" t="s">
        <v>1688</v>
      </c>
      <c r="J178" s="274">
        <v>255</v>
      </c>
      <c r="K178" s="315"/>
    </row>
    <row r="179" spans="2:11" ht="15" customHeight="1">
      <c r="B179" s="294"/>
      <c r="C179" s="274" t="s">
        <v>127</v>
      </c>
      <c r="D179" s="274"/>
      <c r="E179" s="274"/>
      <c r="F179" s="293" t="s">
        <v>1686</v>
      </c>
      <c r="G179" s="274"/>
      <c r="H179" s="274" t="s">
        <v>1651</v>
      </c>
      <c r="I179" s="274" t="s">
        <v>1688</v>
      </c>
      <c r="J179" s="274">
        <v>10</v>
      </c>
      <c r="K179" s="315"/>
    </row>
    <row r="180" spans="2:11" ht="15" customHeight="1">
      <c r="B180" s="294"/>
      <c r="C180" s="274" t="s">
        <v>128</v>
      </c>
      <c r="D180" s="274"/>
      <c r="E180" s="274"/>
      <c r="F180" s="293" t="s">
        <v>1686</v>
      </c>
      <c r="G180" s="274"/>
      <c r="H180" s="274" t="s">
        <v>1759</v>
      </c>
      <c r="I180" s="274" t="s">
        <v>1720</v>
      </c>
      <c r="J180" s="274"/>
      <c r="K180" s="315"/>
    </row>
    <row r="181" spans="2:11" ht="15" customHeight="1">
      <c r="B181" s="294"/>
      <c r="C181" s="274" t="s">
        <v>1760</v>
      </c>
      <c r="D181" s="274"/>
      <c r="E181" s="274"/>
      <c r="F181" s="293" t="s">
        <v>1686</v>
      </c>
      <c r="G181" s="274"/>
      <c r="H181" s="274" t="s">
        <v>1761</v>
      </c>
      <c r="I181" s="274" t="s">
        <v>1720</v>
      </c>
      <c r="J181" s="274"/>
      <c r="K181" s="315"/>
    </row>
    <row r="182" spans="2:11" ht="15" customHeight="1">
      <c r="B182" s="294"/>
      <c r="C182" s="274" t="s">
        <v>1749</v>
      </c>
      <c r="D182" s="274"/>
      <c r="E182" s="274"/>
      <c r="F182" s="293" t="s">
        <v>1686</v>
      </c>
      <c r="G182" s="274"/>
      <c r="H182" s="274" t="s">
        <v>1762</v>
      </c>
      <c r="I182" s="274" t="s">
        <v>1720</v>
      </c>
      <c r="J182" s="274"/>
      <c r="K182" s="315"/>
    </row>
    <row r="183" spans="2:11" ht="15" customHeight="1">
      <c r="B183" s="294"/>
      <c r="C183" s="274" t="s">
        <v>131</v>
      </c>
      <c r="D183" s="274"/>
      <c r="E183" s="274"/>
      <c r="F183" s="293" t="s">
        <v>1692</v>
      </c>
      <c r="G183" s="274"/>
      <c r="H183" s="274" t="s">
        <v>1763</v>
      </c>
      <c r="I183" s="274" t="s">
        <v>1688</v>
      </c>
      <c r="J183" s="274">
        <v>50</v>
      </c>
      <c r="K183" s="315"/>
    </row>
    <row r="184" spans="2:11" ht="15" customHeight="1">
      <c r="B184" s="294"/>
      <c r="C184" s="274" t="s">
        <v>1764</v>
      </c>
      <c r="D184" s="274"/>
      <c r="E184" s="274"/>
      <c r="F184" s="293" t="s">
        <v>1692</v>
      </c>
      <c r="G184" s="274"/>
      <c r="H184" s="274" t="s">
        <v>1765</v>
      </c>
      <c r="I184" s="274" t="s">
        <v>1766</v>
      </c>
      <c r="J184" s="274"/>
      <c r="K184" s="315"/>
    </row>
    <row r="185" spans="2:11" ht="15" customHeight="1">
      <c r="B185" s="294"/>
      <c r="C185" s="274" t="s">
        <v>1767</v>
      </c>
      <c r="D185" s="274"/>
      <c r="E185" s="274"/>
      <c r="F185" s="293" t="s">
        <v>1692</v>
      </c>
      <c r="G185" s="274"/>
      <c r="H185" s="274" t="s">
        <v>1768</v>
      </c>
      <c r="I185" s="274" t="s">
        <v>1766</v>
      </c>
      <c r="J185" s="274"/>
      <c r="K185" s="315"/>
    </row>
    <row r="186" spans="2:11" ht="15" customHeight="1">
      <c r="B186" s="294"/>
      <c r="C186" s="274" t="s">
        <v>1769</v>
      </c>
      <c r="D186" s="274"/>
      <c r="E186" s="274"/>
      <c r="F186" s="293" t="s">
        <v>1692</v>
      </c>
      <c r="G186" s="274"/>
      <c r="H186" s="274" t="s">
        <v>1770</v>
      </c>
      <c r="I186" s="274" t="s">
        <v>1766</v>
      </c>
      <c r="J186" s="274"/>
      <c r="K186" s="315"/>
    </row>
    <row r="187" spans="2:11" ht="15" customHeight="1">
      <c r="B187" s="294"/>
      <c r="C187" s="327" t="s">
        <v>1771</v>
      </c>
      <c r="D187" s="274"/>
      <c r="E187" s="274"/>
      <c r="F187" s="293" t="s">
        <v>1692</v>
      </c>
      <c r="G187" s="274"/>
      <c r="H187" s="274" t="s">
        <v>1772</v>
      </c>
      <c r="I187" s="274" t="s">
        <v>1773</v>
      </c>
      <c r="J187" s="328" t="s">
        <v>1774</v>
      </c>
      <c r="K187" s="315"/>
    </row>
    <row r="188" spans="2:11" ht="15" customHeight="1">
      <c r="B188" s="294"/>
      <c r="C188" s="279" t="s">
        <v>37</v>
      </c>
      <c r="D188" s="274"/>
      <c r="E188" s="274"/>
      <c r="F188" s="293" t="s">
        <v>1686</v>
      </c>
      <c r="G188" s="274"/>
      <c r="H188" s="270" t="s">
        <v>1775</v>
      </c>
      <c r="I188" s="274" t="s">
        <v>1776</v>
      </c>
      <c r="J188" s="274"/>
      <c r="K188" s="315"/>
    </row>
    <row r="189" spans="2:11" ht="15" customHeight="1">
      <c r="B189" s="294"/>
      <c r="C189" s="279" t="s">
        <v>1777</v>
      </c>
      <c r="D189" s="274"/>
      <c r="E189" s="274"/>
      <c r="F189" s="293" t="s">
        <v>1686</v>
      </c>
      <c r="G189" s="274"/>
      <c r="H189" s="274" t="s">
        <v>1778</v>
      </c>
      <c r="I189" s="274" t="s">
        <v>1720</v>
      </c>
      <c r="J189" s="274"/>
      <c r="K189" s="315"/>
    </row>
    <row r="190" spans="2:11" ht="15" customHeight="1">
      <c r="B190" s="294"/>
      <c r="C190" s="279" t="s">
        <v>1779</v>
      </c>
      <c r="D190" s="274"/>
      <c r="E190" s="274"/>
      <c r="F190" s="293" t="s">
        <v>1686</v>
      </c>
      <c r="G190" s="274"/>
      <c r="H190" s="274" t="s">
        <v>1780</v>
      </c>
      <c r="I190" s="274" t="s">
        <v>1720</v>
      </c>
      <c r="J190" s="274"/>
      <c r="K190" s="315"/>
    </row>
    <row r="191" spans="2:11" ht="15" customHeight="1">
      <c r="B191" s="294"/>
      <c r="C191" s="279" t="s">
        <v>1781</v>
      </c>
      <c r="D191" s="274"/>
      <c r="E191" s="274"/>
      <c r="F191" s="293" t="s">
        <v>1692</v>
      </c>
      <c r="G191" s="274"/>
      <c r="H191" s="274" t="s">
        <v>1782</v>
      </c>
      <c r="I191" s="274" t="s">
        <v>1720</v>
      </c>
      <c r="J191" s="274"/>
      <c r="K191" s="315"/>
    </row>
    <row r="192" spans="2:11" ht="15" customHeight="1">
      <c r="B192" s="321"/>
      <c r="C192" s="329"/>
      <c r="D192" s="303"/>
      <c r="E192" s="303"/>
      <c r="F192" s="303"/>
      <c r="G192" s="303"/>
      <c r="H192" s="303"/>
      <c r="I192" s="303"/>
      <c r="J192" s="303"/>
      <c r="K192" s="322"/>
    </row>
    <row r="193" spans="2:11" ht="18.75" customHeight="1">
      <c r="B193" s="270"/>
      <c r="C193" s="274"/>
      <c r="D193" s="274"/>
      <c r="E193" s="274"/>
      <c r="F193" s="293"/>
      <c r="G193" s="274"/>
      <c r="H193" s="274"/>
      <c r="I193" s="274"/>
      <c r="J193" s="274"/>
      <c r="K193" s="270"/>
    </row>
    <row r="194" spans="2:11" ht="18.75" customHeight="1">
      <c r="B194" s="270"/>
      <c r="C194" s="274"/>
      <c r="D194" s="274"/>
      <c r="E194" s="274"/>
      <c r="F194" s="293"/>
      <c r="G194" s="274"/>
      <c r="H194" s="274"/>
      <c r="I194" s="274"/>
      <c r="J194" s="274"/>
      <c r="K194" s="270"/>
    </row>
    <row r="195" spans="2:11" ht="18.75" customHeight="1">
      <c r="B195" s="280"/>
      <c r="C195" s="280"/>
      <c r="D195" s="280"/>
      <c r="E195" s="280"/>
      <c r="F195" s="280"/>
      <c r="G195" s="280"/>
      <c r="H195" s="280"/>
      <c r="I195" s="280"/>
      <c r="J195" s="280"/>
      <c r="K195" s="280"/>
    </row>
    <row r="196" spans="2:11" ht="13.5">
      <c r="B196" s="261"/>
      <c r="C196" s="262"/>
      <c r="D196" s="262"/>
      <c r="E196" s="262"/>
      <c r="F196" s="262"/>
      <c r="G196" s="262"/>
      <c r="H196" s="262"/>
      <c r="I196" s="262"/>
      <c r="J196" s="262"/>
      <c r="K196" s="263"/>
    </row>
    <row r="197" spans="2:11" ht="21" customHeight="1">
      <c r="B197" s="265"/>
      <c r="C197" s="365" t="s">
        <v>1783</v>
      </c>
      <c r="D197" s="365"/>
      <c r="E197" s="365"/>
      <c r="F197" s="365"/>
      <c r="G197" s="365"/>
      <c r="H197" s="365"/>
      <c r="I197" s="365"/>
      <c r="J197" s="365"/>
      <c r="K197" s="266"/>
    </row>
    <row r="198" spans="2:11" ht="25.5" customHeight="1">
      <c r="B198" s="265"/>
      <c r="C198" s="330" t="s">
        <v>1784</v>
      </c>
      <c r="D198" s="330"/>
      <c r="E198" s="330"/>
      <c r="F198" s="330" t="s">
        <v>1785</v>
      </c>
      <c r="G198" s="331"/>
      <c r="H198" s="372" t="s">
        <v>1786</v>
      </c>
      <c r="I198" s="372"/>
      <c r="J198" s="372"/>
      <c r="K198" s="266"/>
    </row>
    <row r="199" spans="2:11" ht="5.25" customHeight="1">
      <c r="B199" s="294"/>
      <c r="C199" s="291"/>
      <c r="D199" s="291"/>
      <c r="E199" s="291"/>
      <c r="F199" s="291"/>
      <c r="G199" s="274"/>
      <c r="H199" s="291"/>
      <c r="I199" s="291"/>
      <c r="J199" s="291"/>
      <c r="K199" s="315"/>
    </row>
    <row r="200" spans="2:11" ht="15" customHeight="1">
      <c r="B200" s="294"/>
      <c r="C200" s="274" t="s">
        <v>1776</v>
      </c>
      <c r="D200" s="274"/>
      <c r="E200" s="274"/>
      <c r="F200" s="293" t="s">
        <v>38</v>
      </c>
      <c r="G200" s="274"/>
      <c r="H200" s="373" t="s">
        <v>1787</v>
      </c>
      <c r="I200" s="373"/>
      <c r="J200" s="373"/>
      <c r="K200" s="315"/>
    </row>
    <row r="201" spans="2:11" ht="15" customHeight="1">
      <c r="B201" s="294"/>
      <c r="C201" s="300"/>
      <c r="D201" s="274"/>
      <c r="E201" s="274"/>
      <c r="F201" s="293" t="s">
        <v>39</v>
      </c>
      <c r="G201" s="274"/>
      <c r="H201" s="373" t="s">
        <v>1788</v>
      </c>
      <c r="I201" s="373"/>
      <c r="J201" s="373"/>
      <c r="K201" s="315"/>
    </row>
    <row r="202" spans="2:11" ht="15" customHeight="1">
      <c r="B202" s="294"/>
      <c r="C202" s="300"/>
      <c r="D202" s="274"/>
      <c r="E202" s="274"/>
      <c r="F202" s="293" t="s">
        <v>42</v>
      </c>
      <c r="G202" s="274"/>
      <c r="H202" s="373" t="s">
        <v>1789</v>
      </c>
      <c r="I202" s="373"/>
      <c r="J202" s="373"/>
      <c r="K202" s="315"/>
    </row>
    <row r="203" spans="2:11" ht="15" customHeight="1">
      <c r="B203" s="294"/>
      <c r="C203" s="274"/>
      <c r="D203" s="274"/>
      <c r="E203" s="274"/>
      <c r="F203" s="293" t="s">
        <v>40</v>
      </c>
      <c r="G203" s="274"/>
      <c r="H203" s="373" t="s">
        <v>1790</v>
      </c>
      <c r="I203" s="373"/>
      <c r="J203" s="373"/>
      <c r="K203" s="315"/>
    </row>
    <row r="204" spans="2:11" ht="15" customHeight="1">
      <c r="B204" s="294"/>
      <c r="C204" s="274"/>
      <c r="D204" s="274"/>
      <c r="E204" s="274"/>
      <c r="F204" s="293" t="s">
        <v>41</v>
      </c>
      <c r="G204" s="274"/>
      <c r="H204" s="373" t="s">
        <v>1791</v>
      </c>
      <c r="I204" s="373"/>
      <c r="J204" s="373"/>
      <c r="K204" s="315"/>
    </row>
    <row r="205" spans="2:11" ht="15" customHeight="1">
      <c r="B205" s="294"/>
      <c r="C205" s="274"/>
      <c r="D205" s="274"/>
      <c r="E205" s="274"/>
      <c r="F205" s="293"/>
      <c r="G205" s="274"/>
      <c r="H205" s="274"/>
      <c r="I205" s="274"/>
      <c r="J205" s="274"/>
      <c r="K205" s="315"/>
    </row>
    <row r="206" spans="2:11" ht="15" customHeight="1">
      <c r="B206" s="294"/>
      <c r="C206" s="274" t="s">
        <v>1732</v>
      </c>
      <c r="D206" s="274"/>
      <c r="E206" s="274"/>
      <c r="F206" s="293" t="s">
        <v>76</v>
      </c>
      <c r="G206" s="274"/>
      <c r="H206" s="373" t="s">
        <v>1792</v>
      </c>
      <c r="I206" s="373"/>
      <c r="J206" s="373"/>
      <c r="K206" s="315"/>
    </row>
    <row r="207" spans="2:11" ht="15" customHeight="1">
      <c r="B207" s="294"/>
      <c r="C207" s="300"/>
      <c r="D207" s="274"/>
      <c r="E207" s="274"/>
      <c r="F207" s="293" t="s">
        <v>1629</v>
      </c>
      <c r="G207" s="274"/>
      <c r="H207" s="373" t="s">
        <v>1630</v>
      </c>
      <c r="I207" s="373"/>
      <c r="J207" s="373"/>
      <c r="K207" s="315"/>
    </row>
    <row r="208" spans="2:11" ht="15" customHeight="1">
      <c r="B208" s="294"/>
      <c r="C208" s="274"/>
      <c r="D208" s="274"/>
      <c r="E208" s="274"/>
      <c r="F208" s="293" t="s">
        <v>1627</v>
      </c>
      <c r="G208" s="274"/>
      <c r="H208" s="373" t="s">
        <v>1793</v>
      </c>
      <c r="I208" s="373"/>
      <c r="J208" s="373"/>
      <c r="K208" s="315"/>
    </row>
    <row r="209" spans="2:11" ht="15" customHeight="1">
      <c r="B209" s="332"/>
      <c r="C209" s="300"/>
      <c r="D209" s="300"/>
      <c r="E209" s="300"/>
      <c r="F209" s="293" t="s">
        <v>1631</v>
      </c>
      <c r="G209" s="279"/>
      <c r="H209" s="374" t="s">
        <v>1632</v>
      </c>
      <c r="I209" s="374"/>
      <c r="J209" s="374"/>
      <c r="K209" s="333"/>
    </row>
    <row r="210" spans="2:11" ht="15" customHeight="1">
      <c r="B210" s="332"/>
      <c r="C210" s="300"/>
      <c r="D210" s="300"/>
      <c r="E210" s="300"/>
      <c r="F210" s="293" t="s">
        <v>1633</v>
      </c>
      <c r="G210" s="279"/>
      <c r="H210" s="374" t="s">
        <v>1794</v>
      </c>
      <c r="I210" s="374"/>
      <c r="J210" s="374"/>
      <c r="K210" s="333"/>
    </row>
    <row r="211" spans="2:11" ht="15" customHeight="1">
      <c r="B211" s="332"/>
      <c r="C211" s="300"/>
      <c r="D211" s="300"/>
      <c r="E211" s="300"/>
      <c r="F211" s="334"/>
      <c r="G211" s="279"/>
      <c r="H211" s="335"/>
      <c r="I211" s="335"/>
      <c r="J211" s="335"/>
      <c r="K211" s="333"/>
    </row>
    <row r="212" spans="2:11" ht="15" customHeight="1">
      <c r="B212" s="332"/>
      <c r="C212" s="274" t="s">
        <v>1756</v>
      </c>
      <c r="D212" s="300"/>
      <c r="E212" s="300"/>
      <c r="F212" s="293">
        <v>1</v>
      </c>
      <c r="G212" s="279"/>
      <c r="H212" s="374" t="s">
        <v>1795</v>
      </c>
      <c r="I212" s="374"/>
      <c r="J212" s="374"/>
      <c r="K212" s="333"/>
    </row>
    <row r="213" spans="2:11" ht="15" customHeight="1">
      <c r="B213" s="332"/>
      <c r="C213" s="300"/>
      <c r="D213" s="300"/>
      <c r="E213" s="300"/>
      <c r="F213" s="293">
        <v>2</v>
      </c>
      <c r="G213" s="279"/>
      <c r="H213" s="374" t="s">
        <v>1796</v>
      </c>
      <c r="I213" s="374"/>
      <c r="J213" s="374"/>
      <c r="K213" s="333"/>
    </row>
    <row r="214" spans="2:11" ht="15" customHeight="1">
      <c r="B214" s="332"/>
      <c r="C214" s="300"/>
      <c r="D214" s="300"/>
      <c r="E214" s="300"/>
      <c r="F214" s="293">
        <v>3</v>
      </c>
      <c r="G214" s="279"/>
      <c r="H214" s="374" t="s">
        <v>1797</v>
      </c>
      <c r="I214" s="374"/>
      <c r="J214" s="374"/>
      <c r="K214" s="333"/>
    </row>
    <row r="215" spans="2:11" ht="15" customHeight="1">
      <c r="B215" s="332"/>
      <c r="C215" s="300"/>
      <c r="D215" s="300"/>
      <c r="E215" s="300"/>
      <c r="F215" s="293">
        <v>4</v>
      </c>
      <c r="G215" s="279"/>
      <c r="H215" s="374" t="s">
        <v>1798</v>
      </c>
      <c r="I215" s="374"/>
      <c r="J215" s="374"/>
      <c r="K215" s="333"/>
    </row>
    <row r="216" spans="2:11" ht="12.75" customHeight="1">
      <c r="B216" s="336"/>
      <c r="C216" s="337"/>
      <c r="D216" s="337"/>
      <c r="E216" s="337"/>
      <c r="F216" s="337"/>
      <c r="G216" s="337"/>
      <c r="H216" s="337"/>
      <c r="I216" s="337"/>
      <c r="J216" s="337"/>
      <c r="K216" s="338"/>
    </row>
  </sheetData>
  <sheetProtection selectLockedCells="1" selectUnlockedCells="1"/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5"/>
  <sheetViews>
    <sheetView showGridLines="0" tabSelected="1" zoomScalePageLayoutView="0" workbookViewId="0" topLeftCell="A1">
      <pane ySplit="1" topLeftCell="A67" activePane="bottomLeft" state="frozen"/>
      <selection pane="topLeft" activeCell="A1" sqref="A1"/>
      <selection pane="bottomLeft" activeCell="K89" sqref="K89"/>
    </sheetView>
  </sheetViews>
  <sheetFormatPr defaultColWidth="6.4218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6" width="56.7109375" style="1" customWidth="1"/>
    <col min="7" max="7" width="6.57421875" style="1" customWidth="1"/>
    <col min="8" max="8" width="8.421875" style="1" customWidth="1"/>
    <col min="9" max="10" width="17.7109375" style="103" customWidth="1"/>
    <col min="11" max="11" width="17.7109375" style="1" customWidth="1"/>
    <col min="12" max="12" width="11.7109375" style="1" customWidth="1"/>
    <col min="13" max="13" width="6.421875" style="1" customWidth="1"/>
    <col min="14" max="25" width="0" style="1" hidden="1" customWidth="1"/>
    <col min="26" max="26" width="12.28125" style="1" customWidth="1"/>
    <col min="27" max="27" width="9.28125" style="1" customWidth="1"/>
    <col min="28" max="28" width="11.28125" style="1" customWidth="1"/>
    <col min="29" max="29" width="8.28125" style="1" customWidth="1"/>
    <col min="30" max="30" width="11.28125" style="1" customWidth="1"/>
    <col min="31" max="31" width="12.28125" style="1" customWidth="1"/>
    <col min="32" max="43" width="6.421875" style="1" customWidth="1"/>
    <col min="44" max="65" width="0" style="1" hidden="1" customWidth="1"/>
    <col min="66" max="16384" width="6.421875" style="1" customWidth="1"/>
  </cols>
  <sheetData>
    <row r="1" spans="1:70" ht="21.75" customHeight="1">
      <c r="A1" s="7"/>
      <c r="B1" s="104"/>
      <c r="C1" s="104"/>
      <c r="D1" s="105" t="s">
        <v>1</v>
      </c>
      <c r="E1" s="104"/>
      <c r="F1" s="106" t="s">
        <v>99</v>
      </c>
      <c r="G1" s="362" t="s">
        <v>100</v>
      </c>
      <c r="H1" s="362"/>
      <c r="I1" s="107"/>
      <c r="J1" s="108" t="s">
        <v>101</v>
      </c>
      <c r="K1" s="105" t="s">
        <v>102</v>
      </c>
      <c r="L1" s="106" t="s">
        <v>103</v>
      </c>
      <c r="M1" s="106"/>
      <c r="N1" s="106"/>
      <c r="O1" s="106"/>
      <c r="P1" s="106"/>
      <c r="Q1" s="106"/>
      <c r="R1" s="106"/>
      <c r="S1" s="106"/>
      <c r="T1" s="10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75" customHeight="1"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T2" s="10" t="s">
        <v>77</v>
      </c>
    </row>
    <row r="3" spans="2:46" ht="6.75" customHeight="1">
      <c r="B3" s="11"/>
      <c r="C3" s="12"/>
      <c r="D3" s="12"/>
      <c r="E3" s="12"/>
      <c r="F3" s="12"/>
      <c r="G3" s="12"/>
      <c r="H3" s="12"/>
      <c r="I3" s="109"/>
      <c r="J3" s="109"/>
      <c r="K3" s="12"/>
      <c r="L3" s="13"/>
      <c r="AT3" s="10" t="s">
        <v>78</v>
      </c>
    </row>
    <row r="4" spans="2:46" ht="36.75" customHeight="1">
      <c r="B4" s="14"/>
      <c r="C4" s="15"/>
      <c r="D4" s="16" t="s">
        <v>104</v>
      </c>
      <c r="E4" s="15"/>
      <c r="F4" s="15"/>
      <c r="G4" s="15"/>
      <c r="H4" s="15"/>
      <c r="I4" s="110"/>
      <c r="J4" s="110"/>
      <c r="K4" s="15"/>
      <c r="L4" s="17"/>
      <c r="N4" s="18" t="s">
        <v>13</v>
      </c>
      <c r="AT4" s="10" t="s">
        <v>6</v>
      </c>
    </row>
    <row r="5" spans="2:12" ht="6.75" customHeight="1">
      <c r="B5" s="14"/>
      <c r="C5" s="15"/>
      <c r="D5" s="15"/>
      <c r="E5" s="15"/>
      <c r="F5" s="15"/>
      <c r="G5" s="15"/>
      <c r="H5" s="15"/>
      <c r="I5" s="110"/>
      <c r="J5" s="110"/>
      <c r="K5" s="15"/>
      <c r="L5" s="17"/>
    </row>
    <row r="6" spans="2:12" ht="15">
      <c r="B6" s="14"/>
      <c r="C6" s="15"/>
      <c r="D6" s="23" t="s">
        <v>18</v>
      </c>
      <c r="E6" s="15"/>
      <c r="F6" s="15"/>
      <c r="G6" s="15"/>
      <c r="H6" s="15"/>
      <c r="I6" s="110"/>
      <c r="J6" s="110"/>
      <c r="K6" s="15"/>
      <c r="L6" s="17"/>
    </row>
    <row r="7" spans="2:12" ht="16.5" customHeight="1">
      <c r="B7" s="14"/>
      <c r="C7" s="15"/>
      <c r="D7" s="15"/>
      <c r="E7" s="363" t="str">
        <f>'Rekapitulace stavby'!K6</f>
        <v>Sokolov - Stavební úpravy komunikace ul. J.K. Tyla - Vodovod, kanalizace</v>
      </c>
      <c r="F7" s="363"/>
      <c r="G7" s="363"/>
      <c r="H7" s="363"/>
      <c r="I7" s="110"/>
      <c r="J7" s="110"/>
      <c r="K7" s="15"/>
      <c r="L7" s="17"/>
    </row>
    <row r="8" spans="2:12" s="27" customFormat="1" ht="15">
      <c r="B8" s="28"/>
      <c r="C8" s="29"/>
      <c r="D8" s="23" t="s">
        <v>105</v>
      </c>
      <c r="E8" s="29"/>
      <c r="F8" s="29"/>
      <c r="G8" s="29"/>
      <c r="H8" s="29"/>
      <c r="I8" s="111"/>
      <c r="J8" s="111"/>
      <c r="K8" s="29"/>
      <c r="L8" s="32"/>
    </row>
    <row r="9" spans="2:12" s="27" customFormat="1" ht="36.75" customHeight="1">
      <c r="B9" s="28"/>
      <c r="C9" s="29"/>
      <c r="D9" s="29"/>
      <c r="E9" s="351" t="s">
        <v>106</v>
      </c>
      <c r="F9" s="351"/>
      <c r="G9" s="351"/>
      <c r="H9" s="351"/>
      <c r="I9" s="111"/>
      <c r="J9" s="111"/>
      <c r="K9" s="29"/>
      <c r="L9" s="32"/>
    </row>
    <row r="10" spans="2:12" s="27" customFormat="1" ht="13.5">
      <c r="B10" s="28"/>
      <c r="C10" s="29"/>
      <c r="D10" s="29"/>
      <c r="E10" s="29"/>
      <c r="F10" s="29"/>
      <c r="G10" s="29"/>
      <c r="H10" s="29"/>
      <c r="I10" s="111"/>
      <c r="J10" s="111"/>
      <c r="K10" s="29"/>
      <c r="L10" s="32"/>
    </row>
    <row r="11" spans="2:12" s="27" customFormat="1" ht="14.25" customHeight="1">
      <c r="B11" s="28"/>
      <c r="C11" s="29"/>
      <c r="D11" s="23" t="s">
        <v>20</v>
      </c>
      <c r="E11" s="29"/>
      <c r="F11" s="21"/>
      <c r="G11" s="29"/>
      <c r="H11" s="29"/>
      <c r="I11" s="112" t="s">
        <v>21</v>
      </c>
      <c r="J11" s="113"/>
      <c r="K11" s="29"/>
      <c r="L11" s="32"/>
    </row>
    <row r="12" spans="2:12" s="27" customFormat="1" ht="14.25" customHeight="1">
      <c r="B12" s="28"/>
      <c r="C12" s="29"/>
      <c r="D12" s="23" t="s">
        <v>22</v>
      </c>
      <c r="E12" s="29"/>
      <c r="F12" s="21" t="s">
        <v>23</v>
      </c>
      <c r="G12" s="29"/>
      <c r="H12" s="29"/>
      <c r="I12" s="112" t="s">
        <v>24</v>
      </c>
      <c r="J12" s="114" t="str">
        <f>'Rekapitulace stavby'!AN8</f>
        <v>4. 5. 2019</v>
      </c>
      <c r="K12" s="29"/>
      <c r="L12" s="32"/>
    </row>
    <row r="13" spans="2:12" s="27" customFormat="1" ht="10.5" customHeight="1">
      <c r="B13" s="28"/>
      <c r="C13" s="29"/>
      <c r="D13" s="29"/>
      <c r="E13" s="29"/>
      <c r="F13" s="29"/>
      <c r="G13" s="29"/>
      <c r="H13" s="29"/>
      <c r="I13" s="111"/>
      <c r="J13" s="111"/>
      <c r="K13" s="29"/>
      <c r="L13" s="32"/>
    </row>
    <row r="14" spans="2:12" s="27" customFormat="1" ht="14.25" customHeight="1">
      <c r="B14" s="28"/>
      <c r="C14" s="29"/>
      <c r="D14" s="23" t="s">
        <v>26</v>
      </c>
      <c r="E14" s="29"/>
      <c r="F14" s="29"/>
      <c r="G14" s="29"/>
      <c r="H14" s="29"/>
      <c r="I14" s="112" t="s">
        <v>27</v>
      </c>
      <c r="J14" s="113">
        <f>IF('Rekapitulace stavby'!AN10="","",'Rekapitulace stavby'!AN10)</f>
      </c>
      <c r="K14" s="29"/>
      <c r="L14" s="32"/>
    </row>
    <row r="15" spans="2:12" s="27" customFormat="1" ht="18" customHeight="1">
      <c r="B15" s="28"/>
      <c r="C15" s="29"/>
      <c r="D15" s="29"/>
      <c r="E15" s="21" t="str">
        <f>IF('Rekapitulace stavby'!E11="","",'Rekapitulace stavby'!E11)</f>
        <v> </v>
      </c>
      <c r="F15" s="29"/>
      <c r="G15" s="29"/>
      <c r="H15" s="29"/>
      <c r="I15" s="112" t="s">
        <v>28</v>
      </c>
      <c r="J15" s="113">
        <f>IF('Rekapitulace stavby'!AN11="","",'Rekapitulace stavby'!AN11)</f>
      </c>
      <c r="K15" s="29"/>
      <c r="L15" s="32"/>
    </row>
    <row r="16" spans="2:12" s="27" customFormat="1" ht="6.75" customHeight="1">
      <c r="B16" s="28"/>
      <c r="C16" s="29"/>
      <c r="D16" s="29"/>
      <c r="E16" s="29"/>
      <c r="F16" s="29"/>
      <c r="G16" s="29"/>
      <c r="H16" s="29"/>
      <c r="I16" s="111"/>
      <c r="J16" s="111"/>
      <c r="K16" s="29"/>
      <c r="L16" s="32"/>
    </row>
    <row r="17" spans="2:12" s="27" customFormat="1" ht="14.25" customHeight="1">
      <c r="B17" s="28"/>
      <c r="C17" s="29"/>
      <c r="D17" s="23" t="s">
        <v>29</v>
      </c>
      <c r="E17" s="29"/>
      <c r="F17" s="29"/>
      <c r="G17" s="29"/>
      <c r="H17" s="29"/>
      <c r="I17" s="112" t="s">
        <v>27</v>
      </c>
      <c r="J17" s="113">
        <f>IF('Rekapitulace stavby'!AN13="Vyplň údaj","",IF('Rekapitulace stavby'!AN13="","",'Rekapitulace stavby'!AN13))</f>
      </c>
      <c r="K17" s="29"/>
      <c r="L17" s="32"/>
    </row>
    <row r="18" spans="2:12" s="27" customFormat="1" ht="18" customHeight="1">
      <c r="B18" s="28"/>
      <c r="C18" s="29"/>
      <c r="D18" s="29"/>
      <c r="E18" s="21">
        <f>IF('Rekapitulace stavby'!E14="Vyplň údaj","",IF('Rekapitulace stavby'!E14="","",'Rekapitulace stavby'!E14))</f>
      </c>
      <c r="F18" s="29"/>
      <c r="G18" s="29"/>
      <c r="H18" s="29"/>
      <c r="I18" s="112" t="s">
        <v>28</v>
      </c>
      <c r="J18" s="113">
        <f>IF('Rekapitulace stavby'!AN14="Vyplň údaj","",IF('Rekapitulace stavby'!AN14="","",'Rekapitulace stavby'!AN14))</f>
      </c>
      <c r="K18" s="29"/>
      <c r="L18" s="32"/>
    </row>
    <row r="19" spans="2:12" s="27" customFormat="1" ht="6.75" customHeight="1">
      <c r="B19" s="28"/>
      <c r="C19" s="29"/>
      <c r="D19" s="29"/>
      <c r="E19" s="29"/>
      <c r="F19" s="29"/>
      <c r="G19" s="29"/>
      <c r="H19" s="29"/>
      <c r="I19" s="111"/>
      <c r="J19" s="111"/>
      <c r="K19" s="29"/>
      <c r="L19" s="32"/>
    </row>
    <row r="20" spans="2:12" s="27" customFormat="1" ht="14.25" customHeight="1">
      <c r="B20" s="28"/>
      <c r="C20" s="29"/>
      <c r="D20" s="23" t="s">
        <v>31</v>
      </c>
      <c r="E20" s="29"/>
      <c r="F20" s="29"/>
      <c r="G20" s="29"/>
      <c r="H20" s="29"/>
      <c r="I20" s="112" t="s">
        <v>27</v>
      </c>
      <c r="J20" s="113">
        <f>IF('Rekapitulace stavby'!AN16="","",'Rekapitulace stavby'!AN16)</f>
      </c>
      <c r="K20" s="29"/>
      <c r="L20" s="32"/>
    </row>
    <row r="21" spans="2:12" s="27" customFormat="1" ht="18" customHeight="1">
      <c r="B21" s="28"/>
      <c r="C21" s="29"/>
      <c r="D21" s="29"/>
      <c r="E21" s="21" t="str">
        <f>IF('Rekapitulace stavby'!E17="","",'Rekapitulace stavby'!E17)</f>
        <v> </v>
      </c>
      <c r="F21" s="29"/>
      <c r="G21" s="29"/>
      <c r="H21" s="29"/>
      <c r="I21" s="112" t="s">
        <v>28</v>
      </c>
      <c r="J21" s="113">
        <f>IF('Rekapitulace stavby'!AN17="","",'Rekapitulace stavby'!AN17)</f>
      </c>
      <c r="K21" s="29"/>
      <c r="L21" s="32"/>
    </row>
    <row r="22" spans="2:12" s="27" customFormat="1" ht="6.75" customHeight="1">
      <c r="B22" s="28"/>
      <c r="C22" s="29"/>
      <c r="D22" s="29"/>
      <c r="E22" s="29"/>
      <c r="F22" s="29"/>
      <c r="G22" s="29"/>
      <c r="H22" s="29"/>
      <c r="I22" s="111"/>
      <c r="J22" s="111"/>
      <c r="K22" s="29"/>
      <c r="L22" s="32"/>
    </row>
    <row r="23" spans="2:12" s="27" customFormat="1" ht="14.25" customHeight="1">
      <c r="B23" s="28"/>
      <c r="C23" s="29"/>
      <c r="D23" s="23" t="s">
        <v>32</v>
      </c>
      <c r="E23" s="29"/>
      <c r="F23" s="29"/>
      <c r="G23" s="29"/>
      <c r="H23" s="29"/>
      <c r="I23" s="111"/>
      <c r="J23" s="111"/>
      <c r="K23" s="29"/>
      <c r="L23" s="32"/>
    </row>
    <row r="24" spans="2:12" s="115" customFormat="1" ht="16.5" customHeight="1">
      <c r="B24" s="116"/>
      <c r="C24" s="117"/>
      <c r="D24" s="117"/>
      <c r="E24" s="344"/>
      <c r="F24" s="344"/>
      <c r="G24" s="344"/>
      <c r="H24" s="344"/>
      <c r="I24" s="118"/>
      <c r="J24" s="118"/>
      <c r="K24" s="117"/>
      <c r="L24" s="119"/>
    </row>
    <row r="25" spans="2:12" s="27" customFormat="1" ht="6.75" customHeight="1">
      <c r="B25" s="28"/>
      <c r="C25" s="29"/>
      <c r="D25" s="29"/>
      <c r="E25" s="29"/>
      <c r="F25" s="29"/>
      <c r="G25" s="29"/>
      <c r="H25" s="29"/>
      <c r="I25" s="111"/>
      <c r="J25" s="111"/>
      <c r="K25" s="29"/>
      <c r="L25" s="32"/>
    </row>
    <row r="26" spans="2:12" s="27" customFormat="1" ht="6.75" customHeight="1">
      <c r="B26" s="28"/>
      <c r="C26" s="29"/>
      <c r="D26" s="74"/>
      <c r="E26" s="74"/>
      <c r="F26" s="74"/>
      <c r="G26" s="74"/>
      <c r="H26" s="74"/>
      <c r="I26" s="120"/>
      <c r="J26" s="120"/>
      <c r="K26" s="74"/>
      <c r="L26" s="121"/>
    </row>
    <row r="27" spans="2:12" s="27" customFormat="1" ht="15">
      <c r="B27" s="28"/>
      <c r="C27" s="29"/>
      <c r="D27" s="29"/>
      <c r="E27" s="23" t="s">
        <v>107</v>
      </c>
      <c r="F27" s="29"/>
      <c r="G27" s="29"/>
      <c r="H27" s="29"/>
      <c r="I27" s="111"/>
      <c r="J27" s="111"/>
      <c r="K27" s="122">
        <f>I58</f>
        <v>0</v>
      </c>
      <c r="L27" s="32"/>
    </row>
    <row r="28" spans="2:12" s="27" customFormat="1" ht="15">
      <c r="B28" s="28"/>
      <c r="C28" s="29"/>
      <c r="D28" s="29"/>
      <c r="E28" s="23" t="s">
        <v>108</v>
      </c>
      <c r="F28" s="29"/>
      <c r="G28" s="29"/>
      <c r="H28" s="29"/>
      <c r="I28" s="111"/>
      <c r="J28" s="111"/>
      <c r="K28" s="122">
        <f>J58</f>
        <v>0</v>
      </c>
      <c r="L28" s="32"/>
    </row>
    <row r="29" spans="2:12" s="27" customFormat="1" ht="25.5" customHeight="1">
      <c r="B29" s="28"/>
      <c r="C29" s="29"/>
      <c r="D29" s="123" t="s">
        <v>33</v>
      </c>
      <c r="E29" s="29"/>
      <c r="F29" s="29"/>
      <c r="G29" s="29"/>
      <c r="H29" s="29"/>
      <c r="I29" s="111"/>
      <c r="J29" s="111"/>
      <c r="K29" s="78">
        <f>ROUND(K86,2)</f>
        <v>0</v>
      </c>
      <c r="L29" s="32"/>
    </row>
    <row r="30" spans="2:12" s="27" customFormat="1" ht="6.75" customHeight="1">
      <c r="B30" s="28"/>
      <c r="C30" s="29"/>
      <c r="D30" s="74"/>
      <c r="E30" s="74"/>
      <c r="F30" s="74"/>
      <c r="G30" s="74"/>
      <c r="H30" s="74"/>
      <c r="I30" s="120"/>
      <c r="J30" s="120"/>
      <c r="K30" s="74"/>
      <c r="L30" s="121"/>
    </row>
    <row r="31" spans="2:12" s="27" customFormat="1" ht="14.25" customHeight="1">
      <c r="B31" s="28"/>
      <c r="C31" s="29"/>
      <c r="D31" s="29"/>
      <c r="E31" s="29"/>
      <c r="F31" s="33" t="s">
        <v>35</v>
      </c>
      <c r="G31" s="29"/>
      <c r="H31" s="29"/>
      <c r="I31" s="124" t="s">
        <v>34</v>
      </c>
      <c r="J31" s="111"/>
      <c r="K31" s="33" t="s">
        <v>36</v>
      </c>
      <c r="L31" s="32"/>
    </row>
    <row r="32" spans="2:12" s="27" customFormat="1" ht="14.25" customHeight="1">
      <c r="B32" s="28"/>
      <c r="C32" s="29"/>
      <c r="D32" s="37" t="s">
        <v>37</v>
      </c>
      <c r="E32" s="37" t="s">
        <v>38</v>
      </c>
      <c r="F32" s="125">
        <f>ROUND(SUM(BE86:BE214),2)</f>
        <v>0</v>
      </c>
      <c r="G32" s="29"/>
      <c r="H32" s="29"/>
      <c r="I32" s="126">
        <v>0.21000000000000002</v>
      </c>
      <c r="J32" s="111"/>
      <c r="K32" s="125">
        <f>ROUND(ROUND((SUM(BE86:BE214)),2)*I32,2)</f>
        <v>0</v>
      </c>
      <c r="L32" s="32"/>
    </row>
    <row r="33" spans="2:12" s="27" customFormat="1" ht="14.25" customHeight="1">
      <c r="B33" s="28"/>
      <c r="C33" s="29"/>
      <c r="D33" s="29"/>
      <c r="E33" s="37" t="s">
        <v>39</v>
      </c>
      <c r="F33" s="125">
        <f>ROUND(SUM(BF86:BF214),2)</f>
        <v>0</v>
      </c>
      <c r="G33" s="29"/>
      <c r="H33" s="29"/>
      <c r="I33" s="126">
        <v>0.15000000000000002</v>
      </c>
      <c r="J33" s="111"/>
      <c r="K33" s="125">
        <f>ROUND(ROUND((SUM(BF86:BF214)),2)*I33,2)</f>
        <v>0</v>
      </c>
      <c r="L33" s="32"/>
    </row>
    <row r="34" spans="2:12" s="27" customFormat="1" ht="14.25" customHeight="1" hidden="1">
      <c r="B34" s="28"/>
      <c r="C34" s="29"/>
      <c r="D34" s="29"/>
      <c r="E34" s="37" t="s">
        <v>40</v>
      </c>
      <c r="F34" s="125">
        <f>ROUND(SUM(BG86:BG214),2)</f>
        <v>0</v>
      </c>
      <c r="G34" s="29"/>
      <c r="H34" s="29"/>
      <c r="I34" s="126">
        <v>0.21000000000000002</v>
      </c>
      <c r="J34" s="111"/>
      <c r="K34" s="125">
        <v>0</v>
      </c>
      <c r="L34" s="32"/>
    </row>
    <row r="35" spans="2:12" s="27" customFormat="1" ht="14.25" customHeight="1" hidden="1">
      <c r="B35" s="28"/>
      <c r="C35" s="29"/>
      <c r="D35" s="29"/>
      <c r="E35" s="37" t="s">
        <v>41</v>
      </c>
      <c r="F35" s="125">
        <f>ROUND(SUM(BH86:BH214),2)</f>
        <v>0</v>
      </c>
      <c r="G35" s="29"/>
      <c r="H35" s="29"/>
      <c r="I35" s="126">
        <v>0.15000000000000002</v>
      </c>
      <c r="J35" s="111"/>
      <c r="K35" s="125">
        <v>0</v>
      </c>
      <c r="L35" s="32"/>
    </row>
    <row r="36" spans="2:12" s="27" customFormat="1" ht="14.25" customHeight="1" hidden="1">
      <c r="B36" s="28"/>
      <c r="C36" s="29"/>
      <c r="D36" s="29"/>
      <c r="E36" s="37" t="s">
        <v>42</v>
      </c>
      <c r="F36" s="125">
        <f>ROUND(SUM(BI86:BI214),2)</f>
        <v>0</v>
      </c>
      <c r="G36" s="29"/>
      <c r="H36" s="29"/>
      <c r="I36" s="126">
        <v>0</v>
      </c>
      <c r="J36" s="111"/>
      <c r="K36" s="125">
        <v>0</v>
      </c>
      <c r="L36" s="32"/>
    </row>
    <row r="37" spans="2:12" s="27" customFormat="1" ht="6.75" customHeight="1">
      <c r="B37" s="28"/>
      <c r="C37" s="29"/>
      <c r="D37" s="29"/>
      <c r="E37" s="29"/>
      <c r="F37" s="29"/>
      <c r="G37" s="29"/>
      <c r="H37" s="29"/>
      <c r="I37" s="111"/>
      <c r="J37" s="111"/>
      <c r="K37" s="29"/>
      <c r="L37" s="32"/>
    </row>
    <row r="38" spans="2:12" s="27" customFormat="1" ht="25.5" customHeight="1">
      <c r="B38" s="28"/>
      <c r="C38" s="127"/>
      <c r="D38" s="128" t="s">
        <v>43</v>
      </c>
      <c r="E38" s="68"/>
      <c r="F38" s="68"/>
      <c r="G38" s="129" t="s">
        <v>44</v>
      </c>
      <c r="H38" s="130" t="s">
        <v>45</v>
      </c>
      <c r="I38" s="131"/>
      <c r="J38" s="131"/>
      <c r="K38" s="132">
        <f>SUM(K29:K36)</f>
        <v>0</v>
      </c>
      <c r="L38" s="133"/>
    </row>
    <row r="39" spans="2:12" s="27" customFormat="1" ht="14.25" customHeight="1">
      <c r="B39" s="44"/>
      <c r="C39" s="45"/>
      <c r="D39" s="45"/>
      <c r="E39" s="45"/>
      <c r="F39" s="45"/>
      <c r="G39" s="45"/>
      <c r="H39" s="45"/>
      <c r="I39" s="134"/>
      <c r="J39" s="134"/>
      <c r="K39" s="45"/>
      <c r="L39" s="46"/>
    </row>
    <row r="43" spans="2:12" s="27" customFormat="1" ht="6.75" customHeight="1">
      <c r="B43" s="135"/>
      <c r="C43" s="136"/>
      <c r="D43" s="136"/>
      <c r="E43" s="136"/>
      <c r="F43" s="136"/>
      <c r="G43" s="136"/>
      <c r="H43" s="136"/>
      <c r="I43" s="137"/>
      <c r="J43" s="137"/>
      <c r="K43" s="136"/>
      <c r="L43" s="138"/>
    </row>
    <row r="44" spans="2:12" s="27" customFormat="1" ht="36.75" customHeight="1">
      <c r="B44" s="28"/>
      <c r="C44" s="16" t="s">
        <v>109</v>
      </c>
      <c r="D44" s="29"/>
      <c r="E44" s="29"/>
      <c r="F44" s="29"/>
      <c r="G44" s="29"/>
      <c r="H44" s="29"/>
      <c r="I44" s="111"/>
      <c r="J44" s="111"/>
      <c r="K44" s="29"/>
      <c r="L44" s="32"/>
    </row>
    <row r="45" spans="2:12" s="27" customFormat="1" ht="6.75" customHeight="1">
      <c r="B45" s="28"/>
      <c r="C45" s="29"/>
      <c r="D45" s="29"/>
      <c r="E45" s="29"/>
      <c r="F45" s="29"/>
      <c r="G45" s="29"/>
      <c r="H45" s="29"/>
      <c r="I45" s="111"/>
      <c r="J45" s="111"/>
      <c r="K45" s="29"/>
      <c r="L45" s="32"/>
    </row>
    <row r="46" spans="2:12" s="27" customFormat="1" ht="14.25" customHeight="1">
      <c r="B46" s="28"/>
      <c r="C46" s="23" t="s">
        <v>18</v>
      </c>
      <c r="D46" s="29"/>
      <c r="E46" s="29"/>
      <c r="F46" s="29"/>
      <c r="G46" s="29"/>
      <c r="H46" s="29"/>
      <c r="I46" s="111"/>
      <c r="J46" s="111"/>
      <c r="K46" s="29"/>
      <c r="L46" s="32"/>
    </row>
    <row r="47" spans="2:12" s="27" customFormat="1" ht="16.5" customHeight="1">
      <c r="B47" s="28"/>
      <c r="C47" s="29"/>
      <c r="D47" s="29"/>
      <c r="E47" s="363" t="str">
        <f>E7</f>
        <v>Sokolov - Stavební úpravy komunikace ul. J.K. Tyla - Vodovod, kanalizace</v>
      </c>
      <c r="F47" s="363"/>
      <c r="G47" s="363"/>
      <c r="H47" s="363"/>
      <c r="I47" s="111"/>
      <c r="J47" s="111"/>
      <c r="K47" s="29"/>
      <c r="L47" s="32"/>
    </row>
    <row r="48" spans="2:12" s="27" customFormat="1" ht="14.25" customHeight="1">
      <c r="B48" s="28"/>
      <c r="C48" s="23" t="s">
        <v>105</v>
      </c>
      <c r="D48" s="29"/>
      <c r="E48" s="29"/>
      <c r="F48" s="29"/>
      <c r="G48" s="29"/>
      <c r="H48" s="29"/>
      <c r="I48" s="111"/>
      <c r="J48" s="111"/>
      <c r="K48" s="29"/>
      <c r="L48" s="32"/>
    </row>
    <row r="49" spans="2:12" s="27" customFormat="1" ht="17.25" customHeight="1">
      <c r="B49" s="28"/>
      <c r="C49" s="29"/>
      <c r="D49" s="29"/>
      <c r="E49" s="351" t="str">
        <f>E9</f>
        <v>1 - SO 02 Jednotná kanalizace - stoka A</v>
      </c>
      <c r="F49" s="351"/>
      <c r="G49" s="351"/>
      <c r="H49" s="351"/>
      <c r="I49" s="111"/>
      <c r="J49" s="111"/>
      <c r="K49" s="29"/>
      <c r="L49" s="32"/>
    </row>
    <row r="50" spans="2:12" s="27" customFormat="1" ht="6.75" customHeight="1">
      <c r="B50" s="28"/>
      <c r="C50" s="29"/>
      <c r="D50" s="29"/>
      <c r="E50" s="29"/>
      <c r="F50" s="29"/>
      <c r="G50" s="29"/>
      <c r="H50" s="29"/>
      <c r="I50" s="111"/>
      <c r="J50" s="111"/>
      <c r="K50" s="29"/>
      <c r="L50" s="32"/>
    </row>
    <row r="51" spans="2:12" s="27" customFormat="1" ht="18" customHeight="1">
      <c r="B51" s="28"/>
      <c r="C51" s="23" t="s">
        <v>22</v>
      </c>
      <c r="D51" s="29"/>
      <c r="E51" s="29"/>
      <c r="F51" s="21" t="str">
        <f>F12</f>
        <v> </v>
      </c>
      <c r="G51" s="29"/>
      <c r="H51" s="29"/>
      <c r="I51" s="112" t="s">
        <v>24</v>
      </c>
      <c r="J51" s="114" t="str">
        <f>IF(J12="","",J12)</f>
        <v>4. 5. 2019</v>
      </c>
      <c r="K51" s="29"/>
      <c r="L51" s="32"/>
    </row>
    <row r="52" spans="2:12" s="27" customFormat="1" ht="6.75" customHeight="1">
      <c r="B52" s="28"/>
      <c r="C52" s="29"/>
      <c r="D52" s="29"/>
      <c r="E52" s="29"/>
      <c r="F52" s="29"/>
      <c r="G52" s="29"/>
      <c r="H52" s="29"/>
      <c r="I52" s="111"/>
      <c r="J52" s="111"/>
      <c r="K52" s="29"/>
      <c r="L52" s="32"/>
    </row>
    <row r="53" spans="2:12" s="27" customFormat="1" ht="15">
      <c r="B53" s="28"/>
      <c r="C53" s="23" t="s">
        <v>26</v>
      </c>
      <c r="D53" s="29"/>
      <c r="E53" s="29"/>
      <c r="F53" s="21" t="str">
        <f>E15</f>
        <v> </v>
      </c>
      <c r="G53" s="29"/>
      <c r="H53" s="29"/>
      <c r="I53" s="112" t="s">
        <v>31</v>
      </c>
      <c r="J53" s="364" t="str">
        <f>E21</f>
        <v> </v>
      </c>
      <c r="K53" s="29"/>
      <c r="L53" s="32"/>
    </row>
    <row r="54" spans="2:12" s="27" customFormat="1" ht="14.25" customHeight="1">
      <c r="B54" s="28"/>
      <c r="C54" s="23" t="s">
        <v>29</v>
      </c>
      <c r="D54" s="29"/>
      <c r="E54" s="29"/>
      <c r="F54" s="21">
        <f>IF(E18="","",E18)</f>
      </c>
      <c r="G54" s="29"/>
      <c r="H54" s="29"/>
      <c r="I54" s="111"/>
      <c r="J54" s="364"/>
      <c r="K54" s="29"/>
      <c r="L54" s="32"/>
    </row>
    <row r="55" spans="2:12" s="27" customFormat="1" ht="9.75" customHeight="1">
      <c r="B55" s="28"/>
      <c r="C55" s="29"/>
      <c r="D55" s="29"/>
      <c r="E55" s="29"/>
      <c r="F55" s="29"/>
      <c r="G55" s="29"/>
      <c r="H55" s="29"/>
      <c r="I55" s="111"/>
      <c r="J55" s="111"/>
      <c r="K55" s="29"/>
      <c r="L55" s="32"/>
    </row>
    <row r="56" spans="2:12" s="27" customFormat="1" ht="29.25" customHeight="1">
      <c r="B56" s="28"/>
      <c r="C56" s="139" t="s">
        <v>110</v>
      </c>
      <c r="D56" s="127"/>
      <c r="E56" s="127"/>
      <c r="F56" s="127"/>
      <c r="G56" s="127"/>
      <c r="H56" s="127"/>
      <c r="I56" s="140" t="s">
        <v>111</v>
      </c>
      <c r="J56" s="140" t="s">
        <v>112</v>
      </c>
      <c r="K56" s="141" t="s">
        <v>113</v>
      </c>
      <c r="L56" s="142"/>
    </row>
    <row r="57" spans="2:12" s="27" customFormat="1" ht="9.75" customHeight="1">
      <c r="B57" s="28"/>
      <c r="C57" s="29"/>
      <c r="D57" s="29"/>
      <c r="E57" s="29"/>
      <c r="F57" s="29"/>
      <c r="G57" s="29"/>
      <c r="H57" s="29"/>
      <c r="I57" s="111"/>
      <c r="J57" s="111"/>
      <c r="K57" s="29"/>
      <c r="L57" s="32"/>
    </row>
    <row r="58" spans="2:47" s="27" customFormat="1" ht="29.25" customHeight="1">
      <c r="B58" s="28"/>
      <c r="C58" s="143" t="s">
        <v>114</v>
      </c>
      <c r="D58" s="29"/>
      <c r="E58" s="29"/>
      <c r="F58" s="29"/>
      <c r="G58" s="29"/>
      <c r="H58" s="29"/>
      <c r="I58" s="144">
        <f aca="true" t="shared" si="0" ref="I58:J60">Q86</f>
        <v>0</v>
      </c>
      <c r="J58" s="144">
        <f t="shared" si="0"/>
        <v>0</v>
      </c>
      <c r="K58" s="78">
        <f>K86</f>
        <v>0</v>
      </c>
      <c r="L58" s="32"/>
      <c r="AU58" s="10" t="s">
        <v>115</v>
      </c>
    </row>
    <row r="59" spans="2:12" s="145" customFormat="1" ht="24.75" customHeight="1">
      <c r="B59" s="146"/>
      <c r="C59" s="147"/>
      <c r="D59" s="148" t="s">
        <v>116</v>
      </c>
      <c r="E59" s="149"/>
      <c r="F59" s="149"/>
      <c r="G59" s="149"/>
      <c r="H59" s="149"/>
      <c r="I59" s="150">
        <f t="shared" si="0"/>
        <v>0</v>
      </c>
      <c r="J59" s="150">
        <f t="shared" si="0"/>
        <v>0</v>
      </c>
      <c r="K59" s="151">
        <f>K87</f>
        <v>0</v>
      </c>
      <c r="L59" s="152"/>
    </row>
    <row r="60" spans="2:12" s="153" customFormat="1" ht="19.5" customHeight="1">
      <c r="B60" s="154"/>
      <c r="C60" s="155"/>
      <c r="D60" s="156" t="s">
        <v>117</v>
      </c>
      <c r="E60" s="157"/>
      <c r="F60" s="157"/>
      <c r="G60" s="157"/>
      <c r="H60" s="157"/>
      <c r="I60" s="158">
        <f t="shared" si="0"/>
        <v>0</v>
      </c>
      <c r="J60" s="158">
        <f t="shared" si="0"/>
        <v>0</v>
      </c>
      <c r="K60" s="159">
        <f>K88</f>
        <v>0</v>
      </c>
      <c r="L60" s="160"/>
    </row>
    <row r="61" spans="2:12" s="153" customFormat="1" ht="19.5" customHeight="1">
      <c r="B61" s="154"/>
      <c r="C61" s="155"/>
      <c r="D61" s="156" t="s">
        <v>118</v>
      </c>
      <c r="E61" s="157"/>
      <c r="F61" s="157"/>
      <c r="G61" s="157"/>
      <c r="H61" s="157"/>
      <c r="I61" s="158">
        <f>Q153</f>
        <v>0</v>
      </c>
      <c r="J61" s="158">
        <f>R153</f>
        <v>0</v>
      </c>
      <c r="K61" s="159">
        <f>K153</f>
        <v>0</v>
      </c>
      <c r="L61" s="160"/>
    </row>
    <row r="62" spans="2:12" s="153" customFormat="1" ht="19.5" customHeight="1">
      <c r="B62" s="154"/>
      <c r="C62" s="155"/>
      <c r="D62" s="156" t="s">
        <v>119</v>
      </c>
      <c r="E62" s="157"/>
      <c r="F62" s="157"/>
      <c r="G62" s="157"/>
      <c r="H62" s="157"/>
      <c r="I62" s="158">
        <f>Q157</f>
        <v>0</v>
      </c>
      <c r="J62" s="158">
        <f>R157</f>
        <v>0</v>
      </c>
      <c r="K62" s="159">
        <f>K157</f>
        <v>0</v>
      </c>
      <c r="L62" s="160"/>
    </row>
    <row r="63" spans="2:12" s="153" customFormat="1" ht="19.5" customHeight="1">
      <c r="B63" s="154"/>
      <c r="C63" s="155"/>
      <c r="D63" s="156" t="s">
        <v>120</v>
      </c>
      <c r="E63" s="157"/>
      <c r="F63" s="157"/>
      <c r="G63" s="157"/>
      <c r="H63" s="157"/>
      <c r="I63" s="158">
        <f>Q162</f>
        <v>0</v>
      </c>
      <c r="J63" s="158">
        <f>R162</f>
        <v>0</v>
      </c>
      <c r="K63" s="159">
        <f>K162</f>
        <v>0</v>
      </c>
      <c r="L63" s="160"/>
    </row>
    <row r="64" spans="2:12" s="153" customFormat="1" ht="19.5" customHeight="1">
      <c r="B64" s="154"/>
      <c r="C64" s="155"/>
      <c r="D64" s="156" t="s">
        <v>121</v>
      </c>
      <c r="E64" s="157"/>
      <c r="F64" s="157"/>
      <c r="G64" s="157"/>
      <c r="H64" s="157"/>
      <c r="I64" s="158">
        <f>Q204</f>
        <v>0</v>
      </c>
      <c r="J64" s="158">
        <f>R204</f>
        <v>0</v>
      </c>
      <c r="K64" s="159">
        <f>K204</f>
        <v>0</v>
      </c>
      <c r="L64" s="160"/>
    </row>
    <row r="65" spans="2:12" s="145" customFormat="1" ht="24.75" customHeight="1">
      <c r="B65" s="146"/>
      <c r="C65" s="147"/>
      <c r="D65" s="148" t="s">
        <v>122</v>
      </c>
      <c r="E65" s="149"/>
      <c r="F65" s="149"/>
      <c r="G65" s="149"/>
      <c r="H65" s="149"/>
      <c r="I65" s="150">
        <f>Q206</f>
        <v>0</v>
      </c>
      <c r="J65" s="150">
        <f>R206</f>
        <v>0</v>
      </c>
      <c r="K65" s="151">
        <f>K206</f>
        <v>0</v>
      </c>
      <c r="L65" s="152"/>
    </row>
    <row r="66" spans="2:12" s="153" customFormat="1" ht="19.5" customHeight="1">
      <c r="B66" s="154"/>
      <c r="C66" s="155"/>
      <c r="D66" s="156" t="s">
        <v>123</v>
      </c>
      <c r="E66" s="157"/>
      <c r="F66" s="157"/>
      <c r="G66" s="157"/>
      <c r="H66" s="157"/>
      <c r="I66" s="158">
        <f>Q207</f>
        <v>0</v>
      </c>
      <c r="J66" s="158">
        <f>R207</f>
        <v>0</v>
      </c>
      <c r="K66" s="159">
        <f>K207</f>
        <v>0</v>
      </c>
      <c r="L66" s="160"/>
    </row>
    <row r="67" spans="2:12" s="27" customFormat="1" ht="21.75" customHeight="1">
      <c r="B67" s="28"/>
      <c r="C67" s="29"/>
      <c r="D67" s="29"/>
      <c r="E67" s="29"/>
      <c r="F67" s="29"/>
      <c r="G67" s="29"/>
      <c r="H67" s="29"/>
      <c r="I67" s="111"/>
      <c r="J67" s="111"/>
      <c r="K67" s="29"/>
      <c r="L67" s="32"/>
    </row>
    <row r="68" spans="2:12" s="27" customFormat="1" ht="6.75" customHeight="1">
      <c r="B68" s="44"/>
      <c r="C68" s="45"/>
      <c r="D68" s="45"/>
      <c r="E68" s="45"/>
      <c r="F68" s="45"/>
      <c r="G68" s="45"/>
      <c r="H68" s="45"/>
      <c r="I68" s="134"/>
      <c r="J68" s="134"/>
      <c r="K68" s="45"/>
      <c r="L68" s="46"/>
    </row>
    <row r="72" spans="2:13" s="27" customFormat="1" ht="6.75" customHeight="1">
      <c r="B72" s="47"/>
      <c r="C72" s="48"/>
      <c r="D72" s="48"/>
      <c r="E72" s="48"/>
      <c r="F72" s="48"/>
      <c r="G72" s="48"/>
      <c r="H72" s="48"/>
      <c r="I72" s="137"/>
      <c r="J72" s="137"/>
      <c r="K72" s="48"/>
      <c r="L72" s="48"/>
      <c r="M72" s="49"/>
    </row>
    <row r="73" spans="2:13" s="27" customFormat="1" ht="36.75" customHeight="1">
      <c r="B73" s="28"/>
      <c r="C73" s="50" t="s">
        <v>124</v>
      </c>
      <c r="D73" s="51"/>
      <c r="E73" s="51"/>
      <c r="F73" s="51"/>
      <c r="G73" s="51"/>
      <c r="H73" s="51"/>
      <c r="I73" s="161"/>
      <c r="J73" s="161"/>
      <c r="K73" s="51"/>
      <c r="L73" s="51"/>
      <c r="M73" s="49"/>
    </row>
    <row r="74" spans="2:13" s="27" customFormat="1" ht="6.75" customHeight="1">
      <c r="B74" s="28"/>
      <c r="C74" s="51"/>
      <c r="D74" s="51"/>
      <c r="E74" s="51"/>
      <c r="F74" s="51"/>
      <c r="G74" s="51"/>
      <c r="H74" s="51"/>
      <c r="I74" s="161"/>
      <c r="J74" s="161"/>
      <c r="K74" s="51"/>
      <c r="L74" s="51"/>
      <c r="M74" s="49"/>
    </row>
    <row r="75" spans="2:13" s="27" customFormat="1" ht="14.25" customHeight="1">
      <c r="B75" s="28"/>
      <c r="C75" s="54" t="s">
        <v>18</v>
      </c>
      <c r="D75" s="51"/>
      <c r="E75" s="51"/>
      <c r="F75" s="51"/>
      <c r="G75" s="51"/>
      <c r="H75" s="51"/>
      <c r="I75" s="161"/>
      <c r="J75" s="161"/>
      <c r="K75" s="51"/>
      <c r="L75" s="51"/>
      <c r="M75" s="49"/>
    </row>
    <row r="76" spans="2:13" s="27" customFormat="1" ht="16.5" customHeight="1">
      <c r="B76" s="28"/>
      <c r="C76" s="51"/>
      <c r="D76" s="51"/>
      <c r="E76" s="363" t="str">
        <f>E7</f>
        <v>Sokolov - Stavební úpravy komunikace ul. J.K. Tyla - Vodovod, kanalizace</v>
      </c>
      <c r="F76" s="363"/>
      <c r="G76" s="363"/>
      <c r="H76" s="363"/>
      <c r="I76" s="161"/>
      <c r="J76" s="161"/>
      <c r="K76" s="51"/>
      <c r="L76" s="51"/>
      <c r="M76" s="49"/>
    </row>
    <row r="77" spans="2:13" s="27" customFormat="1" ht="14.25" customHeight="1">
      <c r="B77" s="28"/>
      <c r="C77" s="54" t="s">
        <v>105</v>
      </c>
      <c r="D77" s="51"/>
      <c r="E77" s="51"/>
      <c r="F77" s="51"/>
      <c r="G77" s="51"/>
      <c r="H77" s="51"/>
      <c r="I77" s="161"/>
      <c r="J77" s="161"/>
      <c r="K77" s="51"/>
      <c r="L77" s="51"/>
      <c r="M77" s="49"/>
    </row>
    <row r="78" spans="2:13" s="27" customFormat="1" ht="17.25" customHeight="1">
      <c r="B78" s="28"/>
      <c r="C78" s="51"/>
      <c r="D78" s="51"/>
      <c r="E78" s="351" t="str">
        <f>E9</f>
        <v>1 - SO 02 Jednotná kanalizace - stoka A</v>
      </c>
      <c r="F78" s="351"/>
      <c r="G78" s="351"/>
      <c r="H78" s="351"/>
      <c r="I78" s="161"/>
      <c r="J78" s="161"/>
      <c r="K78" s="51"/>
      <c r="L78" s="51"/>
      <c r="M78" s="49"/>
    </row>
    <row r="79" spans="2:13" s="27" customFormat="1" ht="6.75" customHeight="1">
      <c r="B79" s="28"/>
      <c r="C79" s="51"/>
      <c r="D79" s="51"/>
      <c r="E79" s="51"/>
      <c r="F79" s="51"/>
      <c r="G79" s="51"/>
      <c r="H79" s="51"/>
      <c r="I79" s="161"/>
      <c r="J79" s="161"/>
      <c r="K79" s="51"/>
      <c r="L79" s="51"/>
      <c r="M79" s="49"/>
    </row>
    <row r="80" spans="2:13" s="27" customFormat="1" ht="18" customHeight="1">
      <c r="B80" s="28"/>
      <c r="C80" s="54" t="s">
        <v>22</v>
      </c>
      <c r="D80" s="51"/>
      <c r="E80" s="51"/>
      <c r="F80" s="162" t="str">
        <f>F12</f>
        <v> </v>
      </c>
      <c r="G80" s="51"/>
      <c r="H80" s="51"/>
      <c r="I80" s="163" t="s">
        <v>24</v>
      </c>
      <c r="J80" s="164" t="str">
        <f>IF(J12="","",J12)</f>
        <v>4. 5. 2019</v>
      </c>
      <c r="K80" s="51"/>
      <c r="L80" s="51"/>
      <c r="M80" s="49"/>
    </row>
    <row r="81" spans="2:13" s="27" customFormat="1" ht="6.75" customHeight="1">
      <c r="B81" s="28"/>
      <c r="C81" s="51"/>
      <c r="D81" s="51"/>
      <c r="E81" s="51"/>
      <c r="F81" s="51"/>
      <c r="G81" s="51"/>
      <c r="H81" s="51"/>
      <c r="I81" s="161"/>
      <c r="J81" s="161"/>
      <c r="K81" s="51"/>
      <c r="L81" s="51"/>
      <c r="M81" s="49"/>
    </row>
    <row r="82" spans="2:13" s="27" customFormat="1" ht="15">
      <c r="B82" s="28"/>
      <c r="C82" s="54" t="s">
        <v>26</v>
      </c>
      <c r="D82" s="51"/>
      <c r="E82" s="51"/>
      <c r="F82" s="162" t="str">
        <f>E15</f>
        <v> </v>
      </c>
      <c r="G82" s="51"/>
      <c r="H82" s="51"/>
      <c r="I82" s="163" t="s">
        <v>31</v>
      </c>
      <c r="J82" s="165" t="str">
        <f>E21</f>
        <v> </v>
      </c>
      <c r="K82" s="51"/>
      <c r="L82" s="51"/>
      <c r="M82" s="49"/>
    </row>
    <row r="83" spans="2:13" s="27" customFormat="1" ht="14.25" customHeight="1">
      <c r="B83" s="28"/>
      <c r="C83" s="54" t="s">
        <v>29</v>
      </c>
      <c r="D83" s="51"/>
      <c r="E83" s="51"/>
      <c r="F83" s="162">
        <f>IF(E18="","",E18)</f>
      </c>
      <c r="G83" s="51"/>
      <c r="H83" s="51"/>
      <c r="I83" s="161"/>
      <c r="J83" s="161"/>
      <c r="K83" s="51"/>
      <c r="L83" s="51"/>
      <c r="M83" s="49"/>
    </row>
    <row r="84" spans="2:13" s="27" customFormat="1" ht="9.75" customHeight="1">
      <c r="B84" s="28"/>
      <c r="C84" s="51"/>
      <c r="D84" s="51"/>
      <c r="E84" s="51"/>
      <c r="F84" s="51"/>
      <c r="G84" s="51"/>
      <c r="H84" s="51"/>
      <c r="I84" s="161"/>
      <c r="J84" s="161"/>
      <c r="K84" s="51"/>
      <c r="L84" s="51"/>
      <c r="M84" s="49"/>
    </row>
    <row r="85" spans="2:24" s="166" customFormat="1" ht="29.25" customHeight="1">
      <c r="B85" s="167"/>
      <c r="C85" s="168" t="s">
        <v>125</v>
      </c>
      <c r="D85" s="169" t="s">
        <v>52</v>
      </c>
      <c r="E85" s="169" t="s">
        <v>48</v>
      </c>
      <c r="F85" s="169" t="s">
        <v>126</v>
      </c>
      <c r="G85" s="169" t="s">
        <v>127</v>
      </c>
      <c r="H85" s="169" t="s">
        <v>128</v>
      </c>
      <c r="I85" s="170" t="s">
        <v>129</v>
      </c>
      <c r="J85" s="170" t="s">
        <v>130</v>
      </c>
      <c r="K85" s="169" t="s">
        <v>113</v>
      </c>
      <c r="L85" s="171" t="s">
        <v>131</v>
      </c>
      <c r="M85" s="172"/>
      <c r="N85" s="70" t="s">
        <v>132</v>
      </c>
      <c r="O85" s="71" t="s">
        <v>37</v>
      </c>
      <c r="P85" s="71" t="s">
        <v>133</v>
      </c>
      <c r="Q85" s="71" t="s">
        <v>134</v>
      </c>
      <c r="R85" s="71" t="s">
        <v>135</v>
      </c>
      <c r="S85" s="71" t="s">
        <v>136</v>
      </c>
      <c r="T85" s="71" t="s">
        <v>137</v>
      </c>
      <c r="U85" s="71" t="s">
        <v>138</v>
      </c>
      <c r="V85" s="71" t="s">
        <v>139</v>
      </c>
      <c r="W85" s="71" t="s">
        <v>140</v>
      </c>
      <c r="X85" s="72" t="s">
        <v>141</v>
      </c>
    </row>
    <row r="86" spans="2:63" s="27" customFormat="1" ht="29.25" customHeight="1">
      <c r="B86" s="28"/>
      <c r="C86" s="76" t="s">
        <v>114</v>
      </c>
      <c r="D86" s="51"/>
      <c r="E86" s="51"/>
      <c r="F86" s="51"/>
      <c r="G86" s="51"/>
      <c r="H86" s="51"/>
      <c r="I86" s="161"/>
      <c r="J86" s="161"/>
      <c r="K86" s="173">
        <f>BK86</f>
        <v>0</v>
      </c>
      <c r="L86" s="51"/>
      <c r="M86" s="49"/>
      <c r="N86" s="73"/>
      <c r="O86" s="74"/>
      <c r="P86" s="74"/>
      <c r="Q86" s="174">
        <f>Q87+Q206</f>
        <v>0</v>
      </c>
      <c r="R86" s="174">
        <f>R87+R206</f>
        <v>0</v>
      </c>
      <c r="S86" s="74"/>
      <c r="T86" s="175">
        <f>T87+T206</f>
        <v>0</v>
      </c>
      <c r="U86" s="74"/>
      <c r="V86" s="175">
        <f>V87+V206</f>
        <v>69.35548341</v>
      </c>
      <c r="W86" s="74"/>
      <c r="X86" s="176">
        <f>X87+X206</f>
        <v>0</v>
      </c>
      <c r="AT86" s="10" t="s">
        <v>68</v>
      </c>
      <c r="AU86" s="10" t="s">
        <v>115</v>
      </c>
      <c r="BK86" s="177">
        <f>BK87+BK206</f>
        <v>0</v>
      </c>
    </row>
    <row r="87" spans="2:63" s="178" customFormat="1" ht="37.5" customHeight="1">
      <c r="B87" s="179"/>
      <c r="C87" s="180"/>
      <c r="D87" s="181" t="s">
        <v>68</v>
      </c>
      <c r="E87" s="182" t="s">
        <v>142</v>
      </c>
      <c r="F87" s="182" t="s">
        <v>143</v>
      </c>
      <c r="G87" s="180"/>
      <c r="H87" s="180"/>
      <c r="I87" s="183"/>
      <c r="J87" s="183"/>
      <c r="K87" s="184">
        <f>BK87</f>
        <v>0</v>
      </c>
      <c r="L87" s="180"/>
      <c r="M87" s="185"/>
      <c r="N87" s="186"/>
      <c r="O87" s="187"/>
      <c r="P87" s="187"/>
      <c r="Q87" s="188">
        <f>Q88+Q153+Q157+Q162+Q204</f>
        <v>0</v>
      </c>
      <c r="R87" s="188">
        <f>R88+R153+R157+R162+R204</f>
        <v>0</v>
      </c>
      <c r="S87" s="187"/>
      <c r="T87" s="189">
        <f>T88+T153+T157+T162+T204</f>
        <v>0</v>
      </c>
      <c r="U87" s="187"/>
      <c r="V87" s="189">
        <f>V88+V153+V157+V162+V204</f>
        <v>69.35548341</v>
      </c>
      <c r="W87" s="187"/>
      <c r="X87" s="190">
        <f>X88+X153+X157+X162+X204</f>
        <v>0</v>
      </c>
      <c r="AR87" s="191" t="s">
        <v>74</v>
      </c>
      <c r="AT87" s="192" t="s">
        <v>68</v>
      </c>
      <c r="AU87" s="192" t="s">
        <v>69</v>
      </c>
      <c r="AY87" s="191" t="s">
        <v>144</v>
      </c>
      <c r="BK87" s="193">
        <f>BK88+BK153+BK157+BK162+BK204</f>
        <v>0</v>
      </c>
    </row>
    <row r="88" spans="2:63" s="178" customFormat="1" ht="19.5" customHeight="1">
      <c r="B88" s="179"/>
      <c r="C88" s="180"/>
      <c r="D88" s="181" t="s">
        <v>68</v>
      </c>
      <c r="E88" s="194" t="s">
        <v>74</v>
      </c>
      <c r="F88" s="194" t="s">
        <v>145</v>
      </c>
      <c r="G88" s="180"/>
      <c r="H88" s="180"/>
      <c r="I88" s="183"/>
      <c r="J88" s="183"/>
      <c r="K88" s="195">
        <f>BK88</f>
        <v>0</v>
      </c>
      <c r="L88" s="180"/>
      <c r="M88" s="185"/>
      <c r="N88" s="186"/>
      <c r="O88" s="187"/>
      <c r="P88" s="187"/>
      <c r="Q88" s="188">
        <f>SUM(Q89:Q152)</f>
        <v>0</v>
      </c>
      <c r="R88" s="188">
        <f>SUM(R89:R152)</f>
        <v>0</v>
      </c>
      <c r="S88" s="187"/>
      <c r="T88" s="189">
        <f>SUM(T89:T152)</f>
        <v>0</v>
      </c>
      <c r="U88" s="187"/>
      <c r="V88" s="189">
        <f>SUM(V89:V152)</f>
        <v>35.42739771</v>
      </c>
      <c r="W88" s="187"/>
      <c r="X88" s="190">
        <f>SUM(X89:X152)</f>
        <v>0</v>
      </c>
      <c r="AR88" s="191" t="s">
        <v>74</v>
      </c>
      <c r="AT88" s="192" t="s">
        <v>68</v>
      </c>
      <c r="AU88" s="192" t="s">
        <v>74</v>
      </c>
      <c r="AY88" s="191" t="s">
        <v>144</v>
      </c>
      <c r="BK88" s="193">
        <f>SUM(BK89:BK152)</f>
        <v>0</v>
      </c>
    </row>
    <row r="89" spans="2:65" s="27" customFormat="1" ht="16.5" customHeight="1">
      <c r="B89" s="28"/>
      <c r="C89" s="196" t="s">
        <v>74</v>
      </c>
      <c r="D89" s="196" t="s">
        <v>146</v>
      </c>
      <c r="E89" s="197" t="s">
        <v>147</v>
      </c>
      <c r="F89" s="198" t="s">
        <v>148</v>
      </c>
      <c r="G89" s="199" t="s">
        <v>149</v>
      </c>
      <c r="H89" s="200">
        <v>100</v>
      </c>
      <c r="I89" s="201"/>
      <c r="J89" s="201"/>
      <c r="K89" s="202">
        <f>ROUND(P89*H89,2)</f>
        <v>0</v>
      </c>
      <c r="L89" s="198"/>
      <c r="M89" s="49"/>
      <c r="N89" s="203"/>
      <c r="O89" s="204" t="s">
        <v>38</v>
      </c>
      <c r="P89" s="125">
        <f>I89+J89</f>
        <v>0</v>
      </c>
      <c r="Q89" s="125">
        <f>ROUND(I89*H89,2)</f>
        <v>0</v>
      </c>
      <c r="R89" s="125">
        <f>ROUND(J89*H89,2)</f>
        <v>0</v>
      </c>
      <c r="S89" s="29"/>
      <c r="T89" s="205">
        <f>S89*H89</f>
        <v>0</v>
      </c>
      <c r="U89" s="205">
        <v>4E-05</v>
      </c>
      <c r="V89" s="205">
        <f>U89*H89</f>
        <v>0.004</v>
      </c>
      <c r="W89" s="205">
        <v>0</v>
      </c>
      <c r="X89" s="206">
        <f>W89*H89</f>
        <v>0</v>
      </c>
      <c r="AR89" s="10" t="s">
        <v>84</v>
      </c>
      <c r="AT89" s="10" t="s">
        <v>146</v>
      </c>
      <c r="AU89" s="10" t="s">
        <v>78</v>
      </c>
      <c r="AY89" s="10" t="s">
        <v>144</v>
      </c>
      <c r="BE89" s="207">
        <f>IF(O89="základní",K89,0)</f>
        <v>0</v>
      </c>
      <c r="BF89" s="207">
        <f>IF(O89="snížená",K89,0)</f>
        <v>0</v>
      </c>
      <c r="BG89" s="207">
        <f>IF(O89="zákl. přenesená",K89,0)</f>
        <v>0</v>
      </c>
      <c r="BH89" s="207">
        <f>IF(O89="sníž. přenesená",K89,0)</f>
        <v>0</v>
      </c>
      <c r="BI89" s="207">
        <f>IF(O89="nulová",K89,0)</f>
        <v>0</v>
      </c>
      <c r="BJ89" s="10" t="s">
        <v>74</v>
      </c>
      <c r="BK89" s="207">
        <f>ROUND(P89*H89,2)</f>
        <v>0</v>
      </c>
      <c r="BL89" s="10" t="s">
        <v>84</v>
      </c>
      <c r="BM89" s="10" t="s">
        <v>150</v>
      </c>
    </row>
    <row r="90" spans="2:65" s="27" customFormat="1" ht="16.5" customHeight="1">
      <c r="B90" s="28"/>
      <c r="C90" s="196" t="s">
        <v>78</v>
      </c>
      <c r="D90" s="196" t="s">
        <v>146</v>
      </c>
      <c r="E90" s="197" t="s">
        <v>151</v>
      </c>
      <c r="F90" s="198" t="s">
        <v>152</v>
      </c>
      <c r="G90" s="199" t="s">
        <v>153</v>
      </c>
      <c r="H90" s="200">
        <v>120</v>
      </c>
      <c r="I90" s="201"/>
      <c r="J90" s="201"/>
      <c r="K90" s="202">
        <f>ROUND(P90*H90,2)</f>
        <v>0</v>
      </c>
      <c r="L90" s="198"/>
      <c r="M90" s="49"/>
      <c r="N90" s="203"/>
      <c r="O90" s="204" t="s">
        <v>38</v>
      </c>
      <c r="P90" s="125">
        <f>I90+J90</f>
        <v>0</v>
      </c>
      <c r="Q90" s="125">
        <f>ROUND(I90*H90,2)</f>
        <v>0</v>
      </c>
      <c r="R90" s="125">
        <f>ROUND(J90*H90,2)</f>
        <v>0</v>
      </c>
      <c r="S90" s="29"/>
      <c r="T90" s="205">
        <f>S90*H90</f>
        <v>0</v>
      </c>
      <c r="U90" s="205">
        <v>0</v>
      </c>
      <c r="V90" s="205">
        <f>U90*H90</f>
        <v>0</v>
      </c>
      <c r="W90" s="205">
        <v>0</v>
      </c>
      <c r="X90" s="206">
        <f>W90*H90</f>
        <v>0</v>
      </c>
      <c r="AR90" s="10" t="s">
        <v>84</v>
      </c>
      <c r="AT90" s="10" t="s">
        <v>146</v>
      </c>
      <c r="AU90" s="10" t="s">
        <v>78</v>
      </c>
      <c r="AY90" s="10" t="s">
        <v>144</v>
      </c>
      <c r="BE90" s="207">
        <f>IF(O90="základní",K90,0)</f>
        <v>0</v>
      </c>
      <c r="BF90" s="207">
        <f>IF(O90="snížená",K90,0)</f>
        <v>0</v>
      </c>
      <c r="BG90" s="207">
        <f>IF(O90="zákl. přenesená",K90,0)</f>
        <v>0</v>
      </c>
      <c r="BH90" s="207">
        <f>IF(O90="sníž. přenesená",K90,0)</f>
        <v>0</v>
      </c>
      <c r="BI90" s="207">
        <f>IF(O90="nulová",K90,0)</f>
        <v>0</v>
      </c>
      <c r="BJ90" s="10" t="s">
        <v>74</v>
      </c>
      <c r="BK90" s="207">
        <f>ROUND(P90*H90,2)</f>
        <v>0</v>
      </c>
      <c r="BL90" s="10" t="s">
        <v>84</v>
      </c>
      <c r="BM90" s="10" t="s">
        <v>154</v>
      </c>
    </row>
    <row r="91" spans="2:65" s="27" customFormat="1" ht="25.5" customHeight="1">
      <c r="B91" s="28"/>
      <c r="C91" s="196" t="s">
        <v>81</v>
      </c>
      <c r="D91" s="196" t="s">
        <v>146</v>
      </c>
      <c r="E91" s="197" t="s">
        <v>155</v>
      </c>
      <c r="F91" s="198" t="s">
        <v>156</v>
      </c>
      <c r="G91" s="199" t="s">
        <v>157</v>
      </c>
      <c r="H91" s="200">
        <v>10</v>
      </c>
      <c r="I91" s="201"/>
      <c r="J91" s="201"/>
      <c r="K91" s="202">
        <f>ROUND(P91*H91,2)</f>
        <v>0</v>
      </c>
      <c r="L91" s="198"/>
      <c r="M91" s="49"/>
      <c r="N91" s="203"/>
      <c r="O91" s="204" t="s">
        <v>38</v>
      </c>
      <c r="P91" s="125">
        <f>I91+J91</f>
        <v>0</v>
      </c>
      <c r="Q91" s="125">
        <f>ROUND(I91*H91,2)</f>
        <v>0</v>
      </c>
      <c r="R91" s="125">
        <f>ROUND(J91*H91,2)</f>
        <v>0</v>
      </c>
      <c r="S91" s="29"/>
      <c r="T91" s="205">
        <f>S91*H91</f>
        <v>0</v>
      </c>
      <c r="U91" s="205">
        <v>0</v>
      </c>
      <c r="V91" s="205">
        <f>U91*H91</f>
        <v>0</v>
      </c>
      <c r="W91" s="205">
        <v>0</v>
      </c>
      <c r="X91" s="206">
        <f>W91*H91</f>
        <v>0</v>
      </c>
      <c r="AR91" s="10" t="s">
        <v>84</v>
      </c>
      <c r="AT91" s="10" t="s">
        <v>146</v>
      </c>
      <c r="AU91" s="10" t="s">
        <v>78</v>
      </c>
      <c r="AY91" s="10" t="s">
        <v>144</v>
      </c>
      <c r="BE91" s="207">
        <f>IF(O91="základní",K91,0)</f>
        <v>0</v>
      </c>
      <c r="BF91" s="207">
        <f>IF(O91="snížená",K91,0)</f>
        <v>0</v>
      </c>
      <c r="BG91" s="207">
        <f>IF(O91="zákl. přenesená",K91,0)</f>
        <v>0</v>
      </c>
      <c r="BH91" s="207">
        <f>IF(O91="sníž. přenesená",K91,0)</f>
        <v>0</v>
      </c>
      <c r="BI91" s="207">
        <f>IF(O91="nulová",K91,0)</f>
        <v>0</v>
      </c>
      <c r="BJ91" s="10" t="s">
        <v>74</v>
      </c>
      <c r="BK91" s="207">
        <f>ROUND(P91*H91,2)</f>
        <v>0</v>
      </c>
      <c r="BL91" s="10" t="s">
        <v>84</v>
      </c>
      <c r="BM91" s="10" t="s">
        <v>158</v>
      </c>
    </row>
    <row r="92" spans="2:65" s="27" customFormat="1" ht="16.5" customHeight="1">
      <c r="B92" s="28"/>
      <c r="C92" s="196" t="s">
        <v>84</v>
      </c>
      <c r="D92" s="196" t="s">
        <v>146</v>
      </c>
      <c r="E92" s="197" t="s">
        <v>159</v>
      </c>
      <c r="F92" s="198" t="s">
        <v>160</v>
      </c>
      <c r="G92" s="199" t="s">
        <v>161</v>
      </c>
      <c r="H92" s="200">
        <v>13.5</v>
      </c>
      <c r="I92" s="201"/>
      <c r="J92" s="201"/>
      <c r="K92" s="202">
        <f>ROUND(P92*H92,2)</f>
        <v>0</v>
      </c>
      <c r="L92" s="198"/>
      <c r="M92" s="49"/>
      <c r="N92" s="203"/>
      <c r="O92" s="204" t="s">
        <v>38</v>
      </c>
      <c r="P92" s="125">
        <f>I92+J92</f>
        <v>0</v>
      </c>
      <c r="Q92" s="125">
        <f>ROUND(I92*H92,2)</f>
        <v>0</v>
      </c>
      <c r="R92" s="125">
        <f>ROUND(J92*H92,2)</f>
        <v>0</v>
      </c>
      <c r="S92" s="29"/>
      <c r="T92" s="205">
        <f>S92*H92</f>
        <v>0</v>
      </c>
      <c r="U92" s="205">
        <v>0.00868</v>
      </c>
      <c r="V92" s="205">
        <f>U92*H92</f>
        <v>0.11718</v>
      </c>
      <c r="W92" s="205">
        <v>0</v>
      </c>
      <c r="X92" s="206">
        <f>W92*H92</f>
        <v>0</v>
      </c>
      <c r="AR92" s="10" t="s">
        <v>84</v>
      </c>
      <c r="AT92" s="10" t="s">
        <v>146</v>
      </c>
      <c r="AU92" s="10" t="s">
        <v>78</v>
      </c>
      <c r="AY92" s="10" t="s">
        <v>144</v>
      </c>
      <c r="BE92" s="207">
        <f>IF(O92="základní",K92,0)</f>
        <v>0</v>
      </c>
      <c r="BF92" s="207">
        <f>IF(O92="snížená",K92,0)</f>
        <v>0</v>
      </c>
      <c r="BG92" s="207">
        <f>IF(O92="zákl. přenesená",K92,0)</f>
        <v>0</v>
      </c>
      <c r="BH92" s="207">
        <f>IF(O92="sníž. přenesená",K92,0)</f>
        <v>0</v>
      </c>
      <c r="BI92" s="207">
        <f>IF(O92="nulová",K92,0)</f>
        <v>0</v>
      </c>
      <c r="BJ92" s="10" t="s">
        <v>74</v>
      </c>
      <c r="BK92" s="207">
        <f>ROUND(P92*H92,2)</f>
        <v>0</v>
      </c>
      <c r="BL92" s="10" t="s">
        <v>84</v>
      </c>
      <c r="BM92" s="10" t="s">
        <v>162</v>
      </c>
    </row>
    <row r="93" spans="2:51" s="208" customFormat="1" ht="13.5">
      <c r="B93" s="209"/>
      <c r="C93" s="210"/>
      <c r="D93" s="211" t="s">
        <v>163</v>
      </c>
      <c r="E93" s="212"/>
      <c r="F93" s="213" t="s">
        <v>164</v>
      </c>
      <c r="G93" s="210"/>
      <c r="H93" s="214">
        <v>13.5</v>
      </c>
      <c r="I93" s="215"/>
      <c r="J93" s="215"/>
      <c r="K93" s="210"/>
      <c r="L93" s="210"/>
      <c r="M93" s="216"/>
      <c r="N93" s="217"/>
      <c r="O93" s="218"/>
      <c r="P93" s="218"/>
      <c r="Q93" s="218"/>
      <c r="R93" s="218"/>
      <c r="S93" s="218"/>
      <c r="T93" s="218"/>
      <c r="U93" s="218"/>
      <c r="V93" s="218"/>
      <c r="W93" s="218"/>
      <c r="X93" s="219"/>
      <c r="AT93" s="220" t="s">
        <v>163</v>
      </c>
      <c r="AU93" s="220" t="s">
        <v>78</v>
      </c>
      <c r="AV93" s="208" t="s">
        <v>78</v>
      </c>
      <c r="AW93" s="208" t="s">
        <v>7</v>
      </c>
      <c r="AX93" s="208" t="s">
        <v>74</v>
      </c>
      <c r="AY93" s="220" t="s">
        <v>144</v>
      </c>
    </row>
    <row r="94" spans="2:65" s="27" customFormat="1" ht="16.5" customHeight="1">
      <c r="B94" s="28"/>
      <c r="C94" s="196" t="s">
        <v>87</v>
      </c>
      <c r="D94" s="196" t="s">
        <v>146</v>
      </c>
      <c r="E94" s="197" t="s">
        <v>165</v>
      </c>
      <c r="F94" s="198" t="s">
        <v>166</v>
      </c>
      <c r="G94" s="199" t="s">
        <v>161</v>
      </c>
      <c r="H94" s="200">
        <v>7.5</v>
      </c>
      <c r="I94" s="201"/>
      <c r="J94" s="201"/>
      <c r="K94" s="202">
        <f>ROUND(P94*H94,2)</f>
        <v>0</v>
      </c>
      <c r="L94" s="198"/>
      <c r="M94" s="49"/>
      <c r="N94" s="203"/>
      <c r="O94" s="204" t="s">
        <v>38</v>
      </c>
      <c r="P94" s="125">
        <f>I94+J94</f>
        <v>0</v>
      </c>
      <c r="Q94" s="125">
        <f>ROUND(I94*H94,2)</f>
        <v>0</v>
      </c>
      <c r="R94" s="125">
        <f>ROUND(J94*H94,2)</f>
        <v>0</v>
      </c>
      <c r="S94" s="29"/>
      <c r="T94" s="205">
        <f>S94*H94</f>
        <v>0</v>
      </c>
      <c r="U94" s="205">
        <v>0.0369</v>
      </c>
      <c r="V94" s="205">
        <f>U94*H94</f>
        <v>0.27675</v>
      </c>
      <c r="W94" s="205">
        <v>0</v>
      </c>
      <c r="X94" s="206">
        <f>W94*H94</f>
        <v>0</v>
      </c>
      <c r="AR94" s="10" t="s">
        <v>84</v>
      </c>
      <c r="AT94" s="10" t="s">
        <v>146</v>
      </c>
      <c r="AU94" s="10" t="s">
        <v>78</v>
      </c>
      <c r="AY94" s="10" t="s">
        <v>144</v>
      </c>
      <c r="BE94" s="207">
        <f>IF(O94="základní",K94,0)</f>
        <v>0</v>
      </c>
      <c r="BF94" s="207">
        <f>IF(O94="snížená",K94,0)</f>
        <v>0</v>
      </c>
      <c r="BG94" s="207">
        <f>IF(O94="zákl. přenesená",K94,0)</f>
        <v>0</v>
      </c>
      <c r="BH94" s="207">
        <f>IF(O94="sníž. přenesená",K94,0)</f>
        <v>0</v>
      </c>
      <c r="BI94" s="207">
        <f>IF(O94="nulová",K94,0)</f>
        <v>0</v>
      </c>
      <c r="BJ94" s="10" t="s">
        <v>74</v>
      </c>
      <c r="BK94" s="207">
        <f>ROUND(P94*H94,2)</f>
        <v>0</v>
      </c>
      <c r="BL94" s="10" t="s">
        <v>84</v>
      </c>
      <c r="BM94" s="10" t="s">
        <v>167</v>
      </c>
    </row>
    <row r="95" spans="2:51" s="208" customFormat="1" ht="13.5">
      <c r="B95" s="209"/>
      <c r="C95" s="210"/>
      <c r="D95" s="211" t="s">
        <v>163</v>
      </c>
      <c r="E95" s="212"/>
      <c r="F95" s="213" t="s">
        <v>168</v>
      </c>
      <c r="G95" s="210"/>
      <c r="H95" s="214">
        <v>7.5</v>
      </c>
      <c r="I95" s="215"/>
      <c r="J95" s="215"/>
      <c r="K95" s="210"/>
      <c r="L95" s="210"/>
      <c r="M95" s="216"/>
      <c r="N95" s="217"/>
      <c r="O95" s="218"/>
      <c r="P95" s="218"/>
      <c r="Q95" s="218"/>
      <c r="R95" s="218"/>
      <c r="S95" s="218"/>
      <c r="T95" s="218"/>
      <c r="U95" s="218"/>
      <c r="V95" s="218"/>
      <c r="W95" s="218"/>
      <c r="X95" s="219"/>
      <c r="AT95" s="220" t="s">
        <v>163</v>
      </c>
      <c r="AU95" s="220" t="s">
        <v>78</v>
      </c>
      <c r="AV95" s="208" t="s">
        <v>78</v>
      </c>
      <c r="AW95" s="208" t="s">
        <v>7</v>
      </c>
      <c r="AX95" s="208" t="s">
        <v>74</v>
      </c>
      <c r="AY95" s="220" t="s">
        <v>144</v>
      </c>
    </row>
    <row r="96" spans="2:65" s="27" customFormat="1" ht="16.5" customHeight="1">
      <c r="B96" s="28"/>
      <c r="C96" s="196" t="s">
        <v>90</v>
      </c>
      <c r="D96" s="196" t="s">
        <v>146</v>
      </c>
      <c r="E96" s="197" t="s">
        <v>169</v>
      </c>
      <c r="F96" s="198" t="s">
        <v>170</v>
      </c>
      <c r="G96" s="199" t="s">
        <v>171</v>
      </c>
      <c r="H96" s="200">
        <v>62.912</v>
      </c>
      <c r="I96" s="201"/>
      <c r="J96" s="201"/>
      <c r="K96" s="202">
        <f>ROUND(P96*H96,2)</f>
        <v>0</v>
      </c>
      <c r="L96" s="198"/>
      <c r="M96" s="49"/>
      <c r="N96" s="203"/>
      <c r="O96" s="204" t="s">
        <v>38</v>
      </c>
      <c r="P96" s="125">
        <f>I96+J96</f>
        <v>0</v>
      </c>
      <c r="Q96" s="125">
        <f>ROUND(I96*H96,2)</f>
        <v>0</v>
      </c>
      <c r="R96" s="125">
        <f>ROUND(J96*H96,2)</f>
        <v>0</v>
      </c>
      <c r="S96" s="29"/>
      <c r="T96" s="205">
        <f>S96*H96</f>
        <v>0</v>
      </c>
      <c r="U96" s="205">
        <v>0</v>
      </c>
      <c r="V96" s="205">
        <f>U96*H96</f>
        <v>0</v>
      </c>
      <c r="W96" s="205">
        <v>0</v>
      </c>
      <c r="X96" s="206">
        <f>W96*H96</f>
        <v>0</v>
      </c>
      <c r="AR96" s="10" t="s">
        <v>84</v>
      </c>
      <c r="AT96" s="10" t="s">
        <v>146</v>
      </c>
      <c r="AU96" s="10" t="s">
        <v>78</v>
      </c>
      <c r="AY96" s="10" t="s">
        <v>144</v>
      </c>
      <c r="BE96" s="207">
        <f>IF(O96="základní",K96,0)</f>
        <v>0</v>
      </c>
      <c r="BF96" s="207">
        <f>IF(O96="snížená",K96,0)</f>
        <v>0</v>
      </c>
      <c r="BG96" s="207">
        <f>IF(O96="zákl. přenesená",K96,0)</f>
        <v>0</v>
      </c>
      <c r="BH96" s="207">
        <f>IF(O96="sníž. přenesená",K96,0)</f>
        <v>0</v>
      </c>
      <c r="BI96" s="207">
        <f>IF(O96="nulová",K96,0)</f>
        <v>0</v>
      </c>
      <c r="BJ96" s="10" t="s">
        <v>74</v>
      </c>
      <c r="BK96" s="207">
        <f>ROUND(P96*H96,2)</f>
        <v>0</v>
      </c>
      <c r="BL96" s="10" t="s">
        <v>84</v>
      </c>
      <c r="BM96" s="10" t="s">
        <v>172</v>
      </c>
    </row>
    <row r="97" spans="2:51" s="208" customFormat="1" ht="13.5">
      <c r="B97" s="209"/>
      <c r="C97" s="210"/>
      <c r="D97" s="211" t="s">
        <v>163</v>
      </c>
      <c r="E97" s="212"/>
      <c r="F97" s="213" t="s">
        <v>173</v>
      </c>
      <c r="G97" s="210"/>
      <c r="H97" s="214">
        <v>62.912</v>
      </c>
      <c r="I97" s="215"/>
      <c r="J97" s="215"/>
      <c r="K97" s="210"/>
      <c r="L97" s="210"/>
      <c r="M97" s="216"/>
      <c r="N97" s="217"/>
      <c r="O97" s="218"/>
      <c r="P97" s="218"/>
      <c r="Q97" s="218"/>
      <c r="R97" s="218"/>
      <c r="S97" s="218"/>
      <c r="T97" s="218"/>
      <c r="U97" s="218"/>
      <c r="V97" s="218"/>
      <c r="W97" s="218"/>
      <c r="X97" s="219"/>
      <c r="AT97" s="220" t="s">
        <v>163</v>
      </c>
      <c r="AU97" s="220" t="s">
        <v>78</v>
      </c>
      <c r="AV97" s="208" t="s">
        <v>78</v>
      </c>
      <c r="AW97" s="208" t="s">
        <v>7</v>
      </c>
      <c r="AX97" s="208" t="s">
        <v>74</v>
      </c>
      <c r="AY97" s="220" t="s">
        <v>144</v>
      </c>
    </row>
    <row r="98" spans="2:65" s="27" customFormat="1" ht="16.5" customHeight="1">
      <c r="B98" s="28"/>
      <c r="C98" s="196" t="s">
        <v>93</v>
      </c>
      <c r="D98" s="196" t="s">
        <v>146</v>
      </c>
      <c r="E98" s="197" t="s">
        <v>174</v>
      </c>
      <c r="F98" s="198" t="s">
        <v>175</v>
      </c>
      <c r="G98" s="199" t="s">
        <v>171</v>
      </c>
      <c r="H98" s="200">
        <v>62.912</v>
      </c>
      <c r="I98" s="201"/>
      <c r="J98" s="201"/>
      <c r="K98" s="202">
        <f>ROUND(P98*H98,2)</f>
        <v>0</v>
      </c>
      <c r="L98" s="198"/>
      <c r="M98" s="49"/>
      <c r="N98" s="203"/>
      <c r="O98" s="204" t="s">
        <v>38</v>
      </c>
      <c r="P98" s="125">
        <f>I98+J98</f>
        <v>0</v>
      </c>
      <c r="Q98" s="125">
        <f>ROUND(I98*H98,2)</f>
        <v>0</v>
      </c>
      <c r="R98" s="125">
        <f>ROUND(J98*H98,2)</f>
        <v>0</v>
      </c>
      <c r="S98" s="29"/>
      <c r="T98" s="205">
        <f>S98*H98</f>
        <v>0</v>
      </c>
      <c r="U98" s="205">
        <v>0</v>
      </c>
      <c r="V98" s="205">
        <f>U98*H98</f>
        <v>0</v>
      </c>
      <c r="W98" s="205">
        <v>0</v>
      </c>
      <c r="X98" s="206">
        <f>W98*H98</f>
        <v>0</v>
      </c>
      <c r="AR98" s="10" t="s">
        <v>84</v>
      </c>
      <c r="AT98" s="10" t="s">
        <v>146</v>
      </c>
      <c r="AU98" s="10" t="s">
        <v>78</v>
      </c>
      <c r="AY98" s="10" t="s">
        <v>144</v>
      </c>
      <c r="BE98" s="207">
        <f>IF(O98="základní",K98,0)</f>
        <v>0</v>
      </c>
      <c r="BF98" s="207">
        <f>IF(O98="snížená",K98,0)</f>
        <v>0</v>
      </c>
      <c r="BG98" s="207">
        <f>IF(O98="zákl. přenesená",K98,0)</f>
        <v>0</v>
      </c>
      <c r="BH98" s="207">
        <f>IF(O98="sníž. přenesená",K98,0)</f>
        <v>0</v>
      </c>
      <c r="BI98" s="207">
        <f>IF(O98="nulová",K98,0)</f>
        <v>0</v>
      </c>
      <c r="BJ98" s="10" t="s">
        <v>74</v>
      </c>
      <c r="BK98" s="207">
        <f>ROUND(P98*H98,2)</f>
        <v>0</v>
      </c>
      <c r="BL98" s="10" t="s">
        <v>84</v>
      </c>
      <c r="BM98" s="10" t="s">
        <v>176</v>
      </c>
    </row>
    <row r="99" spans="2:51" s="208" customFormat="1" ht="13.5">
      <c r="B99" s="209"/>
      <c r="C99" s="210"/>
      <c r="D99" s="211" t="s">
        <v>163</v>
      </c>
      <c r="E99" s="212"/>
      <c r="F99" s="213" t="s">
        <v>177</v>
      </c>
      <c r="G99" s="210"/>
      <c r="H99" s="214">
        <v>194.978</v>
      </c>
      <c r="I99" s="215"/>
      <c r="J99" s="215"/>
      <c r="K99" s="210"/>
      <c r="L99" s="210"/>
      <c r="M99" s="216"/>
      <c r="N99" s="217"/>
      <c r="O99" s="218"/>
      <c r="P99" s="218"/>
      <c r="Q99" s="218"/>
      <c r="R99" s="218"/>
      <c r="S99" s="218"/>
      <c r="T99" s="218"/>
      <c r="U99" s="218"/>
      <c r="V99" s="218"/>
      <c r="W99" s="218"/>
      <c r="X99" s="219"/>
      <c r="AT99" s="220" t="s">
        <v>163</v>
      </c>
      <c r="AU99" s="220" t="s">
        <v>78</v>
      </c>
      <c r="AV99" s="208" t="s">
        <v>78</v>
      </c>
      <c r="AW99" s="208" t="s">
        <v>7</v>
      </c>
      <c r="AX99" s="208" t="s">
        <v>69</v>
      </c>
      <c r="AY99" s="220" t="s">
        <v>144</v>
      </c>
    </row>
    <row r="100" spans="2:51" s="208" customFormat="1" ht="40.5">
      <c r="B100" s="209"/>
      <c r="C100" s="210"/>
      <c r="D100" s="211" t="s">
        <v>163</v>
      </c>
      <c r="E100" s="212"/>
      <c r="F100" s="213" t="s">
        <v>178</v>
      </c>
      <c r="G100" s="210"/>
      <c r="H100" s="214">
        <v>101.98</v>
      </c>
      <c r="I100" s="215"/>
      <c r="J100" s="215"/>
      <c r="K100" s="210"/>
      <c r="L100" s="210"/>
      <c r="M100" s="216"/>
      <c r="N100" s="217"/>
      <c r="O100" s="218"/>
      <c r="P100" s="218"/>
      <c r="Q100" s="218"/>
      <c r="R100" s="218"/>
      <c r="S100" s="218"/>
      <c r="T100" s="218"/>
      <c r="U100" s="218"/>
      <c r="V100" s="218"/>
      <c r="W100" s="218"/>
      <c r="X100" s="219"/>
      <c r="AT100" s="220" t="s">
        <v>163</v>
      </c>
      <c r="AU100" s="220" t="s">
        <v>78</v>
      </c>
      <c r="AV100" s="208" t="s">
        <v>78</v>
      </c>
      <c r="AW100" s="208" t="s">
        <v>7</v>
      </c>
      <c r="AX100" s="208" t="s">
        <v>69</v>
      </c>
      <c r="AY100" s="220" t="s">
        <v>144</v>
      </c>
    </row>
    <row r="101" spans="2:51" s="221" customFormat="1" ht="13.5">
      <c r="B101" s="222"/>
      <c r="C101" s="223"/>
      <c r="D101" s="211" t="s">
        <v>163</v>
      </c>
      <c r="E101" s="224"/>
      <c r="F101" s="225" t="s">
        <v>179</v>
      </c>
      <c r="G101" s="223"/>
      <c r="H101" s="226">
        <v>296.958</v>
      </c>
      <c r="I101" s="227"/>
      <c r="J101" s="227"/>
      <c r="K101" s="223"/>
      <c r="L101" s="223"/>
      <c r="M101" s="228"/>
      <c r="N101" s="229"/>
      <c r="O101" s="230"/>
      <c r="P101" s="230"/>
      <c r="Q101" s="230"/>
      <c r="R101" s="230"/>
      <c r="S101" s="230"/>
      <c r="T101" s="230"/>
      <c r="U101" s="230"/>
      <c r="V101" s="230"/>
      <c r="W101" s="230"/>
      <c r="X101" s="231"/>
      <c r="AT101" s="232" t="s">
        <v>163</v>
      </c>
      <c r="AU101" s="232" t="s">
        <v>78</v>
      </c>
      <c r="AV101" s="221" t="s">
        <v>81</v>
      </c>
      <c r="AW101" s="221" t="s">
        <v>7</v>
      </c>
      <c r="AX101" s="221" t="s">
        <v>69</v>
      </c>
      <c r="AY101" s="232" t="s">
        <v>144</v>
      </c>
    </row>
    <row r="102" spans="2:51" s="208" customFormat="1" ht="13.5">
      <c r="B102" s="209"/>
      <c r="C102" s="210"/>
      <c r="D102" s="211" t="s">
        <v>163</v>
      </c>
      <c r="E102" s="212"/>
      <c r="F102" s="213" t="s">
        <v>180</v>
      </c>
      <c r="G102" s="210"/>
      <c r="H102" s="214">
        <v>148.479</v>
      </c>
      <c r="I102" s="215"/>
      <c r="J102" s="215"/>
      <c r="K102" s="210"/>
      <c r="L102" s="210"/>
      <c r="M102" s="216"/>
      <c r="N102" s="217"/>
      <c r="O102" s="218"/>
      <c r="P102" s="218"/>
      <c r="Q102" s="218"/>
      <c r="R102" s="218"/>
      <c r="S102" s="218"/>
      <c r="T102" s="218"/>
      <c r="U102" s="218"/>
      <c r="V102" s="218"/>
      <c r="W102" s="218"/>
      <c r="X102" s="219"/>
      <c r="AT102" s="220" t="s">
        <v>163</v>
      </c>
      <c r="AU102" s="220" t="s">
        <v>78</v>
      </c>
      <c r="AV102" s="208" t="s">
        <v>78</v>
      </c>
      <c r="AW102" s="208" t="s">
        <v>7</v>
      </c>
      <c r="AX102" s="208" t="s">
        <v>69</v>
      </c>
      <c r="AY102" s="220" t="s">
        <v>144</v>
      </c>
    </row>
    <row r="103" spans="2:51" s="208" customFormat="1" ht="13.5">
      <c r="B103" s="209"/>
      <c r="C103" s="210"/>
      <c r="D103" s="211" t="s">
        <v>163</v>
      </c>
      <c r="E103" s="212"/>
      <c r="F103" s="213" t="s">
        <v>181</v>
      </c>
      <c r="G103" s="210"/>
      <c r="H103" s="214">
        <v>-29.964</v>
      </c>
      <c r="I103" s="215"/>
      <c r="J103" s="215"/>
      <c r="K103" s="210"/>
      <c r="L103" s="210"/>
      <c r="M103" s="216"/>
      <c r="N103" s="217"/>
      <c r="O103" s="218"/>
      <c r="P103" s="218"/>
      <c r="Q103" s="218"/>
      <c r="R103" s="218"/>
      <c r="S103" s="218"/>
      <c r="T103" s="218"/>
      <c r="U103" s="218"/>
      <c r="V103" s="218"/>
      <c r="W103" s="218"/>
      <c r="X103" s="219"/>
      <c r="AT103" s="220" t="s">
        <v>163</v>
      </c>
      <c r="AU103" s="220" t="s">
        <v>78</v>
      </c>
      <c r="AV103" s="208" t="s">
        <v>78</v>
      </c>
      <c r="AW103" s="208" t="s">
        <v>7</v>
      </c>
      <c r="AX103" s="208" t="s">
        <v>69</v>
      </c>
      <c r="AY103" s="220" t="s">
        <v>144</v>
      </c>
    </row>
    <row r="104" spans="2:51" s="208" customFormat="1" ht="13.5">
      <c r="B104" s="209"/>
      <c r="C104" s="210"/>
      <c r="D104" s="211" t="s">
        <v>163</v>
      </c>
      <c r="E104" s="212"/>
      <c r="F104" s="213" t="s">
        <v>182</v>
      </c>
      <c r="G104" s="210"/>
      <c r="H104" s="214">
        <v>2.206</v>
      </c>
      <c r="I104" s="215"/>
      <c r="J104" s="215"/>
      <c r="K104" s="210"/>
      <c r="L104" s="210"/>
      <c r="M104" s="216"/>
      <c r="N104" s="217"/>
      <c r="O104" s="218"/>
      <c r="P104" s="218"/>
      <c r="Q104" s="218"/>
      <c r="R104" s="218"/>
      <c r="S104" s="218"/>
      <c r="T104" s="218"/>
      <c r="U104" s="218"/>
      <c r="V104" s="218"/>
      <c r="W104" s="218"/>
      <c r="X104" s="219"/>
      <c r="AT104" s="220" t="s">
        <v>163</v>
      </c>
      <c r="AU104" s="220" t="s">
        <v>78</v>
      </c>
      <c r="AV104" s="208" t="s">
        <v>78</v>
      </c>
      <c r="AW104" s="208" t="s">
        <v>7</v>
      </c>
      <c r="AX104" s="208" t="s">
        <v>69</v>
      </c>
      <c r="AY104" s="220" t="s">
        <v>144</v>
      </c>
    </row>
    <row r="105" spans="2:51" s="208" customFormat="1" ht="13.5">
      <c r="B105" s="209"/>
      <c r="C105" s="210"/>
      <c r="D105" s="211" t="s">
        <v>163</v>
      </c>
      <c r="E105" s="212"/>
      <c r="F105" s="213" t="s">
        <v>183</v>
      </c>
      <c r="G105" s="210"/>
      <c r="H105" s="214">
        <v>5.103</v>
      </c>
      <c r="I105" s="215"/>
      <c r="J105" s="215"/>
      <c r="K105" s="210"/>
      <c r="L105" s="210"/>
      <c r="M105" s="216"/>
      <c r="N105" s="217"/>
      <c r="O105" s="218"/>
      <c r="P105" s="218"/>
      <c r="Q105" s="218"/>
      <c r="R105" s="218"/>
      <c r="S105" s="218"/>
      <c r="T105" s="218"/>
      <c r="U105" s="218"/>
      <c r="V105" s="218"/>
      <c r="W105" s="218"/>
      <c r="X105" s="219"/>
      <c r="AT105" s="220" t="s">
        <v>163</v>
      </c>
      <c r="AU105" s="220" t="s">
        <v>78</v>
      </c>
      <c r="AV105" s="208" t="s">
        <v>78</v>
      </c>
      <c r="AW105" s="208" t="s">
        <v>7</v>
      </c>
      <c r="AX105" s="208" t="s">
        <v>69</v>
      </c>
      <c r="AY105" s="220" t="s">
        <v>144</v>
      </c>
    </row>
    <row r="106" spans="2:51" s="221" customFormat="1" ht="13.5">
      <c r="B106" s="222"/>
      <c r="C106" s="223"/>
      <c r="D106" s="211" t="s">
        <v>163</v>
      </c>
      <c r="E106" s="224"/>
      <c r="F106" s="225" t="s">
        <v>179</v>
      </c>
      <c r="G106" s="223"/>
      <c r="H106" s="226">
        <v>125.824</v>
      </c>
      <c r="I106" s="227"/>
      <c r="J106" s="227"/>
      <c r="K106" s="223"/>
      <c r="L106" s="223"/>
      <c r="M106" s="228"/>
      <c r="N106" s="229"/>
      <c r="O106" s="230"/>
      <c r="P106" s="230"/>
      <c r="Q106" s="230"/>
      <c r="R106" s="230"/>
      <c r="S106" s="230"/>
      <c r="T106" s="230"/>
      <c r="U106" s="230"/>
      <c r="V106" s="230"/>
      <c r="W106" s="230"/>
      <c r="X106" s="231"/>
      <c r="AT106" s="232" t="s">
        <v>163</v>
      </c>
      <c r="AU106" s="232" t="s">
        <v>78</v>
      </c>
      <c r="AV106" s="221" t="s">
        <v>81</v>
      </c>
      <c r="AW106" s="221" t="s">
        <v>7</v>
      </c>
      <c r="AX106" s="221" t="s">
        <v>69</v>
      </c>
      <c r="AY106" s="232" t="s">
        <v>144</v>
      </c>
    </row>
    <row r="107" spans="2:51" s="208" customFormat="1" ht="13.5">
      <c r="B107" s="209"/>
      <c r="C107" s="210"/>
      <c r="D107" s="211" t="s">
        <v>163</v>
      </c>
      <c r="E107" s="212"/>
      <c r="F107" s="213" t="s">
        <v>173</v>
      </c>
      <c r="G107" s="210"/>
      <c r="H107" s="214">
        <v>62.912</v>
      </c>
      <c r="I107" s="215"/>
      <c r="J107" s="215"/>
      <c r="K107" s="210"/>
      <c r="L107" s="210"/>
      <c r="M107" s="216"/>
      <c r="N107" s="217"/>
      <c r="O107" s="218"/>
      <c r="P107" s="218"/>
      <c r="Q107" s="218"/>
      <c r="R107" s="218"/>
      <c r="S107" s="218"/>
      <c r="T107" s="218"/>
      <c r="U107" s="218"/>
      <c r="V107" s="218"/>
      <c r="W107" s="218"/>
      <c r="X107" s="219"/>
      <c r="AT107" s="220" t="s">
        <v>163</v>
      </c>
      <c r="AU107" s="220" t="s">
        <v>78</v>
      </c>
      <c r="AV107" s="208" t="s">
        <v>78</v>
      </c>
      <c r="AW107" s="208" t="s">
        <v>7</v>
      </c>
      <c r="AX107" s="208" t="s">
        <v>74</v>
      </c>
      <c r="AY107" s="220" t="s">
        <v>144</v>
      </c>
    </row>
    <row r="108" spans="2:65" s="27" customFormat="1" ht="16.5" customHeight="1">
      <c r="B108" s="28"/>
      <c r="C108" s="196" t="s">
        <v>96</v>
      </c>
      <c r="D108" s="196" t="s">
        <v>146</v>
      </c>
      <c r="E108" s="197" t="s">
        <v>184</v>
      </c>
      <c r="F108" s="198" t="s">
        <v>185</v>
      </c>
      <c r="G108" s="199" t="s">
        <v>171</v>
      </c>
      <c r="H108" s="200">
        <v>62.912</v>
      </c>
      <c r="I108" s="201"/>
      <c r="J108" s="201"/>
      <c r="K108" s="202">
        <f>ROUND(P108*H108,2)</f>
        <v>0</v>
      </c>
      <c r="L108" s="198"/>
      <c r="M108" s="49"/>
      <c r="N108" s="203"/>
      <c r="O108" s="204" t="s">
        <v>38</v>
      </c>
      <c r="P108" s="125">
        <f>I108+J108</f>
        <v>0</v>
      </c>
      <c r="Q108" s="125">
        <f>ROUND(I108*H108,2)</f>
        <v>0</v>
      </c>
      <c r="R108" s="125">
        <f>ROUND(J108*H108,2)</f>
        <v>0</v>
      </c>
      <c r="S108" s="29"/>
      <c r="T108" s="205">
        <f>S108*H108</f>
        <v>0</v>
      </c>
      <c r="U108" s="205">
        <v>0</v>
      </c>
      <c r="V108" s="205">
        <f>U108*H108</f>
        <v>0</v>
      </c>
      <c r="W108" s="205">
        <v>0</v>
      </c>
      <c r="X108" s="206">
        <f>W108*H108</f>
        <v>0</v>
      </c>
      <c r="AR108" s="10" t="s">
        <v>84</v>
      </c>
      <c r="AT108" s="10" t="s">
        <v>146</v>
      </c>
      <c r="AU108" s="10" t="s">
        <v>78</v>
      </c>
      <c r="AY108" s="10" t="s">
        <v>144</v>
      </c>
      <c r="BE108" s="207">
        <f>IF(O108="základní",K108,0)</f>
        <v>0</v>
      </c>
      <c r="BF108" s="207">
        <f>IF(O108="snížená",K108,0)</f>
        <v>0</v>
      </c>
      <c r="BG108" s="207">
        <f>IF(O108="zákl. přenesená",K108,0)</f>
        <v>0</v>
      </c>
      <c r="BH108" s="207">
        <f>IF(O108="sníž. přenesená",K108,0)</f>
        <v>0</v>
      </c>
      <c r="BI108" s="207">
        <f>IF(O108="nulová",K108,0)</f>
        <v>0</v>
      </c>
      <c r="BJ108" s="10" t="s">
        <v>74</v>
      </c>
      <c r="BK108" s="207">
        <f>ROUND(P108*H108,2)</f>
        <v>0</v>
      </c>
      <c r="BL108" s="10" t="s">
        <v>84</v>
      </c>
      <c r="BM108" s="10" t="s">
        <v>186</v>
      </c>
    </row>
    <row r="109" spans="2:65" s="27" customFormat="1" ht="16.5" customHeight="1">
      <c r="B109" s="28"/>
      <c r="C109" s="196" t="s">
        <v>187</v>
      </c>
      <c r="D109" s="196" t="s">
        <v>146</v>
      </c>
      <c r="E109" s="197" t="s">
        <v>188</v>
      </c>
      <c r="F109" s="198" t="s">
        <v>189</v>
      </c>
      <c r="G109" s="199" t="s">
        <v>171</v>
      </c>
      <c r="H109" s="200">
        <v>50.33</v>
      </c>
      <c r="I109" s="201"/>
      <c r="J109" s="201"/>
      <c r="K109" s="202">
        <f>ROUND(P109*H109,2)</f>
        <v>0</v>
      </c>
      <c r="L109" s="198"/>
      <c r="M109" s="49"/>
      <c r="N109" s="203"/>
      <c r="O109" s="204" t="s">
        <v>38</v>
      </c>
      <c r="P109" s="125">
        <f>I109+J109</f>
        <v>0</v>
      </c>
      <c r="Q109" s="125">
        <f>ROUND(I109*H109,2)</f>
        <v>0</v>
      </c>
      <c r="R109" s="125">
        <f>ROUND(J109*H109,2)</f>
        <v>0</v>
      </c>
      <c r="S109" s="29"/>
      <c r="T109" s="205">
        <f>S109*H109</f>
        <v>0</v>
      </c>
      <c r="U109" s="205">
        <v>0</v>
      </c>
      <c r="V109" s="205">
        <f>U109*H109</f>
        <v>0</v>
      </c>
      <c r="W109" s="205">
        <v>0</v>
      </c>
      <c r="X109" s="206">
        <f>W109*H109</f>
        <v>0</v>
      </c>
      <c r="AR109" s="10" t="s">
        <v>84</v>
      </c>
      <c r="AT109" s="10" t="s">
        <v>146</v>
      </c>
      <c r="AU109" s="10" t="s">
        <v>78</v>
      </c>
      <c r="AY109" s="10" t="s">
        <v>144</v>
      </c>
      <c r="BE109" s="207">
        <f>IF(O109="základní",K109,0)</f>
        <v>0</v>
      </c>
      <c r="BF109" s="207">
        <f>IF(O109="snížená",K109,0)</f>
        <v>0</v>
      </c>
      <c r="BG109" s="207">
        <f>IF(O109="zákl. přenesená",K109,0)</f>
        <v>0</v>
      </c>
      <c r="BH109" s="207">
        <f>IF(O109="sníž. přenesená",K109,0)</f>
        <v>0</v>
      </c>
      <c r="BI109" s="207">
        <f>IF(O109="nulová",K109,0)</f>
        <v>0</v>
      </c>
      <c r="BJ109" s="10" t="s">
        <v>74</v>
      </c>
      <c r="BK109" s="207">
        <f>ROUND(P109*H109,2)</f>
        <v>0</v>
      </c>
      <c r="BL109" s="10" t="s">
        <v>84</v>
      </c>
      <c r="BM109" s="10" t="s">
        <v>190</v>
      </c>
    </row>
    <row r="110" spans="2:51" s="208" customFormat="1" ht="13.5">
      <c r="B110" s="209"/>
      <c r="C110" s="210"/>
      <c r="D110" s="211" t="s">
        <v>163</v>
      </c>
      <c r="E110" s="212"/>
      <c r="F110" s="213" t="s">
        <v>191</v>
      </c>
      <c r="G110" s="210"/>
      <c r="H110" s="214">
        <v>50.33</v>
      </c>
      <c r="I110" s="215"/>
      <c r="J110" s="215"/>
      <c r="K110" s="210"/>
      <c r="L110" s="210"/>
      <c r="M110" s="216"/>
      <c r="N110" s="217"/>
      <c r="O110" s="218"/>
      <c r="P110" s="218"/>
      <c r="Q110" s="218"/>
      <c r="R110" s="218"/>
      <c r="S110" s="218"/>
      <c r="T110" s="218"/>
      <c r="U110" s="218"/>
      <c r="V110" s="218"/>
      <c r="W110" s="218"/>
      <c r="X110" s="219"/>
      <c r="AT110" s="220" t="s">
        <v>163</v>
      </c>
      <c r="AU110" s="220" t="s">
        <v>78</v>
      </c>
      <c r="AV110" s="208" t="s">
        <v>78</v>
      </c>
      <c r="AW110" s="208" t="s">
        <v>7</v>
      </c>
      <c r="AX110" s="208" t="s">
        <v>74</v>
      </c>
      <c r="AY110" s="220" t="s">
        <v>144</v>
      </c>
    </row>
    <row r="111" spans="2:65" s="27" customFormat="1" ht="16.5" customHeight="1">
      <c r="B111" s="28"/>
      <c r="C111" s="196" t="s">
        <v>192</v>
      </c>
      <c r="D111" s="196" t="s">
        <v>146</v>
      </c>
      <c r="E111" s="197" t="s">
        <v>193</v>
      </c>
      <c r="F111" s="198" t="s">
        <v>194</v>
      </c>
      <c r="G111" s="199" t="s">
        <v>171</v>
      </c>
      <c r="H111" s="200">
        <v>50.33</v>
      </c>
      <c r="I111" s="201"/>
      <c r="J111" s="201"/>
      <c r="K111" s="202">
        <f>ROUND(P111*H111,2)</f>
        <v>0</v>
      </c>
      <c r="L111" s="198"/>
      <c r="M111" s="49"/>
      <c r="N111" s="203"/>
      <c r="O111" s="204" t="s">
        <v>38</v>
      </c>
      <c r="P111" s="125">
        <f>I111+J111</f>
        <v>0</v>
      </c>
      <c r="Q111" s="125">
        <f>ROUND(I111*H111,2)</f>
        <v>0</v>
      </c>
      <c r="R111" s="125">
        <f>ROUND(J111*H111,2)</f>
        <v>0</v>
      </c>
      <c r="S111" s="29"/>
      <c r="T111" s="205">
        <f>S111*H111</f>
        <v>0</v>
      </c>
      <c r="U111" s="205">
        <v>0</v>
      </c>
      <c r="V111" s="205">
        <f>U111*H111</f>
        <v>0</v>
      </c>
      <c r="W111" s="205">
        <v>0</v>
      </c>
      <c r="X111" s="206">
        <f>W111*H111</f>
        <v>0</v>
      </c>
      <c r="AR111" s="10" t="s">
        <v>84</v>
      </c>
      <c r="AT111" s="10" t="s">
        <v>146</v>
      </c>
      <c r="AU111" s="10" t="s">
        <v>78</v>
      </c>
      <c r="AY111" s="10" t="s">
        <v>144</v>
      </c>
      <c r="BE111" s="207">
        <f>IF(O111="základní",K111,0)</f>
        <v>0</v>
      </c>
      <c r="BF111" s="207">
        <f>IF(O111="snížená",K111,0)</f>
        <v>0</v>
      </c>
      <c r="BG111" s="207">
        <f>IF(O111="zákl. přenesená",K111,0)</f>
        <v>0</v>
      </c>
      <c r="BH111" s="207">
        <f>IF(O111="sníž. přenesená",K111,0)</f>
        <v>0</v>
      </c>
      <c r="BI111" s="207">
        <f>IF(O111="nulová",K111,0)</f>
        <v>0</v>
      </c>
      <c r="BJ111" s="10" t="s">
        <v>74</v>
      </c>
      <c r="BK111" s="207">
        <f>ROUND(P111*H111,2)</f>
        <v>0</v>
      </c>
      <c r="BL111" s="10" t="s">
        <v>84</v>
      </c>
      <c r="BM111" s="10" t="s">
        <v>195</v>
      </c>
    </row>
    <row r="112" spans="2:65" s="27" customFormat="1" ht="16.5" customHeight="1">
      <c r="B112" s="28"/>
      <c r="C112" s="196" t="s">
        <v>196</v>
      </c>
      <c r="D112" s="196" t="s">
        <v>146</v>
      </c>
      <c r="E112" s="197" t="s">
        <v>197</v>
      </c>
      <c r="F112" s="198" t="s">
        <v>198</v>
      </c>
      <c r="G112" s="199" t="s">
        <v>171</v>
      </c>
      <c r="H112" s="200">
        <v>12.582</v>
      </c>
      <c r="I112" s="201"/>
      <c r="J112" s="201"/>
      <c r="K112" s="202">
        <f>ROUND(P112*H112,2)</f>
        <v>0</v>
      </c>
      <c r="L112" s="198"/>
      <c r="M112" s="49"/>
      <c r="N112" s="203"/>
      <c r="O112" s="204" t="s">
        <v>38</v>
      </c>
      <c r="P112" s="125">
        <f>I112+J112</f>
        <v>0</v>
      </c>
      <c r="Q112" s="125">
        <f>ROUND(I112*H112,2)</f>
        <v>0</v>
      </c>
      <c r="R112" s="125">
        <f>ROUND(J112*H112,2)</f>
        <v>0</v>
      </c>
      <c r="S112" s="29"/>
      <c r="T112" s="205">
        <f>S112*H112</f>
        <v>0</v>
      </c>
      <c r="U112" s="205">
        <v>0.010440000000000001</v>
      </c>
      <c r="V112" s="205">
        <f>U112*H112</f>
        <v>0.13135608000000001</v>
      </c>
      <c r="W112" s="205">
        <v>0</v>
      </c>
      <c r="X112" s="206">
        <f>W112*H112</f>
        <v>0</v>
      </c>
      <c r="AR112" s="10" t="s">
        <v>84</v>
      </c>
      <c r="AT112" s="10" t="s">
        <v>146</v>
      </c>
      <c r="AU112" s="10" t="s">
        <v>78</v>
      </c>
      <c r="AY112" s="10" t="s">
        <v>144</v>
      </c>
      <c r="BE112" s="207">
        <f>IF(O112="základní",K112,0)</f>
        <v>0</v>
      </c>
      <c r="BF112" s="207">
        <f>IF(O112="snížená",K112,0)</f>
        <v>0</v>
      </c>
      <c r="BG112" s="207">
        <f>IF(O112="zákl. přenesená",K112,0)</f>
        <v>0</v>
      </c>
      <c r="BH112" s="207">
        <f>IF(O112="sníž. přenesená",K112,0)</f>
        <v>0</v>
      </c>
      <c r="BI112" s="207">
        <f>IF(O112="nulová",K112,0)</f>
        <v>0</v>
      </c>
      <c r="BJ112" s="10" t="s">
        <v>74</v>
      </c>
      <c r="BK112" s="207">
        <f>ROUND(P112*H112,2)</f>
        <v>0</v>
      </c>
      <c r="BL112" s="10" t="s">
        <v>84</v>
      </c>
      <c r="BM112" s="10" t="s">
        <v>199</v>
      </c>
    </row>
    <row r="113" spans="2:51" s="208" customFormat="1" ht="13.5">
      <c r="B113" s="209"/>
      <c r="C113" s="210"/>
      <c r="D113" s="211" t="s">
        <v>163</v>
      </c>
      <c r="E113" s="212"/>
      <c r="F113" s="213" t="s">
        <v>200</v>
      </c>
      <c r="G113" s="210"/>
      <c r="H113" s="214">
        <v>12.582</v>
      </c>
      <c r="I113" s="215"/>
      <c r="J113" s="215"/>
      <c r="K113" s="210"/>
      <c r="L113" s="210"/>
      <c r="M113" s="216"/>
      <c r="N113" s="217"/>
      <c r="O113" s="218"/>
      <c r="P113" s="218"/>
      <c r="Q113" s="218"/>
      <c r="R113" s="218"/>
      <c r="S113" s="218"/>
      <c r="T113" s="218"/>
      <c r="U113" s="218"/>
      <c r="V113" s="218"/>
      <c r="W113" s="218"/>
      <c r="X113" s="219"/>
      <c r="AT113" s="220" t="s">
        <v>163</v>
      </c>
      <c r="AU113" s="220" t="s">
        <v>78</v>
      </c>
      <c r="AV113" s="208" t="s">
        <v>78</v>
      </c>
      <c r="AW113" s="208" t="s">
        <v>7</v>
      </c>
      <c r="AX113" s="208" t="s">
        <v>74</v>
      </c>
      <c r="AY113" s="220" t="s">
        <v>144</v>
      </c>
    </row>
    <row r="114" spans="2:65" s="27" customFormat="1" ht="16.5" customHeight="1">
      <c r="B114" s="28"/>
      <c r="C114" s="196" t="s">
        <v>201</v>
      </c>
      <c r="D114" s="196" t="s">
        <v>146</v>
      </c>
      <c r="E114" s="197" t="s">
        <v>202</v>
      </c>
      <c r="F114" s="198" t="s">
        <v>203</v>
      </c>
      <c r="G114" s="199" t="s">
        <v>204</v>
      </c>
      <c r="H114" s="200">
        <v>130.267</v>
      </c>
      <c r="I114" s="201"/>
      <c r="J114" s="201"/>
      <c r="K114" s="202">
        <f>ROUND(P114*H114,2)</f>
        <v>0</v>
      </c>
      <c r="L114" s="198"/>
      <c r="M114" s="49"/>
      <c r="N114" s="203"/>
      <c r="O114" s="204" t="s">
        <v>38</v>
      </c>
      <c r="P114" s="125">
        <f>I114+J114</f>
        <v>0</v>
      </c>
      <c r="Q114" s="125">
        <f>ROUND(I114*H114,2)</f>
        <v>0</v>
      </c>
      <c r="R114" s="125">
        <f>ROUND(J114*H114,2)</f>
        <v>0</v>
      </c>
      <c r="S114" s="29"/>
      <c r="T114" s="205">
        <f>S114*H114</f>
        <v>0</v>
      </c>
      <c r="U114" s="205">
        <v>0.0008399999999999999</v>
      </c>
      <c r="V114" s="205">
        <f>U114*H114</f>
        <v>0.10942427999999998</v>
      </c>
      <c r="W114" s="205">
        <v>0</v>
      </c>
      <c r="X114" s="206">
        <f>W114*H114</f>
        <v>0</v>
      </c>
      <c r="AR114" s="10" t="s">
        <v>84</v>
      </c>
      <c r="AT114" s="10" t="s">
        <v>146</v>
      </c>
      <c r="AU114" s="10" t="s">
        <v>78</v>
      </c>
      <c r="AY114" s="10" t="s">
        <v>144</v>
      </c>
      <c r="BE114" s="207">
        <f>IF(O114="základní",K114,0)</f>
        <v>0</v>
      </c>
      <c r="BF114" s="207">
        <f>IF(O114="snížená",K114,0)</f>
        <v>0</v>
      </c>
      <c r="BG114" s="207">
        <f>IF(O114="zákl. přenesená",K114,0)</f>
        <v>0</v>
      </c>
      <c r="BH114" s="207">
        <f>IF(O114="sníž. přenesená",K114,0)</f>
        <v>0</v>
      </c>
      <c r="BI114" s="207">
        <f>IF(O114="nulová",K114,0)</f>
        <v>0</v>
      </c>
      <c r="BJ114" s="10" t="s">
        <v>74</v>
      </c>
      <c r="BK114" s="207">
        <f>ROUND(P114*H114,2)</f>
        <v>0</v>
      </c>
      <c r="BL114" s="10" t="s">
        <v>84</v>
      </c>
      <c r="BM114" s="10" t="s">
        <v>205</v>
      </c>
    </row>
    <row r="115" spans="2:51" s="208" customFormat="1" ht="13.5">
      <c r="B115" s="209"/>
      <c r="C115" s="210"/>
      <c r="D115" s="211" t="s">
        <v>163</v>
      </c>
      <c r="E115" s="212"/>
      <c r="F115" s="213" t="s">
        <v>206</v>
      </c>
      <c r="G115" s="210"/>
      <c r="H115" s="214">
        <v>28.287</v>
      </c>
      <c r="I115" s="215"/>
      <c r="J115" s="215"/>
      <c r="K115" s="210"/>
      <c r="L115" s="210"/>
      <c r="M115" s="216"/>
      <c r="N115" s="217"/>
      <c r="O115" s="218"/>
      <c r="P115" s="218"/>
      <c r="Q115" s="218"/>
      <c r="R115" s="218"/>
      <c r="S115" s="218"/>
      <c r="T115" s="218"/>
      <c r="U115" s="218"/>
      <c r="V115" s="218"/>
      <c r="W115" s="218"/>
      <c r="X115" s="219"/>
      <c r="AT115" s="220" t="s">
        <v>163</v>
      </c>
      <c r="AU115" s="220" t="s">
        <v>78</v>
      </c>
      <c r="AV115" s="208" t="s">
        <v>78</v>
      </c>
      <c r="AW115" s="208" t="s">
        <v>7</v>
      </c>
      <c r="AX115" s="208" t="s">
        <v>69</v>
      </c>
      <c r="AY115" s="220" t="s">
        <v>144</v>
      </c>
    </row>
    <row r="116" spans="2:51" s="208" customFormat="1" ht="40.5">
      <c r="B116" s="209"/>
      <c r="C116" s="210"/>
      <c r="D116" s="211" t="s">
        <v>163</v>
      </c>
      <c r="E116" s="212"/>
      <c r="F116" s="213" t="s">
        <v>178</v>
      </c>
      <c r="G116" s="210"/>
      <c r="H116" s="214">
        <v>101.98</v>
      </c>
      <c r="I116" s="215"/>
      <c r="J116" s="215"/>
      <c r="K116" s="210"/>
      <c r="L116" s="210"/>
      <c r="M116" s="216"/>
      <c r="N116" s="217"/>
      <c r="O116" s="218"/>
      <c r="P116" s="218"/>
      <c r="Q116" s="218"/>
      <c r="R116" s="218"/>
      <c r="S116" s="218"/>
      <c r="T116" s="218"/>
      <c r="U116" s="218"/>
      <c r="V116" s="218"/>
      <c r="W116" s="218"/>
      <c r="X116" s="219"/>
      <c r="AT116" s="220" t="s">
        <v>163</v>
      </c>
      <c r="AU116" s="220" t="s">
        <v>78</v>
      </c>
      <c r="AV116" s="208" t="s">
        <v>78</v>
      </c>
      <c r="AW116" s="208" t="s">
        <v>7</v>
      </c>
      <c r="AX116" s="208" t="s">
        <v>69</v>
      </c>
      <c r="AY116" s="220" t="s">
        <v>144</v>
      </c>
    </row>
    <row r="117" spans="2:51" s="233" customFormat="1" ht="13.5">
      <c r="B117" s="234"/>
      <c r="C117" s="235"/>
      <c r="D117" s="211" t="s">
        <v>163</v>
      </c>
      <c r="E117" s="236"/>
      <c r="F117" s="237" t="s">
        <v>207</v>
      </c>
      <c r="G117" s="235"/>
      <c r="H117" s="238">
        <v>130.267</v>
      </c>
      <c r="I117" s="239"/>
      <c r="J117" s="239"/>
      <c r="K117" s="235"/>
      <c r="L117" s="235"/>
      <c r="M117" s="240"/>
      <c r="N117" s="241"/>
      <c r="O117" s="242"/>
      <c r="P117" s="242"/>
      <c r="Q117" s="242"/>
      <c r="R117" s="242"/>
      <c r="S117" s="242"/>
      <c r="T117" s="242"/>
      <c r="U117" s="242"/>
      <c r="V117" s="242"/>
      <c r="W117" s="242"/>
      <c r="X117" s="243"/>
      <c r="AT117" s="244" t="s">
        <v>163</v>
      </c>
      <c r="AU117" s="244" t="s">
        <v>78</v>
      </c>
      <c r="AV117" s="233" t="s">
        <v>84</v>
      </c>
      <c r="AW117" s="233" t="s">
        <v>7</v>
      </c>
      <c r="AX117" s="233" t="s">
        <v>74</v>
      </c>
      <c r="AY117" s="244" t="s">
        <v>144</v>
      </c>
    </row>
    <row r="118" spans="2:65" s="27" customFormat="1" ht="16.5" customHeight="1">
      <c r="B118" s="28"/>
      <c r="C118" s="196" t="s">
        <v>208</v>
      </c>
      <c r="D118" s="196" t="s">
        <v>146</v>
      </c>
      <c r="E118" s="197" t="s">
        <v>209</v>
      </c>
      <c r="F118" s="198" t="s">
        <v>210</v>
      </c>
      <c r="G118" s="199" t="s">
        <v>204</v>
      </c>
      <c r="H118" s="200">
        <v>166.691</v>
      </c>
      <c r="I118" s="201"/>
      <c r="J118" s="201"/>
      <c r="K118" s="202">
        <f>ROUND(P118*H118,2)</f>
        <v>0</v>
      </c>
      <c r="L118" s="198"/>
      <c r="M118" s="49"/>
      <c r="N118" s="203"/>
      <c r="O118" s="204" t="s">
        <v>38</v>
      </c>
      <c r="P118" s="125">
        <f>I118+J118</f>
        <v>0</v>
      </c>
      <c r="Q118" s="125">
        <f>ROUND(I118*H118,2)</f>
        <v>0</v>
      </c>
      <c r="R118" s="125">
        <f>ROUND(J118*H118,2)</f>
        <v>0</v>
      </c>
      <c r="S118" s="29"/>
      <c r="T118" s="205">
        <f>S118*H118</f>
        <v>0</v>
      </c>
      <c r="U118" s="205">
        <v>0.0008499999999999998</v>
      </c>
      <c r="V118" s="205">
        <f>U118*H118</f>
        <v>0.14168735</v>
      </c>
      <c r="W118" s="205">
        <v>0</v>
      </c>
      <c r="X118" s="206">
        <f>W118*H118</f>
        <v>0</v>
      </c>
      <c r="AR118" s="10" t="s">
        <v>84</v>
      </c>
      <c r="AT118" s="10" t="s">
        <v>146</v>
      </c>
      <c r="AU118" s="10" t="s">
        <v>78</v>
      </c>
      <c r="AY118" s="10" t="s">
        <v>144</v>
      </c>
      <c r="BE118" s="207">
        <f>IF(O118="základní",K118,0)</f>
        <v>0</v>
      </c>
      <c r="BF118" s="207">
        <f>IF(O118="snížená",K118,0)</f>
        <v>0</v>
      </c>
      <c r="BG118" s="207">
        <f>IF(O118="zákl. přenesená",K118,0)</f>
        <v>0</v>
      </c>
      <c r="BH118" s="207">
        <f>IF(O118="sníž. přenesená",K118,0)</f>
        <v>0</v>
      </c>
      <c r="BI118" s="207">
        <f>IF(O118="nulová",K118,0)</f>
        <v>0</v>
      </c>
      <c r="BJ118" s="10" t="s">
        <v>74</v>
      </c>
      <c r="BK118" s="207">
        <f>ROUND(P118*H118,2)</f>
        <v>0</v>
      </c>
      <c r="BL118" s="10" t="s">
        <v>84</v>
      </c>
      <c r="BM118" s="10" t="s">
        <v>211</v>
      </c>
    </row>
    <row r="119" spans="2:51" s="208" customFormat="1" ht="13.5">
      <c r="B119" s="209"/>
      <c r="C119" s="210"/>
      <c r="D119" s="211" t="s">
        <v>163</v>
      </c>
      <c r="E119" s="212"/>
      <c r="F119" s="213" t="s">
        <v>212</v>
      </c>
      <c r="G119" s="210"/>
      <c r="H119" s="214">
        <v>166.691</v>
      </c>
      <c r="I119" s="215"/>
      <c r="J119" s="215"/>
      <c r="K119" s="210"/>
      <c r="L119" s="210"/>
      <c r="M119" s="216"/>
      <c r="N119" s="217"/>
      <c r="O119" s="218"/>
      <c r="P119" s="218"/>
      <c r="Q119" s="218"/>
      <c r="R119" s="218"/>
      <c r="S119" s="218"/>
      <c r="T119" s="218"/>
      <c r="U119" s="218"/>
      <c r="V119" s="218"/>
      <c r="W119" s="218"/>
      <c r="X119" s="219"/>
      <c r="AT119" s="220" t="s">
        <v>163</v>
      </c>
      <c r="AU119" s="220" t="s">
        <v>78</v>
      </c>
      <c r="AV119" s="208" t="s">
        <v>78</v>
      </c>
      <c r="AW119" s="208" t="s">
        <v>7</v>
      </c>
      <c r="AX119" s="208" t="s">
        <v>74</v>
      </c>
      <c r="AY119" s="220" t="s">
        <v>144</v>
      </c>
    </row>
    <row r="120" spans="2:65" s="27" customFormat="1" ht="16.5" customHeight="1">
      <c r="B120" s="28"/>
      <c r="C120" s="196" t="s">
        <v>213</v>
      </c>
      <c r="D120" s="196" t="s">
        <v>146</v>
      </c>
      <c r="E120" s="197" t="s">
        <v>214</v>
      </c>
      <c r="F120" s="198" t="s">
        <v>215</v>
      </c>
      <c r="G120" s="199" t="s">
        <v>204</v>
      </c>
      <c r="H120" s="200">
        <v>130.267</v>
      </c>
      <c r="I120" s="201"/>
      <c r="J120" s="201"/>
      <c r="K120" s="202">
        <f>ROUND(P120*H120,2)</f>
        <v>0</v>
      </c>
      <c r="L120" s="198"/>
      <c r="M120" s="49"/>
      <c r="N120" s="203"/>
      <c r="O120" s="204" t="s">
        <v>38</v>
      </c>
      <c r="P120" s="125">
        <f>I120+J120</f>
        <v>0</v>
      </c>
      <c r="Q120" s="125">
        <f>ROUND(I120*H120,2)</f>
        <v>0</v>
      </c>
      <c r="R120" s="125">
        <f>ROUND(J120*H120,2)</f>
        <v>0</v>
      </c>
      <c r="S120" s="29"/>
      <c r="T120" s="205">
        <f>S120*H120</f>
        <v>0</v>
      </c>
      <c r="U120" s="205">
        <v>0</v>
      </c>
      <c r="V120" s="205">
        <f>U120*H120</f>
        <v>0</v>
      </c>
      <c r="W120" s="205">
        <v>0</v>
      </c>
      <c r="X120" s="206">
        <f>W120*H120</f>
        <v>0</v>
      </c>
      <c r="AR120" s="10" t="s">
        <v>84</v>
      </c>
      <c r="AT120" s="10" t="s">
        <v>146</v>
      </c>
      <c r="AU120" s="10" t="s">
        <v>78</v>
      </c>
      <c r="AY120" s="10" t="s">
        <v>144</v>
      </c>
      <c r="BE120" s="207">
        <f>IF(O120="základní",K120,0)</f>
        <v>0</v>
      </c>
      <c r="BF120" s="207">
        <f>IF(O120="snížená",K120,0)</f>
        <v>0</v>
      </c>
      <c r="BG120" s="207">
        <f>IF(O120="zákl. přenesená",K120,0)</f>
        <v>0</v>
      </c>
      <c r="BH120" s="207">
        <f>IF(O120="sníž. přenesená",K120,0)</f>
        <v>0</v>
      </c>
      <c r="BI120" s="207">
        <f>IF(O120="nulová",K120,0)</f>
        <v>0</v>
      </c>
      <c r="BJ120" s="10" t="s">
        <v>74</v>
      </c>
      <c r="BK120" s="207">
        <f>ROUND(P120*H120,2)</f>
        <v>0</v>
      </c>
      <c r="BL120" s="10" t="s">
        <v>84</v>
      </c>
      <c r="BM120" s="10" t="s">
        <v>216</v>
      </c>
    </row>
    <row r="121" spans="2:65" s="27" customFormat="1" ht="16.5" customHeight="1">
      <c r="B121" s="28"/>
      <c r="C121" s="196" t="s">
        <v>217</v>
      </c>
      <c r="D121" s="196" t="s">
        <v>146</v>
      </c>
      <c r="E121" s="197" t="s">
        <v>218</v>
      </c>
      <c r="F121" s="198" t="s">
        <v>219</v>
      </c>
      <c r="G121" s="199" t="s">
        <v>204</v>
      </c>
      <c r="H121" s="200">
        <v>166.691</v>
      </c>
      <c r="I121" s="201"/>
      <c r="J121" s="201"/>
      <c r="K121" s="202">
        <f>ROUND(P121*H121,2)</f>
        <v>0</v>
      </c>
      <c r="L121" s="198"/>
      <c r="M121" s="49"/>
      <c r="N121" s="203"/>
      <c r="O121" s="204" t="s">
        <v>38</v>
      </c>
      <c r="P121" s="125">
        <f>I121+J121</f>
        <v>0</v>
      </c>
      <c r="Q121" s="125">
        <f>ROUND(I121*H121,2)</f>
        <v>0</v>
      </c>
      <c r="R121" s="125">
        <f>ROUND(J121*H121,2)</f>
        <v>0</v>
      </c>
      <c r="S121" s="29"/>
      <c r="T121" s="205">
        <f>S121*H121</f>
        <v>0</v>
      </c>
      <c r="U121" s="205">
        <v>0</v>
      </c>
      <c r="V121" s="205">
        <f>U121*H121</f>
        <v>0</v>
      </c>
      <c r="W121" s="205">
        <v>0</v>
      </c>
      <c r="X121" s="206">
        <f>W121*H121</f>
        <v>0</v>
      </c>
      <c r="AR121" s="10" t="s">
        <v>84</v>
      </c>
      <c r="AT121" s="10" t="s">
        <v>146</v>
      </c>
      <c r="AU121" s="10" t="s">
        <v>78</v>
      </c>
      <c r="AY121" s="10" t="s">
        <v>144</v>
      </c>
      <c r="BE121" s="207">
        <f>IF(O121="základní",K121,0)</f>
        <v>0</v>
      </c>
      <c r="BF121" s="207">
        <f>IF(O121="snížená",K121,0)</f>
        <v>0</v>
      </c>
      <c r="BG121" s="207">
        <f>IF(O121="zákl. přenesená",K121,0)</f>
        <v>0</v>
      </c>
      <c r="BH121" s="207">
        <f>IF(O121="sníž. přenesená",K121,0)</f>
        <v>0</v>
      </c>
      <c r="BI121" s="207">
        <f>IF(O121="nulová",K121,0)</f>
        <v>0</v>
      </c>
      <c r="BJ121" s="10" t="s">
        <v>74</v>
      </c>
      <c r="BK121" s="207">
        <f>ROUND(P121*H121,2)</f>
        <v>0</v>
      </c>
      <c r="BL121" s="10" t="s">
        <v>84</v>
      </c>
      <c r="BM121" s="10" t="s">
        <v>220</v>
      </c>
    </row>
    <row r="122" spans="2:65" s="27" customFormat="1" ht="16.5" customHeight="1">
      <c r="B122" s="28"/>
      <c r="C122" s="196" t="s">
        <v>221</v>
      </c>
      <c r="D122" s="196" t="s">
        <v>146</v>
      </c>
      <c r="E122" s="197" t="s">
        <v>222</v>
      </c>
      <c r="F122" s="198" t="s">
        <v>223</v>
      </c>
      <c r="G122" s="199" t="s">
        <v>171</v>
      </c>
      <c r="H122" s="200">
        <v>113.242</v>
      </c>
      <c r="I122" s="201"/>
      <c r="J122" s="201"/>
      <c r="K122" s="202">
        <f>ROUND(P122*H122,2)</f>
        <v>0</v>
      </c>
      <c r="L122" s="198"/>
      <c r="M122" s="49"/>
      <c r="N122" s="203"/>
      <c r="O122" s="204" t="s">
        <v>38</v>
      </c>
      <c r="P122" s="125">
        <f>I122+J122</f>
        <v>0</v>
      </c>
      <c r="Q122" s="125">
        <f>ROUND(I122*H122,2)</f>
        <v>0</v>
      </c>
      <c r="R122" s="125">
        <f>ROUND(J122*H122,2)</f>
        <v>0</v>
      </c>
      <c r="S122" s="29"/>
      <c r="T122" s="205">
        <f>S122*H122</f>
        <v>0</v>
      </c>
      <c r="U122" s="205">
        <v>0</v>
      </c>
      <c r="V122" s="205">
        <f>U122*H122</f>
        <v>0</v>
      </c>
      <c r="W122" s="205">
        <v>0</v>
      </c>
      <c r="X122" s="206">
        <f>W122*H122</f>
        <v>0</v>
      </c>
      <c r="AR122" s="10" t="s">
        <v>84</v>
      </c>
      <c r="AT122" s="10" t="s">
        <v>146</v>
      </c>
      <c r="AU122" s="10" t="s">
        <v>78</v>
      </c>
      <c r="AY122" s="10" t="s">
        <v>144</v>
      </c>
      <c r="BE122" s="207">
        <f>IF(O122="základní",K122,0)</f>
        <v>0</v>
      </c>
      <c r="BF122" s="207">
        <f>IF(O122="snížená",K122,0)</f>
        <v>0</v>
      </c>
      <c r="BG122" s="207">
        <f>IF(O122="zákl. přenesená",K122,0)</f>
        <v>0</v>
      </c>
      <c r="BH122" s="207">
        <f>IF(O122="sníž. přenesená",K122,0)</f>
        <v>0</v>
      </c>
      <c r="BI122" s="207">
        <f>IF(O122="nulová",K122,0)</f>
        <v>0</v>
      </c>
      <c r="BJ122" s="10" t="s">
        <v>74</v>
      </c>
      <c r="BK122" s="207">
        <f>ROUND(P122*H122,2)</f>
        <v>0</v>
      </c>
      <c r="BL122" s="10" t="s">
        <v>84</v>
      </c>
      <c r="BM122" s="10" t="s">
        <v>224</v>
      </c>
    </row>
    <row r="123" spans="2:51" s="208" customFormat="1" ht="13.5">
      <c r="B123" s="209"/>
      <c r="C123" s="210"/>
      <c r="D123" s="211" t="s">
        <v>163</v>
      </c>
      <c r="E123" s="212"/>
      <c r="F123" s="213" t="s">
        <v>225</v>
      </c>
      <c r="G123" s="210"/>
      <c r="H123" s="214">
        <v>113.242</v>
      </c>
      <c r="I123" s="215"/>
      <c r="J123" s="215"/>
      <c r="K123" s="210"/>
      <c r="L123" s="210"/>
      <c r="M123" s="216"/>
      <c r="N123" s="217"/>
      <c r="O123" s="218"/>
      <c r="P123" s="218"/>
      <c r="Q123" s="218"/>
      <c r="R123" s="218"/>
      <c r="S123" s="218"/>
      <c r="T123" s="218"/>
      <c r="U123" s="218"/>
      <c r="V123" s="218"/>
      <c r="W123" s="218"/>
      <c r="X123" s="219"/>
      <c r="AT123" s="220" t="s">
        <v>163</v>
      </c>
      <c r="AU123" s="220" t="s">
        <v>78</v>
      </c>
      <c r="AV123" s="208" t="s">
        <v>78</v>
      </c>
      <c r="AW123" s="208" t="s">
        <v>7</v>
      </c>
      <c r="AX123" s="208" t="s">
        <v>74</v>
      </c>
      <c r="AY123" s="220" t="s">
        <v>144</v>
      </c>
    </row>
    <row r="124" spans="2:65" s="27" customFormat="1" ht="16.5" customHeight="1">
      <c r="B124" s="28"/>
      <c r="C124" s="196" t="s">
        <v>11</v>
      </c>
      <c r="D124" s="196" t="s">
        <v>146</v>
      </c>
      <c r="E124" s="197" t="s">
        <v>226</v>
      </c>
      <c r="F124" s="198" t="s">
        <v>227</v>
      </c>
      <c r="G124" s="199" t="s">
        <v>171</v>
      </c>
      <c r="H124" s="200">
        <v>12.582</v>
      </c>
      <c r="I124" s="201"/>
      <c r="J124" s="201"/>
      <c r="K124" s="202">
        <f>ROUND(P124*H124,2)</f>
        <v>0</v>
      </c>
      <c r="L124" s="198"/>
      <c r="M124" s="49"/>
      <c r="N124" s="203"/>
      <c r="O124" s="204" t="s">
        <v>38</v>
      </c>
      <c r="P124" s="125">
        <f>I124+J124</f>
        <v>0</v>
      </c>
      <c r="Q124" s="125">
        <f>ROUND(I124*H124,2)</f>
        <v>0</v>
      </c>
      <c r="R124" s="125">
        <f>ROUND(J124*H124,2)</f>
        <v>0</v>
      </c>
      <c r="S124" s="29"/>
      <c r="T124" s="205">
        <f>S124*H124</f>
        <v>0</v>
      </c>
      <c r="U124" s="205">
        <v>0</v>
      </c>
      <c r="V124" s="205">
        <f>U124*H124</f>
        <v>0</v>
      </c>
      <c r="W124" s="205">
        <v>0</v>
      </c>
      <c r="X124" s="206">
        <f>W124*H124</f>
        <v>0</v>
      </c>
      <c r="AR124" s="10" t="s">
        <v>84</v>
      </c>
      <c r="AT124" s="10" t="s">
        <v>146</v>
      </c>
      <c r="AU124" s="10" t="s">
        <v>78</v>
      </c>
      <c r="AY124" s="10" t="s">
        <v>144</v>
      </c>
      <c r="BE124" s="207">
        <f>IF(O124="základní",K124,0)</f>
        <v>0</v>
      </c>
      <c r="BF124" s="207">
        <f>IF(O124="snížená",K124,0)</f>
        <v>0</v>
      </c>
      <c r="BG124" s="207">
        <f>IF(O124="zákl. přenesená",K124,0)</f>
        <v>0</v>
      </c>
      <c r="BH124" s="207">
        <f>IF(O124="sníž. přenesená",K124,0)</f>
        <v>0</v>
      </c>
      <c r="BI124" s="207">
        <f>IF(O124="nulová",K124,0)</f>
        <v>0</v>
      </c>
      <c r="BJ124" s="10" t="s">
        <v>74</v>
      </c>
      <c r="BK124" s="207">
        <f>ROUND(P124*H124,2)</f>
        <v>0</v>
      </c>
      <c r="BL124" s="10" t="s">
        <v>84</v>
      </c>
      <c r="BM124" s="10" t="s">
        <v>228</v>
      </c>
    </row>
    <row r="125" spans="2:65" s="27" customFormat="1" ht="16.5" customHeight="1">
      <c r="B125" s="28"/>
      <c r="C125" s="196" t="s">
        <v>229</v>
      </c>
      <c r="D125" s="196" t="s">
        <v>146</v>
      </c>
      <c r="E125" s="197" t="s">
        <v>230</v>
      </c>
      <c r="F125" s="198" t="s">
        <v>231</v>
      </c>
      <c r="G125" s="199" t="s">
        <v>171</v>
      </c>
      <c r="H125" s="200">
        <v>155.492</v>
      </c>
      <c r="I125" s="201"/>
      <c r="J125" s="201"/>
      <c r="K125" s="202">
        <f>ROUND(P125*H125,2)</f>
        <v>0</v>
      </c>
      <c r="L125" s="198"/>
      <c r="M125" s="49"/>
      <c r="N125" s="203"/>
      <c r="O125" s="204" t="s">
        <v>38</v>
      </c>
      <c r="P125" s="125">
        <f>I125+J125</f>
        <v>0</v>
      </c>
      <c r="Q125" s="125">
        <f>ROUND(I125*H125,2)</f>
        <v>0</v>
      </c>
      <c r="R125" s="125">
        <f>ROUND(J125*H125,2)</f>
        <v>0</v>
      </c>
      <c r="S125" s="29"/>
      <c r="T125" s="205">
        <f>S125*H125</f>
        <v>0</v>
      </c>
      <c r="U125" s="205">
        <v>0</v>
      </c>
      <c r="V125" s="205">
        <f>U125*H125</f>
        <v>0</v>
      </c>
      <c r="W125" s="205">
        <v>0</v>
      </c>
      <c r="X125" s="206">
        <f>W125*H125</f>
        <v>0</v>
      </c>
      <c r="AR125" s="10" t="s">
        <v>84</v>
      </c>
      <c r="AT125" s="10" t="s">
        <v>146</v>
      </c>
      <c r="AU125" s="10" t="s">
        <v>78</v>
      </c>
      <c r="AY125" s="10" t="s">
        <v>144</v>
      </c>
      <c r="BE125" s="207">
        <f>IF(O125="základní",K125,0)</f>
        <v>0</v>
      </c>
      <c r="BF125" s="207">
        <f>IF(O125="snížená",K125,0)</f>
        <v>0</v>
      </c>
      <c r="BG125" s="207">
        <f>IF(O125="zákl. přenesená",K125,0)</f>
        <v>0</v>
      </c>
      <c r="BH125" s="207">
        <f>IF(O125="sníž. přenesená",K125,0)</f>
        <v>0</v>
      </c>
      <c r="BI125" s="207">
        <f>IF(O125="nulová",K125,0)</f>
        <v>0</v>
      </c>
      <c r="BJ125" s="10" t="s">
        <v>74</v>
      </c>
      <c r="BK125" s="207">
        <f>ROUND(P125*H125,2)</f>
        <v>0</v>
      </c>
      <c r="BL125" s="10" t="s">
        <v>84</v>
      </c>
      <c r="BM125" s="10" t="s">
        <v>232</v>
      </c>
    </row>
    <row r="126" spans="2:51" s="208" customFormat="1" ht="13.5">
      <c r="B126" s="209"/>
      <c r="C126" s="210"/>
      <c r="D126" s="211" t="s">
        <v>163</v>
      </c>
      <c r="E126" s="212"/>
      <c r="F126" s="213" t="s">
        <v>233</v>
      </c>
      <c r="G126" s="210"/>
      <c r="H126" s="214">
        <v>155.492</v>
      </c>
      <c r="I126" s="215"/>
      <c r="J126" s="215"/>
      <c r="K126" s="210"/>
      <c r="L126" s="210"/>
      <c r="M126" s="216"/>
      <c r="N126" s="217"/>
      <c r="O126" s="218"/>
      <c r="P126" s="218"/>
      <c r="Q126" s="218"/>
      <c r="R126" s="218"/>
      <c r="S126" s="218"/>
      <c r="T126" s="218"/>
      <c r="U126" s="218"/>
      <c r="V126" s="218"/>
      <c r="W126" s="218"/>
      <c r="X126" s="219"/>
      <c r="AT126" s="220" t="s">
        <v>163</v>
      </c>
      <c r="AU126" s="220" t="s">
        <v>78</v>
      </c>
      <c r="AV126" s="208" t="s">
        <v>78</v>
      </c>
      <c r="AW126" s="208" t="s">
        <v>7</v>
      </c>
      <c r="AX126" s="208" t="s">
        <v>74</v>
      </c>
      <c r="AY126" s="220" t="s">
        <v>144</v>
      </c>
    </row>
    <row r="127" spans="2:65" s="27" customFormat="1" ht="16.5" customHeight="1">
      <c r="B127" s="28"/>
      <c r="C127" s="196" t="s">
        <v>234</v>
      </c>
      <c r="D127" s="196" t="s">
        <v>146</v>
      </c>
      <c r="E127" s="197" t="s">
        <v>235</v>
      </c>
      <c r="F127" s="198" t="s">
        <v>236</v>
      </c>
      <c r="G127" s="199" t="s">
        <v>171</v>
      </c>
      <c r="H127" s="200">
        <v>35.496</v>
      </c>
      <c r="I127" s="201"/>
      <c r="J127" s="201"/>
      <c r="K127" s="202">
        <f>ROUND(P127*H127,2)</f>
        <v>0</v>
      </c>
      <c r="L127" s="198"/>
      <c r="M127" s="49"/>
      <c r="N127" s="203"/>
      <c r="O127" s="204" t="s">
        <v>38</v>
      </c>
      <c r="P127" s="125">
        <f>I127+J127</f>
        <v>0</v>
      </c>
      <c r="Q127" s="125">
        <f>ROUND(I127*H127,2)</f>
        <v>0</v>
      </c>
      <c r="R127" s="125">
        <f>ROUND(J127*H127,2)</f>
        <v>0</v>
      </c>
      <c r="S127" s="29"/>
      <c r="T127" s="205">
        <f>S127*H127</f>
        <v>0</v>
      </c>
      <c r="U127" s="205">
        <v>0</v>
      </c>
      <c r="V127" s="205">
        <f>U127*H127</f>
        <v>0</v>
      </c>
      <c r="W127" s="205">
        <v>0</v>
      </c>
      <c r="X127" s="206">
        <f>W127*H127</f>
        <v>0</v>
      </c>
      <c r="AR127" s="10" t="s">
        <v>84</v>
      </c>
      <c r="AT127" s="10" t="s">
        <v>146</v>
      </c>
      <c r="AU127" s="10" t="s">
        <v>78</v>
      </c>
      <c r="AY127" s="10" t="s">
        <v>144</v>
      </c>
      <c r="BE127" s="207">
        <f>IF(O127="základní",K127,0)</f>
        <v>0</v>
      </c>
      <c r="BF127" s="207">
        <f>IF(O127="snížená",K127,0)</f>
        <v>0</v>
      </c>
      <c r="BG127" s="207">
        <f>IF(O127="zákl. přenesená",K127,0)</f>
        <v>0</v>
      </c>
      <c r="BH127" s="207">
        <f>IF(O127="sníž. přenesená",K127,0)</f>
        <v>0</v>
      </c>
      <c r="BI127" s="207">
        <f>IF(O127="nulová",K127,0)</f>
        <v>0</v>
      </c>
      <c r="BJ127" s="10" t="s">
        <v>74</v>
      </c>
      <c r="BK127" s="207">
        <f>ROUND(P127*H127,2)</f>
        <v>0</v>
      </c>
      <c r="BL127" s="10" t="s">
        <v>84</v>
      </c>
      <c r="BM127" s="10" t="s">
        <v>237</v>
      </c>
    </row>
    <row r="128" spans="2:51" s="208" customFormat="1" ht="13.5">
      <c r="B128" s="209"/>
      <c r="C128" s="210"/>
      <c r="D128" s="211" t="s">
        <v>163</v>
      </c>
      <c r="E128" s="212"/>
      <c r="F128" s="213" t="s">
        <v>238</v>
      </c>
      <c r="G128" s="210"/>
      <c r="H128" s="214">
        <v>35.496</v>
      </c>
      <c r="I128" s="215"/>
      <c r="J128" s="215"/>
      <c r="K128" s="210"/>
      <c r="L128" s="210"/>
      <c r="M128" s="216"/>
      <c r="N128" s="217"/>
      <c r="O128" s="218"/>
      <c r="P128" s="218"/>
      <c r="Q128" s="218"/>
      <c r="R128" s="218"/>
      <c r="S128" s="218"/>
      <c r="T128" s="218"/>
      <c r="U128" s="218"/>
      <c r="V128" s="218"/>
      <c r="W128" s="218"/>
      <c r="X128" s="219"/>
      <c r="AT128" s="220" t="s">
        <v>163</v>
      </c>
      <c r="AU128" s="220" t="s">
        <v>78</v>
      </c>
      <c r="AV128" s="208" t="s">
        <v>78</v>
      </c>
      <c r="AW128" s="208" t="s">
        <v>7</v>
      </c>
      <c r="AX128" s="208" t="s">
        <v>74</v>
      </c>
      <c r="AY128" s="220" t="s">
        <v>144</v>
      </c>
    </row>
    <row r="129" spans="2:65" s="27" customFormat="1" ht="25.5" customHeight="1">
      <c r="B129" s="28"/>
      <c r="C129" s="196" t="s">
        <v>239</v>
      </c>
      <c r="D129" s="196" t="s">
        <v>146</v>
      </c>
      <c r="E129" s="197" t="s">
        <v>240</v>
      </c>
      <c r="F129" s="198" t="s">
        <v>241</v>
      </c>
      <c r="G129" s="199" t="s">
        <v>171</v>
      </c>
      <c r="H129" s="200">
        <v>354.96</v>
      </c>
      <c r="I129" s="201"/>
      <c r="J129" s="201"/>
      <c r="K129" s="202">
        <f>ROUND(P129*H129,2)</f>
        <v>0</v>
      </c>
      <c r="L129" s="198"/>
      <c r="M129" s="49"/>
      <c r="N129" s="203"/>
      <c r="O129" s="204" t="s">
        <v>38</v>
      </c>
      <c r="P129" s="125">
        <f>I129+J129</f>
        <v>0</v>
      </c>
      <c r="Q129" s="125">
        <f>ROUND(I129*H129,2)</f>
        <v>0</v>
      </c>
      <c r="R129" s="125">
        <f>ROUND(J129*H129,2)</f>
        <v>0</v>
      </c>
      <c r="S129" s="29"/>
      <c r="T129" s="205">
        <f>S129*H129</f>
        <v>0</v>
      </c>
      <c r="U129" s="205">
        <v>0</v>
      </c>
      <c r="V129" s="205">
        <f>U129*H129</f>
        <v>0</v>
      </c>
      <c r="W129" s="205">
        <v>0</v>
      </c>
      <c r="X129" s="206">
        <f>W129*H129</f>
        <v>0</v>
      </c>
      <c r="AR129" s="10" t="s">
        <v>84</v>
      </c>
      <c r="AT129" s="10" t="s">
        <v>146</v>
      </c>
      <c r="AU129" s="10" t="s">
        <v>78</v>
      </c>
      <c r="AY129" s="10" t="s">
        <v>144</v>
      </c>
      <c r="BE129" s="207">
        <f>IF(O129="základní",K129,0)</f>
        <v>0</v>
      </c>
      <c r="BF129" s="207">
        <f>IF(O129="snížená",K129,0)</f>
        <v>0</v>
      </c>
      <c r="BG129" s="207">
        <f>IF(O129="zákl. přenesená",K129,0)</f>
        <v>0</v>
      </c>
      <c r="BH129" s="207">
        <f>IF(O129="sníž. přenesená",K129,0)</f>
        <v>0</v>
      </c>
      <c r="BI129" s="207">
        <f>IF(O129="nulová",K129,0)</f>
        <v>0</v>
      </c>
      <c r="BJ129" s="10" t="s">
        <v>74</v>
      </c>
      <c r="BK129" s="207">
        <f>ROUND(P129*H129,2)</f>
        <v>0</v>
      </c>
      <c r="BL129" s="10" t="s">
        <v>84</v>
      </c>
      <c r="BM129" s="10" t="s">
        <v>242</v>
      </c>
    </row>
    <row r="130" spans="2:51" s="208" customFormat="1" ht="13.5">
      <c r="B130" s="209"/>
      <c r="C130" s="210"/>
      <c r="D130" s="211" t="s">
        <v>163</v>
      </c>
      <c r="E130" s="212"/>
      <c r="F130" s="213" t="s">
        <v>243</v>
      </c>
      <c r="G130" s="210"/>
      <c r="H130" s="214">
        <v>354.96</v>
      </c>
      <c r="I130" s="215"/>
      <c r="J130" s="215"/>
      <c r="K130" s="210"/>
      <c r="L130" s="210"/>
      <c r="M130" s="216"/>
      <c r="N130" s="217"/>
      <c r="O130" s="218"/>
      <c r="P130" s="218"/>
      <c r="Q130" s="218"/>
      <c r="R130" s="218"/>
      <c r="S130" s="218"/>
      <c r="T130" s="218"/>
      <c r="U130" s="218"/>
      <c r="V130" s="218"/>
      <c r="W130" s="218"/>
      <c r="X130" s="219"/>
      <c r="AT130" s="220" t="s">
        <v>163</v>
      </c>
      <c r="AU130" s="220" t="s">
        <v>78</v>
      </c>
      <c r="AV130" s="208" t="s">
        <v>78</v>
      </c>
      <c r="AW130" s="208" t="s">
        <v>7</v>
      </c>
      <c r="AX130" s="208" t="s">
        <v>74</v>
      </c>
      <c r="AY130" s="220" t="s">
        <v>144</v>
      </c>
    </row>
    <row r="131" spans="2:65" s="27" customFormat="1" ht="16.5" customHeight="1">
      <c r="B131" s="28"/>
      <c r="C131" s="196" t="s">
        <v>244</v>
      </c>
      <c r="D131" s="196" t="s">
        <v>146</v>
      </c>
      <c r="E131" s="197" t="s">
        <v>245</v>
      </c>
      <c r="F131" s="198" t="s">
        <v>246</v>
      </c>
      <c r="G131" s="199" t="s">
        <v>171</v>
      </c>
      <c r="H131" s="200">
        <v>12.582</v>
      </c>
      <c r="I131" s="201"/>
      <c r="J131" s="201"/>
      <c r="K131" s="202">
        <f>ROUND(P131*H131,2)</f>
        <v>0</v>
      </c>
      <c r="L131" s="198"/>
      <c r="M131" s="49"/>
      <c r="N131" s="203"/>
      <c r="O131" s="204" t="s">
        <v>38</v>
      </c>
      <c r="P131" s="125">
        <f>I131+J131</f>
        <v>0</v>
      </c>
      <c r="Q131" s="125">
        <f>ROUND(I131*H131,2)</f>
        <v>0</v>
      </c>
      <c r="R131" s="125">
        <f>ROUND(J131*H131,2)</f>
        <v>0</v>
      </c>
      <c r="S131" s="29"/>
      <c r="T131" s="205">
        <f>S131*H131</f>
        <v>0</v>
      </c>
      <c r="U131" s="205">
        <v>0</v>
      </c>
      <c r="V131" s="205">
        <f>U131*H131</f>
        <v>0</v>
      </c>
      <c r="W131" s="205">
        <v>0</v>
      </c>
      <c r="X131" s="206">
        <f>W131*H131</f>
        <v>0</v>
      </c>
      <c r="AR131" s="10" t="s">
        <v>84</v>
      </c>
      <c r="AT131" s="10" t="s">
        <v>146</v>
      </c>
      <c r="AU131" s="10" t="s">
        <v>78</v>
      </c>
      <c r="AY131" s="10" t="s">
        <v>144</v>
      </c>
      <c r="BE131" s="207">
        <f>IF(O131="základní",K131,0)</f>
        <v>0</v>
      </c>
      <c r="BF131" s="207">
        <f>IF(O131="snížená",K131,0)</f>
        <v>0</v>
      </c>
      <c r="BG131" s="207">
        <f>IF(O131="zákl. přenesená",K131,0)</f>
        <v>0</v>
      </c>
      <c r="BH131" s="207">
        <f>IF(O131="sníž. přenesená",K131,0)</f>
        <v>0</v>
      </c>
      <c r="BI131" s="207">
        <f>IF(O131="nulová",K131,0)</f>
        <v>0</v>
      </c>
      <c r="BJ131" s="10" t="s">
        <v>74</v>
      </c>
      <c r="BK131" s="207">
        <f>ROUND(P131*H131,2)</f>
        <v>0</v>
      </c>
      <c r="BL131" s="10" t="s">
        <v>84</v>
      </c>
      <c r="BM131" s="10" t="s">
        <v>247</v>
      </c>
    </row>
    <row r="132" spans="2:65" s="27" customFormat="1" ht="25.5" customHeight="1">
      <c r="B132" s="28"/>
      <c r="C132" s="196" t="s">
        <v>248</v>
      </c>
      <c r="D132" s="196" t="s">
        <v>146</v>
      </c>
      <c r="E132" s="197" t="s">
        <v>249</v>
      </c>
      <c r="F132" s="198" t="s">
        <v>250</v>
      </c>
      <c r="G132" s="199" t="s">
        <v>171</v>
      </c>
      <c r="H132" s="200">
        <v>125.82</v>
      </c>
      <c r="I132" s="201"/>
      <c r="J132" s="201"/>
      <c r="K132" s="202">
        <f>ROUND(P132*H132,2)</f>
        <v>0</v>
      </c>
      <c r="L132" s="198"/>
      <c r="M132" s="49"/>
      <c r="N132" s="203"/>
      <c r="O132" s="204" t="s">
        <v>38</v>
      </c>
      <c r="P132" s="125">
        <f>I132+J132</f>
        <v>0</v>
      </c>
      <c r="Q132" s="125">
        <f>ROUND(I132*H132,2)</f>
        <v>0</v>
      </c>
      <c r="R132" s="125">
        <f>ROUND(J132*H132,2)</f>
        <v>0</v>
      </c>
      <c r="S132" s="29"/>
      <c r="T132" s="205">
        <f>S132*H132</f>
        <v>0</v>
      </c>
      <c r="U132" s="205">
        <v>0</v>
      </c>
      <c r="V132" s="205">
        <f>U132*H132</f>
        <v>0</v>
      </c>
      <c r="W132" s="205">
        <v>0</v>
      </c>
      <c r="X132" s="206">
        <f>W132*H132</f>
        <v>0</v>
      </c>
      <c r="AR132" s="10" t="s">
        <v>84</v>
      </c>
      <c r="AT132" s="10" t="s">
        <v>146</v>
      </c>
      <c r="AU132" s="10" t="s">
        <v>78</v>
      </c>
      <c r="AY132" s="10" t="s">
        <v>144</v>
      </c>
      <c r="BE132" s="207">
        <f>IF(O132="základní",K132,0)</f>
        <v>0</v>
      </c>
      <c r="BF132" s="207">
        <f>IF(O132="snížená",K132,0)</f>
        <v>0</v>
      </c>
      <c r="BG132" s="207">
        <f>IF(O132="zákl. přenesená",K132,0)</f>
        <v>0</v>
      </c>
      <c r="BH132" s="207">
        <f>IF(O132="sníž. přenesená",K132,0)</f>
        <v>0</v>
      </c>
      <c r="BI132" s="207">
        <f>IF(O132="nulová",K132,0)</f>
        <v>0</v>
      </c>
      <c r="BJ132" s="10" t="s">
        <v>74</v>
      </c>
      <c r="BK132" s="207">
        <f>ROUND(P132*H132,2)</f>
        <v>0</v>
      </c>
      <c r="BL132" s="10" t="s">
        <v>84</v>
      </c>
      <c r="BM132" s="10" t="s">
        <v>251</v>
      </c>
    </row>
    <row r="133" spans="2:51" s="208" customFormat="1" ht="13.5">
      <c r="B133" s="209"/>
      <c r="C133" s="210"/>
      <c r="D133" s="211" t="s">
        <v>163</v>
      </c>
      <c r="E133" s="212"/>
      <c r="F133" s="213" t="s">
        <v>252</v>
      </c>
      <c r="G133" s="210"/>
      <c r="H133" s="214">
        <v>125.82</v>
      </c>
      <c r="I133" s="215"/>
      <c r="J133" s="215"/>
      <c r="K133" s="210"/>
      <c r="L133" s="210"/>
      <c r="M133" s="216"/>
      <c r="N133" s="217"/>
      <c r="O133" s="218"/>
      <c r="P133" s="218"/>
      <c r="Q133" s="218"/>
      <c r="R133" s="218"/>
      <c r="S133" s="218"/>
      <c r="T133" s="218"/>
      <c r="U133" s="218"/>
      <c r="V133" s="218"/>
      <c r="W133" s="218"/>
      <c r="X133" s="219"/>
      <c r="AT133" s="220" t="s">
        <v>163</v>
      </c>
      <c r="AU133" s="220" t="s">
        <v>78</v>
      </c>
      <c r="AV133" s="208" t="s">
        <v>78</v>
      </c>
      <c r="AW133" s="208" t="s">
        <v>7</v>
      </c>
      <c r="AX133" s="208" t="s">
        <v>74</v>
      </c>
      <c r="AY133" s="220" t="s">
        <v>144</v>
      </c>
    </row>
    <row r="134" spans="2:65" s="27" customFormat="1" ht="16.5" customHeight="1">
      <c r="B134" s="28"/>
      <c r="C134" s="196" t="s">
        <v>10</v>
      </c>
      <c r="D134" s="196" t="s">
        <v>146</v>
      </c>
      <c r="E134" s="197" t="s">
        <v>253</v>
      </c>
      <c r="F134" s="198" t="s">
        <v>254</v>
      </c>
      <c r="G134" s="199" t="s">
        <v>171</v>
      </c>
      <c r="H134" s="200">
        <v>48.024</v>
      </c>
      <c r="I134" s="201"/>
      <c r="J134" s="201"/>
      <c r="K134" s="202">
        <f>ROUND(P134*H134,2)</f>
        <v>0</v>
      </c>
      <c r="L134" s="198"/>
      <c r="M134" s="49"/>
      <c r="N134" s="203"/>
      <c r="O134" s="204" t="s">
        <v>38</v>
      </c>
      <c r="P134" s="125">
        <f>I134+J134</f>
        <v>0</v>
      </c>
      <c r="Q134" s="125">
        <f>ROUND(I134*H134,2)</f>
        <v>0</v>
      </c>
      <c r="R134" s="125">
        <f>ROUND(J134*H134,2)</f>
        <v>0</v>
      </c>
      <c r="S134" s="29"/>
      <c r="T134" s="205">
        <f>S134*H134</f>
        <v>0</v>
      </c>
      <c r="U134" s="205">
        <v>0</v>
      </c>
      <c r="V134" s="205">
        <f>U134*H134</f>
        <v>0</v>
      </c>
      <c r="W134" s="205">
        <v>0</v>
      </c>
      <c r="X134" s="206">
        <f>W134*H134</f>
        <v>0</v>
      </c>
      <c r="AR134" s="10" t="s">
        <v>84</v>
      </c>
      <c r="AT134" s="10" t="s">
        <v>146</v>
      </c>
      <c r="AU134" s="10" t="s">
        <v>78</v>
      </c>
      <c r="AY134" s="10" t="s">
        <v>144</v>
      </c>
      <c r="BE134" s="207">
        <f>IF(O134="základní",K134,0)</f>
        <v>0</v>
      </c>
      <c r="BF134" s="207">
        <f>IF(O134="snížená",K134,0)</f>
        <v>0</v>
      </c>
      <c r="BG134" s="207">
        <f>IF(O134="zákl. přenesená",K134,0)</f>
        <v>0</v>
      </c>
      <c r="BH134" s="207">
        <f>IF(O134="sníž. přenesená",K134,0)</f>
        <v>0</v>
      </c>
      <c r="BI134" s="207">
        <f>IF(O134="nulová",K134,0)</f>
        <v>0</v>
      </c>
      <c r="BJ134" s="10" t="s">
        <v>74</v>
      </c>
      <c r="BK134" s="207">
        <f>ROUND(P134*H134,2)</f>
        <v>0</v>
      </c>
      <c r="BL134" s="10" t="s">
        <v>84</v>
      </c>
      <c r="BM134" s="10" t="s">
        <v>255</v>
      </c>
    </row>
    <row r="135" spans="2:51" s="208" customFormat="1" ht="13.5">
      <c r="B135" s="209"/>
      <c r="C135" s="210"/>
      <c r="D135" s="211" t="s">
        <v>163</v>
      </c>
      <c r="E135" s="212"/>
      <c r="F135" s="213" t="s">
        <v>256</v>
      </c>
      <c r="G135" s="210"/>
      <c r="H135" s="214">
        <v>48.024</v>
      </c>
      <c r="I135" s="215"/>
      <c r="J135" s="215"/>
      <c r="K135" s="210"/>
      <c r="L135" s="210"/>
      <c r="M135" s="216"/>
      <c r="N135" s="217"/>
      <c r="O135" s="218"/>
      <c r="P135" s="218"/>
      <c r="Q135" s="218"/>
      <c r="R135" s="218"/>
      <c r="S135" s="218"/>
      <c r="T135" s="218"/>
      <c r="U135" s="218"/>
      <c r="V135" s="218"/>
      <c r="W135" s="218"/>
      <c r="X135" s="219"/>
      <c r="AT135" s="220" t="s">
        <v>163</v>
      </c>
      <c r="AU135" s="220" t="s">
        <v>78</v>
      </c>
      <c r="AV135" s="208" t="s">
        <v>78</v>
      </c>
      <c r="AW135" s="208" t="s">
        <v>7</v>
      </c>
      <c r="AX135" s="208" t="s">
        <v>74</v>
      </c>
      <c r="AY135" s="220" t="s">
        <v>144</v>
      </c>
    </row>
    <row r="136" spans="2:65" s="27" customFormat="1" ht="16.5" customHeight="1">
      <c r="B136" s="28"/>
      <c r="C136" s="196" t="s">
        <v>257</v>
      </c>
      <c r="D136" s="196" t="s">
        <v>146</v>
      </c>
      <c r="E136" s="197" t="s">
        <v>258</v>
      </c>
      <c r="F136" s="198" t="s">
        <v>259</v>
      </c>
      <c r="G136" s="199" t="s">
        <v>260</v>
      </c>
      <c r="H136" s="200">
        <v>91.246</v>
      </c>
      <c r="I136" s="201"/>
      <c r="J136" s="201"/>
      <c r="K136" s="202">
        <f>ROUND(P136*H136,2)</f>
        <v>0</v>
      </c>
      <c r="L136" s="198"/>
      <c r="M136" s="49"/>
      <c r="N136" s="203"/>
      <c r="O136" s="204" t="s">
        <v>38</v>
      </c>
      <c r="P136" s="125">
        <f>I136+J136</f>
        <v>0</v>
      </c>
      <c r="Q136" s="125">
        <f>ROUND(I136*H136,2)</f>
        <v>0</v>
      </c>
      <c r="R136" s="125">
        <f>ROUND(J136*H136,2)</f>
        <v>0</v>
      </c>
      <c r="S136" s="29"/>
      <c r="T136" s="205">
        <f>S136*H136</f>
        <v>0</v>
      </c>
      <c r="U136" s="205">
        <v>0</v>
      </c>
      <c r="V136" s="205">
        <f>U136*H136</f>
        <v>0</v>
      </c>
      <c r="W136" s="205">
        <v>0</v>
      </c>
      <c r="X136" s="206">
        <f>W136*H136</f>
        <v>0</v>
      </c>
      <c r="AR136" s="10" t="s">
        <v>84</v>
      </c>
      <c r="AT136" s="10" t="s">
        <v>146</v>
      </c>
      <c r="AU136" s="10" t="s">
        <v>78</v>
      </c>
      <c r="AY136" s="10" t="s">
        <v>144</v>
      </c>
      <c r="BE136" s="207">
        <f>IF(O136="základní",K136,0)</f>
        <v>0</v>
      </c>
      <c r="BF136" s="207">
        <f>IF(O136="snížená",K136,0)</f>
        <v>0</v>
      </c>
      <c r="BG136" s="207">
        <f>IF(O136="zákl. přenesená",K136,0)</f>
        <v>0</v>
      </c>
      <c r="BH136" s="207">
        <f>IF(O136="sníž. přenesená",K136,0)</f>
        <v>0</v>
      </c>
      <c r="BI136" s="207">
        <f>IF(O136="nulová",K136,0)</f>
        <v>0</v>
      </c>
      <c r="BJ136" s="10" t="s">
        <v>74</v>
      </c>
      <c r="BK136" s="207">
        <f>ROUND(P136*H136,2)</f>
        <v>0</v>
      </c>
      <c r="BL136" s="10" t="s">
        <v>84</v>
      </c>
      <c r="BM136" s="10" t="s">
        <v>261</v>
      </c>
    </row>
    <row r="137" spans="2:51" s="208" customFormat="1" ht="13.5">
      <c r="B137" s="209"/>
      <c r="C137" s="210"/>
      <c r="D137" s="211" t="s">
        <v>163</v>
      </c>
      <c r="E137" s="212"/>
      <c r="F137" s="213" t="s">
        <v>262</v>
      </c>
      <c r="G137" s="210"/>
      <c r="H137" s="214">
        <v>91.246</v>
      </c>
      <c r="I137" s="215"/>
      <c r="J137" s="215"/>
      <c r="K137" s="210"/>
      <c r="L137" s="210"/>
      <c r="M137" s="216"/>
      <c r="N137" s="217"/>
      <c r="O137" s="218"/>
      <c r="P137" s="218"/>
      <c r="Q137" s="218"/>
      <c r="R137" s="218"/>
      <c r="S137" s="218"/>
      <c r="T137" s="218"/>
      <c r="U137" s="218"/>
      <c r="V137" s="218"/>
      <c r="W137" s="218"/>
      <c r="X137" s="219"/>
      <c r="AT137" s="220" t="s">
        <v>163</v>
      </c>
      <c r="AU137" s="220" t="s">
        <v>78</v>
      </c>
      <c r="AV137" s="208" t="s">
        <v>78</v>
      </c>
      <c r="AW137" s="208" t="s">
        <v>7</v>
      </c>
      <c r="AX137" s="208" t="s">
        <v>74</v>
      </c>
      <c r="AY137" s="220" t="s">
        <v>144</v>
      </c>
    </row>
    <row r="138" spans="2:65" s="27" customFormat="1" ht="16.5" customHeight="1">
      <c r="B138" s="28"/>
      <c r="C138" s="196" t="s">
        <v>263</v>
      </c>
      <c r="D138" s="196" t="s">
        <v>146</v>
      </c>
      <c r="E138" s="197" t="s">
        <v>264</v>
      </c>
      <c r="F138" s="198" t="s">
        <v>265</v>
      </c>
      <c r="G138" s="199" t="s">
        <v>171</v>
      </c>
      <c r="H138" s="200">
        <v>77.746</v>
      </c>
      <c r="I138" s="201"/>
      <c r="J138" s="201"/>
      <c r="K138" s="202">
        <f>ROUND(P138*H138,2)</f>
        <v>0</v>
      </c>
      <c r="L138" s="198"/>
      <c r="M138" s="49"/>
      <c r="N138" s="203"/>
      <c r="O138" s="204" t="s">
        <v>38</v>
      </c>
      <c r="P138" s="125">
        <f>I138+J138</f>
        <v>0</v>
      </c>
      <c r="Q138" s="125">
        <f>ROUND(I138*H138,2)</f>
        <v>0</v>
      </c>
      <c r="R138" s="125">
        <f>ROUND(J138*H138,2)</f>
        <v>0</v>
      </c>
      <c r="S138" s="29"/>
      <c r="T138" s="205">
        <f>S138*H138</f>
        <v>0</v>
      </c>
      <c r="U138" s="205">
        <v>0</v>
      </c>
      <c r="V138" s="205">
        <f>U138*H138</f>
        <v>0</v>
      </c>
      <c r="W138" s="205">
        <v>0</v>
      </c>
      <c r="X138" s="206">
        <f>W138*H138</f>
        <v>0</v>
      </c>
      <c r="AR138" s="10" t="s">
        <v>84</v>
      </c>
      <c r="AT138" s="10" t="s">
        <v>146</v>
      </c>
      <c r="AU138" s="10" t="s">
        <v>78</v>
      </c>
      <c r="AY138" s="10" t="s">
        <v>144</v>
      </c>
      <c r="BE138" s="207">
        <f>IF(O138="základní",K138,0)</f>
        <v>0</v>
      </c>
      <c r="BF138" s="207">
        <f>IF(O138="snížená",K138,0)</f>
        <v>0</v>
      </c>
      <c r="BG138" s="207">
        <f>IF(O138="zákl. přenesená",K138,0)</f>
        <v>0</v>
      </c>
      <c r="BH138" s="207">
        <f>IF(O138="sníž. přenesená",K138,0)</f>
        <v>0</v>
      </c>
      <c r="BI138" s="207">
        <f>IF(O138="nulová",K138,0)</f>
        <v>0</v>
      </c>
      <c r="BJ138" s="10" t="s">
        <v>74</v>
      </c>
      <c r="BK138" s="207">
        <f>ROUND(P138*H138,2)</f>
        <v>0</v>
      </c>
      <c r="BL138" s="10" t="s">
        <v>84</v>
      </c>
      <c r="BM138" s="10" t="s">
        <v>266</v>
      </c>
    </row>
    <row r="139" spans="2:51" s="208" customFormat="1" ht="13.5">
      <c r="B139" s="209"/>
      <c r="C139" s="210"/>
      <c r="D139" s="211" t="s">
        <v>163</v>
      </c>
      <c r="E139" s="212"/>
      <c r="F139" s="213" t="s">
        <v>267</v>
      </c>
      <c r="G139" s="210"/>
      <c r="H139" s="214">
        <v>125.824</v>
      </c>
      <c r="I139" s="215"/>
      <c r="J139" s="215"/>
      <c r="K139" s="210"/>
      <c r="L139" s="210"/>
      <c r="M139" s="216"/>
      <c r="N139" s="217"/>
      <c r="O139" s="218"/>
      <c r="P139" s="218"/>
      <c r="Q139" s="218"/>
      <c r="R139" s="218"/>
      <c r="S139" s="218"/>
      <c r="T139" s="218"/>
      <c r="U139" s="218"/>
      <c r="V139" s="218"/>
      <c r="W139" s="218"/>
      <c r="X139" s="219"/>
      <c r="AT139" s="220" t="s">
        <v>163</v>
      </c>
      <c r="AU139" s="220" t="s">
        <v>78</v>
      </c>
      <c r="AV139" s="208" t="s">
        <v>78</v>
      </c>
      <c r="AW139" s="208" t="s">
        <v>7</v>
      </c>
      <c r="AX139" s="208" t="s">
        <v>69</v>
      </c>
      <c r="AY139" s="220" t="s">
        <v>144</v>
      </c>
    </row>
    <row r="140" spans="2:51" s="208" customFormat="1" ht="13.5">
      <c r="B140" s="209"/>
      <c r="C140" s="210"/>
      <c r="D140" s="211" t="s">
        <v>163</v>
      </c>
      <c r="E140" s="212"/>
      <c r="F140" s="213" t="s">
        <v>268</v>
      </c>
      <c r="G140" s="210"/>
      <c r="H140" s="214">
        <v>-26</v>
      </c>
      <c r="I140" s="215"/>
      <c r="J140" s="215"/>
      <c r="K140" s="210"/>
      <c r="L140" s="210"/>
      <c r="M140" s="216"/>
      <c r="N140" s="217"/>
      <c r="O140" s="218"/>
      <c r="P140" s="218"/>
      <c r="Q140" s="218"/>
      <c r="R140" s="218"/>
      <c r="S140" s="218"/>
      <c r="T140" s="218"/>
      <c r="U140" s="218"/>
      <c r="V140" s="218"/>
      <c r="W140" s="218"/>
      <c r="X140" s="219"/>
      <c r="AT140" s="220" t="s">
        <v>163</v>
      </c>
      <c r="AU140" s="220" t="s">
        <v>78</v>
      </c>
      <c r="AV140" s="208" t="s">
        <v>78</v>
      </c>
      <c r="AW140" s="208" t="s">
        <v>7</v>
      </c>
      <c r="AX140" s="208" t="s">
        <v>69</v>
      </c>
      <c r="AY140" s="220" t="s">
        <v>144</v>
      </c>
    </row>
    <row r="141" spans="2:51" s="208" customFormat="1" ht="13.5">
      <c r="B141" s="209"/>
      <c r="C141" s="210"/>
      <c r="D141" s="211" t="s">
        <v>163</v>
      </c>
      <c r="E141" s="212"/>
      <c r="F141" s="213" t="s">
        <v>269</v>
      </c>
      <c r="G141" s="210"/>
      <c r="H141" s="214">
        <v>-15.455</v>
      </c>
      <c r="I141" s="215"/>
      <c r="J141" s="215"/>
      <c r="K141" s="210"/>
      <c r="L141" s="210"/>
      <c r="M141" s="216"/>
      <c r="N141" s="217"/>
      <c r="O141" s="218"/>
      <c r="P141" s="218"/>
      <c r="Q141" s="218"/>
      <c r="R141" s="218"/>
      <c r="S141" s="218"/>
      <c r="T141" s="218"/>
      <c r="U141" s="218"/>
      <c r="V141" s="218"/>
      <c r="W141" s="218"/>
      <c r="X141" s="219"/>
      <c r="AT141" s="220" t="s">
        <v>163</v>
      </c>
      <c r="AU141" s="220" t="s">
        <v>78</v>
      </c>
      <c r="AV141" s="208" t="s">
        <v>78</v>
      </c>
      <c r="AW141" s="208" t="s">
        <v>7</v>
      </c>
      <c r="AX141" s="208" t="s">
        <v>69</v>
      </c>
      <c r="AY141" s="220" t="s">
        <v>144</v>
      </c>
    </row>
    <row r="142" spans="2:51" s="208" customFormat="1" ht="13.5">
      <c r="B142" s="209"/>
      <c r="C142" s="210"/>
      <c r="D142" s="211" t="s">
        <v>163</v>
      </c>
      <c r="E142" s="212"/>
      <c r="F142" s="213" t="s">
        <v>270</v>
      </c>
      <c r="G142" s="210"/>
      <c r="H142" s="214">
        <v>-5.347</v>
      </c>
      <c r="I142" s="215"/>
      <c r="J142" s="215"/>
      <c r="K142" s="210"/>
      <c r="L142" s="210"/>
      <c r="M142" s="216"/>
      <c r="N142" s="217"/>
      <c r="O142" s="218"/>
      <c r="P142" s="218"/>
      <c r="Q142" s="218"/>
      <c r="R142" s="218"/>
      <c r="S142" s="218"/>
      <c r="T142" s="218"/>
      <c r="U142" s="218"/>
      <c r="V142" s="218"/>
      <c r="W142" s="218"/>
      <c r="X142" s="219"/>
      <c r="AT142" s="220" t="s">
        <v>163</v>
      </c>
      <c r="AU142" s="220" t="s">
        <v>78</v>
      </c>
      <c r="AV142" s="208" t="s">
        <v>78</v>
      </c>
      <c r="AW142" s="208" t="s">
        <v>7</v>
      </c>
      <c r="AX142" s="208" t="s">
        <v>69</v>
      </c>
      <c r="AY142" s="220" t="s">
        <v>144</v>
      </c>
    </row>
    <row r="143" spans="2:51" s="208" customFormat="1" ht="13.5">
      <c r="B143" s="209"/>
      <c r="C143" s="210"/>
      <c r="D143" s="211" t="s">
        <v>163</v>
      </c>
      <c r="E143" s="212"/>
      <c r="F143" s="213" t="s">
        <v>271</v>
      </c>
      <c r="G143" s="210"/>
      <c r="H143" s="214">
        <v>-1.276</v>
      </c>
      <c r="I143" s="215"/>
      <c r="J143" s="215"/>
      <c r="K143" s="210"/>
      <c r="L143" s="210"/>
      <c r="M143" s="216"/>
      <c r="N143" s="217"/>
      <c r="O143" s="218"/>
      <c r="P143" s="218"/>
      <c r="Q143" s="218"/>
      <c r="R143" s="218"/>
      <c r="S143" s="218"/>
      <c r="T143" s="218"/>
      <c r="U143" s="218"/>
      <c r="V143" s="218"/>
      <c r="W143" s="218"/>
      <c r="X143" s="219"/>
      <c r="AT143" s="220" t="s">
        <v>163</v>
      </c>
      <c r="AU143" s="220" t="s">
        <v>78</v>
      </c>
      <c r="AV143" s="208" t="s">
        <v>78</v>
      </c>
      <c r="AW143" s="208" t="s">
        <v>7</v>
      </c>
      <c r="AX143" s="208" t="s">
        <v>69</v>
      </c>
      <c r="AY143" s="220" t="s">
        <v>144</v>
      </c>
    </row>
    <row r="144" spans="2:51" s="233" customFormat="1" ht="13.5">
      <c r="B144" s="234"/>
      <c r="C144" s="235"/>
      <c r="D144" s="211" t="s">
        <v>163</v>
      </c>
      <c r="E144" s="236"/>
      <c r="F144" s="237" t="s">
        <v>207</v>
      </c>
      <c r="G144" s="235"/>
      <c r="H144" s="238">
        <v>77.746</v>
      </c>
      <c r="I144" s="239"/>
      <c r="J144" s="239"/>
      <c r="K144" s="235"/>
      <c r="L144" s="235"/>
      <c r="M144" s="240"/>
      <c r="N144" s="241"/>
      <c r="O144" s="242"/>
      <c r="P144" s="242"/>
      <c r="Q144" s="242"/>
      <c r="R144" s="242"/>
      <c r="S144" s="242"/>
      <c r="T144" s="242"/>
      <c r="U144" s="242"/>
      <c r="V144" s="242"/>
      <c r="W144" s="242"/>
      <c r="X144" s="243"/>
      <c r="AT144" s="244" t="s">
        <v>163</v>
      </c>
      <c r="AU144" s="244" t="s">
        <v>78</v>
      </c>
      <c r="AV144" s="233" t="s">
        <v>84</v>
      </c>
      <c r="AW144" s="233" t="s">
        <v>7</v>
      </c>
      <c r="AX144" s="233" t="s">
        <v>74</v>
      </c>
      <c r="AY144" s="244" t="s">
        <v>144</v>
      </c>
    </row>
    <row r="145" spans="2:65" s="27" customFormat="1" ht="25.5" customHeight="1">
      <c r="B145" s="28"/>
      <c r="C145" s="196" t="s">
        <v>272</v>
      </c>
      <c r="D145" s="196" t="s">
        <v>146</v>
      </c>
      <c r="E145" s="197" t="s">
        <v>273</v>
      </c>
      <c r="F145" s="198" t="s">
        <v>274</v>
      </c>
      <c r="G145" s="199" t="s">
        <v>171</v>
      </c>
      <c r="H145" s="200">
        <v>31.185</v>
      </c>
      <c r="I145" s="201"/>
      <c r="J145" s="201"/>
      <c r="K145" s="202">
        <f>ROUND(P145*H145,2)</f>
        <v>0</v>
      </c>
      <c r="L145" s="198"/>
      <c r="M145" s="49"/>
      <c r="N145" s="203"/>
      <c r="O145" s="204" t="s">
        <v>38</v>
      </c>
      <c r="P145" s="125">
        <f>I145+J145</f>
        <v>0</v>
      </c>
      <c r="Q145" s="125">
        <f>ROUND(I145*H145,2)</f>
        <v>0</v>
      </c>
      <c r="R145" s="125">
        <f>ROUND(J145*H145,2)</f>
        <v>0</v>
      </c>
      <c r="S145" s="29"/>
      <c r="T145" s="205">
        <f>S145*H145</f>
        <v>0</v>
      </c>
      <c r="U145" s="205">
        <v>0</v>
      </c>
      <c r="V145" s="205">
        <f>U145*H145</f>
        <v>0</v>
      </c>
      <c r="W145" s="205">
        <v>0</v>
      </c>
      <c r="X145" s="206">
        <f>W145*H145</f>
        <v>0</v>
      </c>
      <c r="AR145" s="10" t="s">
        <v>84</v>
      </c>
      <c r="AT145" s="10" t="s">
        <v>146</v>
      </c>
      <c r="AU145" s="10" t="s">
        <v>78</v>
      </c>
      <c r="AY145" s="10" t="s">
        <v>144</v>
      </c>
      <c r="BE145" s="207">
        <f>IF(O145="základní",K145,0)</f>
        <v>0</v>
      </c>
      <c r="BF145" s="207">
        <f>IF(O145="snížená",K145,0)</f>
        <v>0</v>
      </c>
      <c r="BG145" s="207">
        <f>IF(O145="zákl. přenesená",K145,0)</f>
        <v>0</v>
      </c>
      <c r="BH145" s="207">
        <f>IF(O145="sníž. přenesená",K145,0)</f>
        <v>0</v>
      </c>
      <c r="BI145" s="207">
        <f>IF(O145="nulová",K145,0)</f>
        <v>0</v>
      </c>
      <c r="BJ145" s="10" t="s">
        <v>74</v>
      </c>
      <c r="BK145" s="207">
        <f>ROUND(P145*H145,2)</f>
        <v>0</v>
      </c>
      <c r="BL145" s="10" t="s">
        <v>84</v>
      </c>
      <c r="BM145" s="10" t="s">
        <v>275</v>
      </c>
    </row>
    <row r="146" spans="2:51" s="208" customFormat="1" ht="13.5">
      <c r="B146" s="209"/>
      <c r="C146" s="210"/>
      <c r="D146" s="211" t="s">
        <v>163</v>
      </c>
      <c r="E146" s="212"/>
      <c r="F146" s="213" t="s">
        <v>276</v>
      </c>
      <c r="G146" s="210"/>
      <c r="H146" s="214">
        <v>20.9</v>
      </c>
      <c r="I146" s="215"/>
      <c r="J146" s="215"/>
      <c r="K146" s="210"/>
      <c r="L146" s="210"/>
      <c r="M146" s="216"/>
      <c r="N146" s="217"/>
      <c r="O146" s="218"/>
      <c r="P146" s="218"/>
      <c r="Q146" s="218"/>
      <c r="R146" s="218"/>
      <c r="S146" s="218"/>
      <c r="T146" s="218"/>
      <c r="U146" s="218"/>
      <c r="V146" s="218"/>
      <c r="W146" s="218"/>
      <c r="X146" s="219"/>
      <c r="AT146" s="220" t="s">
        <v>163</v>
      </c>
      <c r="AU146" s="220" t="s">
        <v>78</v>
      </c>
      <c r="AV146" s="208" t="s">
        <v>78</v>
      </c>
      <c r="AW146" s="208" t="s">
        <v>7</v>
      </c>
      <c r="AX146" s="208" t="s">
        <v>69</v>
      </c>
      <c r="AY146" s="220" t="s">
        <v>144</v>
      </c>
    </row>
    <row r="147" spans="2:51" s="208" customFormat="1" ht="13.5">
      <c r="B147" s="209"/>
      <c r="C147" s="210"/>
      <c r="D147" s="211" t="s">
        <v>163</v>
      </c>
      <c r="E147" s="212"/>
      <c r="F147" s="213" t="s">
        <v>277</v>
      </c>
      <c r="G147" s="210"/>
      <c r="H147" s="214">
        <v>12.645</v>
      </c>
      <c r="I147" s="215"/>
      <c r="J147" s="215"/>
      <c r="K147" s="210"/>
      <c r="L147" s="210"/>
      <c r="M147" s="216"/>
      <c r="N147" s="217"/>
      <c r="O147" s="218"/>
      <c r="P147" s="218"/>
      <c r="Q147" s="218"/>
      <c r="R147" s="218"/>
      <c r="S147" s="218"/>
      <c r="T147" s="218"/>
      <c r="U147" s="218"/>
      <c r="V147" s="218"/>
      <c r="W147" s="218"/>
      <c r="X147" s="219"/>
      <c r="AT147" s="220" t="s">
        <v>163</v>
      </c>
      <c r="AU147" s="220" t="s">
        <v>78</v>
      </c>
      <c r="AV147" s="208" t="s">
        <v>78</v>
      </c>
      <c r="AW147" s="208" t="s">
        <v>7</v>
      </c>
      <c r="AX147" s="208" t="s">
        <v>69</v>
      </c>
      <c r="AY147" s="220" t="s">
        <v>144</v>
      </c>
    </row>
    <row r="148" spans="2:51" s="208" customFormat="1" ht="13.5">
      <c r="B148" s="209"/>
      <c r="C148" s="210"/>
      <c r="D148" s="211" t="s">
        <v>163</v>
      </c>
      <c r="E148" s="212"/>
      <c r="F148" s="213" t="s">
        <v>278</v>
      </c>
      <c r="G148" s="210"/>
      <c r="H148" s="214">
        <v>-1.864</v>
      </c>
      <c r="I148" s="215"/>
      <c r="J148" s="215"/>
      <c r="K148" s="210"/>
      <c r="L148" s="210"/>
      <c r="M148" s="216"/>
      <c r="N148" s="217"/>
      <c r="O148" s="218"/>
      <c r="P148" s="218"/>
      <c r="Q148" s="218"/>
      <c r="R148" s="218"/>
      <c r="S148" s="218"/>
      <c r="T148" s="218"/>
      <c r="U148" s="218"/>
      <c r="V148" s="218"/>
      <c r="W148" s="218"/>
      <c r="X148" s="219"/>
      <c r="AT148" s="220" t="s">
        <v>163</v>
      </c>
      <c r="AU148" s="220" t="s">
        <v>78</v>
      </c>
      <c r="AV148" s="208" t="s">
        <v>78</v>
      </c>
      <c r="AW148" s="208" t="s">
        <v>7</v>
      </c>
      <c r="AX148" s="208" t="s">
        <v>69</v>
      </c>
      <c r="AY148" s="220" t="s">
        <v>144</v>
      </c>
    </row>
    <row r="149" spans="2:51" s="208" customFormat="1" ht="13.5">
      <c r="B149" s="209"/>
      <c r="C149" s="210"/>
      <c r="D149" s="211" t="s">
        <v>163</v>
      </c>
      <c r="E149" s="212"/>
      <c r="F149" s="213" t="s">
        <v>279</v>
      </c>
      <c r="G149" s="210"/>
      <c r="H149" s="214">
        <v>-0.496</v>
      </c>
      <c r="I149" s="215"/>
      <c r="J149" s="215"/>
      <c r="K149" s="210"/>
      <c r="L149" s="210"/>
      <c r="M149" s="216"/>
      <c r="N149" s="217"/>
      <c r="O149" s="218"/>
      <c r="P149" s="218"/>
      <c r="Q149" s="218"/>
      <c r="R149" s="218"/>
      <c r="S149" s="218"/>
      <c r="T149" s="218"/>
      <c r="U149" s="218"/>
      <c r="V149" s="218"/>
      <c r="W149" s="218"/>
      <c r="X149" s="219"/>
      <c r="AT149" s="220" t="s">
        <v>163</v>
      </c>
      <c r="AU149" s="220" t="s">
        <v>78</v>
      </c>
      <c r="AV149" s="208" t="s">
        <v>78</v>
      </c>
      <c r="AW149" s="208" t="s">
        <v>7</v>
      </c>
      <c r="AX149" s="208" t="s">
        <v>69</v>
      </c>
      <c r="AY149" s="220" t="s">
        <v>144</v>
      </c>
    </row>
    <row r="150" spans="2:51" s="233" customFormat="1" ht="13.5">
      <c r="B150" s="234"/>
      <c r="C150" s="235"/>
      <c r="D150" s="211" t="s">
        <v>163</v>
      </c>
      <c r="E150" s="236"/>
      <c r="F150" s="237" t="s">
        <v>207</v>
      </c>
      <c r="G150" s="235"/>
      <c r="H150" s="238">
        <v>31.185</v>
      </c>
      <c r="I150" s="239"/>
      <c r="J150" s="239"/>
      <c r="K150" s="235"/>
      <c r="L150" s="235"/>
      <c r="M150" s="240"/>
      <c r="N150" s="241"/>
      <c r="O150" s="242"/>
      <c r="P150" s="242"/>
      <c r="Q150" s="242"/>
      <c r="R150" s="242"/>
      <c r="S150" s="242"/>
      <c r="T150" s="242"/>
      <c r="U150" s="242"/>
      <c r="V150" s="242"/>
      <c r="W150" s="242"/>
      <c r="X150" s="243"/>
      <c r="AT150" s="244" t="s">
        <v>163</v>
      </c>
      <c r="AU150" s="244" t="s">
        <v>78</v>
      </c>
      <c r="AV150" s="233" t="s">
        <v>84</v>
      </c>
      <c r="AW150" s="233" t="s">
        <v>7</v>
      </c>
      <c r="AX150" s="233" t="s">
        <v>74</v>
      </c>
      <c r="AY150" s="244" t="s">
        <v>144</v>
      </c>
    </row>
    <row r="151" spans="2:65" s="27" customFormat="1" ht="16.5" customHeight="1">
      <c r="B151" s="28"/>
      <c r="C151" s="245" t="s">
        <v>280</v>
      </c>
      <c r="D151" s="245" t="s">
        <v>281</v>
      </c>
      <c r="E151" s="246" t="s">
        <v>282</v>
      </c>
      <c r="F151" s="247" t="s">
        <v>283</v>
      </c>
      <c r="G151" s="248" t="s">
        <v>260</v>
      </c>
      <c r="H151" s="249">
        <v>34.647</v>
      </c>
      <c r="I151" s="250"/>
      <c r="J151" s="251"/>
      <c r="K151" s="252">
        <f>ROUND(P151*H151,2)</f>
        <v>0</v>
      </c>
      <c r="L151" s="247"/>
      <c r="M151" s="253"/>
      <c r="N151" s="254"/>
      <c r="O151" s="204" t="s">
        <v>38</v>
      </c>
      <c r="P151" s="125">
        <f>I151+J151</f>
        <v>0</v>
      </c>
      <c r="Q151" s="125">
        <f>ROUND(I151*H151,2)</f>
        <v>0</v>
      </c>
      <c r="R151" s="125">
        <f>ROUND(J151*H151,2)</f>
        <v>0</v>
      </c>
      <c r="S151" s="29"/>
      <c r="T151" s="205">
        <f>S151*H151</f>
        <v>0</v>
      </c>
      <c r="U151" s="205">
        <v>1</v>
      </c>
      <c r="V151" s="205">
        <f>U151*H151</f>
        <v>34.647</v>
      </c>
      <c r="W151" s="205">
        <v>0</v>
      </c>
      <c r="X151" s="206">
        <f>W151*H151</f>
        <v>0</v>
      </c>
      <c r="AR151" s="10" t="s">
        <v>96</v>
      </c>
      <c r="AT151" s="10" t="s">
        <v>281</v>
      </c>
      <c r="AU151" s="10" t="s">
        <v>78</v>
      </c>
      <c r="AY151" s="10" t="s">
        <v>144</v>
      </c>
      <c r="BE151" s="207">
        <f>IF(O151="základní",K151,0)</f>
        <v>0</v>
      </c>
      <c r="BF151" s="207">
        <f>IF(O151="snížená",K151,0)</f>
        <v>0</v>
      </c>
      <c r="BG151" s="207">
        <f>IF(O151="zákl. přenesená",K151,0)</f>
        <v>0</v>
      </c>
      <c r="BH151" s="207">
        <f>IF(O151="sníž. přenesená",K151,0)</f>
        <v>0</v>
      </c>
      <c r="BI151" s="207">
        <f>IF(O151="nulová",K151,0)</f>
        <v>0</v>
      </c>
      <c r="BJ151" s="10" t="s">
        <v>74</v>
      </c>
      <c r="BK151" s="207">
        <f>ROUND(P151*H151,2)</f>
        <v>0</v>
      </c>
      <c r="BL151" s="10" t="s">
        <v>84</v>
      </c>
      <c r="BM151" s="10" t="s">
        <v>284</v>
      </c>
    </row>
    <row r="152" spans="2:51" s="208" customFormat="1" ht="13.5">
      <c r="B152" s="209"/>
      <c r="C152" s="210"/>
      <c r="D152" s="211" t="s">
        <v>163</v>
      </c>
      <c r="E152" s="212"/>
      <c r="F152" s="213" t="s">
        <v>285</v>
      </c>
      <c r="G152" s="210"/>
      <c r="H152" s="214">
        <v>34.647</v>
      </c>
      <c r="I152" s="215"/>
      <c r="J152" s="215"/>
      <c r="K152" s="210"/>
      <c r="L152" s="210"/>
      <c r="M152" s="216"/>
      <c r="N152" s="217"/>
      <c r="O152" s="218"/>
      <c r="P152" s="218"/>
      <c r="Q152" s="218"/>
      <c r="R152" s="218"/>
      <c r="S152" s="218"/>
      <c r="T152" s="218"/>
      <c r="U152" s="218"/>
      <c r="V152" s="218"/>
      <c r="W152" s="218"/>
      <c r="X152" s="219"/>
      <c r="AT152" s="220" t="s">
        <v>163</v>
      </c>
      <c r="AU152" s="220" t="s">
        <v>78</v>
      </c>
      <c r="AV152" s="208" t="s">
        <v>78</v>
      </c>
      <c r="AW152" s="208" t="s">
        <v>7</v>
      </c>
      <c r="AX152" s="208" t="s">
        <v>74</v>
      </c>
      <c r="AY152" s="220" t="s">
        <v>144</v>
      </c>
    </row>
    <row r="153" spans="2:63" s="178" customFormat="1" ht="29.25" customHeight="1">
      <c r="B153" s="179"/>
      <c r="C153" s="180"/>
      <c r="D153" s="181" t="s">
        <v>68</v>
      </c>
      <c r="E153" s="194" t="s">
        <v>81</v>
      </c>
      <c r="F153" s="194" t="s">
        <v>286</v>
      </c>
      <c r="G153" s="180"/>
      <c r="H153" s="180"/>
      <c r="I153" s="183"/>
      <c r="J153" s="183"/>
      <c r="K153" s="195">
        <f>BK153</f>
        <v>0</v>
      </c>
      <c r="L153" s="180"/>
      <c r="M153" s="185"/>
      <c r="N153" s="186"/>
      <c r="O153" s="187"/>
      <c r="P153" s="187"/>
      <c r="Q153" s="188">
        <f>SUM(Q154:Q156)</f>
        <v>0</v>
      </c>
      <c r="R153" s="188">
        <f>SUM(R154:R156)</f>
        <v>0</v>
      </c>
      <c r="S153" s="187"/>
      <c r="T153" s="189">
        <f>SUM(T154:T156)</f>
        <v>0</v>
      </c>
      <c r="U153" s="187"/>
      <c r="V153" s="189">
        <f>SUM(V154:V156)</f>
        <v>0</v>
      </c>
      <c r="W153" s="187"/>
      <c r="X153" s="190">
        <f>SUM(X154:X156)</f>
        <v>0</v>
      </c>
      <c r="AR153" s="191" t="s">
        <v>74</v>
      </c>
      <c r="AT153" s="192" t="s">
        <v>68</v>
      </c>
      <c r="AU153" s="192" t="s">
        <v>74</v>
      </c>
      <c r="AY153" s="191" t="s">
        <v>144</v>
      </c>
      <c r="BK153" s="193">
        <f>SUM(BK154:BK156)</f>
        <v>0</v>
      </c>
    </row>
    <row r="154" spans="2:65" s="27" customFormat="1" ht="16.5" customHeight="1">
      <c r="B154" s="28"/>
      <c r="C154" s="196" t="s">
        <v>287</v>
      </c>
      <c r="D154" s="196" t="s">
        <v>146</v>
      </c>
      <c r="E154" s="197" t="s">
        <v>288</v>
      </c>
      <c r="F154" s="198" t="s">
        <v>289</v>
      </c>
      <c r="G154" s="199" t="s">
        <v>161</v>
      </c>
      <c r="H154" s="200">
        <v>68.1</v>
      </c>
      <c r="I154" s="201"/>
      <c r="J154" s="201"/>
      <c r="K154" s="202">
        <f>ROUND(P154*H154,2)</f>
        <v>0</v>
      </c>
      <c r="L154" s="198"/>
      <c r="M154" s="49"/>
      <c r="N154" s="203"/>
      <c r="O154" s="204" t="s">
        <v>38</v>
      </c>
      <c r="P154" s="125">
        <f>I154+J154</f>
        <v>0</v>
      </c>
      <c r="Q154" s="125">
        <f>ROUND(I154*H154,2)</f>
        <v>0</v>
      </c>
      <c r="R154" s="125">
        <f>ROUND(J154*H154,2)</f>
        <v>0</v>
      </c>
      <c r="S154" s="29"/>
      <c r="T154" s="205">
        <f>S154*H154</f>
        <v>0</v>
      </c>
      <c r="U154" s="205">
        <v>0</v>
      </c>
      <c r="V154" s="205">
        <f>U154*H154</f>
        <v>0</v>
      </c>
      <c r="W154" s="205">
        <v>0</v>
      </c>
      <c r="X154" s="206">
        <f>W154*H154</f>
        <v>0</v>
      </c>
      <c r="AR154" s="10" t="s">
        <v>84</v>
      </c>
      <c r="AT154" s="10" t="s">
        <v>146</v>
      </c>
      <c r="AU154" s="10" t="s">
        <v>78</v>
      </c>
      <c r="AY154" s="10" t="s">
        <v>144</v>
      </c>
      <c r="BE154" s="207">
        <f>IF(O154="základní",K154,0)</f>
        <v>0</v>
      </c>
      <c r="BF154" s="207">
        <f>IF(O154="snížená",K154,0)</f>
        <v>0</v>
      </c>
      <c r="BG154" s="207">
        <f>IF(O154="zákl. přenesená",K154,0)</f>
        <v>0</v>
      </c>
      <c r="BH154" s="207">
        <f>IF(O154="sníž. přenesená",K154,0)</f>
        <v>0</v>
      </c>
      <c r="BI154" s="207">
        <f>IF(O154="nulová",K154,0)</f>
        <v>0</v>
      </c>
      <c r="BJ154" s="10" t="s">
        <v>74</v>
      </c>
      <c r="BK154" s="207">
        <f>ROUND(P154*H154,2)</f>
        <v>0</v>
      </c>
      <c r="BL154" s="10" t="s">
        <v>84</v>
      </c>
      <c r="BM154" s="10" t="s">
        <v>290</v>
      </c>
    </row>
    <row r="155" spans="2:51" s="208" customFormat="1" ht="13.5">
      <c r="B155" s="209"/>
      <c r="C155" s="210"/>
      <c r="D155" s="211" t="s">
        <v>163</v>
      </c>
      <c r="E155" s="212"/>
      <c r="F155" s="213" t="s">
        <v>291</v>
      </c>
      <c r="G155" s="210"/>
      <c r="H155" s="214">
        <v>68.1</v>
      </c>
      <c r="I155" s="215"/>
      <c r="J155" s="215"/>
      <c r="K155" s="210"/>
      <c r="L155" s="210"/>
      <c r="M155" s="216"/>
      <c r="N155" s="217"/>
      <c r="O155" s="218"/>
      <c r="P155" s="218"/>
      <c r="Q155" s="218"/>
      <c r="R155" s="218"/>
      <c r="S155" s="218"/>
      <c r="T155" s="218"/>
      <c r="U155" s="218"/>
      <c r="V155" s="218"/>
      <c r="W155" s="218"/>
      <c r="X155" s="219"/>
      <c r="AT155" s="220" t="s">
        <v>163</v>
      </c>
      <c r="AU155" s="220" t="s">
        <v>78</v>
      </c>
      <c r="AV155" s="208" t="s">
        <v>78</v>
      </c>
      <c r="AW155" s="208" t="s">
        <v>7</v>
      </c>
      <c r="AX155" s="208" t="s">
        <v>74</v>
      </c>
      <c r="AY155" s="220" t="s">
        <v>144</v>
      </c>
    </row>
    <row r="156" spans="2:65" s="27" customFormat="1" ht="16.5" customHeight="1">
      <c r="B156" s="28"/>
      <c r="C156" s="196" t="s">
        <v>292</v>
      </c>
      <c r="D156" s="196" t="s">
        <v>146</v>
      </c>
      <c r="E156" s="197" t="s">
        <v>293</v>
      </c>
      <c r="F156" s="198" t="s">
        <v>294</v>
      </c>
      <c r="G156" s="199" t="s">
        <v>161</v>
      </c>
      <c r="H156" s="200">
        <v>68.1</v>
      </c>
      <c r="I156" s="201"/>
      <c r="J156" s="201"/>
      <c r="K156" s="202">
        <f>ROUND(P156*H156,2)</f>
        <v>0</v>
      </c>
      <c r="L156" s="198"/>
      <c r="M156" s="49"/>
      <c r="N156" s="203"/>
      <c r="O156" s="204" t="s">
        <v>38</v>
      </c>
      <c r="P156" s="125">
        <f>I156+J156</f>
        <v>0</v>
      </c>
      <c r="Q156" s="125">
        <f>ROUND(I156*H156,2)</f>
        <v>0</v>
      </c>
      <c r="R156" s="125">
        <f>ROUND(J156*H156,2)</f>
        <v>0</v>
      </c>
      <c r="S156" s="29"/>
      <c r="T156" s="205">
        <f>S156*H156</f>
        <v>0</v>
      </c>
      <c r="U156" s="205">
        <v>0</v>
      </c>
      <c r="V156" s="205">
        <f>U156*H156</f>
        <v>0</v>
      </c>
      <c r="W156" s="205">
        <v>0</v>
      </c>
      <c r="X156" s="206">
        <f>W156*H156</f>
        <v>0</v>
      </c>
      <c r="AR156" s="10" t="s">
        <v>84</v>
      </c>
      <c r="AT156" s="10" t="s">
        <v>146</v>
      </c>
      <c r="AU156" s="10" t="s">
        <v>78</v>
      </c>
      <c r="AY156" s="10" t="s">
        <v>144</v>
      </c>
      <c r="BE156" s="207">
        <f>IF(O156="základní",K156,0)</f>
        <v>0</v>
      </c>
      <c r="BF156" s="207">
        <f>IF(O156="snížená",K156,0)</f>
        <v>0</v>
      </c>
      <c r="BG156" s="207">
        <f>IF(O156="zákl. přenesená",K156,0)</f>
        <v>0</v>
      </c>
      <c r="BH156" s="207">
        <f>IF(O156="sníž. přenesená",K156,0)</f>
        <v>0</v>
      </c>
      <c r="BI156" s="207">
        <f>IF(O156="nulová",K156,0)</f>
        <v>0</v>
      </c>
      <c r="BJ156" s="10" t="s">
        <v>74</v>
      </c>
      <c r="BK156" s="207">
        <f>ROUND(P156*H156,2)</f>
        <v>0</v>
      </c>
      <c r="BL156" s="10" t="s">
        <v>84</v>
      </c>
      <c r="BM156" s="10" t="s">
        <v>295</v>
      </c>
    </row>
    <row r="157" spans="2:63" s="178" customFormat="1" ht="29.25" customHeight="1">
      <c r="B157" s="179"/>
      <c r="C157" s="180"/>
      <c r="D157" s="181" t="s">
        <v>68</v>
      </c>
      <c r="E157" s="194" t="s">
        <v>84</v>
      </c>
      <c r="F157" s="194" t="s">
        <v>296</v>
      </c>
      <c r="G157" s="180"/>
      <c r="H157" s="180"/>
      <c r="I157" s="183"/>
      <c r="J157" s="183"/>
      <c r="K157" s="195">
        <f>BK157</f>
        <v>0</v>
      </c>
      <c r="L157" s="180"/>
      <c r="M157" s="185"/>
      <c r="N157" s="186"/>
      <c r="O157" s="187"/>
      <c r="P157" s="187"/>
      <c r="Q157" s="188">
        <f>SUM(Q158:Q161)</f>
        <v>0</v>
      </c>
      <c r="R157" s="188">
        <f>SUM(R158:R161)</f>
        <v>0</v>
      </c>
      <c r="S157" s="187"/>
      <c r="T157" s="189">
        <f>SUM(T158:T161)</f>
        <v>0</v>
      </c>
      <c r="U157" s="187"/>
      <c r="V157" s="189">
        <f>SUM(V158:V161)</f>
        <v>12.497989700000002</v>
      </c>
      <c r="W157" s="187"/>
      <c r="X157" s="190">
        <f>SUM(X158:X161)</f>
        <v>0</v>
      </c>
      <c r="AR157" s="191" t="s">
        <v>74</v>
      </c>
      <c r="AT157" s="192" t="s">
        <v>68</v>
      </c>
      <c r="AU157" s="192" t="s">
        <v>74</v>
      </c>
      <c r="AY157" s="191" t="s">
        <v>144</v>
      </c>
      <c r="BK157" s="193">
        <f>SUM(BK158:BK161)</f>
        <v>0</v>
      </c>
    </row>
    <row r="158" spans="2:65" s="27" customFormat="1" ht="16.5" customHeight="1">
      <c r="B158" s="28"/>
      <c r="C158" s="196" t="s">
        <v>297</v>
      </c>
      <c r="D158" s="196" t="s">
        <v>146</v>
      </c>
      <c r="E158" s="197" t="s">
        <v>298</v>
      </c>
      <c r="F158" s="198" t="s">
        <v>299</v>
      </c>
      <c r="G158" s="199" t="s">
        <v>171</v>
      </c>
      <c r="H158" s="200">
        <v>6.61</v>
      </c>
      <c r="I158" s="201"/>
      <c r="J158" s="201"/>
      <c r="K158" s="202">
        <f>ROUND(P158*H158,2)</f>
        <v>0</v>
      </c>
      <c r="L158" s="198"/>
      <c r="M158" s="49"/>
      <c r="N158" s="203"/>
      <c r="O158" s="204" t="s">
        <v>38</v>
      </c>
      <c r="P158" s="125">
        <f>I158+J158</f>
        <v>0</v>
      </c>
      <c r="Q158" s="125">
        <f>ROUND(I158*H158,2)</f>
        <v>0</v>
      </c>
      <c r="R158" s="125">
        <f>ROUND(J158*H158,2)</f>
        <v>0</v>
      </c>
      <c r="S158" s="29"/>
      <c r="T158" s="205">
        <f>S158*H158</f>
        <v>0</v>
      </c>
      <c r="U158" s="205">
        <v>1.89077</v>
      </c>
      <c r="V158" s="205">
        <f>U158*H158</f>
        <v>12.497989700000002</v>
      </c>
      <c r="W158" s="205">
        <v>0</v>
      </c>
      <c r="X158" s="206">
        <f>W158*H158</f>
        <v>0</v>
      </c>
      <c r="AR158" s="10" t="s">
        <v>84</v>
      </c>
      <c r="AT158" s="10" t="s">
        <v>146</v>
      </c>
      <c r="AU158" s="10" t="s">
        <v>78</v>
      </c>
      <c r="AY158" s="10" t="s">
        <v>144</v>
      </c>
      <c r="BE158" s="207">
        <f>IF(O158="základní",K158,0)</f>
        <v>0</v>
      </c>
      <c r="BF158" s="207">
        <f>IF(O158="snížená",K158,0)</f>
        <v>0</v>
      </c>
      <c r="BG158" s="207">
        <f>IF(O158="zákl. přenesená",K158,0)</f>
        <v>0</v>
      </c>
      <c r="BH158" s="207">
        <f>IF(O158="sníž. přenesená",K158,0)</f>
        <v>0</v>
      </c>
      <c r="BI158" s="207">
        <f>IF(O158="nulová",K158,0)</f>
        <v>0</v>
      </c>
      <c r="BJ158" s="10" t="s">
        <v>74</v>
      </c>
      <c r="BK158" s="207">
        <f>ROUND(P158*H158,2)</f>
        <v>0</v>
      </c>
      <c r="BL158" s="10" t="s">
        <v>84</v>
      </c>
      <c r="BM158" s="10" t="s">
        <v>300</v>
      </c>
    </row>
    <row r="159" spans="2:51" s="208" customFormat="1" ht="13.5">
      <c r="B159" s="209"/>
      <c r="C159" s="210"/>
      <c r="D159" s="211" t="s">
        <v>163</v>
      </c>
      <c r="E159" s="212"/>
      <c r="F159" s="213" t="s">
        <v>301</v>
      </c>
      <c r="G159" s="210"/>
      <c r="H159" s="214">
        <v>3.8</v>
      </c>
      <c r="I159" s="215"/>
      <c r="J159" s="215"/>
      <c r="K159" s="210"/>
      <c r="L159" s="210"/>
      <c r="M159" s="216"/>
      <c r="N159" s="217"/>
      <c r="O159" s="218"/>
      <c r="P159" s="218"/>
      <c r="Q159" s="218"/>
      <c r="R159" s="218"/>
      <c r="S159" s="218"/>
      <c r="T159" s="218"/>
      <c r="U159" s="218"/>
      <c r="V159" s="218"/>
      <c r="W159" s="218"/>
      <c r="X159" s="219"/>
      <c r="AT159" s="220" t="s">
        <v>163</v>
      </c>
      <c r="AU159" s="220" t="s">
        <v>78</v>
      </c>
      <c r="AV159" s="208" t="s">
        <v>78</v>
      </c>
      <c r="AW159" s="208" t="s">
        <v>7</v>
      </c>
      <c r="AX159" s="208" t="s">
        <v>69</v>
      </c>
      <c r="AY159" s="220" t="s">
        <v>144</v>
      </c>
    </row>
    <row r="160" spans="2:51" s="208" customFormat="1" ht="13.5">
      <c r="B160" s="209"/>
      <c r="C160" s="210"/>
      <c r="D160" s="211" t="s">
        <v>163</v>
      </c>
      <c r="E160" s="212"/>
      <c r="F160" s="213" t="s">
        <v>302</v>
      </c>
      <c r="G160" s="210"/>
      <c r="H160" s="214">
        <v>2.81</v>
      </c>
      <c r="I160" s="215"/>
      <c r="J160" s="215"/>
      <c r="K160" s="210"/>
      <c r="L160" s="210"/>
      <c r="M160" s="216"/>
      <c r="N160" s="217"/>
      <c r="O160" s="218"/>
      <c r="P160" s="218"/>
      <c r="Q160" s="218"/>
      <c r="R160" s="218"/>
      <c r="S160" s="218"/>
      <c r="T160" s="218"/>
      <c r="U160" s="218"/>
      <c r="V160" s="218"/>
      <c r="W160" s="218"/>
      <c r="X160" s="219"/>
      <c r="AT160" s="220" t="s">
        <v>163</v>
      </c>
      <c r="AU160" s="220" t="s">
        <v>78</v>
      </c>
      <c r="AV160" s="208" t="s">
        <v>78</v>
      </c>
      <c r="AW160" s="208" t="s">
        <v>7</v>
      </c>
      <c r="AX160" s="208" t="s">
        <v>69</v>
      </c>
      <c r="AY160" s="220" t="s">
        <v>144</v>
      </c>
    </row>
    <row r="161" spans="2:51" s="233" customFormat="1" ht="13.5">
      <c r="B161" s="234"/>
      <c r="C161" s="235"/>
      <c r="D161" s="211" t="s">
        <v>163</v>
      </c>
      <c r="E161" s="236"/>
      <c r="F161" s="237" t="s">
        <v>207</v>
      </c>
      <c r="G161" s="235"/>
      <c r="H161" s="238">
        <v>6.61</v>
      </c>
      <c r="I161" s="239"/>
      <c r="J161" s="239"/>
      <c r="K161" s="235"/>
      <c r="L161" s="235"/>
      <c r="M161" s="240"/>
      <c r="N161" s="241"/>
      <c r="O161" s="242"/>
      <c r="P161" s="242"/>
      <c r="Q161" s="242"/>
      <c r="R161" s="242"/>
      <c r="S161" s="242"/>
      <c r="T161" s="242"/>
      <c r="U161" s="242"/>
      <c r="V161" s="242"/>
      <c r="W161" s="242"/>
      <c r="X161" s="243"/>
      <c r="AT161" s="244" t="s">
        <v>163</v>
      </c>
      <c r="AU161" s="244" t="s">
        <v>78</v>
      </c>
      <c r="AV161" s="233" t="s">
        <v>84</v>
      </c>
      <c r="AW161" s="233" t="s">
        <v>7</v>
      </c>
      <c r="AX161" s="233" t="s">
        <v>74</v>
      </c>
      <c r="AY161" s="244" t="s">
        <v>144</v>
      </c>
    </row>
    <row r="162" spans="2:63" s="178" customFormat="1" ht="29.25" customHeight="1">
      <c r="B162" s="179"/>
      <c r="C162" s="180"/>
      <c r="D162" s="181" t="s">
        <v>68</v>
      </c>
      <c r="E162" s="194" t="s">
        <v>96</v>
      </c>
      <c r="F162" s="194" t="s">
        <v>303</v>
      </c>
      <c r="G162" s="180"/>
      <c r="H162" s="180"/>
      <c r="I162" s="183"/>
      <c r="J162" s="183"/>
      <c r="K162" s="195">
        <f>BK162</f>
        <v>0</v>
      </c>
      <c r="L162" s="180"/>
      <c r="M162" s="185"/>
      <c r="N162" s="186"/>
      <c r="O162" s="187"/>
      <c r="P162" s="187"/>
      <c r="Q162" s="188">
        <f>SUM(Q163:Q203)</f>
        <v>0</v>
      </c>
      <c r="R162" s="188">
        <f>SUM(R163:R203)</f>
        <v>0</v>
      </c>
      <c r="S162" s="187"/>
      <c r="T162" s="189">
        <f>SUM(T163:T203)</f>
        <v>0</v>
      </c>
      <c r="U162" s="187"/>
      <c r="V162" s="189">
        <f>SUM(V163:V203)</f>
        <v>21.430096000000002</v>
      </c>
      <c r="W162" s="187"/>
      <c r="X162" s="190">
        <f>SUM(X163:X203)</f>
        <v>0</v>
      </c>
      <c r="AR162" s="191" t="s">
        <v>74</v>
      </c>
      <c r="AT162" s="192" t="s">
        <v>68</v>
      </c>
      <c r="AU162" s="192" t="s">
        <v>74</v>
      </c>
      <c r="AY162" s="191" t="s">
        <v>144</v>
      </c>
      <c r="BK162" s="193">
        <f>SUM(BK163:BK203)</f>
        <v>0</v>
      </c>
    </row>
    <row r="163" spans="2:65" s="27" customFormat="1" ht="16.5" customHeight="1">
      <c r="B163" s="28"/>
      <c r="C163" s="196" t="s">
        <v>304</v>
      </c>
      <c r="D163" s="196" t="s">
        <v>146</v>
      </c>
      <c r="E163" s="197" t="s">
        <v>305</v>
      </c>
      <c r="F163" s="198" t="s">
        <v>306</v>
      </c>
      <c r="G163" s="199" t="s">
        <v>307</v>
      </c>
      <c r="H163" s="200">
        <v>2</v>
      </c>
      <c r="I163" s="201"/>
      <c r="J163" s="201"/>
      <c r="K163" s="202">
        <f>ROUND(P163*H163,2)</f>
        <v>0</v>
      </c>
      <c r="L163" s="198"/>
      <c r="M163" s="49"/>
      <c r="N163" s="203"/>
      <c r="O163" s="204" t="s">
        <v>38</v>
      </c>
      <c r="P163" s="125">
        <f>I163+J163</f>
        <v>0</v>
      </c>
      <c r="Q163" s="125">
        <f>ROUND(I163*H163,2)</f>
        <v>0</v>
      </c>
      <c r="R163" s="125">
        <f>ROUND(J163*H163,2)</f>
        <v>0</v>
      </c>
      <c r="S163" s="29"/>
      <c r="T163" s="205">
        <f>S163*H163</f>
        <v>0</v>
      </c>
      <c r="U163" s="205">
        <v>0.19207000000000002</v>
      </c>
      <c r="V163" s="205">
        <f>U163*H163</f>
        <v>0.38414000000000004</v>
      </c>
      <c r="W163" s="205">
        <v>0</v>
      </c>
      <c r="X163" s="206">
        <f>W163*H163</f>
        <v>0</v>
      </c>
      <c r="AR163" s="10" t="s">
        <v>84</v>
      </c>
      <c r="AT163" s="10" t="s">
        <v>146</v>
      </c>
      <c r="AU163" s="10" t="s">
        <v>78</v>
      </c>
      <c r="AY163" s="10" t="s">
        <v>144</v>
      </c>
      <c r="BE163" s="207">
        <f>IF(O163="základní",K163,0)</f>
        <v>0</v>
      </c>
      <c r="BF163" s="207">
        <f>IF(O163="snížená",K163,0)</f>
        <v>0</v>
      </c>
      <c r="BG163" s="207">
        <f>IF(O163="zákl. přenesená",K163,0)</f>
        <v>0</v>
      </c>
      <c r="BH163" s="207">
        <f>IF(O163="sníž. přenesená",K163,0)</f>
        <v>0</v>
      </c>
      <c r="BI163" s="207">
        <f>IF(O163="nulová",K163,0)</f>
        <v>0</v>
      </c>
      <c r="BJ163" s="10" t="s">
        <v>74</v>
      </c>
      <c r="BK163" s="207">
        <f>ROUND(P163*H163,2)</f>
        <v>0</v>
      </c>
      <c r="BL163" s="10" t="s">
        <v>84</v>
      </c>
      <c r="BM163" s="10" t="s">
        <v>308</v>
      </c>
    </row>
    <row r="164" spans="2:65" s="27" customFormat="1" ht="16.5" customHeight="1">
      <c r="B164" s="28"/>
      <c r="C164" s="196" t="s">
        <v>309</v>
      </c>
      <c r="D164" s="196" t="s">
        <v>146</v>
      </c>
      <c r="E164" s="197" t="s">
        <v>310</v>
      </c>
      <c r="F164" s="198" t="s">
        <v>311</v>
      </c>
      <c r="G164" s="199" t="s">
        <v>307</v>
      </c>
      <c r="H164" s="200">
        <v>1</v>
      </c>
      <c r="I164" s="201"/>
      <c r="J164" s="201"/>
      <c r="K164" s="202">
        <f>ROUND(P164*H164,2)</f>
        <v>0</v>
      </c>
      <c r="L164" s="198"/>
      <c r="M164" s="49"/>
      <c r="N164" s="203"/>
      <c r="O164" s="204" t="s">
        <v>38</v>
      </c>
      <c r="P164" s="125">
        <f>I164+J164</f>
        <v>0</v>
      </c>
      <c r="Q164" s="125">
        <f>ROUND(I164*H164,2)</f>
        <v>0</v>
      </c>
      <c r="R164" s="125">
        <f>ROUND(J164*H164,2)</f>
        <v>0</v>
      </c>
      <c r="S164" s="29"/>
      <c r="T164" s="205">
        <f>S164*H164</f>
        <v>0</v>
      </c>
      <c r="U164" s="205">
        <v>1.2794</v>
      </c>
      <c r="V164" s="205">
        <f>U164*H164</f>
        <v>1.2794</v>
      </c>
      <c r="W164" s="205">
        <v>0</v>
      </c>
      <c r="X164" s="206">
        <f>W164*H164</f>
        <v>0</v>
      </c>
      <c r="AR164" s="10" t="s">
        <v>84</v>
      </c>
      <c r="AT164" s="10" t="s">
        <v>146</v>
      </c>
      <c r="AU164" s="10" t="s">
        <v>78</v>
      </c>
      <c r="AY164" s="10" t="s">
        <v>144</v>
      </c>
      <c r="BE164" s="207">
        <f>IF(O164="základní",K164,0)</f>
        <v>0</v>
      </c>
      <c r="BF164" s="207">
        <f>IF(O164="snížená",K164,0)</f>
        <v>0</v>
      </c>
      <c r="BG164" s="207">
        <f>IF(O164="zákl. přenesená",K164,0)</f>
        <v>0</v>
      </c>
      <c r="BH164" s="207">
        <f>IF(O164="sníž. přenesená",K164,0)</f>
        <v>0</v>
      </c>
      <c r="BI164" s="207">
        <f>IF(O164="nulová",K164,0)</f>
        <v>0</v>
      </c>
      <c r="BJ164" s="10" t="s">
        <v>74</v>
      </c>
      <c r="BK164" s="207">
        <f>ROUND(P164*H164,2)</f>
        <v>0</v>
      </c>
      <c r="BL164" s="10" t="s">
        <v>84</v>
      </c>
      <c r="BM164" s="10" t="s">
        <v>312</v>
      </c>
    </row>
    <row r="165" spans="2:65" s="27" customFormat="1" ht="16.5" customHeight="1">
      <c r="B165" s="28"/>
      <c r="C165" s="196" t="s">
        <v>313</v>
      </c>
      <c r="D165" s="196" t="s">
        <v>146</v>
      </c>
      <c r="E165" s="197" t="s">
        <v>314</v>
      </c>
      <c r="F165" s="198" t="s">
        <v>315</v>
      </c>
      <c r="G165" s="199" t="s">
        <v>161</v>
      </c>
      <c r="H165" s="200">
        <v>28.1</v>
      </c>
      <c r="I165" s="201"/>
      <c r="J165" s="201"/>
      <c r="K165" s="202">
        <f>ROUND(P165*H165,2)</f>
        <v>0</v>
      </c>
      <c r="L165" s="198"/>
      <c r="M165" s="49"/>
      <c r="N165" s="203"/>
      <c r="O165" s="204" t="s">
        <v>38</v>
      </c>
      <c r="P165" s="125">
        <f>I165+J165</f>
        <v>0</v>
      </c>
      <c r="Q165" s="125">
        <f>ROUND(I165*H165,2)</f>
        <v>0</v>
      </c>
      <c r="R165" s="125">
        <f>ROUND(J165*H165,2)</f>
        <v>0</v>
      </c>
      <c r="S165" s="29"/>
      <c r="T165" s="205">
        <f>S165*H165</f>
        <v>0</v>
      </c>
      <c r="U165" s="205">
        <v>1E-05</v>
      </c>
      <c r="V165" s="205">
        <f>U165*H165</f>
        <v>0.00028100000000000005</v>
      </c>
      <c r="W165" s="205">
        <v>0</v>
      </c>
      <c r="X165" s="206">
        <f>W165*H165</f>
        <v>0</v>
      </c>
      <c r="AR165" s="10" t="s">
        <v>84</v>
      </c>
      <c r="AT165" s="10" t="s">
        <v>146</v>
      </c>
      <c r="AU165" s="10" t="s">
        <v>78</v>
      </c>
      <c r="AY165" s="10" t="s">
        <v>144</v>
      </c>
      <c r="BE165" s="207">
        <f>IF(O165="základní",K165,0)</f>
        <v>0</v>
      </c>
      <c r="BF165" s="207">
        <f>IF(O165="snížená",K165,0)</f>
        <v>0</v>
      </c>
      <c r="BG165" s="207">
        <f>IF(O165="zákl. přenesená",K165,0)</f>
        <v>0</v>
      </c>
      <c r="BH165" s="207">
        <f>IF(O165="sníž. přenesená",K165,0)</f>
        <v>0</v>
      </c>
      <c r="BI165" s="207">
        <f>IF(O165="nulová",K165,0)</f>
        <v>0</v>
      </c>
      <c r="BJ165" s="10" t="s">
        <v>74</v>
      </c>
      <c r="BK165" s="207">
        <f>ROUND(P165*H165,2)</f>
        <v>0</v>
      </c>
      <c r="BL165" s="10" t="s">
        <v>84</v>
      </c>
      <c r="BM165" s="10" t="s">
        <v>316</v>
      </c>
    </row>
    <row r="166" spans="2:65" s="27" customFormat="1" ht="16.5" customHeight="1">
      <c r="B166" s="28"/>
      <c r="C166" s="245" t="s">
        <v>317</v>
      </c>
      <c r="D166" s="245" t="s">
        <v>281</v>
      </c>
      <c r="E166" s="246" t="s">
        <v>318</v>
      </c>
      <c r="F166" s="247" t="s">
        <v>319</v>
      </c>
      <c r="G166" s="248" t="s">
        <v>307</v>
      </c>
      <c r="H166" s="249">
        <v>12.286</v>
      </c>
      <c r="I166" s="250"/>
      <c r="J166" s="251"/>
      <c r="K166" s="252">
        <f>ROUND(P166*H166,2)</f>
        <v>0</v>
      </c>
      <c r="L166" s="247"/>
      <c r="M166" s="253"/>
      <c r="N166" s="254"/>
      <c r="O166" s="204" t="s">
        <v>38</v>
      </c>
      <c r="P166" s="125">
        <f>I166+J166</f>
        <v>0</v>
      </c>
      <c r="Q166" s="125">
        <f>ROUND(I166*H166,2)</f>
        <v>0</v>
      </c>
      <c r="R166" s="125">
        <f>ROUND(J166*H166,2)</f>
        <v>0</v>
      </c>
      <c r="S166" s="29"/>
      <c r="T166" s="205">
        <f>S166*H166</f>
        <v>0</v>
      </c>
      <c r="U166" s="205">
        <v>0.0125</v>
      </c>
      <c r="V166" s="205">
        <f>U166*H166</f>
        <v>0.15357500000000002</v>
      </c>
      <c r="W166" s="205">
        <v>0</v>
      </c>
      <c r="X166" s="206">
        <f>W166*H166</f>
        <v>0</v>
      </c>
      <c r="AR166" s="10" t="s">
        <v>96</v>
      </c>
      <c r="AT166" s="10" t="s">
        <v>281</v>
      </c>
      <c r="AU166" s="10" t="s">
        <v>78</v>
      </c>
      <c r="AY166" s="10" t="s">
        <v>144</v>
      </c>
      <c r="BE166" s="207">
        <f>IF(O166="základní",K166,0)</f>
        <v>0</v>
      </c>
      <c r="BF166" s="207">
        <f>IF(O166="snížená",K166,0)</f>
        <v>0</v>
      </c>
      <c r="BG166" s="207">
        <f>IF(O166="zákl. přenesená",K166,0)</f>
        <v>0</v>
      </c>
      <c r="BH166" s="207">
        <f>IF(O166="sníž. přenesená",K166,0)</f>
        <v>0</v>
      </c>
      <c r="BI166" s="207">
        <f>IF(O166="nulová",K166,0)</f>
        <v>0</v>
      </c>
      <c r="BJ166" s="10" t="s">
        <v>74</v>
      </c>
      <c r="BK166" s="207">
        <f>ROUND(P166*H166,2)</f>
        <v>0</v>
      </c>
      <c r="BL166" s="10" t="s">
        <v>84</v>
      </c>
      <c r="BM166" s="10" t="s">
        <v>320</v>
      </c>
    </row>
    <row r="167" spans="2:51" s="208" customFormat="1" ht="13.5">
      <c r="B167" s="209"/>
      <c r="C167" s="210"/>
      <c r="D167" s="211" t="s">
        <v>163</v>
      </c>
      <c r="E167" s="212"/>
      <c r="F167" s="213" t="s">
        <v>321</v>
      </c>
      <c r="G167" s="210"/>
      <c r="H167" s="214">
        <v>6.143</v>
      </c>
      <c r="I167" s="215"/>
      <c r="J167" s="215"/>
      <c r="K167" s="210"/>
      <c r="L167" s="210"/>
      <c r="M167" s="216"/>
      <c r="N167" s="217"/>
      <c r="O167" s="218"/>
      <c r="P167" s="218"/>
      <c r="Q167" s="218"/>
      <c r="R167" s="218"/>
      <c r="S167" s="218"/>
      <c r="T167" s="218"/>
      <c r="U167" s="218"/>
      <c r="V167" s="218"/>
      <c r="W167" s="218"/>
      <c r="X167" s="219"/>
      <c r="AT167" s="220" t="s">
        <v>163</v>
      </c>
      <c r="AU167" s="220" t="s">
        <v>78</v>
      </c>
      <c r="AV167" s="208" t="s">
        <v>78</v>
      </c>
      <c r="AW167" s="208" t="s">
        <v>7</v>
      </c>
      <c r="AX167" s="208" t="s">
        <v>74</v>
      </c>
      <c r="AY167" s="220" t="s">
        <v>144</v>
      </c>
    </row>
    <row r="168" spans="2:51" s="208" customFormat="1" ht="13.5">
      <c r="B168" s="209"/>
      <c r="C168" s="210"/>
      <c r="D168" s="211" t="s">
        <v>163</v>
      </c>
      <c r="E168" s="210"/>
      <c r="F168" s="213" t="s">
        <v>322</v>
      </c>
      <c r="G168" s="210"/>
      <c r="H168" s="214">
        <v>12.286</v>
      </c>
      <c r="I168" s="215"/>
      <c r="J168" s="215"/>
      <c r="K168" s="210"/>
      <c r="L168" s="210"/>
      <c r="M168" s="216"/>
      <c r="N168" s="217"/>
      <c r="O168" s="218"/>
      <c r="P168" s="218"/>
      <c r="Q168" s="218"/>
      <c r="R168" s="218"/>
      <c r="S168" s="218"/>
      <c r="T168" s="218"/>
      <c r="U168" s="218"/>
      <c r="V168" s="218"/>
      <c r="W168" s="218"/>
      <c r="X168" s="219"/>
      <c r="AT168" s="220" t="s">
        <v>163</v>
      </c>
      <c r="AU168" s="220" t="s">
        <v>78</v>
      </c>
      <c r="AV168" s="208" t="s">
        <v>78</v>
      </c>
      <c r="AW168" s="208" t="s">
        <v>6</v>
      </c>
      <c r="AX168" s="208" t="s">
        <v>74</v>
      </c>
      <c r="AY168" s="220" t="s">
        <v>144</v>
      </c>
    </row>
    <row r="169" spans="2:65" s="27" customFormat="1" ht="16.5" customHeight="1">
      <c r="B169" s="28"/>
      <c r="C169" s="196" t="s">
        <v>323</v>
      </c>
      <c r="D169" s="196" t="s">
        <v>146</v>
      </c>
      <c r="E169" s="197" t="s">
        <v>324</v>
      </c>
      <c r="F169" s="198" t="s">
        <v>325</v>
      </c>
      <c r="G169" s="199" t="s">
        <v>161</v>
      </c>
      <c r="H169" s="200">
        <v>40</v>
      </c>
      <c r="I169" s="201"/>
      <c r="J169" s="201"/>
      <c r="K169" s="202">
        <f>ROUND(P169*H169,2)</f>
        <v>0</v>
      </c>
      <c r="L169" s="198"/>
      <c r="M169" s="49"/>
      <c r="N169" s="203"/>
      <c r="O169" s="204" t="s">
        <v>38</v>
      </c>
      <c r="P169" s="125">
        <f>I169+J169</f>
        <v>0</v>
      </c>
      <c r="Q169" s="125">
        <f>ROUND(I169*H169,2)</f>
        <v>0</v>
      </c>
      <c r="R169" s="125">
        <f>ROUND(J169*H169,2)</f>
        <v>0</v>
      </c>
      <c r="S169" s="29"/>
      <c r="T169" s="205">
        <f>S169*H169</f>
        <v>0</v>
      </c>
      <c r="U169" s="205">
        <v>2E-05</v>
      </c>
      <c r="V169" s="205">
        <f>U169*H169</f>
        <v>0.0008</v>
      </c>
      <c r="W169" s="205">
        <v>0</v>
      </c>
      <c r="X169" s="206">
        <f>W169*H169</f>
        <v>0</v>
      </c>
      <c r="AR169" s="10" t="s">
        <v>84</v>
      </c>
      <c r="AT169" s="10" t="s">
        <v>146</v>
      </c>
      <c r="AU169" s="10" t="s">
        <v>78</v>
      </c>
      <c r="AY169" s="10" t="s">
        <v>144</v>
      </c>
      <c r="BE169" s="207">
        <f>IF(O169="základní",K169,0)</f>
        <v>0</v>
      </c>
      <c r="BF169" s="207">
        <f>IF(O169="snížená",K169,0)</f>
        <v>0</v>
      </c>
      <c r="BG169" s="207">
        <f>IF(O169="zákl. přenesená",K169,0)</f>
        <v>0</v>
      </c>
      <c r="BH169" s="207">
        <f>IF(O169="sníž. přenesená",K169,0)</f>
        <v>0</v>
      </c>
      <c r="BI169" s="207">
        <f>IF(O169="nulová",K169,0)</f>
        <v>0</v>
      </c>
      <c r="BJ169" s="10" t="s">
        <v>74</v>
      </c>
      <c r="BK169" s="207">
        <f>ROUND(P169*H169,2)</f>
        <v>0</v>
      </c>
      <c r="BL169" s="10" t="s">
        <v>84</v>
      </c>
      <c r="BM169" s="10" t="s">
        <v>326</v>
      </c>
    </row>
    <row r="170" spans="2:65" s="27" customFormat="1" ht="16.5" customHeight="1">
      <c r="B170" s="28"/>
      <c r="C170" s="245" t="s">
        <v>327</v>
      </c>
      <c r="D170" s="245" t="s">
        <v>281</v>
      </c>
      <c r="E170" s="246" t="s">
        <v>328</v>
      </c>
      <c r="F170" s="247" t="s">
        <v>329</v>
      </c>
      <c r="G170" s="248" t="s">
        <v>307</v>
      </c>
      <c r="H170" s="249">
        <v>8.744</v>
      </c>
      <c r="I170" s="250"/>
      <c r="J170" s="251"/>
      <c r="K170" s="252">
        <f>ROUND(P170*H170,2)</f>
        <v>0</v>
      </c>
      <c r="L170" s="247"/>
      <c r="M170" s="253"/>
      <c r="N170" s="254"/>
      <c r="O170" s="204" t="s">
        <v>38</v>
      </c>
      <c r="P170" s="125">
        <f>I170+J170</f>
        <v>0</v>
      </c>
      <c r="Q170" s="125">
        <f>ROUND(I170*H170,2)</f>
        <v>0</v>
      </c>
      <c r="R170" s="125">
        <f>ROUND(J170*H170,2)</f>
        <v>0</v>
      </c>
      <c r="S170" s="29"/>
      <c r="T170" s="205">
        <f>S170*H170</f>
        <v>0</v>
      </c>
      <c r="U170" s="205">
        <v>0.029</v>
      </c>
      <c r="V170" s="205">
        <f>U170*H170</f>
        <v>0.253576</v>
      </c>
      <c r="W170" s="205">
        <v>0</v>
      </c>
      <c r="X170" s="206">
        <f>W170*H170</f>
        <v>0</v>
      </c>
      <c r="AR170" s="10" t="s">
        <v>96</v>
      </c>
      <c r="AT170" s="10" t="s">
        <v>281</v>
      </c>
      <c r="AU170" s="10" t="s">
        <v>78</v>
      </c>
      <c r="AY170" s="10" t="s">
        <v>144</v>
      </c>
      <c r="BE170" s="207">
        <f>IF(O170="základní",K170,0)</f>
        <v>0</v>
      </c>
      <c r="BF170" s="207">
        <f>IF(O170="snížená",K170,0)</f>
        <v>0</v>
      </c>
      <c r="BG170" s="207">
        <f>IF(O170="zákl. přenesená",K170,0)</f>
        <v>0</v>
      </c>
      <c r="BH170" s="207">
        <f>IF(O170="sníž. přenesená",K170,0)</f>
        <v>0</v>
      </c>
      <c r="BI170" s="207">
        <f>IF(O170="nulová",K170,0)</f>
        <v>0</v>
      </c>
      <c r="BJ170" s="10" t="s">
        <v>74</v>
      </c>
      <c r="BK170" s="207">
        <f>ROUND(P170*H170,2)</f>
        <v>0</v>
      </c>
      <c r="BL170" s="10" t="s">
        <v>84</v>
      </c>
      <c r="BM170" s="10" t="s">
        <v>330</v>
      </c>
    </row>
    <row r="171" spans="2:51" s="208" customFormat="1" ht="13.5">
      <c r="B171" s="209"/>
      <c r="C171" s="210"/>
      <c r="D171" s="211" t="s">
        <v>163</v>
      </c>
      <c r="E171" s="212"/>
      <c r="F171" s="213" t="s">
        <v>331</v>
      </c>
      <c r="G171" s="210"/>
      <c r="H171" s="214">
        <v>8.744</v>
      </c>
      <c r="I171" s="215"/>
      <c r="J171" s="215"/>
      <c r="K171" s="210"/>
      <c r="L171" s="210"/>
      <c r="M171" s="216"/>
      <c r="N171" s="217"/>
      <c r="O171" s="218"/>
      <c r="P171" s="218"/>
      <c r="Q171" s="218"/>
      <c r="R171" s="218"/>
      <c r="S171" s="218"/>
      <c r="T171" s="218"/>
      <c r="U171" s="218"/>
      <c r="V171" s="218"/>
      <c r="W171" s="218"/>
      <c r="X171" s="219"/>
      <c r="AT171" s="220" t="s">
        <v>163</v>
      </c>
      <c r="AU171" s="220" t="s">
        <v>78</v>
      </c>
      <c r="AV171" s="208" t="s">
        <v>78</v>
      </c>
      <c r="AW171" s="208" t="s">
        <v>7</v>
      </c>
      <c r="AX171" s="208" t="s">
        <v>74</v>
      </c>
      <c r="AY171" s="220" t="s">
        <v>144</v>
      </c>
    </row>
    <row r="172" spans="2:65" s="27" customFormat="1" ht="16.5" customHeight="1">
      <c r="B172" s="28"/>
      <c r="C172" s="196" t="s">
        <v>332</v>
      </c>
      <c r="D172" s="196" t="s">
        <v>146</v>
      </c>
      <c r="E172" s="197" t="s">
        <v>333</v>
      </c>
      <c r="F172" s="198" t="s">
        <v>334</v>
      </c>
      <c r="G172" s="199" t="s">
        <v>307</v>
      </c>
      <c r="H172" s="200">
        <v>5</v>
      </c>
      <c r="I172" s="201"/>
      <c r="J172" s="201"/>
      <c r="K172" s="202">
        <f>ROUND(P172*H172,2)</f>
        <v>0</v>
      </c>
      <c r="L172" s="198"/>
      <c r="M172" s="49"/>
      <c r="N172" s="203"/>
      <c r="O172" s="204" t="s">
        <v>38</v>
      </c>
      <c r="P172" s="125">
        <f>I172+J172</f>
        <v>0</v>
      </c>
      <c r="Q172" s="125">
        <f>ROUND(I172*H172,2)</f>
        <v>0</v>
      </c>
      <c r="R172" s="125">
        <f>ROUND(J172*H172,2)</f>
        <v>0</v>
      </c>
      <c r="S172" s="29"/>
      <c r="T172" s="205">
        <f>S172*H172</f>
        <v>0</v>
      </c>
      <c r="U172" s="205">
        <v>8E-05</v>
      </c>
      <c r="V172" s="205">
        <f>U172*H172</f>
        <v>0.0004</v>
      </c>
      <c r="W172" s="205">
        <v>0</v>
      </c>
      <c r="X172" s="206">
        <f>W172*H172</f>
        <v>0</v>
      </c>
      <c r="AR172" s="10" t="s">
        <v>84</v>
      </c>
      <c r="AT172" s="10" t="s">
        <v>146</v>
      </c>
      <c r="AU172" s="10" t="s">
        <v>78</v>
      </c>
      <c r="AY172" s="10" t="s">
        <v>144</v>
      </c>
      <c r="BE172" s="207">
        <f>IF(O172="základní",K172,0)</f>
        <v>0</v>
      </c>
      <c r="BF172" s="207">
        <f>IF(O172="snížená",K172,0)</f>
        <v>0</v>
      </c>
      <c r="BG172" s="207">
        <f>IF(O172="zákl. přenesená",K172,0)</f>
        <v>0</v>
      </c>
      <c r="BH172" s="207">
        <f>IF(O172="sníž. přenesená",K172,0)</f>
        <v>0</v>
      </c>
      <c r="BI172" s="207">
        <f>IF(O172="nulová",K172,0)</f>
        <v>0</v>
      </c>
      <c r="BJ172" s="10" t="s">
        <v>74</v>
      </c>
      <c r="BK172" s="207">
        <f>ROUND(P172*H172,2)</f>
        <v>0</v>
      </c>
      <c r="BL172" s="10" t="s">
        <v>84</v>
      </c>
      <c r="BM172" s="10" t="s">
        <v>335</v>
      </c>
    </row>
    <row r="173" spans="2:65" s="27" customFormat="1" ht="16.5" customHeight="1">
      <c r="B173" s="28"/>
      <c r="C173" s="245" t="s">
        <v>336</v>
      </c>
      <c r="D173" s="245" t="s">
        <v>281</v>
      </c>
      <c r="E173" s="246" t="s">
        <v>337</v>
      </c>
      <c r="F173" s="247" t="s">
        <v>338</v>
      </c>
      <c r="G173" s="248" t="s">
        <v>307</v>
      </c>
      <c r="H173" s="249">
        <v>5.075</v>
      </c>
      <c r="I173" s="250"/>
      <c r="J173" s="251"/>
      <c r="K173" s="252">
        <f>ROUND(P173*H173,2)</f>
        <v>0</v>
      </c>
      <c r="L173" s="247"/>
      <c r="M173" s="253"/>
      <c r="N173" s="254"/>
      <c r="O173" s="204" t="s">
        <v>38</v>
      </c>
      <c r="P173" s="125">
        <f>I173+J173</f>
        <v>0</v>
      </c>
      <c r="Q173" s="125">
        <f>ROUND(I173*H173,2)</f>
        <v>0</v>
      </c>
      <c r="R173" s="125">
        <f>ROUND(J173*H173,2)</f>
        <v>0</v>
      </c>
      <c r="S173" s="29"/>
      <c r="T173" s="205">
        <f>S173*H173</f>
        <v>0</v>
      </c>
      <c r="U173" s="205">
        <v>0.00062</v>
      </c>
      <c r="V173" s="205">
        <f>U173*H173</f>
        <v>0.0031465</v>
      </c>
      <c r="W173" s="205">
        <v>0</v>
      </c>
      <c r="X173" s="206">
        <f>W173*H173</f>
        <v>0</v>
      </c>
      <c r="AR173" s="10" t="s">
        <v>96</v>
      </c>
      <c r="AT173" s="10" t="s">
        <v>281</v>
      </c>
      <c r="AU173" s="10" t="s">
        <v>78</v>
      </c>
      <c r="AY173" s="10" t="s">
        <v>144</v>
      </c>
      <c r="BE173" s="207">
        <f>IF(O173="základní",K173,0)</f>
        <v>0</v>
      </c>
      <c r="BF173" s="207">
        <f>IF(O173="snížená",K173,0)</f>
        <v>0</v>
      </c>
      <c r="BG173" s="207">
        <f>IF(O173="zákl. přenesená",K173,0)</f>
        <v>0</v>
      </c>
      <c r="BH173" s="207">
        <f>IF(O173="sníž. přenesená",K173,0)</f>
        <v>0</v>
      </c>
      <c r="BI173" s="207">
        <f>IF(O173="nulová",K173,0)</f>
        <v>0</v>
      </c>
      <c r="BJ173" s="10" t="s">
        <v>74</v>
      </c>
      <c r="BK173" s="207">
        <f>ROUND(P173*H173,2)</f>
        <v>0</v>
      </c>
      <c r="BL173" s="10" t="s">
        <v>84</v>
      </c>
      <c r="BM173" s="10" t="s">
        <v>339</v>
      </c>
    </row>
    <row r="174" spans="2:51" s="208" customFormat="1" ht="13.5">
      <c r="B174" s="209"/>
      <c r="C174" s="210"/>
      <c r="D174" s="211" t="s">
        <v>163</v>
      </c>
      <c r="E174" s="212"/>
      <c r="F174" s="213" t="s">
        <v>340</v>
      </c>
      <c r="G174" s="210"/>
      <c r="H174" s="214">
        <v>5.075</v>
      </c>
      <c r="I174" s="215"/>
      <c r="J174" s="215"/>
      <c r="K174" s="210"/>
      <c r="L174" s="210"/>
      <c r="M174" s="216"/>
      <c r="N174" s="217"/>
      <c r="O174" s="218"/>
      <c r="P174" s="218"/>
      <c r="Q174" s="218"/>
      <c r="R174" s="218"/>
      <c r="S174" s="218"/>
      <c r="T174" s="218"/>
      <c r="U174" s="218"/>
      <c r="V174" s="218"/>
      <c r="W174" s="218"/>
      <c r="X174" s="219"/>
      <c r="AT174" s="220" t="s">
        <v>163</v>
      </c>
      <c r="AU174" s="220" t="s">
        <v>78</v>
      </c>
      <c r="AV174" s="208" t="s">
        <v>78</v>
      </c>
      <c r="AW174" s="208" t="s">
        <v>7</v>
      </c>
      <c r="AX174" s="208" t="s">
        <v>74</v>
      </c>
      <c r="AY174" s="220" t="s">
        <v>144</v>
      </c>
    </row>
    <row r="175" spans="2:65" s="27" customFormat="1" ht="16.5" customHeight="1">
      <c r="B175" s="28"/>
      <c r="C175" s="196" t="s">
        <v>341</v>
      </c>
      <c r="D175" s="196" t="s">
        <v>146</v>
      </c>
      <c r="E175" s="197" t="s">
        <v>342</v>
      </c>
      <c r="F175" s="198" t="s">
        <v>343</v>
      </c>
      <c r="G175" s="199" t="s">
        <v>307</v>
      </c>
      <c r="H175" s="200">
        <v>3</v>
      </c>
      <c r="I175" s="201"/>
      <c r="J175" s="201"/>
      <c r="K175" s="202">
        <f>ROUND(P175*H175,2)</f>
        <v>0</v>
      </c>
      <c r="L175" s="198"/>
      <c r="M175" s="49"/>
      <c r="N175" s="203"/>
      <c r="O175" s="204" t="s">
        <v>38</v>
      </c>
      <c r="P175" s="125">
        <f>I175+J175</f>
        <v>0</v>
      </c>
      <c r="Q175" s="125">
        <f>ROUND(I175*H175,2)</f>
        <v>0</v>
      </c>
      <c r="R175" s="125">
        <f>ROUND(J175*H175,2)</f>
        <v>0</v>
      </c>
      <c r="S175" s="29"/>
      <c r="T175" s="205">
        <f>S175*H175</f>
        <v>0</v>
      </c>
      <c r="U175" s="205">
        <v>9.999999999999999E-05</v>
      </c>
      <c r="V175" s="205">
        <f>U175*H175</f>
        <v>0.0003</v>
      </c>
      <c r="W175" s="205">
        <v>0</v>
      </c>
      <c r="X175" s="206">
        <f>W175*H175</f>
        <v>0</v>
      </c>
      <c r="AR175" s="10" t="s">
        <v>84</v>
      </c>
      <c r="AT175" s="10" t="s">
        <v>146</v>
      </c>
      <c r="AU175" s="10" t="s">
        <v>78</v>
      </c>
      <c r="AY175" s="10" t="s">
        <v>144</v>
      </c>
      <c r="BE175" s="207">
        <f>IF(O175="základní",K175,0)</f>
        <v>0</v>
      </c>
      <c r="BF175" s="207">
        <f>IF(O175="snížená",K175,0)</f>
        <v>0</v>
      </c>
      <c r="BG175" s="207">
        <f>IF(O175="zákl. přenesená",K175,0)</f>
        <v>0</v>
      </c>
      <c r="BH175" s="207">
        <f>IF(O175="sníž. přenesená",K175,0)</f>
        <v>0</v>
      </c>
      <c r="BI175" s="207">
        <f>IF(O175="nulová",K175,0)</f>
        <v>0</v>
      </c>
      <c r="BJ175" s="10" t="s">
        <v>74</v>
      </c>
      <c r="BK175" s="207">
        <f>ROUND(P175*H175,2)</f>
        <v>0</v>
      </c>
      <c r="BL175" s="10" t="s">
        <v>84</v>
      </c>
      <c r="BM175" s="10" t="s">
        <v>344</v>
      </c>
    </row>
    <row r="176" spans="2:65" s="27" customFormat="1" ht="16.5" customHeight="1">
      <c r="B176" s="28"/>
      <c r="C176" s="245" t="s">
        <v>345</v>
      </c>
      <c r="D176" s="245" t="s">
        <v>281</v>
      </c>
      <c r="E176" s="246" t="s">
        <v>346</v>
      </c>
      <c r="F176" s="247" t="s">
        <v>347</v>
      </c>
      <c r="G176" s="248" t="s">
        <v>307</v>
      </c>
      <c r="H176" s="249">
        <v>3.045</v>
      </c>
      <c r="I176" s="250"/>
      <c r="J176" s="251"/>
      <c r="K176" s="252">
        <f>ROUND(P176*H176,2)</f>
        <v>0</v>
      </c>
      <c r="L176" s="247"/>
      <c r="M176" s="253"/>
      <c r="N176" s="254"/>
      <c r="O176" s="204" t="s">
        <v>38</v>
      </c>
      <c r="P176" s="125">
        <f>I176+J176</f>
        <v>0</v>
      </c>
      <c r="Q176" s="125">
        <f>ROUND(I176*H176,2)</f>
        <v>0</v>
      </c>
      <c r="R176" s="125">
        <f>ROUND(J176*H176,2)</f>
        <v>0</v>
      </c>
      <c r="S176" s="29"/>
      <c r="T176" s="205">
        <f>S176*H176</f>
        <v>0</v>
      </c>
      <c r="U176" s="205">
        <v>0.0035</v>
      </c>
      <c r="V176" s="205">
        <f>U176*H176</f>
        <v>0.0106575</v>
      </c>
      <c r="W176" s="205">
        <v>0</v>
      </c>
      <c r="X176" s="206">
        <f>W176*H176</f>
        <v>0</v>
      </c>
      <c r="AR176" s="10" t="s">
        <v>96</v>
      </c>
      <c r="AT176" s="10" t="s">
        <v>281</v>
      </c>
      <c r="AU176" s="10" t="s">
        <v>78</v>
      </c>
      <c r="AY176" s="10" t="s">
        <v>144</v>
      </c>
      <c r="BE176" s="207">
        <f>IF(O176="základní",K176,0)</f>
        <v>0</v>
      </c>
      <c r="BF176" s="207">
        <f>IF(O176="snížená",K176,0)</f>
        <v>0</v>
      </c>
      <c r="BG176" s="207">
        <f>IF(O176="zákl. přenesená",K176,0)</f>
        <v>0</v>
      </c>
      <c r="BH176" s="207">
        <f>IF(O176="sníž. přenesená",K176,0)</f>
        <v>0</v>
      </c>
      <c r="BI176" s="207">
        <f>IF(O176="nulová",K176,0)</f>
        <v>0</v>
      </c>
      <c r="BJ176" s="10" t="s">
        <v>74</v>
      </c>
      <c r="BK176" s="207">
        <f>ROUND(P176*H176,2)</f>
        <v>0</v>
      </c>
      <c r="BL176" s="10" t="s">
        <v>84</v>
      </c>
      <c r="BM176" s="10" t="s">
        <v>348</v>
      </c>
    </row>
    <row r="177" spans="2:51" s="208" customFormat="1" ht="13.5">
      <c r="B177" s="209"/>
      <c r="C177" s="210"/>
      <c r="D177" s="211" t="s">
        <v>163</v>
      </c>
      <c r="E177" s="212"/>
      <c r="F177" s="213" t="s">
        <v>349</v>
      </c>
      <c r="G177" s="210"/>
      <c r="H177" s="214">
        <v>3.045</v>
      </c>
      <c r="I177" s="215"/>
      <c r="J177" s="215"/>
      <c r="K177" s="210"/>
      <c r="L177" s="210"/>
      <c r="M177" s="216"/>
      <c r="N177" s="217"/>
      <c r="O177" s="218"/>
      <c r="P177" s="218"/>
      <c r="Q177" s="218"/>
      <c r="R177" s="218"/>
      <c r="S177" s="218"/>
      <c r="T177" s="218"/>
      <c r="U177" s="218"/>
      <c r="V177" s="218"/>
      <c r="W177" s="218"/>
      <c r="X177" s="219"/>
      <c r="AT177" s="220" t="s">
        <v>163</v>
      </c>
      <c r="AU177" s="220" t="s">
        <v>78</v>
      </c>
      <c r="AV177" s="208" t="s">
        <v>78</v>
      </c>
      <c r="AW177" s="208" t="s">
        <v>7</v>
      </c>
      <c r="AX177" s="208" t="s">
        <v>74</v>
      </c>
      <c r="AY177" s="220" t="s">
        <v>144</v>
      </c>
    </row>
    <row r="178" spans="2:65" s="27" customFormat="1" ht="16.5" customHeight="1">
      <c r="B178" s="28"/>
      <c r="C178" s="196" t="s">
        <v>350</v>
      </c>
      <c r="D178" s="196" t="s">
        <v>146</v>
      </c>
      <c r="E178" s="197" t="s">
        <v>351</v>
      </c>
      <c r="F178" s="198" t="s">
        <v>352</v>
      </c>
      <c r="G178" s="199" t="s">
        <v>161</v>
      </c>
      <c r="H178" s="200">
        <v>28.1</v>
      </c>
      <c r="I178" s="201"/>
      <c r="J178" s="201"/>
      <c r="K178" s="202">
        <f>ROUND(P178*H178,2)</f>
        <v>0</v>
      </c>
      <c r="L178" s="198"/>
      <c r="M178" s="49"/>
      <c r="N178" s="203"/>
      <c r="O178" s="204" t="s">
        <v>38</v>
      </c>
      <c r="P178" s="125">
        <f>I178+J178</f>
        <v>0</v>
      </c>
      <c r="Q178" s="125">
        <f>ROUND(I178*H178,2)</f>
        <v>0</v>
      </c>
      <c r="R178" s="125">
        <f>ROUND(J178*H178,2)</f>
        <v>0</v>
      </c>
      <c r="S178" s="29"/>
      <c r="T178" s="205">
        <f>S178*H178</f>
        <v>0</v>
      </c>
      <c r="U178" s="205">
        <v>0</v>
      </c>
      <c r="V178" s="205">
        <f>U178*H178</f>
        <v>0</v>
      </c>
      <c r="W178" s="205">
        <v>0</v>
      </c>
      <c r="X178" s="206">
        <f>W178*H178</f>
        <v>0</v>
      </c>
      <c r="AR178" s="10" t="s">
        <v>84</v>
      </c>
      <c r="AT178" s="10" t="s">
        <v>146</v>
      </c>
      <c r="AU178" s="10" t="s">
        <v>78</v>
      </c>
      <c r="AY178" s="10" t="s">
        <v>144</v>
      </c>
      <c r="BE178" s="207">
        <f>IF(O178="základní",K178,0)</f>
        <v>0</v>
      </c>
      <c r="BF178" s="207">
        <f>IF(O178="snížená",K178,0)</f>
        <v>0</v>
      </c>
      <c r="BG178" s="207">
        <f>IF(O178="zákl. přenesená",K178,0)</f>
        <v>0</v>
      </c>
      <c r="BH178" s="207">
        <f>IF(O178="sníž. přenesená",K178,0)</f>
        <v>0</v>
      </c>
      <c r="BI178" s="207">
        <f>IF(O178="nulová",K178,0)</f>
        <v>0</v>
      </c>
      <c r="BJ178" s="10" t="s">
        <v>74</v>
      </c>
      <c r="BK178" s="207">
        <f>ROUND(P178*H178,2)</f>
        <v>0</v>
      </c>
      <c r="BL178" s="10" t="s">
        <v>84</v>
      </c>
      <c r="BM178" s="10" t="s">
        <v>353</v>
      </c>
    </row>
    <row r="179" spans="2:65" s="27" customFormat="1" ht="16.5" customHeight="1">
      <c r="B179" s="28"/>
      <c r="C179" s="196" t="s">
        <v>354</v>
      </c>
      <c r="D179" s="196" t="s">
        <v>146</v>
      </c>
      <c r="E179" s="197" t="s">
        <v>355</v>
      </c>
      <c r="F179" s="198" t="s">
        <v>356</v>
      </c>
      <c r="G179" s="199" t="s">
        <v>307</v>
      </c>
      <c r="H179" s="200">
        <v>6</v>
      </c>
      <c r="I179" s="201"/>
      <c r="J179" s="201"/>
      <c r="K179" s="202">
        <f>ROUND(P179*H179,2)</f>
        <v>0</v>
      </c>
      <c r="L179" s="198"/>
      <c r="M179" s="49"/>
      <c r="N179" s="203"/>
      <c r="O179" s="204" t="s">
        <v>38</v>
      </c>
      <c r="P179" s="125">
        <f>I179+J179</f>
        <v>0</v>
      </c>
      <c r="Q179" s="125">
        <f>ROUND(I179*H179,2)</f>
        <v>0</v>
      </c>
      <c r="R179" s="125">
        <f>ROUND(J179*H179,2)</f>
        <v>0</v>
      </c>
      <c r="S179" s="29"/>
      <c r="T179" s="205">
        <f>S179*H179</f>
        <v>0</v>
      </c>
      <c r="U179" s="205">
        <v>0.46009000000000005</v>
      </c>
      <c r="V179" s="205">
        <f>U179*H179</f>
        <v>2.76054</v>
      </c>
      <c r="W179" s="205">
        <v>0</v>
      </c>
      <c r="X179" s="206">
        <f>W179*H179</f>
        <v>0</v>
      </c>
      <c r="AR179" s="10" t="s">
        <v>84</v>
      </c>
      <c r="AT179" s="10" t="s">
        <v>146</v>
      </c>
      <c r="AU179" s="10" t="s">
        <v>78</v>
      </c>
      <c r="AY179" s="10" t="s">
        <v>144</v>
      </c>
      <c r="BE179" s="207">
        <f>IF(O179="základní",K179,0)</f>
        <v>0</v>
      </c>
      <c r="BF179" s="207">
        <f>IF(O179="snížená",K179,0)</f>
        <v>0</v>
      </c>
      <c r="BG179" s="207">
        <f>IF(O179="zákl. přenesená",K179,0)</f>
        <v>0</v>
      </c>
      <c r="BH179" s="207">
        <f>IF(O179="sníž. přenesená",K179,0)</f>
        <v>0</v>
      </c>
      <c r="BI179" s="207">
        <f>IF(O179="nulová",K179,0)</f>
        <v>0</v>
      </c>
      <c r="BJ179" s="10" t="s">
        <v>74</v>
      </c>
      <c r="BK179" s="207">
        <f>ROUND(P179*H179,2)</f>
        <v>0</v>
      </c>
      <c r="BL179" s="10" t="s">
        <v>84</v>
      </c>
      <c r="BM179" s="10" t="s">
        <v>357</v>
      </c>
    </row>
    <row r="180" spans="2:65" s="27" customFormat="1" ht="16.5" customHeight="1">
      <c r="B180" s="28"/>
      <c r="C180" s="196" t="s">
        <v>358</v>
      </c>
      <c r="D180" s="196" t="s">
        <v>146</v>
      </c>
      <c r="E180" s="197" t="s">
        <v>359</v>
      </c>
      <c r="F180" s="198" t="s">
        <v>360</v>
      </c>
      <c r="G180" s="199" t="s">
        <v>161</v>
      </c>
      <c r="H180" s="200">
        <v>40</v>
      </c>
      <c r="I180" s="201"/>
      <c r="J180" s="201"/>
      <c r="K180" s="202">
        <f>ROUND(P180*H180,2)</f>
        <v>0</v>
      </c>
      <c r="L180" s="198"/>
      <c r="M180" s="49"/>
      <c r="N180" s="203"/>
      <c r="O180" s="204" t="s">
        <v>38</v>
      </c>
      <c r="P180" s="125">
        <f>I180+J180</f>
        <v>0</v>
      </c>
      <c r="Q180" s="125">
        <f>ROUND(I180*H180,2)</f>
        <v>0</v>
      </c>
      <c r="R180" s="125">
        <f>ROUND(J180*H180,2)</f>
        <v>0</v>
      </c>
      <c r="S180" s="29"/>
      <c r="T180" s="205">
        <f>S180*H180</f>
        <v>0</v>
      </c>
      <c r="U180" s="205">
        <v>0</v>
      </c>
      <c r="V180" s="205">
        <f>U180*H180</f>
        <v>0</v>
      </c>
      <c r="W180" s="205">
        <v>0</v>
      </c>
      <c r="X180" s="206">
        <f>W180*H180</f>
        <v>0</v>
      </c>
      <c r="AR180" s="10" t="s">
        <v>84</v>
      </c>
      <c r="AT180" s="10" t="s">
        <v>146</v>
      </c>
      <c r="AU180" s="10" t="s">
        <v>78</v>
      </c>
      <c r="AY180" s="10" t="s">
        <v>144</v>
      </c>
      <c r="BE180" s="207">
        <f>IF(O180="základní",K180,0)</f>
        <v>0</v>
      </c>
      <c r="BF180" s="207">
        <f>IF(O180="snížená",K180,0)</f>
        <v>0</v>
      </c>
      <c r="BG180" s="207">
        <f>IF(O180="zákl. přenesená",K180,0)</f>
        <v>0</v>
      </c>
      <c r="BH180" s="207">
        <f>IF(O180="sníž. přenesená",K180,0)</f>
        <v>0</v>
      </c>
      <c r="BI180" s="207">
        <f>IF(O180="nulová",K180,0)</f>
        <v>0</v>
      </c>
      <c r="BJ180" s="10" t="s">
        <v>74</v>
      </c>
      <c r="BK180" s="207">
        <f>ROUND(P180*H180,2)</f>
        <v>0</v>
      </c>
      <c r="BL180" s="10" t="s">
        <v>84</v>
      </c>
      <c r="BM180" s="10" t="s">
        <v>361</v>
      </c>
    </row>
    <row r="181" spans="2:65" s="27" customFormat="1" ht="16.5" customHeight="1">
      <c r="B181" s="28"/>
      <c r="C181" s="196" t="s">
        <v>362</v>
      </c>
      <c r="D181" s="196" t="s">
        <v>146</v>
      </c>
      <c r="E181" s="197" t="s">
        <v>363</v>
      </c>
      <c r="F181" s="198" t="s">
        <v>364</v>
      </c>
      <c r="G181" s="199" t="s">
        <v>161</v>
      </c>
      <c r="H181" s="200">
        <v>68.1</v>
      </c>
      <c r="I181" s="201"/>
      <c r="J181" s="201"/>
      <c r="K181" s="202">
        <f>ROUND(P181*H181,2)</f>
        <v>0</v>
      </c>
      <c r="L181" s="198"/>
      <c r="M181" s="49"/>
      <c r="N181" s="203"/>
      <c r="O181" s="204" t="s">
        <v>38</v>
      </c>
      <c r="P181" s="125">
        <f>I181+J181</f>
        <v>0</v>
      </c>
      <c r="Q181" s="125">
        <f>ROUND(I181*H181,2)</f>
        <v>0</v>
      </c>
      <c r="R181" s="125">
        <f>ROUND(J181*H181,2)</f>
        <v>0</v>
      </c>
      <c r="S181" s="29"/>
      <c r="T181" s="205">
        <f>S181*H181</f>
        <v>0</v>
      </c>
      <c r="U181" s="205">
        <v>0</v>
      </c>
      <c r="V181" s="205">
        <f>U181*H181</f>
        <v>0</v>
      </c>
      <c r="W181" s="205">
        <v>0</v>
      </c>
      <c r="X181" s="206">
        <f>W181*H181</f>
        <v>0</v>
      </c>
      <c r="AR181" s="10" t="s">
        <v>84</v>
      </c>
      <c r="AT181" s="10" t="s">
        <v>146</v>
      </c>
      <c r="AU181" s="10" t="s">
        <v>78</v>
      </c>
      <c r="AY181" s="10" t="s">
        <v>144</v>
      </c>
      <c r="BE181" s="207">
        <f>IF(O181="základní",K181,0)</f>
        <v>0</v>
      </c>
      <c r="BF181" s="207">
        <f>IF(O181="snížená",K181,0)</f>
        <v>0</v>
      </c>
      <c r="BG181" s="207">
        <f>IF(O181="zákl. přenesená",K181,0)</f>
        <v>0</v>
      </c>
      <c r="BH181" s="207">
        <f>IF(O181="sníž. přenesená",K181,0)</f>
        <v>0</v>
      </c>
      <c r="BI181" s="207">
        <f>IF(O181="nulová",K181,0)</f>
        <v>0</v>
      </c>
      <c r="BJ181" s="10" t="s">
        <v>74</v>
      </c>
      <c r="BK181" s="207">
        <f>ROUND(P181*H181,2)</f>
        <v>0</v>
      </c>
      <c r="BL181" s="10" t="s">
        <v>84</v>
      </c>
      <c r="BM181" s="10" t="s">
        <v>365</v>
      </c>
    </row>
    <row r="182" spans="2:51" s="208" customFormat="1" ht="13.5">
      <c r="B182" s="209"/>
      <c r="C182" s="210"/>
      <c r="D182" s="211" t="s">
        <v>163</v>
      </c>
      <c r="E182" s="212"/>
      <c r="F182" s="213" t="s">
        <v>291</v>
      </c>
      <c r="G182" s="210"/>
      <c r="H182" s="214">
        <v>68.1</v>
      </c>
      <c r="I182" s="215"/>
      <c r="J182" s="215"/>
      <c r="K182" s="210"/>
      <c r="L182" s="210"/>
      <c r="M182" s="216"/>
      <c r="N182" s="217"/>
      <c r="O182" s="218"/>
      <c r="P182" s="218"/>
      <c r="Q182" s="218"/>
      <c r="R182" s="218"/>
      <c r="S182" s="218"/>
      <c r="T182" s="218"/>
      <c r="U182" s="218"/>
      <c r="V182" s="218"/>
      <c r="W182" s="218"/>
      <c r="X182" s="219"/>
      <c r="AT182" s="220" t="s">
        <v>163</v>
      </c>
      <c r="AU182" s="220" t="s">
        <v>78</v>
      </c>
      <c r="AV182" s="208" t="s">
        <v>78</v>
      </c>
      <c r="AW182" s="208" t="s">
        <v>7</v>
      </c>
      <c r="AX182" s="208" t="s">
        <v>74</v>
      </c>
      <c r="AY182" s="220" t="s">
        <v>144</v>
      </c>
    </row>
    <row r="183" spans="2:65" s="27" customFormat="1" ht="16.5" customHeight="1">
      <c r="B183" s="28"/>
      <c r="C183" s="196" t="s">
        <v>366</v>
      </c>
      <c r="D183" s="196" t="s">
        <v>146</v>
      </c>
      <c r="E183" s="197" t="s">
        <v>367</v>
      </c>
      <c r="F183" s="198" t="s">
        <v>368</v>
      </c>
      <c r="G183" s="199" t="s">
        <v>307</v>
      </c>
      <c r="H183" s="200">
        <v>4</v>
      </c>
      <c r="I183" s="201"/>
      <c r="J183" s="201"/>
      <c r="K183" s="202">
        <f aca="true" t="shared" si="1" ref="K183:K203">ROUND(P183*H183,2)</f>
        <v>0</v>
      </c>
      <c r="L183" s="198"/>
      <c r="M183" s="49"/>
      <c r="N183" s="203"/>
      <c r="O183" s="204" t="s">
        <v>38</v>
      </c>
      <c r="P183" s="125">
        <f aca="true" t="shared" si="2" ref="P183:P203">I183+J183</f>
        <v>0</v>
      </c>
      <c r="Q183" s="125">
        <f aca="true" t="shared" si="3" ref="Q183:Q203">ROUND(I183*H183,2)</f>
        <v>0</v>
      </c>
      <c r="R183" s="125">
        <f aca="true" t="shared" si="4" ref="R183:R203">ROUND(J183*H183,2)</f>
        <v>0</v>
      </c>
      <c r="S183" s="29"/>
      <c r="T183" s="205">
        <f aca="true" t="shared" si="5" ref="T183:T203">S183*H183</f>
        <v>0</v>
      </c>
      <c r="U183" s="205">
        <v>0.03724</v>
      </c>
      <c r="V183" s="205">
        <f aca="true" t="shared" si="6" ref="V183:V203">U183*H183</f>
        <v>0.14896</v>
      </c>
      <c r="W183" s="205">
        <v>0</v>
      </c>
      <c r="X183" s="206">
        <f aca="true" t="shared" si="7" ref="X183:X203">W183*H183</f>
        <v>0</v>
      </c>
      <c r="AR183" s="10" t="s">
        <v>84</v>
      </c>
      <c r="AT183" s="10" t="s">
        <v>146</v>
      </c>
      <c r="AU183" s="10" t="s">
        <v>78</v>
      </c>
      <c r="AY183" s="10" t="s">
        <v>144</v>
      </c>
      <c r="BE183" s="207">
        <f aca="true" t="shared" si="8" ref="BE183:BE203">IF(O183="základní",K183,0)</f>
        <v>0</v>
      </c>
      <c r="BF183" s="207">
        <f aca="true" t="shared" si="9" ref="BF183:BF203">IF(O183="snížená",K183,0)</f>
        <v>0</v>
      </c>
      <c r="BG183" s="207">
        <f aca="true" t="shared" si="10" ref="BG183:BG203">IF(O183="zákl. přenesená",K183,0)</f>
        <v>0</v>
      </c>
      <c r="BH183" s="207">
        <f aca="true" t="shared" si="11" ref="BH183:BH203">IF(O183="sníž. přenesená",K183,0)</f>
        <v>0</v>
      </c>
      <c r="BI183" s="207">
        <f aca="true" t="shared" si="12" ref="BI183:BI203">IF(O183="nulová",K183,0)</f>
        <v>0</v>
      </c>
      <c r="BJ183" s="10" t="s">
        <v>74</v>
      </c>
      <c r="BK183" s="207">
        <f aca="true" t="shared" si="13" ref="BK183:BK203">ROUND(P183*H183,2)</f>
        <v>0</v>
      </c>
      <c r="BL183" s="10" t="s">
        <v>84</v>
      </c>
      <c r="BM183" s="10" t="s">
        <v>369</v>
      </c>
    </row>
    <row r="184" spans="2:65" s="27" customFormat="1" ht="25.5" customHeight="1">
      <c r="B184" s="28"/>
      <c r="C184" s="196" t="s">
        <v>370</v>
      </c>
      <c r="D184" s="196" t="s">
        <v>146</v>
      </c>
      <c r="E184" s="197" t="s">
        <v>371</v>
      </c>
      <c r="F184" s="198" t="s">
        <v>372</v>
      </c>
      <c r="G184" s="199" t="s">
        <v>307</v>
      </c>
      <c r="H184" s="200">
        <v>2</v>
      </c>
      <c r="I184" s="201"/>
      <c r="J184" s="201"/>
      <c r="K184" s="202">
        <f t="shared" si="1"/>
        <v>0</v>
      </c>
      <c r="L184" s="198"/>
      <c r="M184" s="49"/>
      <c r="N184" s="203"/>
      <c r="O184" s="204" t="s">
        <v>38</v>
      </c>
      <c r="P184" s="125">
        <f t="shared" si="2"/>
        <v>0</v>
      </c>
      <c r="Q184" s="125">
        <f t="shared" si="3"/>
        <v>0</v>
      </c>
      <c r="R184" s="125">
        <f t="shared" si="4"/>
        <v>0</v>
      </c>
      <c r="S184" s="29"/>
      <c r="T184" s="205">
        <f t="shared" si="5"/>
        <v>0</v>
      </c>
      <c r="U184" s="205">
        <v>2.11676</v>
      </c>
      <c r="V184" s="205">
        <f t="shared" si="6"/>
        <v>4.23352</v>
      </c>
      <c r="W184" s="205">
        <v>0</v>
      </c>
      <c r="X184" s="206">
        <f t="shared" si="7"/>
        <v>0</v>
      </c>
      <c r="AR184" s="10" t="s">
        <v>84</v>
      </c>
      <c r="AT184" s="10" t="s">
        <v>146</v>
      </c>
      <c r="AU184" s="10" t="s">
        <v>78</v>
      </c>
      <c r="AY184" s="10" t="s">
        <v>144</v>
      </c>
      <c r="BE184" s="207">
        <f t="shared" si="8"/>
        <v>0</v>
      </c>
      <c r="BF184" s="207">
        <f t="shared" si="9"/>
        <v>0</v>
      </c>
      <c r="BG184" s="207">
        <f t="shared" si="10"/>
        <v>0</v>
      </c>
      <c r="BH184" s="207">
        <f t="shared" si="11"/>
        <v>0</v>
      </c>
      <c r="BI184" s="207">
        <f t="shared" si="12"/>
        <v>0</v>
      </c>
      <c r="BJ184" s="10" t="s">
        <v>74</v>
      </c>
      <c r="BK184" s="207">
        <f t="shared" si="13"/>
        <v>0</v>
      </c>
      <c r="BL184" s="10" t="s">
        <v>84</v>
      </c>
      <c r="BM184" s="10" t="s">
        <v>373</v>
      </c>
    </row>
    <row r="185" spans="2:65" s="27" customFormat="1" ht="16.5" customHeight="1">
      <c r="B185" s="28"/>
      <c r="C185" s="196" t="s">
        <v>374</v>
      </c>
      <c r="D185" s="196" t="s">
        <v>146</v>
      </c>
      <c r="E185" s="197" t="s">
        <v>375</v>
      </c>
      <c r="F185" s="198" t="s">
        <v>376</v>
      </c>
      <c r="G185" s="199" t="s">
        <v>307</v>
      </c>
      <c r="H185" s="200">
        <v>5</v>
      </c>
      <c r="I185" s="201"/>
      <c r="J185" s="201"/>
      <c r="K185" s="202">
        <f t="shared" si="1"/>
        <v>0</v>
      </c>
      <c r="L185" s="198"/>
      <c r="M185" s="49"/>
      <c r="N185" s="203"/>
      <c r="O185" s="204" t="s">
        <v>38</v>
      </c>
      <c r="P185" s="125">
        <f t="shared" si="2"/>
        <v>0</v>
      </c>
      <c r="Q185" s="125">
        <f t="shared" si="3"/>
        <v>0</v>
      </c>
      <c r="R185" s="125">
        <f t="shared" si="4"/>
        <v>0</v>
      </c>
      <c r="S185" s="29"/>
      <c r="T185" s="205">
        <f t="shared" si="5"/>
        <v>0</v>
      </c>
      <c r="U185" s="205">
        <v>0.34090000000000004</v>
      </c>
      <c r="V185" s="205">
        <f t="shared" si="6"/>
        <v>1.7045000000000001</v>
      </c>
      <c r="W185" s="205">
        <v>0</v>
      </c>
      <c r="X185" s="206">
        <f t="shared" si="7"/>
        <v>0</v>
      </c>
      <c r="AR185" s="10" t="s">
        <v>84</v>
      </c>
      <c r="AT185" s="10" t="s">
        <v>146</v>
      </c>
      <c r="AU185" s="10" t="s">
        <v>78</v>
      </c>
      <c r="AY185" s="10" t="s">
        <v>144</v>
      </c>
      <c r="BE185" s="207">
        <f t="shared" si="8"/>
        <v>0</v>
      </c>
      <c r="BF185" s="207">
        <f t="shared" si="9"/>
        <v>0</v>
      </c>
      <c r="BG185" s="207">
        <f t="shared" si="10"/>
        <v>0</v>
      </c>
      <c r="BH185" s="207">
        <f t="shared" si="11"/>
        <v>0</v>
      </c>
      <c r="BI185" s="207">
        <f t="shared" si="12"/>
        <v>0</v>
      </c>
      <c r="BJ185" s="10" t="s">
        <v>74</v>
      </c>
      <c r="BK185" s="207">
        <f t="shared" si="13"/>
        <v>0</v>
      </c>
      <c r="BL185" s="10" t="s">
        <v>84</v>
      </c>
      <c r="BM185" s="10" t="s">
        <v>377</v>
      </c>
    </row>
    <row r="186" spans="2:65" s="27" customFormat="1" ht="25.5" customHeight="1">
      <c r="B186" s="28"/>
      <c r="C186" s="196" t="s">
        <v>378</v>
      </c>
      <c r="D186" s="196" t="s">
        <v>146</v>
      </c>
      <c r="E186" s="197" t="s">
        <v>379</v>
      </c>
      <c r="F186" s="198" t="s">
        <v>380</v>
      </c>
      <c r="G186" s="199" t="s">
        <v>307</v>
      </c>
      <c r="H186" s="200">
        <v>2</v>
      </c>
      <c r="I186" s="201"/>
      <c r="J186" s="201"/>
      <c r="K186" s="202">
        <f t="shared" si="1"/>
        <v>0</v>
      </c>
      <c r="L186" s="198"/>
      <c r="M186" s="49"/>
      <c r="N186" s="203"/>
      <c r="O186" s="204" t="s">
        <v>38</v>
      </c>
      <c r="P186" s="125">
        <f t="shared" si="2"/>
        <v>0</v>
      </c>
      <c r="Q186" s="125">
        <f t="shared" si="3"/>
        <v>0</v>
      </c>
      <c r="R186" s="125">
        <f t="shared" si="4"/>
        <v>0</v>
      </c>
      <c r="S186" s="29"/>
      <c r="T186" s="205">
        <f t="shared" si="5"/>
        <v>0</v>
      </c>
      <c r="U186" s="205">
        <v>0.00702</v>
      </c>
      <c r="V186" s="205">
        <f t="shared" si="6"/>
        <v>0.01404</v>
      </c>
      <c r="W186" s="205">
        <v>0</v>
      </c>
      <c r="X186" s="206">
        <f t="shared" si="7"/>
        <v>0</v>
      </c>
      <c r="AR186" s="10" t="s">
        <v>84</v>
      </c>
      <c r="AT186" s="10" t="s">
        <v>146</v>
      </c>
      <c r="AU186" s="10" t="s">
        <v>78</v>
      </c>
      <c r="AY186" s="10" t="s">
        <v>144</v>
      </c>
      <c r="BE186" s="207">
        <f t="shared" si="8"/>
        <v>0</v>
      </c>
      <c r="BF186" s="207">
        <f t="shared" si="9"/>
        <v>0</v>
      </c>
      <c r="BG186" s="207">
        <f t="shared" si="10"/>
        <v>0</v>
      </c>
      <c r="BH186" s="207">
        <f t="shared" si="11"/>
        <v>0</v>
      </c>
      <c r="BI186" s="207">
        <f t="shared" si="12"/>
        <v>0</v>
      </c>
      <c r="BJ186" s="10" t="s">
        <v>74</v>
      </c>
      <c r="BK186" s="207">
        <f t="shared" si="13"/>
        <v>0</v>
      </c>
      <c r="BL186" s="10" t="s">
        <v>84</v>
      </c>
      <c r="BM186" s="10" t="s">
        <v>381</v>
      </c>
    </row>
    <row r="187" spans="2:65" s="27" customFormat="1" ht="16.5" customHeight="1">
      <c r="B187" s="28"/>
      <c r="C187" s="245" t="s">
        <v>382</v>
      </c>
      <c r="D187" s="245" t="s">
        <v>281</v>
      </c>
      <c r="E187" s="246" t="s">
        <v>383</v>
      </c>
      <c r="F187" s="247" t="s">
        <v>384</v>
      </c>
      <c r="G187" s="248" t="s">
        <v>307</v>
      </c>
      <c r="H187" s="249">
        <v>2</v>
      </c>
      <c r="I187" s="250"/>
      <c r="J187" s="251"/>
      <c r="K187" s="252">
        <f t="shared" si="1"/>
        <v>0</v>
      </c>
      <c r="L187" s="247"/>
      <c r="M187" s="253"/>
      <c r="N187" s="254"/>
      <c r="O187" s="204" t="s">
        <v>38</v>
      </c>
      <c r="P187" s="125">
        <f t="shared" si="2"/>
        <v>0</v>
      </c>
      <c r="Q187" s="125">
        <f t="shared" si="3"/>
        <v>0</v>
      </c>
      <c r="R187" s="125">
        <f t="shared" si="4"/>
        <v>0</v>
      </c>
      <c r="S187" s="29"/>
      <c r="T187" s="205">
        <f t="shared" si="5"/>
        <v>0</v>
      </c>
      <c r="U187" s="205">
        <v>0.162</v>
      </c>
      <c r="V187" s="205">
        <f t="shared" si="6"/>
        <v>0.324</v>
      </c>
      <c r="W187" s="205">
        <v>0</v>
      </c>
      <c r="X187" s="206">
        <f t="shared" si="7"/>
        <v>0</v>
      </c>
      <c r="AR187" s="10" t="s">
        <v>96</v>
      </c>
      <c r="AT187" s="10" t="s">
        <v>281</v>
      </c>
      <c r="AU187" s="10" t="s">
        <v>78</v>
      </c>
      <c r="AY187" s="10" t="s">
        <v>144</v>
      </c>
      <c r="BE187" s="207">
        <f t="shared" si="8"/>
        <v>0</v>
      </c>
      <c r="BF187" s="207">
        <f t="shared" si="9"/>
        <v>0</v>
      </c>
      <c r="BG187" s="207">
        <f t="shared" si="10"/>
        <v>0</v>
      </c>
      <c r="BH187" s="207">
        <f t="shared" si="11"/>
        <v>0</v>
      </c>
      <c r="BI187" s="207">
        <f t="shared" si="12"/>
        <v>0</v>
      </c>
      <c r="BJ187" s="10" t="s">
        <v>74</v>
      </c>
      <c r="BK187" s="207">
        <f t="shared" si="13"/>
        <v>0</v>
      </c>
      <c r="BL187" s="10" t="s">
        <v>84</v>
      </c>
      <c r="BM187" s="10" t="s">
        <v>385</v>
      </c>
    </row>
    <row r="188" spans="2:65" s="27" customFormat="1" ht="16.5" customHeight="1">
      <c r="B188" s="28"/>
      <c r="C188" s="245" t="s">
        <v>386</v>
      </c>
      <c r="D188" s="245" t="s">
        <v>281</v>
      </c>
      <c r="E188" s="246" t="s">
        <v>387</v>
      </c>
      <c r="F188" s="247" t="s">
        <v>388</v>
      </c>
      <c r="G188" s="248" t="s">
        <v>307</v>
      </c>
      <c r="H188" s="249">
        <v>1.01</v>
      </c>
      <c r="I188" s="250"/>
      <c r="J188" s="251"/>
      <c r="K188" s="252">
        <f t="shared" si="1"/>
        <v>0</v>
      </c>
      <c r="L188" s="247"/>
      <c r="M188" s="253"/>
      <c r="N188" s="254"/>
      <c r="O188" s="204" t="s">
        <v>38</v>
      </c>
      <c r="P188" s="125">
        <f t="shared" si="2"/>
        <v>0</v>
      </c>
      <c r="Q188" s="125">
        <f t="shared" si="3"/>
        <v>0</v>
      </c>
      <c r="R188" s="125">
        <f t="shared" si="4"/>
        <v>0</v>
      </c>
      <c r="S188" s="29"/>
      <c r="T188" s="205">
        <f t="shared" si="5"/>
        <v>0</v>
      </c>
      <c r="U188" s="205">
        <v>2.31</v>
      </c>
      <c r="V188" s="205">
        <f t="shared" si="6"/>
        <v>2.3331</v>
      </c>
      <c r="W188" s="205">
        <v>0</v>
      </c>
      <c r="X188" s="206">
        <f t="shared" si="7"/>
        <v>0</v>
      </c>
      <c r="AR188" s="10" t="s">
        <v>96</v>
      </c>
      <c r="AT188" s="10" t="s">
        <v>281</v>
      </c>
      <c r="AU188" s="10" t="s">
        <v>78</v>
      </c>
      <c r="AY188" s="10" t="s">
        <v>144</v>
      </c>
      <c r="BE188" s="207">
        <f t="shared" si="8"/>
        <v>0</v>
      </c>
      <c r="BF188" s="207">
        <f t="shared" si="9"/>
        <v>0</v>
      </c>
      <c r="BG188" s="207">
        <f t="shared" si="10"/>
        <v>0</v>
      </c>
      <c r="BH188" s="207">
        <f t="shared" si="11"/>
        <v>0</v>
      </c>
      <c r="BI188" s="207">
        <f t="shared" si="12"/>
        <v>0</v>
      </c>
      <c r="BJ188" s="10" t="s">
        <v>74</v>
      </c>
      <c r="BK188" s="207">
        <f t="shared" si="13"/>
        <v>0</v>
      </c>
      <c r="BL188" s="10" t="s">
        <v>84</v>
      </c>
      <c r="BM188" s="10" t="s">
        <v>389</v>
      </c>
    </row>
    <row r="189" spans="2:65" s="27" customFormat="1" ht="16.5" customHeight="1">
      <c r="B189" s="28"/>
      <c r="C189" s="245" t="s">
        <v>390</v>
      </c>
      <c r="D189" s="245" t="s">
        <v>281</v>
      </c>
      <c r="E189" s="246" t="s">
        <v>391</v>
      </c>
      <c r="F189" s="247" t="s">
        <v>392</v>
      </c>
      <c r="G189" s="248" t="s">
        <v>307</v>
      </c>
      <c r="H189" s="249">
        <v>1.01</v>
      </c>
      <c r="I189" s="250"/>
      <c r="J189" s="251"/>
      <c r="K189" s="252">
        <f t="shared" si="1"/>
        <v>0</v>
      </c>
      <c r="L189" s="247"/>
      <c r="M189" s="253"/>
      <c r="N189" s="254"/>
      <c r="O189" s="204" t="s">
        <v>38</v>
      </c>
      <c r="P189" s="125">
        <f t="shared" si="2"/>
        <v>0</v>
      </c>
      <c r="Q189" s="125">
        <f t="shared" si="3"/>
        <v>0</v>
      </c>
      <c r="R189" s="125">
        <f t="shared" si="4"/>
        <v>0</v>
      </c>
      <c r="S189" s="29"/>
      <c r="T189" s="205">
        <f t="shared" si="5"/>
        <v>0</v>
      </c>
      <c r="U189" s="205">
        <v>2.31</v>
      </c>
      <c r="V189" s="205">
        <f t="shared" si="6"/>
        <v>2.3331</v>
      </c>
      <c r="W189" s="205">
        <v>0</v>
      </c>
      <c r="X189" s="206">
        <f t="shared" si="7"/>
        <v>0</v>
      </c>
      <c r="AR189" s="10" t="s">
        <v>96</v>
      </c>
      <c r="AT189" s="10" t="s">
        <v>281</v>
      </c>
      <c r="AU189" s="10" t="s">
        <v>78</v>
      </c>
      <c r="AY189" s="10" t="s">
        <v>144</v>
      </c>
      <c r="BE189" s="207">
        <f t="shared" si="8"/>
        <v>0</v>
      </c>
      <c r="BF189" s="207">
        <f t="shared" si="9"/>
        <v>0</v>
      </c>
      <c r="BG189" s="207">
        <f t="shared" si="10"/>
        <v>0</v>
      </c>
      <c r="BH189" s="207">
        <f t="shared" si="11"/>
        <v>0</v>
      </c>
      <c r="BI189" s="207">
        <f t="shared" si="12"/>
        <v>0</v>
      </c>
      <c r="BJ189" s="10" t="s">
        <v>74</v>
      </c>
      <c r="BK189" s="207">
        <f t="shared" si="13"/>
        <v>0</v>
      </c>
      <c r="BL189" s="10" t="s">
        <v>84</v>
      </c>
      <c r="BM189" s="10" t="s">
        <v>393</v>
      </c>
    </row>
    <row r="190" spans="2:65" s="27" customFormat="1" ht="16.5" customHeight="1">
      <c r="B190" s="28"/>
      <c r="C190" s="245" t="s">
        <v>394</v>
      </c>
      <c r="D190" s="245" t="s">
        <v>281</v>
      </c>
      <c r="E190" s="246" t="s">
        <v>395</v>
      </c>
      <c r="F190" s="247" t="s">
        <v>396</v>
      </c>
      <c r="G190" s="248" t="s">
        <v>307</v>
      </c>
      <c r="H190" s="249">
        <v>5</v>
      </c>
      <c r="I190" s="250"/>
      <c r="J190" s="251"/>
      <c r="K190" s="252">
        <f t="shared" si="1"/>
        <v>0</v>
      </c>
      <c r="L190" s="247"/>
      <c r="M190" s="253"/>
      <c r="N190" s="254"/>
      <c r="O190" s="204" t="s">
        <v>38</v>
      </c>
      <c r="P190" s="125">
        <f t="shared" si="2"/>
        <v>0</v>
      </c>
      <c r="Q190" s="125">
        <f t="shared" si="3"/>
        <v>0</v>
      </c>
      <c r="R190" s="125">
        <f t="shared" si="4"/>
        <v>0</v>
      </c>
      <c r="S190" s="29"/>
      <c r="T190" s="205">
        <f t="shared" si="5"/>
        <v>0</v>
      </c>
      <c r="U190" s="205">
        <v>0.002</v>
      </c>
      <c r="V190" s="205">
        <f t="shared" si="6"/>
        <v>0.01</v>
      </c>
      <c r="W190" s="205">
        <v>0</v>
      </c>
      <c r="X190" s="206">
        <f t="shared" si="7"/>
        <v>0</v>
      </c>
      <c r="AR190" s="10" t="s">
        <v>96</v>
      </c>
      <c r="AT190" s="10" t="s">
        <v>281</v>
      </c>
      <c r="AU190" s="10" t="s">
        <v>78</v>
      </c>
      <c r="AY190" s="10" t="s">
        <v>144</v>
      </c>
      <c r="BE190" s="207">
        <f t="shared" si="8"/>
        <v>0</v>
      </c>
      <c r="BF190" s="207">
        <f t="shared" si="9"/>
        <v>0</v>
      </c>
      <c r="BG190" s="207">
        <f t="shared" si="10"/>
        <v>0</v>
      </c>
      <c r="BH190" s="207">
        <f t="shared" si="11"/>
        <v>0</v>
      </c>
      <c r="BI190" s="207">
        <f t="shared" si="12"/>
        <v>0</v>
      </c>
      <c r="BJ190" s="10" t="s">
        <v>74</v>
      </c>
      <c r="BK190" s="207">
        <f t="shared" si="13"/>
        <v>0</v>
      </c>
      <c r="BL190" s="10" t="s">
        <v>84</v>
      </c>
      <c r="BM190" s="10" t="s">
        <v>397</v>
      </c>
    </row>
    <row r="191" spans="2:65" s="27" customFormat="1" ht="16.5" customHeight="1">
      <c r="B191" s="28"/>
      <c r="C191" s="245" t="s">
        <v>398</v>
      </c>
      <c r="D191" s="245" t="s">
        <v>281</v>
      </c>
      <c r="E191" s="246" t="s">
        <v>399</v>
      </c>
      <c r="F191" s="247" t="s">
        <v>400</v>
      </c>
      <c r="G191" s="248" t="s">
        <v>307</v>
      </c>
      <c r="H191" s="249">
        <v>2.02</v>
      </c>
      <c r="I191" s="250"/>
      <c r="J191" s="251"/>
      <c r="K191" s="252">
        <f t="shared" si="1"/>
        <v>0</v>
      </c>
      <c r="L191" s="247"/>
      <c r="M191" s="253"/>
      <c r="N191" s="254"/>
      <c r="O191" s="204" t="s">
        <v>38</v>
      </c>
      <c r="P191" s="125">
        <f t="shared" si="2"/>
        <v>0</v>
      </c>
      <c r="Q191" s="125">
        <f t="shared" si="3"/>
        <v>0</v>
      </c>
      <c r="R191" s="125">
        <f t="shared" si="4"/>
        <v>0</v>
      </c>
      <c r="S191" s="29"/>
      <c r="T191" s="205">
        <f t="shared" si="5"/>
        <v>0</v>
      </c>
      <c r="U191" s="205">
        <v>0.5</v>
      </c>
      <c r="V191" s="205">
        <f t="shared" si="6"/>
        <v>1.01</v>
      </c>
      <c r="W191" s="205">
        <v>0</v>
      </c>
      <c r="X191" s="206">
        <f t="shared" si="7"/>
        <v>0</v>
      </c>
      <c r="AR191" s="10" t="s">
        <v>96</v>
      </c>
      <c r="AT191" s="10" t="s">
        <v>281</v>
      </c>
      <c r="AU191" s="10" t="s">
        <v>78</v>
      </c>
      <c r="AY191" s="10" t="s">
        <v>144</v>
      </c>
      <c r="BE191" s="207">
        <f t="shared" si="8"/>
        <v>0</v>
      </c>
      <c r="BF191" s="207">
        <f t="shared" si="9"/>
        <v>0</v>
      </c>
      <c r="BG191" s="207">
        <f t="shared" si="10"/>
        <v>0</v>
      </c>
      <c r="BH191" s="207">
        <f t="shared" si="11"/>
        <v>0</v>
      </c>
      <c r="BI191" s="207">
        <f t="shared" si="12"/>
        <v>0</v>
      </c>
      <c r="BJ191" s="10" t="s">
        <v>74</v>
      </c>
      <c r="BK191" s="207">
        <f t="shared" si="13"/>
        <v>0</v>
      </c>
      <c r="BL191" s="10" t="s">
        <v>84</v>
      </c>
      <c r="BM191" s="10" t="s">
        <v>401</v>
      </c>
    </row>
    <row r="192" spans="2:65" s="27" customFormat="1" ht="16.5" customHeight="1">
      <c r="B192" s="28"/>
      <c r="C192" s="245" t="s">
        <v>402</v>
      </c>
      <c r="D192" s="245" t="s">
        <v>281</v>
      </c>
      <c r="E192" s="246" t="s">
        <v>403</v>
      </c>
      <c r="F192" s="247" t="s">
        <v>404</v>
      </c>
      <c r="G192" s="248" t="s">
        <v>307</v>
      </c>
      <c r="H192" s="249">
        <v>1.01</v>
      </c>
      <c r="I192" s="250"/>
      <c r="J192" s="251"/>
      <c r="K192" s="252">
        <f t="shared" si="1"/>
        <v>0</v>
      </c>
      <c r="L192" s="247"/>
      <c r="M192" s="253"/>
      <c r="N192" s="254"/>
      <c r="O192" s="204" t="s">
        <v>38</v>
      </c>
      <c r="P192" s="125">
        <f t="shared" si="2"/>
        <v>0</v>
      </c>
      <c r="Q192" s="125">
        <f t="shared" si="3"/>
        <v>0</v>
      </c>
      <c r="R192" s="125">
        <f t="shared" si="4"/>
        <v>0</v>
      </c>
      <c r="S192" s="29"/>
      <c r="T192" s="205">
        <f t="shared" si="5"/>
        <v>0</v>
      </c>
      <c r="U192" s="205">
        <v>1</v>
      </c>
      <c r="V192" s="205">
        <f t="shared" si="6"/>
        <v>1.01</v>
      </c>
      <c r="W192" s="205">
        <v>0</v>
      </c>
      <c r="X192" s="206">
        <f t="shared" si="7"/>
        <v>0</v>
      </c>
      <c r="AR192" s="10" t="s">
        <v>96</v>
      </c>
      <c r="AT192" s="10" t="s">
        <v>281</v>
      </c>
      <c r="AU192" s="10" t="s">
        <v>78</v>
      </c>
      <c r="AY192" s="10" t="s">
        <v>144</v>
      </c>
      <c r="BE192" s="207">
        <f t="shared" si="8"/>
        <v>0</v>
      </c>
      <c r="BF192" s="207">
        <f t="shared" si="9"/>
        <v>0</v>
      </c>
      <c r="BG192" s="207">
        <f t="shared" si="10"/>
        <v>0</v>
      </c>
      <c r="BH192" s="207">
        <f t="shared" si="11"/>
        <v>0</v>
      </c>
      <c r="BI192" s="207">
        <f t="shared" si="12"/>
        <v>0</v>
      </c>
      <c r="BJ192" s="10" t="s">
        <v>74</v>
      </c>
      <c r="BK192" s="207">
        <f t="shared" si="13"/>
        <v>0</v>
      </c>
      <c r="BL192" s="10" t="s">
        <v>84</v>
      </c>
      <c r="BM192" s="10" t="s">
        <v>405</v>
      </c>
    </row>
    <row r="193" spans="2:65" s="27" customFormat="1" ht="16.5" customHeight="1">
      <c r="B193" s="28"/>
      <c r="C193" s="245" t="s">
        <v>406</v>
      </c>
      <c r="D193" s="245" t="s">
        <v>281</v>
      </c>
      <c r="E193" s="246" t="s">
        <v>407</v>
      </c>
      <c r="F193" s="247" t="s">
        <v>408</v>
      </c>
      <c r="G193" s="248" t="s">
        <v>307</v>
      </c>
      <c r="H193" s="249">
        <v>2.02</v>
      </c>
      <c r="I193" s="250"/>
      <c r="J193" s="251"/>
      <c r="K193" s="252">
        <f t="shared" si="1"/>
        <v>0</v>
      </c>
      <c r="L193" s="247"/>
      <c r="M193" s="253"/>
      <c r="N193" s="254"/>
      <c r="O193" s="204" t="s">
        <v>38</v>
      </c>
      <c r="P193" s="125">
        <f t="shared" si="2"/>
        <v>0</v>
      </c>
      <c r="Q193" s="125">
        <f t="shared" si="3"/>
        <v>0</v>
      </c>
      <c r="R193" s="125">
        <f t="shared" si="4"/>
        <v>0</v>
      </c>
      <c r="S193" s="29"/>
      <c r="T193" s="205">
        <f t="shared" si="5"/>
        <v>0</v>
      </c>
      <c r="U193" s="205">
        <v>0.5850000000000001</v>
      </c>
      <c r="V193" s="205">
        <f t="shared" si="6"/>
        <v>1.1817000000000002</v>
      </c>
      <c r="W193" s="205">
        <v>0</v>
      </c>
      <c r="X193" s="206">
        <f t="shared" si="7"/>
        <v>0</v>
      </c>
      <c r="AR193" s="10" t="s">
        <v>96</v>
      </c>
      <c r="AT193" s="10" t="s">
        <v>281</v>
      </c>
      <c r="AU193" s="10" t="s">
        <v>78</v>
      </c>
      <c r="AY193" s="10" t="s">
        <v>144</v>
      </c>
      <c r="BE193" s="207">
        <f t="shared" si="8"/>
        <v>0</v>
      </c>
      <c r="BF193" s="207">
        <f t="shared" si="9"/>
        <v>0</v>
      </c>
      <c r="BG193" s="207">
        <f t="shared" si="10"/>
        <v>0</v>
      </c>
      <c r="BH193" s="207">
        <f t="shared" si="11"/>
        <v>0</v>
      </c>
      <c r="BI193" s="207">
        <f t="shared" si="12"/>
        <v>0</v>
      </c>
      <c r="BJ193" s="10" t="s">
        <v>74</v>
      </c>
      <c r="BK193" s="207">
        <f t="shared" si="13"/>
        <v>0</v>
      </c>
      <c r="BL193" s="10" t="s">
        <v>84</v>
      </c>
      <c r="BM193" s="10" t="s">
        <v>409</v>
      </c>
    </row>
    <row r="194" spans="2:65" s="27" customFormat="1" ht="16.5" customHeight="1">
      <c r="B194" s="28"/>
      <c r="C194" s="245" t="s">
        <v>410</v>
      </c>
      <c r="D194" s="245" t="s">
        <v>281</v>
      </c>
      <c r="E194" s="246" t="s">
        <v>411</v>
      </c>
      <c r="F194" s="247" t="s">
        <v>412</v>
      </c>
      <c r="G194" s="248" t="s">
        <v>307</v>
      </c>
      <c r="H194" s="249">
        <v>1.01</v>
      </c>
      <c r="I194" s="250"/>
      <c r="J194" s="251"/>
      <c r="K194" s="252">
        <f t="shared" si="1"/>
        <v>0</v>
      </c>
      <c r="L194" s="247"/>
      <c r="M194" s="253"/>
      <c r="N194" s="254"/>
      <c r="O194" s="204" t="s">
        <v>38</v>
      </c>
      <c r="P194" s="125">
        <f t="shared" si="2"/>
        <v>0</v>
      </c>
      <c r="Q194" s="125">
        <f t="shared" si="3"/>
        <v>0</v>
      </c>
      <c r="R194" s="125">
        <f t="shared" si="4"/>
        <v>0</v>
      </c>
      <c r="S194" s="29"/>
      <c r="T194" s="205">
        <f t="shared" si="5"/>
        <v>0</v>
      </c>
      <c r="U194" s="205">
        <v>0.06800000000000002</v>
      </c>
      <c r="V194" s="205">
        <f t="shared" si="6"/>
        <v>0.06868000000000002</v>
      </c>
      <c r="W194" s="205">
        <v>0</v>
      </c>
      <c r="X194" s="206">
        <f t="shared" si="7"/>
        <v>0</v>
      </c>
      <c r="AR194" s="10" t="s">
        <v>96</v>
      </c>
      <c r="AT194" s="10" t="s">
        <v>281</v>
      </c>
      <c r="AU194" s="10" t="s">
        <v>78</v>
      </c>
      <c r="AY194" s="10" t="s">
        <v>144</v>
      </c>
      <c r="BE194" s="207">
        <f t="shared" si="8"/>
        <v>0</v>
      </c>
      <c r="BF194" s="207">
        <f t="shared" si="9"/>
        <v>0</v>
      </c>
      <c r="BG194" s="207">
        <f t="shared" si="10"/>
        <v>0</v>
      </c>
      <c r="BH194" s="207">
        <f t="shared" si="11"/>
        <v>0</v>
      </c>
      <c r="BI194" s="207">
        <f t="shared" si="12"/>
        <v>0</v>
      </c>
      <c r="BJ194" s="10" t="s">
        <v>74</v>
      </c>
      <c r="BK194" s="207">
        <f t="shared" si="13"/>
        <v>0</v>
      </c>
      <c r="BL194" s="10" t="s">
        <v>84</v>
      </c>
      <c r="BM194" s="10" t="s">
        <v>413</v>
      </c>
    </row>
    <row r="195" spans="2:65" s="27" customFormat="1" ht="16.5" customHeight="1">
      <c r="B195" s="28"/>
      <c r="C195" s="245" t="s">
        <v>414</v>
      </c>
      <c r="D195" s="245" t="s">
        <v>281</v>
      </c>
      <c r="E195" s="246" t="s">
        <v>415</v>
      </c>
      <c r="F195" s="247" t="s">
        <v>416</v>
      </c>
      <c r="G195" s="248" t="s">
        <v>307</v>
      </c>
      <c r="H195" s="249">
        <v>1.01</v>
      </c>
      <c r="I195" s="250"/>
      <c r="J195" s="251"/>
      <c r="K195" s="252">
        <f t="shared" si="1"/>
        <v>0</v>
      </c>
      <c r="L195" s="247"/>
      <c r="M195" s="253"/>
      <c r="N195" s="254"/>
      <c r="O195" s="204" t="s">
        <v>38</v>
      </c>
      <c r="P195" s="125">
        <f t="shared" si="2"/>
        <v>0</v>
      </c>
      <c r="Q195" s="125">
        <f t="shared" si="3"/>
        <v>0</v>
      </c>
      <c r="R195" s="125">
        <f t="shared" si="4"/>
        <v>0</v>
      </c>
      <c r="S195" s="29"/>
      <c r="T195" s="205">
        <f t="shared" si="5"/>
        <v>0</v>
      </c>
      <c r="U195" s="205">
        <v>0.06800000000000002</v>
      </c>
      <c r="V195" s="205">
        <f t="shared" si="6"/>
        <v>0.06868000000000002</v>
      </c>
      <c r="W195" s="205">
        <v>0</v>
      </c>
      <c r="X195" s="206">
        <f t="shared" si="7"/>
        <v>0</v>
      </c>
      <c r="AR195" s="10" t="s">
        <v>96</v>
      </c>
      <c r="AT195" s="10" t="s">
        <v>281</v>
      </c>
      <c r="AU195" s="10" t="s">
        <v>78</v>
      </c>
      <c r="AY195" s="10" t="s">
        <v>144</v>
      </c>
      <c r="BE195" s="207">
        <f t="shared" si="8"/>
        <v>0</v>
      </c>
      <c r="BF195" s="207">
        <f t="shared" si="9"/>
        <v>0</v>
      </c>
      <c r="BG195" s="207">
        <f t="shared" si="10"/>
        <v>0</v>
      </c>
      <c r="BH195" s="207">
        <f t="shared" si="11"/>
        <v>0</v>
      </c>
      <c r="BI195" s="207">
        <f t="shared" si="12"/>
        <v>0</v>
      </c>
      <c r="BJ195" s="10" t="s">
        <v>74</v>
      </c>
      <c r="BK195" s="207">
        <f t="shared" si="13"/>
        <v>0</v>
      </c>
      <c r="BL195" s="10" t="s">
        <v>84</v>
      </c>
      <c r="BM195" s="10" t="s">
        <v>417</v>
      </c>
    </row>
    <row r="196" spans="2:65" s="27" customFormat="1" ht="25.5" customHeight="1">
      <c r="B196" s="28"/>
      <c r="C196" s="196" t="s">
        <v>418</v>
      </c>
      <c r="D196" s="196" t="s">
        <v>146</v>
      </c>
      <c r="E196" s="197" t="s">
        <v>419</v>
      </c>
      <c r="F196" s="198" t="s">
        <v>420</v>
      </c>
      <c r="G196" s="199" t="s">
        <v>307</v>
      </c>
      <c r="H196" s="200">
        <v>5</v>
      </c>
      <c r="I196" s="201"/>
      <c r="J196" s="201"/>
      <c r="K196" s="202">
        <f t="shared" si="1"/>
        <v>0</v>
      </c>
      <c r="L196" s="198"/>
      <c r="M196" s="49"/>
      <c r="N196" s="203"/>
      <c r="O196" s="204" t="s">
        <v>38</v>
      </c>
      <c r="P196" s="125">
        <f t="shared" si="2"/>
        <v>0</v>
      </c>
      <c r="Q196" s="125">
        <f t="shared" si="3"/>
        <v>0</v>
      </c>
      <c r="R196" s="125">
        <f t="shared" si="4"/>
        <v>0</v>
      </c>
      <c r="S196" s="29"/>
      <c r="T196" s="205">
        <f t="shared" si="5"/>
        <v>0</v>
      </c>
      <c r="U196" s="205">
        <v>0.0117</v>
      </c>
      <c r="V196" s="205">
        <f t="shared" si="6"/>
        <v>0.0585</v>
      </c>
      <c r="W196" s="205">
        <v>0</v>
      </c>
      <c r="X196" s="206">
        <f t="shared" si="7"/>
        <v>0</v>
      </c>
      <c r="AR196" s="10" t="s">
        <v>84</v>
      </c>
      <c r="AT196" s="10" t="s">
        <v>146</v>
      </c>
      <c r="AU196" s="10" t="s">
        <v>78</v>
      </c>
      <c r="AY196" s="10" t="s">
        <v>144</v>
      </c>
      <c r="BE196" s="207">
        <f t="shared" si="8"/>
        <v>0</v>
      </c>
      <c r="BF196" s="207">
        <f t="shared" si="9"/>
        <v>0</v>
      </c>
      <c r="BG196" s="207">
        <f t="shared" si="10"/>
        <v>0</v>
      </c>
      <c r="BH196" s="207">
        <f t="shared" si="11"/>
        <v>0</v>
      </c>
      <c r="BI196" s="207">
        <f t="shared" si="12"/>
        <v>0</v>
      </c>
      <c r="BJ196" s="10" t="s">
        <v>74</v>
      </c>
      <c r="BK196" s="207">
        <f t="shared" si="13"/>
        <v>0</v>
      </c>
      <c r="BL196" s="10" t="s">
        <v>84</v>
      </c>
      <c r="BM196" s="10" t="s">
        <v>421</v>
      </c>
    </row>
    <row r="197" spans="2:65" s="27" customFormat="1" ht="25.5" customHeight="1">
      <c r="B197" s="28"/>
      <c r="C197" s="245" t="s">
        <v>422</v>
      </c>
      <c r="D197" s="245" t="s">
        <v>281</v>
      </c>
      <c r="E197" s="246" t="s">
        <v>423</v>
      </c>
      <c r="F197" s="247" t="s">
        <v>424</v>
      </c>
      <c r="G197" s="248" t="s">
        <v>307</v>
      </c>
      <c r="H197" s="249">
        <v>5.05</v>
      </c>
      <c r="I197" s="250"/>
      <c r="J197" s="251"/>
      <c r="K197" s="252">
        <f t="shared" si="1"/>
        <v>0</v>
      </c>
      <c r="L197" s="247"/>
      <c r="M197" s="253"/>
      <c r="N197" s="254"/>
      <c r="O197" s="204" t="s">
        <v>38</v>
      </c>
      <c r="P197" s="125">
        <f t="shared" si="2"/>
        <v>0</v>
      </c>
      <c r="Q197" s="125">
        <f t="shared" si="3"/>
        <v>0</v>
      </c>
      <c r="R197" s="125">
        <f t="shared" si="4"/>
        <v>0</v>
      </c>
      <c r="S197" s="29"/>
      <c r="T197" s="205">
        <f t="shared" si="5"/>
        <v>0</v>
      </c>
      <c r="U197" s="205">
        <v>0.027</v>
      </c>
      <c r="V197" s="205">
        <f t="shared" si="6"/>
        <v>0.13635</v>
      </c>
      <c r="W197" s="205">
        <v>0</v>
      </c>
      <c r="X197" s="206">
        <f t="shared" si="7"/>
        <v>0</v>
      </c>
      <c r="AR197" s="10" t="s">
        <v>96</v>
      </c>
      <c r="AT197" s="10" t="s">
        <v>281</v>
      </c>
      <c r="AU197" s="10" t="s">
        <v>78</v>
      </c>
      <c r="AY197" s="10" t="s">
        <v>144</v>
      </c>
      <c r="BE197" s="207">
        <f t="shared" si="8"/>
        <v>0</v>
      </c>
      <c r="BF197" s="207">
        <f t="shared" si="9"/>
        <v>0</v>
      </c>
      <c r="BG197" s="207">
        <f t="shared" si="10"/>
        <v>0</v>
      </c>
      <c r="BH197" s="207">
        <f t="shared" si="11"/>
        <v>0</v>
      </c>
      <c r="BI197" s="207">
        <f t="shared" si="12"/>
        <v>0</v>
      </c>
      <c r="BJ197" s="10" t="s">
        <v>74</v>
      </c>
      <c r="BK197" s="207">
        <f t="shared" si="13"/>
        <v>0</v>
      </c>
      <c r="BL197" s="10" t="s">
        <v>84</v>
      </c>
      <c r="BM197" s="10" t="s">
        <v>425</v>
      </c>
    </row>
    <row r="198" spans="2:65" s="27" customFormat="1" ht="16.5" customHeight="1">
      <c r="B198" s="28"/>
      <c r="C198" s="245" t="s">
        <v>426</v>
      </c>
      <c r="D198" s="245" t="s">
        <v>281</v>
      </c>
      <c r="E198" s="246" t="s">
        <v>427</v>
      </c>
      <c r="F198" s="247" t="s">
        <v>428</v>
      </c>
      <c r="G198" s="248" t="s">
        <v>307</v>
      </c>
      <c r="H198" s="249">
        <v>5.05</v>
      </c>
      <c r="I198" s="250"/>
      <c r="J198" s="251"/>
      <c r="K198" s="252">
        <f t="shared" si="1"/>
        <v>0</v>
      </c>
      <c r="L198" s="247"/>
      <c r="M198" s="253"/>
      <c r="N198" s="254"/>
      <c r="O198" s="204" t="s">
        <v>38</v>
      </c>
      <c r="P198" s="125">
        <f t="shared" si="2"/>
        <v>0</v>
      </c>
      <c r="Q198" s="125">
        <f t="shared" si="3"/>
        <v>0</v>
      </c>
      <c r="R198" s="125">
        <f t="shared" si="4"/>
        <v>0</v>
      </c>
      <c r="S198" s="29"/>
      <c r="T198" s="205">
        <f t="shared" si="5"/>
        <v>0</v>
      </c>
      <c r="U198" s="205">
        <v>0.111</v>
      </c>
      <c r="V198" s="205">
        <f t="shared" si="6"/>
        <v>0.56055</v>
      </c>
      <c r="W198" s="205">
        <v>0</v>
      </c>
      <c r="X198" s="206">
        <f t="shared" si="7"/>
        <v>0</v>
      </c>
      <c r="AR198" s="10" t="s">
        <v>96</v>
      </c>
      <c r="AT198" s="10" t="s">
        <v>281</v>
      </c>
      <c r="AU198" s="10" t="s">
        <v>78</v>
      </c>
      <c r="AY198" s="10" t="s">
        <v>144</v>
      </c>
      <c r="BE198" s="207">
        <f t="shared" si="8"/>
        <v>0</v>
      </c>
      <c r="BF198" s="207">
        <f t="shared" si="9"/>
        <v>0</v>
      </c>
      <c r="BG198" s="207">
        <f t="shared" si="10"/>
        <v>0</v>
      </c>
      <c r="BH198" s="207">
        <f t="shared" si="11"/>
        <v>0</v>
      </c>
      <c r="BI198" s="207">
        <f t="shared" si="12"/>
        <v>0</v>
      </c>
      <c r="BJ198" s="10" t="s">
        <v>74</v>
      </c>
      <c r="BK198" s="207">
        <f t="shared" si="13"/>
        <v>0</v>
      </c>
      <c r="BL198" s="10" t="s">
        <v>84</v>
      </c>
      <c r="BM198" s="10" t="s">
        <v>429</v>
      </c>
    </row>
    <row r="199" spans="2:65" s="27" customFormat="1" ht="25.5" customHeight="1">
      <c r="B199" s="28"/>
      <c r="C199" s="245" t="s">
        <v>430</v>
      </c>
      <c r="D199" s="245" t="s">
        <v>281</v>
      </c>
      <c r="E199" s="246" t="s">
        <v>431</v>
      </c>
      <c r="F199" s="247" t="s">
        <v>432</v>
      </c>
      <c r="G199" s="248" t="s">
        <v>307</v>
      </c>
      <c r="H199" s="249">
        <v>5.05</v>
      </c>
      <c r="I199" s="250"/>
      <c r="J199" s="251"/>
      <c r="K199" s="252">
        <f t="shared" si="1"/>
        <v>0</v>
      </c>
      <c r="L199" s="247"/>
      <c r="M199" s="253"/>
      <c r="N199" s="254"/>
      <c r="O199" s="204" t="s">
        <v>38</v>
      </c>
      <c r="P199" s="125">
        <f t="shared" si="2"/>
        <v>0</v>
      </c>
      <c r="Q199" s="125">
        <f t="shared" si="3"/>
        <v>0</v>
      </c>
      <c r="R199" s="125">
        <f t="shared" si="4"/>
        <v>0</v>
      </c>
      <c r="S199" s="29"/>
      <c r="T199" s="205">
        <f t="shared" si="5"/>
        <v>0</v>
      </c>
      <c r="U199" s="205">
        <v>0.08</v>
      </c>
      <c r="V199" s="205">
        <f t="shared" si="6"/>
        <v>0.40399999999999997</v>
      </c>
      <c r="W199" s="205">
        <v>0</v>
      </c>
      <c r="X199" s="206">
        <f t="shared" si="7"/>
        <v>0</v>
      </c>
      <c r="AR199" s="10" t="s">
        <v>96</v>
      </c>
      <c r="AT199" s="10" t="s">
        <v>281</v>
      </c>
      <c r="AU199" s="10" t="s">
        <v>78</v>
      </c>
      <c r="AY199" s="10" t="s">
        <v>144</v>
      </c>
      <c r="BE199" s="207">
        <f t="shared" si="8"/>
        <v>0</v>
      </c>
      <c r="BF199" s="207">
        <f t="shared" si="9"/>
        <v>0</v>
      </c>
      <c r="BG199" s="207">
        <f t="shared" si="10"/>
        <v>0</v>
      </c>
      <c r="BH199" s="207">
        <f t="shared" si="11"/>
        <v>0</v>
      </c>
      <c r="BI199" s="207">
        <f t="shared" si="12"/>
        <v>0</v>
      </c>
      <c r="BJ199" s="10" t="s">
        <v>74</v>
      </c>
      <c r="BK199" s="207">
        <f t="shared" si="13"/>
        <v>0</v>
      </c>
      <c r="BL199" s="10" t="s">
        <v>84</v>
      </c>
      <c r="BM199" s="10" t="s">
        <v>433</v>
      </c>
    </row>
    <row r="200" spans="2:65" s="27" customFormat="1" ht="16.5" customHeight="1">
      <c r="B200" s="28"/>
      <c r="C200" s="245" t="s">
        <v>434</v>
      </c>
      <c r="D200" s="245" t="s">
        <v>281</v>
      </c>
      <c r="E200" s="246" t="s">
        <v>435</v>
      </c>
      <c r="F200" s="247" t="s">
        <v>436</v>
      </c>
      <c r="G200" s="248" t="s">
        <v>307</v>
      </c>
      <c r="H200" s="249">
        <v>5.05</v>
      </c>
      <c r="I200" s="250"/>
      <c r="J200" s="251"/>
      <c r="K200" s="252">
        <f t="shared" si="1"/>
        <v>0</v>
      </c>
      <c r="L200" s="247"/>
      <c r="M200" s="253"/>
      <c r="N200" s="254"/>
      <c r="O200" s="204" t="s">
        <v>38</v>
      </c>
      <c r="P200" s="125">
        <f t="shared" si="2"/>
        <v>0</v>
      </c>
      <c r="Q200" s="125">
        <f t="shared" si="3"/>
        <v>0</v>
      </c>
      <c r="R200" s="125">
        <f t="shared" si="4"/>
        <v>0</v>
      </c>
      <c r="S200" s="29"/>
      <c r="T200" s="205">
        <f t="shared" si="5"/>
        <v>0</v>
      </c>
      <c r="U200" s="205">
        <v>0.07200000000000001</v>
      </c>
      <c r="V200" s="205">
        <f t="shared" si="6"/>
        <v>0.36360000000000003</v>
      </c>
      <c r="W200" s="205">
        <v>0</v>
      </c>
      <c r="X200" s="206">
        <f t="shared" si="7"/>
        <v>0</v>
      </c>
      <c r="AR200" s="10" t="s">
        <v>96</v>
      </c>
      <c r="AT200" s="10" t="s">
        <v>281</v>
      </c>
      <c r="AU200" s="10" t="s">
        <v>78</v>
      </c>
      <c r="AY200" s="10" t="s">
        <v>144</v>
      </c>
      <c r="BE200" s="207">
        <f t="shared" si="8"/>
        <v>0</v>
      </c>
      <c r="BF200" s="207">
        <f t="shared" si="9"/>
        <v>0</v>
      </c>
      <c r="BG200" s="207">
        <f t="shared" si="10"/>
        <v>0</v>
      </c>
      <c r="BH200" s="207">
        <f t="shared" si="11"/>
        <v>0</v>
      </c>
      <c r="BI200" s="207">
        <f t="shared" si="12"/>
        <v>0</v>
      </c>
      <c r="BJ200" s="10" t="s">
        <v>74</v>
      </c>
      <c r="BK200" s="207">
        <f t="shared" si="13"/>
        <v>0</v>
      </c>
      <c r="BL200" s="10" t="s">
        <v>84</v>
      </c>
      <c r="BM200" s="10" t="s">
        <v>437</v>
      </c>
    </row>
    <row r="201" spans="2:65" s="27" customFormat="1" ht="16.5" customHeight="1">
      <c r="B201" s="28"/>
      <c r="C201" s="245" t="s">
        <v>438</v>
      </c>
      <c r="D201" s="245" t="s">
        <v>281</v>
      </c>
      <c r="E201" s="246" t="s">
        <v>439</v>
      </c>
      <c r="F201" s="247" t="s">
        <v>440</v>
      </c>
      <c r="G201" s="248" t="s">
        <v>307</v>
      </c>
      <c r="H201" s="249">
        <v>5</v>
      </c>
      <c r="I201" s="250"/>
      <c r="J201" s="251"/>
      <c r="K201" s="252">
        <f t="shared" si="1"/>
        <v>0</v>
      </c>
      <c r="L201" s="247"/>
      <c r="M201" s="253"/>
      <c r="N201" s="254"/>
      <c r="O201" s="204" t="s">
        <v>38</v>
      </c>
      <c r="P201" s="125">
        <f t="shared" si="2"/>
        <v>0</v>
      </c>
      <c r="Q201" s="125">
        <f t="shared" si="3"/>
        <v>0</v>
      </c>
      <c r="R201" s="125">
        <f t="shared" si="4"/>
        <v>0</v>
      </c>
      <c r="S201" s="29"/>
      <c r="T201" s="205">
        <f t="shared" si="5"/>
        <v>0</v>
      </c>
      <c r="U201" s="205">
        <v>0.006</v>
      </c>
      <c r="V201" s="205">
        <f t="shared" si="6"/>
        <v>0.03</v>
      </c>
      <c r="W201" s="205">
        <v>0</v>
      </c>
      <c r="X201" s="206">
        <f t="shared" si="7"/>
        <v>0</v>
      </c>
      <c r="AR201" s="10" t="s">
        <v>96</v>
      </c>
      <c r="AT201" s="10" t="s">
        <v>281</v>
      </c>
      <c r="AU201" s="10" t="s">
        <v>78</v>
      </c>
      <c r="AY201" s="10" t="s">
        <v>144</v>
      </c>
      <c r="BE201" s="207">
        <f t="shared" si="8"/>
        <v>0</v>
      </c>
      <c r="BF201" s="207">
        <f t="shared" si="9"/>
        <v>0</v>
      </c>
      <c r="BG201" s="207">
        <f t="shared" si="10"/>
        <v>0</v>
      </c>
      <c r="BH201" s="207">
        <f t="shared" si="11"/>
        <v>0</v>
      </c>
      <c r="BI201" s="207">
        <f t="shared" si="12"/>
        <v>0</v>
      </c>
      <c r="BJ201" s="10" t="s">
        <v>74</v>
      </c>
      <c r="BK201" s="207">
        <f t="shared" si="13"/>
        <v>0</v>
      </c>
      <c r="BL201" s="10" t="s">
        <v>84</v>
      </c>
      <c r="BM201" s="10" t="s">
        <v>441</v>
      </c>
    </row>
    <row r="202" spans="2:65" s="27" customFormat="1" ht="16.5" customHeight="1">
      <c r="B202" s="28"/>
      <c r="C202" s="245" t="s">
        <v>442</v>
      </c>
      <c r="D202" s="245" t="s">
        <v>281</v>
      </c>
      <c r="E202" s="246" t="s">
        <v>443</v>
      </c>
      <c r="F202" s="247" t="s">
        <v>444</v>
      </c>
      <c r="G202" s="248" t="s">
        <v>307</v>
      </c>
      <c r="H202" s="249">
        <v>5</v>
      </c>
      <c r="I202" s="250"/>
      <c r="J202" s="251"/>
      <c r="K202" s="252">
        <f t="shared" si="1"/>
        <v>0</v>
      </c>
      <c r="L202" s="247"/>
      <c r="M202" s="253"/>
      <c r="N202" s="254"/>
      <c r="O202" s="204" t="s">
        <v>38</v>
      </c>
      <c r="P202" s="125">
        <f t="shared" si="2"/>
        <v>0</v>
      </c>
      <c r="Q202" s="125">
        <f t="shared" si="3"/>
        <v>0</v>
      </c>
      <c r="R202" s="125">
        <f t="shared" si="4"/>
        <v>0</v>
      </c>
      <c r="S202" s="29"/>
      <c r="T202" s="205">
        <f t="shared" si="5"/>
        <v>0</v>
      </c>
      <c r="U202" s="205">
        <v>0.060000000000000005</v>
      </c>
      <c r="V202" s="205">
        <f t="shared" si="6"/>
        <v>0.30000000000000004</v>
      </c>
      <c r="W202" s="205">
        <v>0</v>
      </c>
      <c r="X202" s="206">
        <f t="shared" si="7"/>
        <v>0</v>
      </c>
      <c r="AR202" s="10" t="s">
        <v>96</v>
      </c>
      <c r="AT202" s="10" t="s">
        <v>281</v>
      </c>
      <c r="AU202" s="10" t="s">
        <v>78</v>
      </c>
      <c r="AY202" s="10" t="s">
        <v>144</v>
      </c>
      <c r="BE202" s="207">
        <f t="shared" si="8"/>
        <v>0</v>
      </c>
      <c r="BF202" s="207">
        <f t="shared" si="9"/>
        <v>0</v>
      </c>
      <c r="BG202" s="207">
        <f t="shared" si="10"/>
        <v>0</v>
      </c>
      <c r="BH202" s="207">
        <f t="shared" si="11"/>
        <v>0</v>
      </c>
      <c r="BI202" s="207">
        <f t="shared" si="12"/>
        <v>0</v>
      </c>
      <c r="BJ202" s="10" t="s">
        <v>74</v>
      </c>
      <c r="BK202" s="207">
        <f t="shared" si="13"/>
        <v>0</v>
      </c>
      <c r="BL202" s="10" t="s">
        <v>84</v>
      </c>
      <c r="BM202" s="10" t="s">
        <v>445</v>
      </c>
    </row>
    <row r="203" spans="2:65" s="27" customFormat="1" ht="16.5" customHeight="1">
      <c r="B203" s="28"/>
      <c r="C203" s="245" t="s">
        <v>446</v>
      </c>
      <c r="D203" s="245" t="s">
        <v>281</v>
      </c>
      <c r="E203" s="246" t="s">
        <v>447</v>
      </c>
      <c r="F203" s="247" t="s">
        <v>448</v>
      </c>
      <c r="G203" s="248" t="s">
        <v>307</v>
      </c>
      <c r="H203" s="249">
        <v>5</v>
      </c>
      <c r="I203" s="250"/>
      <c r="J203" s="251"/>
      <c r="K203" s="252">
        <f t="shared" si="1"/>
        <v>0</v>
      </c>
      <c r="L203" s="247"/>
      <c r="M203" s="253"/>
      <c r="N203" s="254"/>
      <c r="O203" s="204" t="s">
        <v>38</v>
      </c>
      <c r="P203" s="125">
        <f t="shared" si="2"/>
        <v>0</v>
      </c>
      <c r="Q203" s="125">
        <f t="shared" si="3"/>
        <v>0</v>
      </c>
      <c r="R203" s="125">
        <f t="shared" si="4"/>
        <v>0</v>
      </c>
      <c r="S203" s="29"/>
      <c r="T203" s="205">
        <f t="shared" si="5"/>
        <v>0</v>
      </c>
      <c r="U203" s="205">
        <v>0.058</v>
      </c>
      <c r="V203" s="205">
        <f t="shared" si="6"/>
        <v>0.29000000000000004</v>
      </c>
      <c r="W203" s="205">
        <v>0</v>
      </c>
      <c r="X203" s="206">
        <f t="shared" si="7"/>
        <v>0</v>
      </c>
      <c r="AR203" s="10" t="s">
        <v>96</v>
      </c>
      <c r="AT203" s="10" t="s">
        <v>281</v>
      </c>
      <c r="AU203" s="10" t="s">
        <v>78</v>
      </c>
      <c r="AY203" s="10" t="s">
        <v>144</v>
      </c>
      <c r="BE203" s="207">
        <f t="shared" si="8"/>
        <v>0</v>
      </c>
      <c r="BF203" s="207">
        <f t="shared" si="9"/>
        <v>0</v>
      </c>
      <c r="BG203" s="207">
        <f t="shared" si="10"/>
        <v>0</v>
      </c>
      <c r="BH203" s="207">
        <f t="shared" si="11"/>
        <v>0</v>
      </c>
      <c r="BI203" s="207">
        <f t="shared" si="12"/>
        <v>0</v>
      </c>
      <c r="BJ203" s="10" t="s">
        <v>74</v>
      </c>
      <c r="BK203" s="207">
        <f t="shared" si="13"/>
        <v>0</v>
      </c>
      <c r="BL203" s="10" t="s">
        <v>84</v>
      </c>
      <c r="BM203" s="10" t="s">
        <v>449</v>
      </c>
    </row>
    <row r="204" spans="2:63" s="178" customFormat="1" ht="29.25" customHeight="1">
      <c r="B204" s="179"/>
      <c r="C204" s="180"/>
      <c r="D204" s="181" t="s">
        <v>68</v>
      </c>
      <c r="E204" s="194" t="s">
        <v>450</v>
      </c>
      <c r="F204" s="194" t="s">
        <v>451</v>
      </c>
      <c r="G204" s="180"/>
      <c r="H204" s="180"/>
      <c r="I204" s="183"/>
      <c r="J204" s="183"/>
      <c r="K204" s="195">
        <f>BK204</f>
        <v>0</v>
      </c>
      <c r="L204" s="180"/>
      <c r="M204" s="185"/>
      <c r="N204" s="186"/>
      <c r="O204" s="187"/>
      <c r="P204" s="187"/>
      <c r="Q204" s="188">
        <f>Q205</f>
        <v>0</v>
      </c>
      <c r="R204" s="188">
        <f>R205</f>
        <v>0</v>
      </c>
      <c r="S204" s="187"/>
      <c r="T204" s="189">
        <f>T205</f>
        <v>0</v>
      </c>
      <c r="U204" s="187"/>
      <c r="V204" s="189">
        <f>V205</f>
        <v>0</v>
      </c>
      <c r="W204" s="187"/>
      <c r="X204" s="190">
        <f>X205</f>
        <v>0</v>
      </c>
      <c r="AR204" s="191" t="s">
        <v>74</v>
      </c>
      <c r="AT204" s="192" t="s">
        <v>68</v>
      </c>
      <c r="AU204" s="192" t="s">
        <v>74</v>
      </c>
      <c r="AY204" s="191" t="s">
        <v>144</v>
      </c>
      <c r="BK204" s="193">
        <f>BK205</f>
        <v>0</v>
      </c>
    </row>
    <row r="205" spans="2:65" s="27" customFormat="1" ht="16.5" customHeight="1">
      <c r="B205" s="28"/>
      <c r="C205" s="196" t="s">
        <v>452</v>
      </c>
      <c r="D205" s="196" t="s">
        <v>146</v>
      </c>
      <c r="E205" s="197" t="s">
        <v>453</v>
      </c>
      <c r="F205" s="198" t="s">
        <v>454</v>
      </c>
      <c r="G205" s="199" t="s">
        <v>260</v>
      </c>
      <c r="H205" s="200">
        <v>21.43</v>
      </c>
      <c r="I205" s="201"/>
      <c r="J205" s="201"/>
      <c r="K205" s="202">
        <f>ROUND(P205*H205,2)</f>
        <v>0</v>
      </c>
      <c r="L205" s="198"/>
      <c r="M205" s="49"/>
      <c r="N205" s="203"/>
      <c r="O205" s="204" t="s">
        <v>38</v>
      </c>
      <c r="P205" s="125">
        <f>I205+J205</f>
        <v>0</v>
      </c>
      <c r="Q205" s="125">
        <f>ROUND(I205*H205,2)</f>
        <v>0</v>
      </c>
      <c r="R205" s="125">
        <f>ROUND(J205*H205,2)</f>
        <v>0</v>
      </c>
      <c r="S205" s="29"/>
      <c r="T205" s="205">
        <f>S205*H205</f>
        <v>0</v>
      </c>
      <c r="U205" s="205">
        <v>0</v>
      </c>
      <c r="V205" s="205">
        <f>U205*H205</f>
        <v>0</v>
      </c>
      <c r="W205" s="205">
        <v>0</v>
      </c>
      <c r="X205" s="206">
        <f>W205*H205</f>
        <v>0</v>
      </c>
      <c r="AR205" s="10" t="s">
        <v>84</v>
      </c>
      <c r="AT205" s="10" t="s">
        <v>146</v>
      </c>
      <c r="AU205" s="10" t="s">
        <v>78</v>
      </c>
      <c r="AY205" s="10" t="s">
        <v>144</v>
      </c>
      <c r="BE205" s="207">
        <f>IF(O205="základní",K205,0)</f>
        <v>0</v>
      </c>
      <c r="BF205" s="207">
        <f>IF(O205="snížená",K205,0)</f>
        <v>0</v>
      </c>
      <c r="BG205" s="207">
        <f>IF(O205="zákl. přenesená",K205,0)</f>
        <v>0</v>
      </c>
      <c r="BH205" s="207">
        <f>IF(O205="sníž. přenesená",K205,0)</f>
        <v>0</v>
      </c>
      <c r="BI205" s="207">
        <f>IF(O205="nulová",K205,0)</f>
        <v>0</v>
      </c>
      <c r="BJ205" s="10" t="s">
        <v>74</v>
      </c>
      <c r="BK205" s="207">
        <f>ROUND(P205*H205,2)</f>
        <v>0</v>
      </c>
      <c r="BL205" s="10" t="s">
        <v>84</v>
      </c>
      <c r="BM205" s="10" t="s">
        <v>455</v>
      </c>
    </row>
    <row r="206" spans="2:63" s="178" customFormat="1" ht="37.5" customHeight="1">
      <c r="B206" s="179"/>
      <c r="C206" s="180"/>
      <c r="D206" s="181" t="s">
        <v>68</v>
      </c>
      <c r="E206" s="182" t="s">
        <v>456</v>
      </c>
      <c r="F206" s="182" t="s">
        <v>457</v>
      </c>
      <c r="G206" s="180"/>
      <c r="H206" s="180"/>
      <c r="I206" s="183"/>
      <c r="J206" s="183"/>
      <c r="K206" s="184">
        <f>BK206</f>
        <v>0</v>
      </c>
      <c r="L206" s="180"/>
      <c r="M206" s="185"/>
      <c r="N206" s="186"/>
      <c r="O206" s="187"/>
      <c r="P206" s="187"/>
      <c r="Q206" s="188">
        <f>Q207</f>
        <v>0</v>
      </c>
      <c r="R206" s="188">
        <f>R207</f>
        <v>0</v>
      </c>
      <c r="S206" s="187"/>
      <c r="T206" s="189">
        <f>T207</f>
        <v>0</v>
      </c>
      <c r="U206" s="187"/>
      <c r="V206" s="189">
        <f>V207</f>
        <v>0</v>
      </c>
      <c r="W206" s="187"/>
      <c r="X206" s="190">
        <f>X207</f>
        <v>0</v>
      </c>
      <c r="AR206" s="191" t="s">
        <v>87</v>
      </c>
      <c r="AT206" s="192" t="s">
        <v>68</v>
      </c>
      <c r="AU206" s="192" t="s">
        <v>69</v>
      </c>
      <c r="AY206" s="191" t="s">
        <v>144</v>
      </c>
      <c r="BK206" s="193">
        <f>BK207</f>
        <v>0</v>
      </c>
    </row>
    <row r="207" spans="2:63" s="178" customFormat="1" ht="19.5" customHeight="1">
      <c r="B207" s="179"/>
      <c r="C207" s="180"/>
      <c r="D207" s="181" t="s">
        <v>68</v>
      </c>
      <c r="E207" s="194" t="s">
        <v>458</v>
      </c>
      <c r="F207" s="194" t="s">
        <v>459</v>
      </c>
      <c r="G207" s="180"/>
      <c r="H207" s="180"/>
      <c r="I207" s="183"/>
      <c r="J207" s="183"/>
      <c r="K207" s="195">
        <f>BK207</f>
        <v>0</v>
      </c>
      <c r="L207" s="180"/>
      <c r="M207" s="185"/>
      <c r="N207" s="186"/>
      <c r="O207" s="187"/>
      <c r="P207" s="187"/>
      <c r="Q207" s="188">
        <f>SUM(Q208:Q214)</f>
        <v>0</v>
      </c>
      <c r="R207" s="188">
        <f>SUM(R208:R214)</f>
        <v>0</v>
      </c>
      <c r="S207" s="187"/>
      <c r="T207" s="189">
        <f>SUM(T208:T214)</f>
        <v>0</v>
      </c>
      <c r="U207" s="187"/>
      <c r="V207" s="189">
        <f>SUM(V208:V214)</f>
        <v>0</v>
      </c>
      <c r="W207" s="187"/>
      <c r="X207" s="190">
        <f>SUM(X208:X214)</f>
        <v>0</v>
      </c>
      <c r="AR207" s="191" t="s">
        <v>87</v>
      </c>
      <c r="AT207" s="192" t="s">
        <v>68</v>
      </c>
      <c r="AU207" s="192" t="s">
        <v>74</v>
      </c>
      <c r="AY207" s="191" t="s">
        <v>144</v>
      </c>
      <c r="BK207" s="193">
        <f>SUM(BK208:BK214)</f>
        <v>0</v>
      </c>
    </row>
    <row r="208" spans="2:65" s="27" customFormat="1" ht="16.5" customHeight="1">
      <c r="B208" s="28"/>
      <c r="C208" s="196" t="s">
        <v>460</v>
      </c>
      <c r="D208" s="196" t="s">
        <v>146</v>
      </c>
      <c r="E208" s="197" t="s">
        <v>461</v>
      </c>
      <c r="F208" s="198" t="s">
        <v>462</v>
      </c>
      <c r="G208" s="199" t="s">
        <v>463</v>
      </c>
      <c r="H208" s="200">
        <v>1</v>
      </c>
      <c r="I208" s="201"/>
      <c r="J208" s="201"/>
      <c r="K208" s="202">
        <f>ROUND(P208*H208,2)</f>
        <v>0</v>
      </c>
      <c r="L208" s="198"/>
      <c r="M208" s="49"/>
      <c r="N208" s="203"/>
      <c r="O208" s="204" t="s">
        <v>38</v>
      </c>
      <c r="P208" s="125">
        <f>I208+J208</f>
        <v>0</v>
      </c>
      <c r="Q208" s="125">
        <f>ROUND(I208*H208,2)</f>
        <v>0</v>
      </c>
      <c r="R208" s="125">
        <f>ROUND(J208*H208,2)</f>
        <v>0</v>
      </c>
      <c r="S208" s="29"/>
      <c r="T208" s="205">
        <f>S208*H208</f>
        <v>0</v>
      </c>
      <c r="U208" s="205">
        <v>0</v>
      </c>
      <c r="V208" s="205">
        <f>U208*H208</f>
        <v>0</v>
      </c>
      <c r="W208" s="205">
        <v>0</v>
      </c>
      <c r="X208" s="206">
        <f>W208*H208</f>
        <v>0</v>
      </c>
      <c r="AR208" s="10" t="s">
        <v>464</v>
      </c>
      <c r="AT208" s="10" t="s">
        <v>146</v>
      </c>
      <c r="AU208" s="10" t="s">
        <v>78</v>
      </c>
      <c r="AY208" s="10" t="s">
        <v>144</v>
      </c>
      <c r="BE208" s="207">
        <f>IF(O208="základní",K208,0)</f>
        <v>0</v>
      </c>
      <c r="BF208" s="207">
        <f>IF(O208="snížená",K208,0)</f>
        <v>0</v>
      </c>
      <c r="BG208" s="207">
        <f>IF(O208="zákl. přenesená",K208,0)</f>
        <v>0</v>
      </c>
      <c r="BH208" s="207">
        <f>IF(O208="sníž. přenesená",K208,0)</f>
        <v>0</v>
      </c>
      <c r="BI208" s="207">
        <f>IF(O208="nulová",K208,0)</f>
        <v>0</v>
      </c>
      <c r="BJ208" s="10" t="s">
        <v>74</v>
      </c>
      <c r="BK208" s="207">
        <f>ROUND(P208*H208,2)</f>
        <v>0</v>
      </c>
      <c r="BL208" s="10" t="s">
        <v>464</v>
      </c>
      <c r="BM208" s="10" t="s">
        <v>465</v>
      </c>
    </row>
    <row r="209" spans="2:65" s="27" customFormat="1" ht="16.5" customHeight="1">
      <c r="B209" s="28"/>
      <c r="C209" s="196" t="s">
        <v>466</v>
      </c>
      <c r="D209" s="196" t="s">
        <v>146</v>
      </c>
      <c r="E209" s="197" t="s">
        <v>467</v>
      </c>
      <c r="F209" s="198" t="s">
        <v>468</v>
      </c>
      <c r="G209" s="199" t="s">
        <v>463</v>
      </c>
      <c r="H209" s="200">
        <v>1</v>
      </c>
      <c r="I209" s="201"/>
      <c r="J209" s="201"/>
      <c r="K209" s="202">
        <f>ROUND(P209*H209,2)</f>
        <v>0</v>
      </c>
      <c r="L209" s="198"/>
      <c r="M209" s="49"/>
      <c r="N209" s="203"/>
      <c r="O209" s="204" t="s">
        <v>38</v>
      </c>
      <c r="P209" s="125">
        <f>I209+J209</f>
        <v>0</v>
      </c>
      <c r="Q209" s="125">
        <f>ROUND(I209*H209,2)</f>
        <v>0</v>
      </c>
      <c r="R209" s="125">
        <f>ROUND(J209*H209,2)</f>
        <v>0</v>
      </c>
      <c r="S209" s="29"/>
      <c r="T209" s="205">
        <f>S209*H209</f>
        <v>0</v>
      </c>
      <c r="U209" s="205">
        <v>0</v>
      </c>
      <c r="V209" s="205">
        <f>U209*H209</f>
        <v>0</v>
      </c>
      <c r="W209" s="205">
        <v>0</v>
      </c>
      <c r="X209" s="206">
        <f>W209*H209</f>
        <v>0</v>
      </c>
      <c r="AR209" s="10" t="s">
        <v>464</v>
      </c>
      <c r="AT209" s="10" t="s">
        <v>146</v>
      </c>
      <c r="AU209" s="10" t="s">
        <v>78</v>
      </c>
      <c r="AY209" s="10" t="s">
        <v>144</v>
      </c>
      <c r="BE209" s="207">
        <f>IF(O209="základní",K209,0)</f>
        <v>0</v>
      </c>
      <c r="BF209" s="207">
        <f>IF(O209="snížená",K209,0)</f>
        <v>0</v>
      </c>
      <c r="BG209" s="207">
        <f>IF(O209="zákl. přenesená",K209,0)</f>
        <v>0</v>
      </c>
      <c r="BH209" s="207">
        <f>IF(O209="sníž. přenesená",K209,0)</f>
        <v>0</v>
      </c>
      <c r="BI209" s="207">
        <f>IF(O209="nulová",K209,0)</f>
        <v>0</v>
      </c>
      <c r="BJ209" s="10" t="s">
        <v>74</v>
      </c>
      <c r="BK209" s="207">
        <f>ROUND(P209*H209,2)</f>
        <v>0</v>
      </c>
      <c r="BL209" s="10" t="s">
        <v>464</v>
      </c>
      <c r="BM209" s="10" t="s">
        <v>469</v>
      </c>
    </row>
    <row r="210" spans="2:51" s="208" customFormat="1" ht="13.5">
      <c r="B210" s="209"/>
      <c r="C210" s="210"/>
      <c r="D210" s="211" t="s">
        <v>163</v>
      </c>
      <c r="E210" s="212"/>
      <c r="F210" s="213" t="s">
        <v>470</v>
      </c>
      <c r="G210" s="210"/>
      <c r="H210" s="214">
        <v>1</v>
      </c>
      <c r="I210" s="215"/>
      <c r="J210" s="215"/>
      <c r="K210" s="210"/>
      <c r="L210" s="210"/>
      <c r="M210" s="216"/>
      <c r="N210" s="217"/>
      <c r="O210" s="218"/>
      <c r="P210" s="218"/>
      <c r="Q210" s="218"/>
      <c r="R210" s="218"/>
      <c r="S210" s="218"/>
      <c r="T210" s="218"/>
      <c r="U210" s="218"/>
      <c r="V210" s="218"/>
      <c r="W210" s="218"/>
      <c r="X210" s="219"/>
      <c r="AT210" s="220" t="s">
        <v>163</v>
      </c>
      <c r="AU210" s="220" t="s">
        <v>78</v>
      </c>
      <c r="AV210" s="208" t="s">
        <v>78</v>
      </c>
      <c r="AW210" s="208" t="s">
        <v>7</v>
      </c>
      <c r="AX210" s="208" t="s">
        <v>74</v>
      </c>
      <c r="AY210" s="220" t="s">
        <v>144</v>
      </c>
    </row>
    <row r="211" spans="2:65" s="27" customFormat="1" ht="16.5" customHeight="1">
      <c r="B211" s="28"/>
      <c r="C211" s="196" t="s">
        <v>471</v>
      </c>
      <c r="D211" s="196" t="s">
        <v>146</v>
      </c>
      <c r="E211" s="197" t="s">
        <v>472</v>
      </c>
      <c r="F211" s="198" t="s">
        <v>473</v>
      </c>
      <c r="G211" s="199" t="s">
        <v>463</v>
      </c>
      <c r="H211" s="200">
        <v>1</v>
      </c>
      <c r="I211" s="201"/>
      <c r="J211" s="201"/>
      <c r="K211" s="202">
        <f>ROUND(P211*H211,2)</f>
        <v>0</v>
      </c>
      <c r="L211" s="198"/>
      <c r="M211" s="49"/>
      <c r="N211" s="203"/>
      <c r="O211" s="204" t="s">
        <v>38</v>
      </c>
      <c r="P211" s="125">
        <f>I211+J211</f>
        <v>0</v>
      </c>
      <c r="Q211" s="125">
        <f>ROUND(I211*H211,2)</f>
        <v>0</v>
      </c>
      <c r="R211" s="125">
        <f>ROUND(J211*H211,2)</f>
        <v>0</v>
      </c>
      <c r="S211" s="29"/>
      <c r="T211" s="205">
        <f>S211*H211</f>
        <v>0</v>
      </c>
      <c r="U211" s="205">
        <v>0</v>
      </c>
      <c r="V211" s="205">
        <f>U211*H211</f>
        <v>0</v>
      </c>
      <c r="W211" s="205">
        <v>0</v>
      </c>
      <c r="X211" s="206">
        <f>W211*H211</f>
        <v>0</v>
      </c>
      <c r="AR211" s="10" t="s">
        <v>464</v>
      </c>
      <c r="AT211" s="10" t="s">
        <v>146</v>
      </c>
      <c r="AU211" s="10" t="s">
        <v>78</v>
      </c>
      <c r="AY211" s="10" t="s">
        <v>144</v>
      </c>
      <c r="BE211" s="207">
        <f>IF(O211="základní",K211,0)</f>
        <v>0</v>
      </c>
      <c r="BF211" s="207">
        <f>IF(O211="snížená",K211,0)</f>
        <v>0</v>
      </c>
      <c r="BG211" s="207">
        <f>IF(O211="zákl. přenesená",K211,0)</f>
        <v>0</v>
      </c>
      <c r="BH211" s="207">
        <f>IF(O211="sníž. přenesená",K211,0)</f>
        <v>0</v>
      </c>
      <c r="BI211" s="207">
        <f>IF(O211="nulová",K211,0)</f>
        <v>0</v>
      </c>
      <c r="BJ211" s="10" t="s">
        <v>74</v>
      </c>
      <c r="BK211" s="207">
        <f>ROUND(P211*H211,2)</f>
        <v>0</v>
      </c>
      <c r="BL211" s="10" t="s">
        <v>464</v>
      </c>
      <c r="BM211" s="10" t="s">
        <v>474</v>
      </c>
    </row>
    <row r="212" spans="2:65" s="27" customFormat="1" ht="16.5" customHeight="1">
      <c r="B212" s="28"/>
      <c r="C212" s="196" t="s">
        <v>475</v>
      </c>
      <c r="D212" s="196" t="s">
        <v>146</v>
      </c>
      <c r="E212" s="197" t="s">
        <v>476</v>
      </c>
      <c r="F212" s="198" t="s">
        <v>477</v>
      </c>
      <c r="G212" s="199" t="s">
        <v>463</v>
      </c>
      <c r="H212" s="200">
        <v>1</v>
      </c>
      <c r="I212" s="201"/>
      <c r="J212" s="201"/>
      <c r="K212" s="202">
        <f>ROUND(P212*H212,2)</f>
        <v>0</v>
      </c>
      <c r="L212" s="198"/>
      <c r="M212" s="49"/>
      <c r="N212" s="203"/>
      <c r="O212" s="204" t="s">
        <v>38</v>
      </c>
      <c r="P212" s="125">
        <f>I212+J212</f>
        <v>0</v>
      </c>
      <c r="Q212" s="125">
        <f>ROUND(I212*H212,2)</f>
        <v>0</v>
      </c>
      <c r="R212" s="125">
        <f>ROUND(J212*H212,2)</f>
        <v>0</v>
      </c>
      <c r="S212" s="29"/>
      <c r="T212" s="205">
        <f>S212*H212</f>
        <v>0</v>
      </c>
      <c r="U212" s="205">
        <v>0</v>
      </c>
      <c r="V212" s="205">
        <f>U212*H212</f>
        <v>0</v>
      </c>
      <c r="W212" s="205">
        <v>0</v>
      </c>
      <c r="X212" s="206">
        <f>W212*H212</f>
        <v>0</v>
      </c>
      <c r="AR212" s="10" t="s">
        <v>464</v>
      </c>
      <c r="AT212" s="10" t="s">
        <v>146</v>
      </c>
      <c r="AU212" s="10" t="s">
        <v>78</v>
      </c>
      <c r="AY212" s="10" t="s">
        <v>144</v>
      </c>
      <c r="BE212" s="207">
        <f>IF(O212="základní",K212,0)</f>
        <v>0</v>
      </c>
      <c r="BF212" s="207">
        <f>IF(O212="snížená",K212,0)</f>
        <v>0</v>
      </c>
      <c r="BG212" s="207">
        <f>IF(O212="zákl. přenesená",K212,0)</f>
        <v>0</v>
      </c>
      <c r="BH212" s="207">
        <f>IF(O212="sníž. přenesená",K212,0)</f>
        <v>0</v>
      </c>
      <c r="BI212" s="207">
        <f>IF(O212="nulová",K212,0)</f>
        <v>0</v>
      </c>
      <c r="BJ212" s="10" t="s">
        <v>74</v>
      </c>
      <c r="BK212" s="207">
        <f>ROUND(P212*H212,2)</f>
        <v>0</v>
      </c>
      <c r="BL212" s="10" t="s">
        <v>464</v>
      </c>
      <c r="BM212" s="10" t="s">
        <v>478</v>
      </c>
    </row>
    <row r="213" spans="2:65" s="27" customFormat="1" ht="16.5" customHeight="1">
      <c r="B213" s="28"/>
      <c r="C213" s="196" t="s">
        <v>479</v>
      </c>
      <c r="D213" s="196" t="s">
        <v>146</v>
      </c>
      <c r="E213" s="197" t="s">
        <v>480</v>
      </c>
      <c r="F213" s="198" t="s">
        <v>481</v>
      </c>
      <c r="G213" s="199" t="s">
        <v>463</v>
      </c>
      <c r="H213" s="200">
        <v>1</v>
      </c>
      <c r="I213" s="201"/>
      <c r="J213" s="201"/>
      <c r="K213" s="202">
        <f>ROUND(P213*H213,2)</f>
        <v>0</v>
      </c>
      <c r="L213" s="198"/>
      <c r="M213" s="49"/>
      <c r="N213" s="203"/>
      <c r="O213" s="204" t="s">
        <v>38</v>
      </c>
      <c r="P213" s="125">
        <f>I213+J213</f>
        <v>0</v>
      </c>
      <c r="Q213" s="125">
        <f>ROUND(I213*H213,2)</f>
        <v>0</v>
      </c>
      <c r="R213" s="125">
        <f>ROUND(J213*H213,2)</f>
        <v>0</v>
      </c>
      <c r="S213" s="29"/>
      <c r="T213" s="205">
        <f>S213*H213</f>
        <v>0</v>
      </c>
      <c r="U213" s="205">
        <v>0</v>
      </c>
      <c r="V213" s="205">
        <f>U213*H213</f>
        <v>0</v>
      </c>
      <c r="W213" s="205">
        <v>0</v>
      </c>
      <c r="X213" s="206">
        <f>W213*H213</f>
        <v>0</v>
      </c>
      <c r="AR213" s="10" t="s">
        <v>84</v>
      </c>
      <c r="AT213" s="10" t="s">
        <v>146</v>
      </c>
      <c r="AU213" s="10" t="s">
        <v>78</v>
      </c>
      <c r="AY213" s="10" t="s">
        <v>144</v>
      </c>
      <c r="BE213" s="207">
        <f>IF(O213="základní",K213,0)</f>
        <v>0</v>
      </c>
      <c r="BF213" s="207">
        <f>IF(O213="snížená",K213,0)</f>
        <v>0</v>
      </c>
      <c r="BG213" s="207">
        <f>IF(O213="zákl. přenesená",K213,0)</f>
        <v>0</v>
      </c>
      <c r="BH213" s="207">
        <f>IF(O213="sníž. přenesená",K213,0)</f>
        <v>0</v>
      </c>
      <c r="BI213" s="207">
        <f>IF(O213="nulová",K213,0)</f>
        <v>0</v>
      </c>
      <c r="BJ213" s="10" t="s">
        <v>74</v>
      </c>
      <c r="BK213" s="207">
        <f>ROUND(P213*H213,2)</f>
        <v>0</v>
      </c>
      <c r="BL213" s="10" t="s">
        <v>84</v>
      </c>
      <c r="BM213" s="10" t="s">
        <v>482</v>
      </c>
    </row>
    <row r="214" spans="2:65" s="27" customFormat="1" ht="16.5" customHeight="1">
      <c r="B214" s="28"/>
      <c r="C214" s="196" t="s">
        <v>483</v>
      </c>
      <c r="D214" s="196" t="s">
        <v>146</v>
      </c>
      <c r="E214" s="197" t="s">
        <v>484</v>
      </c>
      <c r="F214" s="198" t="s">
        <v>485</v>
      </c>
      <c r="G214" s="199" t="s">
        <v>463</v>
      </c>
      <c r="H214" s="200">
        <v>1</v>
      </c>
      <c r="I214" s="201"/>
      <c r="J214" s="201"/>
      <c r="K214" s="202">
        <f>ROUND(P214*H214,2)</f>
        <v>0</v>
      </c>
      <c r="L214" s="198"/>
      <c r="M214" s="49"/>
      <c r="N214" s="203"/>
      <c r="O214" s="255" t="s">
        <v>38</v>
      </c>
      <c r="P214" s="256">
        <f>I214+J214</f>
        <v>0</v>
      </c>
      <c r="Q214" s="256">
        <f>ROUND(I214*H214,2)</f>
        <v>0</v>
      </c>
      <c r="R214" s="256">
        <f>ROUND(J214*H214,2)</f>
        <v>0</v>
      </c>
      <c r="S214" s="257"/>
      <c r="T214" s="258">
        <f>S214*H214</f>
        <v>0</v>
      </c>
      <c r="U214" s="258">
        <v>0</v>
      </c>
      <c r="V214" s="258">
        <f>U214*H214</f>
        <v>0</v>
      </c>
      <c r="W214" s="258">
        <v>0</v>
      </c>
      <c r="X214" s="259">
        <f>W214*H214</f>
        <v>0</v>
      </c>
      <c r="AR214" s="10" t="s">
        <v>84</v>
      </c>
      <c r="AT214" s="10" t="s">
        <v>146</v>
      </c>
      <c r="AU214" s="10" t="s">
        <v>78</v>
      </c>
      <c r="AY214" s="10" t="s">
        <v>144</v>
      </c>
      <c r="BE214" s="207">
        <f>IF(O214="základní",K214,0)</f>
        <v>0</v>
      </c>
      <c r="BF214" s="207">
        <f>IF(O214="snížená",K214,0)</f>
        <v>0</v>
      </c>
      <c r="BG214" s="207">
        <f>IF(O214="zákl. přenesená",K214,0)</f>
        <v>0</v>
      </c>
      <c r="BH214" s="207">
        <f>IF(O214="sníž. přenesená",K214,0)</f>
        <v>0</v>
      </c>
      <c r="BI214" s="207">
        <f>IF(O214="nulová",K214,0)</f>
        <v>0</v>
      </c>
      <c r="BJ214" s="10" t="s">
        <v>74</v>
      </c>
      <c r="BK214" s="207">
        <f>ROUND(P214*H214,2)</f>
        <v>0</v>
      </c>
      <c r="BL214" s="10" t="s">
        <v>84</v>
      </c>
      <c r="BM214" s="10" t="s">
        <v>486</v>
      </c>
    </row>
    <row r="215" spans="2:13" s="27" customFormat="1" ht="6.75" customHeight="1">
      <c r="B215" s="44"/>
      <c r="C215" s="45"/>
      <c r="D215" s="45"/>
      <c r="E215" s="45"/>
      <c r="F215" s="45"/>
      <c r="G215" s="45"/>
      <c r="H215" s="45"/>
      <c r="I215" s="134"/>
      <c r="J215" s="134"/>
      <c r="K215" s="45"/>
      <c r="L215" s="45"/>
      <c r="M215" s="49"/>
    </row>
  </sheetData>
  <sheetProtection password="C55E" sheet="1"/>
  <autoFilter ref="C85:L214"/>
  <mergeCells count="10">
    <mergeCell ref="E49:H49"/>
    <mergeCell ref="J53:J54"/>
    <mergeCell ref="E76:H76"/>
    <mergeCell ref="E78:H78"/>
    <mergeCell ref="G1:H1"/>
    <mergeCell ref="M2:Z2"/>
    <mergeCell ref="E7:H7"/>
    <mergeCell ref="E9:H9"/>
    <mergeCell ref="E24:H24"/>
    <mergeCell ref="E47:H47"/>
  </mergeCells>
  <hyperlinks>
    <hyperlink ref="F1" location="C2" display="1) Krycí list soupisu"/>
    <hyperlink ref="G1" location="C56" display="2) Rekapitulace"/>
    <hyperlink ref="J1" location="C85" display="3) Soupis prací"/>
    <hyperlink ref="L1" location="Rekapitulace stavby!C2" display="Rekapitulace stavby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9"/>
  <sheetViews>
    <sheetView showGridLines="0" zoomScalePageLayoutView="0" workbookViewId="0" topLeftCell="A1">
      <pane ySplit="1" topLeftCell="A80" activePane="bottomLeft" state="frozen"/>
      <selection pane="topLeft" activeCell="A1" sqref="A1"/>
      <selection pane="bottomLeft" activeCell="I93" sqref="I93"/>
    </sheetView>
  </sheetViews>
  <sheetFormatPr defaultColWidth="6.4218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6" width="56.7109375" style="1" customWidth="1"/>
    <col min="7" max="7" width="6.57421875" style="1" customWidth="1"/>
    <col min="8" max="8" width="8.421875" style="1" customWidth="1"/>
    <col min="9" max="10" width="17.7109375" style="103" customWidth="1"/>
    <col min="11" max="11" width="17.7109375" style="1" customWidth="1"/>
    <col min="12" max="12" width="11.7109375" style="1" customWidth="1"/>
    <col min="13" max="13" width="6.421875" style="1" customWidth="1"/>
    <col min="14" max="25" width="0" style="1" hidden="1" customWidth="1"/>
    <col min="26" max="26" width="12.28125" style="1" customWidth="1"/>
    <col min="27" max="27" width="9.28125" style="1" customWidth="1"/>
    <col min="28" max="28" width="11.28125" style="1" customWidth="1"/>
    <col min="29" max="29" width="8.28125" style="1" customWidth="1"/>
    <col min="30" max="30" width="11.28125" style="1" customWidth="1"/>
    <col min="31" max="31" width="12.28125" style="1" customWidth="1"/>
    <col min="32" max="43" width="6.421875" style="1" customWidth="1"/>
    <col min="44" max="65" width="0" style="1" hidden="1" customWidth="1"/>
    <col min="66" max="16384" width="6.421875" style="1" customWidth="1"/>
  </cols>
  <sheetData>
    <row r="1" spans="1:70" ht="21.75" customHeight="1">
      <c r="A1" s="7"/>
      <c r="B1" s="104"/>
      <c r="C1" s="104"/>
      <c r="D1" s="105" t="s">
        <v>1</v>
      </c>
      <c r="E1" s="104"/>
      <c r="F1" s="106" t="s">
        <v>99</v>
      </c>
      <c r="G1" s="362" t="s">
        <v>100</v>
      </c>
      <c r="H1" s="362"/>
      <c r="I1" s="107"/>
      <c r="J1" s="108" t="s">
        <v>101</v>
      </c>
      <c r="K1" s="105" t="s">
        <v>102</v>
      </c>
      <c r="L1" s="106" t="s">
        <v>103</v>
      </c>
      <c r="M1" s="106"/>
      <c r="N1" s="106"/>
      <c r="O1" s="106"/>
      <c r="P1" s="106"/>
      <c r="Q1" s="106"/>
      <c r="R1" s="106"/>
      <c r="S1" s="106"/>
      <c r="T1" s="10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75" customHeight="1"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T2" s="10" t="s">
        <v>80</v>
      </c>
    </row>
    <row r="3" spans="2:46" ht="6.75" customHeight="1">
      <c r="B3" s="11"/>
      <c r="C3" s="12"/>
      <c r="D3" s="12"/>
      <c r="E3" s="12"/>
      <c r="F3" s="12"/>
      <c r="G3" s="12"/>
      <c r="H3" s="12"/>
      <c r="I3" s="109"/>
      <c r="J3" s="109"/>
      <c r="K3" s="12"/>
      <c r="L3" s="13"/>
      <c r="AT3" s="10" t="s">
        <v>78</v>
      </c>
    </row>
    <row r="4" spans="2:46" ht="36.75" customHeight="1">
      <c r="B4" s="14"/>
      <c r="C4" s="15"/>
      <c r="D4" s="16" t="s">
        <v>104</v>
      </c>
      <c r="E4" s="15"/>
      <c r="F4" s="15"/>
      <c r="G4" s="15"/>
      <c r="H4" s="15"/>
      <c r="I4" s="110"/>
      <c r="J4" s="110"/>
      <c r="K4" s="15"/>
      <c r="L4" s="17"/>
      <c r="N4" s="18" t="s">
        <v>13</v>
      </c>
      <c r="AT4" s="10" t="s">
        <v>6</v>
      </c>
    </row>
    <row r="5" spans="2:12" ht="6.75" customHeight="1">
      <c r="B5" s="14"/>
      <c r="C5" s="15"/>
      <c r="D5" s="15"/>
      <c r="E5" s="15"/>
      <c r="F5" s="15"/>
      <c r="G5" s="15"/>
      <c r="H5" s="15"/>
      <c r="I5" s="110"/>
      <c r="J5" s="110"/>
      <c r="K5" s="15"/>
      <c r="L5" s="17"/>
    </row>
    <row r="6" spans="2:12" ht="15">
      <c r="B6" s="14"/>
      <c r="C6" s="15"/>
      <c r="D6" s="23" t="s">
        <v>18</v>
      </c>
      <c r="E6" s="15"/>
      <c r="F6" s="15"/>
      <c r="G6" s="15"/>
      <c r="H6" s="15"/>
      <c r="I6" s="110"/>
      <c r="J6" s="110"/>
      <c r="K6" s="15"/>
      <c r="L6" s="17"/>
    </row>
    <row r="7" spans="2:12" ht="16.5" customHeight="1">
      <c r="B7" s="14"/>
      <c r="C7" s="15"/>
      <c r="D7" s="15"/>
      <c r="E7" s="363" t="str">
        <f>'Rekapitulace stavby'!K6</f>
        <v>Sokolov - Stavební úpravy komunikace ul. J.K. Tyla - Vodovod, kanalizace</v>
      </c>
      <c r="F7" s="363"/>
      <c r="G7" s="363"/>
      <c r="H7" s="363"/>
      <c r="I7" s="110"/>
      <c r="J7" s="110"/>
      <c r="K7" s="15"/>
      <c r="L7" s="17"/>
    </row>
    <row r="8" spans="2:12" s="27" customFormat="1" ht="15">
      <c r="B8" s="28"/>
      <c r="C8" s="29"/>
      <c r="D8" s="23" t="s">
        <v>105</v>
      </c>
      <c r="E8" s="29"/>
      <c r="F8" s="29"/>
      <c r="G8" s="29"/>
      <c r="H8" s="29"/>
      <c r="I8" s="111"/>
      <c r="J8" s="111"/>
      <c r="K8" s="29"/>
      <c r="L8" s="32"/>
    </row>
    <row r="9" spans="2:12" s="27" customFormat="1" ht="36.75" customHeight="1">
      <c r="B9" s="28"/>
      <c r="C9" s="29"/>
      <c r="D9" s="29"/>
      <c r="E9" s="351" t="s">
        <v>487</v>
      </c>
      <c r="F9" s="351"/>
      <c r="G9" s="351"/>
      <c r="H9" s="351"/>
      <c r="I9" s="111"/>
      <c r="J9" s="111"/>
      <c r="K9" s="29"/>
      <c r="L9" s="32"/>
    </row>
    <row r="10" spans="2:12" s="27" customFormat="1" ht="13.5">
      <c r="B10" s="28"/>
      <c r="C10" s="29"/>
      <c r="D10" s="29"/>
      <c r="E10" s="29"/>
      <c r="F10" s="29"/>
      <c r="G10" s="29"/>
      <c r="H10" s="29"/>
      <c r="I10" s="111"/>
      <c r="J10" s="111"/>
      <c r="K10" s="29"/>
      <c r="L10" s="32"/>
    </row>
    <row r="11" spans="2:12" s="27" customFormat="1" ht="14.25" customHeight="1">
      <c r="B11" s="28"/>
      <c r="C11" s="29"/>
      <c r="D11" s="23" t="s">
        <v>20</v>
      </c>
      <c r="E11" s="29"/>
      <c r="F11" s="21"/>
      <c r="G11" s="29"/>
      <c r="H11" s="29"/>
      <c r="I11" s="112" t="s">
        <v>21</v>
      </c>
      <c r="J11" s="113"/>
      <c r="K11" s="29"/>
      <c r="L11" s="32"/>
    </row>
    <row r="12" spans="2:12" s="27" customFormat="1" ht="14.25" customHeight="1">
      <c r="B12" s="28"/>
      <c r="C12" s="29"/>
      <c r="D12" s="23" t="s">
        <v>22</v>
      </c>
      <c r="E12" s="29"/>
      <c r="F12" s="21" t="s">
        <v>23</v>
      </c>
      <c r="G12" s="29"/>
      <c r="H12" s="29"/>
      <c r="I12" s="112" t="s">
        <v>24</v>
      </c>
      <c r="J12" s="114" t="str">
        <f>'Rekapitulace stavby'!AN8</f>
        <v>4. 5. 2019</v>
      </c>
      <c r="K12" s="29"/>
      <c r="L12" s="32"/>
    </row>
    <row r="13" spans="2:12" s="27" customFormat="1" ht="10.5" customHeight="1">
      <c r="B13" s="28"/>
      <c r="C13" s="29"/>
      <c r="D13" s="29"/>
      <c r="E13" s="29"/>
      <c r="F13" s="29"/>
      <c r="G13" s="29"/>
      <c r="H13" s="29"/>
      <c r="I13" s="111"/>
      <c r="J13" s="111"/>
      <c r="K13" s="29"/>
      <c r="L13" s="32"/>
    </row>
    <row r="14" spans="2:12" s="27" customFormat="1" ht="14.25" customHeight="1">
      <c r="B14" s="28"/>
      <c r="C14" s="29"/>
      <c r="D14" s="23" t="s">
        <v>26</v>
      </c>
      <c r="E14" s="29"/>
      <c r="F14" s="29"/>
      <c r="G14" s="29"/>
      <c r="H14" s="29"/>
      <c r="I14" s="112" t="s">
        <v>27</v>
      </c>
      <c r="J14" s="113">
        <f>IF('Rekapitulace stavby'!AN10="","",'Rekapitulace stavby'!AN10)</f>
      </c>
      <c r="K14" s="29"/>
      <c r="L14" s="32"/>
    </row>
    <row r="15" spans="2:12" s="27" customFormat="1" ht="18" customHeight="1">
      <c r="B15" s="28"/>
      <c r="C15" s="29"/>
      <c r="D15" s="29"/>
      <c r="E15" s="21" t="str">
        <f>IF('Rekapitulace stavby'!E11="","",'Rekapitulace stavby'!E11)</f>
        <v> </v>
      </c>
      <c r="F15" s="29"/>
      <c r="G15" s="29"/>
      <c r="H15" s="29"/>
      <c r="I15" s="112" t="s">
        <v>28</v>
      </c>
      <c r="J15" s="113">
        <f>IF('Rekapitulace stavby'!AN11="","",'Rekapitulace stavby'!AN11)</f>
      </c>
      <c r="K15" s="29"/>
      <c r="L15" s="32"/>
    </row>
    <row r="16" spans="2:12" s="27" customFormat="1" ht="6.75" customHeight="1">
      <c r="B16" s="28"/>
      <c r="C16" s="29"/>
      <c r="D16" s="29"/>
      <c r="E16" s="29"/>
      <c r="F16" s="29"/>
      <c r="G16" s="29"/>
      <c r="H16" s="29"/>
      <c r="I16" s="111"/>
      <c r="J16" s="111"/>
      <c r="K16" s="29"/>
      <c r="L16" s="32"/>
    </row>
    <row r="17" spans="2:12" s="27" customFormat="1" ht="14.25" customHeight="1">
      <c r="B17" s="28"/>
      <c r="C17" s="29"/>
      <c r="D17" s="23" t="s">
        <v>29</v>
      </c>
      <c r="E17" s="29"/>
      <c r="F17" s="29"/>
      <c r="G17" s="29"/>
      <c r="H17" s="29"/>
      <c r="I17" s="112" t="s">
        <v>27</v>
      </c>
      <c r="J17" s="113">
        <f>IF('Rekapitulace stavby'!AN13="Vyplň údaj","",IF('Rekapitulace stavby'!AN13="","",'Rekapitulace stavby'!AN13))</f>
      </c>
      <c r="K17" s="29"/>
      <c r="L17" s="32"/>
    </row>
    <row r="18" spans="2:12" s="27" customFormat="1" ht="18" customHeight="1">
      <c r="B18" s="28"/>
      <c r="C18" s="29"/>
      <c r="D18" s="29"/>
      <c r="E18" s="21">
        <f>IF('Rekapitulace stavby'!E14="Vyplň údaj","",IF('Rekapitulace stavby'!E14="","",'Rekapitulace stavby'!E14))</f>
      </c>
      <c r="F18" s="29"/>
      <c r="G18" s="29"/>
      <c r="H18" s="29"/>
      <c r="I18" s="112" t="s">
        <v>28</v>
      </c>
      <c r="J18" s="113">
        <f>IF('Rekapitulace stavby'!AN14="Vyplň údaj","",IF('Rekapitulace stavby'!AN14="","",'Rekapitulace stavby'!AN14))</f>
      </c>
      <c r="K18" s="29"/>
      <c r="L18" s="32"/>
    </row>
    <row r="19" spans="2:12" s="27" customFormat="1" ht="6.75" customHeight="1">
      <c r="B19" s="28"/>
      <c r="C19" s="29"/>
      <c r="D19" s="29"/>
      <c r="E19" s="29"/>
      <c r="F19" s="29"/>
      <c r="G19" s="29"/>
      <c r="H19" s="29"/>
      <c r="I19" s="111"/>
      <c r="J19" s="111"/>
      <c r="K19" s="29"/>
      <c r="L19" s="32"/>
    </row>
    <row r="20" spans="2:12" s="27" customFormat="1" ht="14.25" customHeight="1">
      <c r="B20" s="28"/>
      <c r="C20" s="29"/>
      <c r="D20" s="23" t="s">
        <v>31</v>
      </c>
      <c r="E20" s="29"/>
      <c r="F20" s="29"/>
      <c r="G20" s="29"/>
      <c r="H20" s="29"/>
      <c r="I20" s="112" t="s">
        <v>27</v>
      </c>
      <c r="J20" s="113">
        <f>IF('Rekapitulace stavby'!AN16="","",'Rekapitulace stavby'!AN16)</f>
      </c>
      <c r="K20" s="29"/>
      <c r="L20" s="32"/>
    </row>
    <row r="21" spans="2:12" s="27" customFormat="1" ht="18" customHeight="1">
      <c r="B21" s="28"/>
      <c r="C21" s="29"/>
      <c r="D21" s="29"/>
      <c r="E21" s="21" t="str">
        <f>IF('Rekapitulace stavby'!E17="","",'Rekapitulace stavby'!E17)</f>
        <v> </v>
      </c>
      <c r="F21" s="29"/>
      <c r="G21" s="29"/>
      <c r="H21" s="29"/>
      <c r="I21" s="112" t="s">
        <v>28</v>
      </c>
      <c r="J21" s="113">
        <f>IF('Rekapitulace stavby'!AN17="","",'Rekapitulace stavby'!AN17)</f>
      </c>
      <c r="K21" s="29"/>
      <c r="L21" s="32"/>
    </row>
    <row r="22" spans="2:12" s="27" customFormat="1" ht="6.75" customHeight="1">
      <c r="B22" s="28"/>
      <c r="C22" s="29"/>
      <c r="D22" s="29"/>
      <c r="E22" s="29"/>
      <c r="F22" s="29"/>
      <c r="G22" s="29"/>
      <c r="H22" s="29"/>
      <c r="I22" s="111"/>
      <c r="J22" s="111"/>
      <c r="K22" s="29"/>
      <c r="L22" s="32"/>
    </row>
    <row r="23" spans="2:12" s="27" customFormat="1" ht="14.25" customHeight="1">
      <c r="B23" s="28"/>
      <c r="C23" s="29"/>
      <c r="D23" s="23" t="s">
        <v>32</v>
      </c>
      <c r="E23" s="29"/>
      <c r="F23" s="29"/>
      <c r="G23" s="29"/>
      <c r="H23" s="29"/>
      <c r="I23" s="111"/>
      <c r="J23" s="111"/>
      <c r="K23" s="29"/>
      <c r="L23" s="32"/>
    </row>
    <row r="24" spans="2:12" s="115" customFormat="1" ht="16.5" customHeight="1">
      <c r="B24" s="116"/>
      <c r="C24" s="117"/>
      <c r="D24" s="117"/>
      <c r="E24" s="344"/>
      <c r="F24" s="344"/>
      <c r="G24" s="344"/>
      <c r="H24" s="344"/>
      <c r="I24" s="118"/>
      <c r="J24" s="118"/>
      <c r="K24" s="117"/>
      <c r="L24" s="119"/>
    </row>
    <row r="25" spans="2:12" s="27" customFormat="1" ht="6.75" customHeight="1">
      <c r="B25" s="28"/>
      <c r="C25" s="29"/>
      <c r="D25" s="29"/>
      <c r="E25" s="29"/>
      <c r="F25" s="29"/>
      <c r="G25" s="29"/>
      <c r="H25" s="29"/>
      <c r="I25" s="111"/>
      <c r="J25" s="111"/>
      <c r="K25" s="29"/>
      <c r="L25" s="32"/>
    </row>
    <row r="26" spans="2:12" s="27" customFormat="1" ht="6.75" customHeight="1">
      <c r="B26" s="28"/>
      <c r="C26" s="29"/>
      <c r="D26" s="74"/>
      <c r="E26" s="74"/>
      <c r="F26" s="74"/>
      <c r="G26" s="74"/>
      <c r="H26" s="74"/>
      <c r="I26" s="120"/>
      <c r="J26" s="120"/>
      <c r="K26" s="74"/>
      <c r="L26" s="121"/>
    </row>
    <row r="27" spans="2:12" s="27" customFormat="1" ht="15">
      <c r="B27" s="28"/>
      <c r="C27" s="29"/>
      <c r="D27" s="29"/>
      <c r="E27" s="23" t="s">
        <v>107</v>
      </c>
      <c r="F27" s="29"/>
      <c r="G27" s="29"/>
      <c r="H27" s="29"/>
      <c r="I27" s="111"/>
      <c r="J27" s="111"/>
      <c r="K27" s="122">
        <f>I58</f>
        <v>0</v>
      </c>
      <c r="L27" s="32"/>
    </row>
    <row r="28" spans="2:12" s="27" customFormat="1" ht="15">
      <c r="B28" s="28"/>
      <c r="C28" s="29"/>
      <c r="D28" s="29"/>
      <c r="E28" s="23" t="s">
        <v>108</v>
      </c>
      <c r="F28" s="29"/>
      <c r="G28" s="29"/>
      <c r="H28" s="29"/>
      <c r="I28" s="111"/>
      <c r="J28" s="111"/>
      <c r="K28" s="122">
        <f>J58</f>
        <v>0</v>
      </c>
      <c r="L28" s="32"/>
    </row>
    <row r="29" spans="2:12" s="27" customFormat="1" ht="25.5" customHeight="1">
      <c r="B29" s="28"/>
      <c r="C29" s="29"/>
      <c r="D29" s="123" t="s">
        <v>33</v>
      </c>
      <c r="E29" s="29"/>
      <c r="F29" s="29"/>
      <c r="G29" s="29"/>
      <c r="H29" s="29"/>
      <c r="I29" s="111"/>
      <c r="J29" s="111"/>
      <c r="K29" s="78">
        <f>ROUND(K89,2)</f>
        <v>0</v>
      </c>
      <c r="L29" s="32"/>
    </row>
    <row r="30" spans="2:12" s="27" customFormat="1" ht="6.75" customHeight="1">
      <c r="B30" s="28"/>
      <c r="C30" s="29"/>
      <c r="D30" s="74"/>
      <c r="E30" s="74"/>
      <c r="F30" s="74"/>
      <c r="G30" s="74"/>
      <c r="H30" s="74"/>
      <c r="I30" s="120"/>
      <c r="J30" s="120"/>
      <c r="K30" s="74"/>
      <c r="L30" s="121"/>
    </row>
    <row r="31" spans="2:12" s="27" customFormat="1" ht="14.25" customHeight="1">
      <c r="B31" s="28"/>
      <c r="C31" s="29"/>
      <c r="D31" s="29"/>
      <c r="E31" s="29"/>
      <c r="F31" s="33" t="s">
        <v>35</v>
      </c>
      <c r="G31" s="29"/>
      <c r="H31" s="29"/>
      <c r="I31" s="124" t="s">
        <v>34</v>
      </c>
      <c r="J31" s="111"/>
      <c r="K31" s="33" t="s">
        <v>36</v>
      </c>
      <c r="L31" s="32"/>
    </row>
    <row r="32" spans="2:12" s="27" customFormat="1" ht="14.25" customHeight="1">
      <c r="B32" s="28"/>
      <c r="C32" s="29"/>
      <c r="D32" s="37" t="s">
        <v>37</v>
      </c>
      <c r="E32" s="37" t="s">
        <v>38</v>
      </c>
      <c r="F32" s="125">
        <f>ROUND(SUM(BE89:BE208),2)</f>
        <v>0</v>
      </c>
      <c r="G32" s="29"/>
      <c r="H32" s="29"/>
      <c r="I32" s="126">
        <v>0.21000000000000002</v>
      </c>
      <c r="J32" s="111"/>
      <c r="K32" s="125">
        <f>ROUND(ROUND((SUM(BE89:BE208)),2)*I32,2)</f>
        <v>0</v>
      </c>
      <c r="L32" s="32"/>
    </row>
    <row r="33" spans="2:12" s="27" customFormat="1" ht="14.25" customHeight="1">
      <c r="B33" s="28"/>
      <c r="C33" s="29"/>
      <c r="D33" s="29"/>
      <c r="E33" s="37" t="s">
        <v>39</v>
      </c>
      <c r="F33" s="125">
        <f>ROUND(SUM(BF89:BF208),2)</f>
        <v>0</v>
      </c>
      <c r="G33" s="29"/>
      <c r="H33" s="29"/>
      <c r="I33" s="126">
        <v>0.15000000000000002</v>
      </c>
      <c r="J33" s="111"/>
      <c r="K33" s="125">
        <f>ROUND(ROUND((SUM(BF89:BF208)),2)*I33,2)</f>
        <v>0</v>
      </c>
      <c r="L33" s="32"/>
    </row>
    <row r="34" spans="2:12" s="27" customFormat="1" ht="14.25" customHeight="1" hidden="1">
      <c r="B34" s="28"/>
      <c r="C34" s="29"/>
      <c r="D34" s="29"/>
      <c r="E34" s="37" t="s">
        <v>40</v>
      </c>
      <c r="F34" s="125">
        <f>ROUND(SUM(BG89:BG208),2)</f>
        <v>0</v>
      </c>
      <c r="G34" s="29"/>
      <c r="H34" s="29"/>
      <c r="I34" s="126">
        <v>0.21000000000000002</v>
      </c>
      <c r="J34" s="111"/>
      <c r="K34" s="125">
        <v>0</v>
      </c>
      <c r="L34" s="32"/>
    </row>
    <row r="35" spans="2:12" s="27" customFormat="1" ht="14.25" customHeight="1" hidden="1">
      <c r="B35" s="28"/>
      <c r="C35" s="29"/>
      <c r="D35" s="29"/>
      <c r="E35" s="37" t="s">
        <v>41</v>
      </c>
      <c r="F35" s="125">
        <f>ROUND(SUM(BH89:BH208),2)</f>
        <v>0</v>
      </c>
      <c r="G35" s="29"/>
      <c r="H35" s="29"/>
      <c r="I35" s="126">
        <v>0.15000000000000002</v>
      </c>
      <c r="J35" s="111"/>
      <c r="K35" s="125">
        <v>0</v>
      </c>
      <c r="L35" s="32"/>
    </row>
    <row r="36" spans="2:12" s="27" customFormat="1" ht="14.25" customHeight="1" hidden="1">
      <c r="B36" s="28"/>
      <c r="C36" s="29"/>
      <c r="D36" s="29"/>
      <c r="E36" s="37" t="s">
        <v>42</v>
      </c>
      <c r="F36" s="125">
        <f>ROUND(SUM(BI89:BI208),2)</f>
        <v>0</v>
      </c>
      <c r="G36" s="29"/>
      <c r="H36" s="29"/>
      <c r="I36" s="126">
        <v>0</v>
      </c>
      <c r="J36" s="111"/>
      <c r="K36" s="125">
        <v>0</v>
      </c>
      <c r="L36" s="32"/>
    </row>
    <row r="37" spans="2:12" s="27" customFormat="1" ht="6.75" customHeight="1">
      <c r="B37" s="28"/>
      <c r="C37" s="29"/>
      <c r="D37" s="29"/>
      <c r="E37" s="29"/>
      <c r="F37" s="29"/>
      <c r="G37" s="29"/>
      <c r="H37" s="29"/>
      <c r="I37" s="111"/>
      <c r="J37" s="111"/>
      <c r="K37" s="29"/>
      <c r="L37" s="32"/>
    </row>
    <row r="38" spans="2:12" s="27" customFormat="1" ht="25.5" customHeight="1">
      <c r="B38" s="28"/>
      <c r="C38" s="127"/>
      <c r="D38" s="128" t="s">
        <v>43</v>
      </c>
      <c r="E38" s="68"/>
      <c r="F38" s="68"/>
      <c r="G38" s="129" t="s">
        <v>44</v>
      </c>
      <c r="H38" s="130" t="s">
        <v>45</v>
      </c>
      <c r="I38" s="131"/>
      <c r="J38" s="131"/>
      <c r="K38" s="132">
        <f>SUM(K29:K36)</f>
        <v>0</v>
      </c>
      <c r="L38" s="133"/>
    </row>
    <row r="39" spans="2:12" s="27" customFormat="1" ht="14.25" customHeight="1">
      <c r="B39" s="44"/>
      <c r="C39" s="45"/>
      <c r="D39" s="45"/>
      <c r="E39" s="45"/>
      <c r="F39" s="45"/>
      <c r="G39" s="45"/>
      <c r="H39" s="45"/>
      <c r="I39" s="134"/>
      <c r="J39" s="134"/>
      <c r="K39" s="45"/>
      <c r="L39" s="46"/>
    </row>
    <row r="43" spans="2:12" s="27" customFormat="1" ht="6.75" customHeight="1">
      <c r="B43" s="135"/>
      <c r="C43" s="136"/>
      <c r="D43" s="136"/>
      <c r="E43" s="136"/>
      <c r="F43" s="136"/>
      <c r="G43" s="136"/>
      <c r="H43" s="136"/>
      <c r="I43" s="137"/>
      <c r="J43" s="137"/>
      <c r="K43" s="136"/>
      <c r="L43" s="138"/>
    </row>
    <row r="44" spans="2:12" s="27" customFormat="1" ht="36.75" customHeight="1">
      <c r="B44" s="28"/>
      <c r="C44" s="16" t="s">
        <v>109</v>
      </c>
      <c r="D44" s="29"/>
      <c r="E44" s="29"/>
      <c r="F44" s="29"/>
      <c r="G44" s="29"/>
      <c r="H44" s="29"/>
      <c r="I44" s="111"/>
      <c r="J44" s="111"/>
      <c r="K44" s="29"/>
      <c r="L44" s="32"/>
    </row>
    <row r="45" spans="2:12" s="27" customFormat="1" ht="6.75" customHeight="1">
      <c r="B45" s="28"/>
      <c r="C45" s="29"/>
      <c r="D45" s="29"/>
      <c r="E45" s="29"/>
      <c r="F45" s="29"/>
      <c r="G45" s="29"/>
      <c r="H45" s="29"/>
      <c r="I45" s="111"/>
      <c r="J45" s="111"/>
      <c r="K45" s="29"/>
      <c r="L45" s="32"/>
    </row>
    <row r="46" spans="2:12" s="27" customFormat="1" ht="14.25" customHeight="1">
      <c r="B46" s="28"/>
      <c r="C46" s="23" t="s">
        <v>18</v>
      </c>
      <c r="D46" s="29"/>
      <c r="E46" s="29"/>
      <c r="F46" s="29"/>
      <c r="G46" s="29"/>
      <c r="H46" s="29"/>
      <c r="I46" s="111"/>
      <c r="J46" s="111"/>
      <c r="K46" s="29"/>
      <c r="L46" s="32"/>
    </row>
    <row r="47" spans="2:12" s="27" customFormat="1" ht="16.5" customHeight="1">
      <c r="B47" s="28"/>
      <c r="C47" s="29"/>
      <c r="D47" s="29"/>
      <c r="E47" s="363" t="str">
        <f>E7</f>
        <v>Sokolov - Stavební úpravy komunikace ul. J.K. Tyla - Vodovod, kanalizace</v>
      </c>
      <c r="F47" s="363"/>
      <c r="G47" s="363"/>
      <c r="H47" s="363"/>
      <c r="I47" s="111"/>
      <c r="J47" s="111"/>
      <c r="K47" s="29"/>
      <c r="L47" s="32"/>
    </row>
    <row r="48" spans="2:12" s="27" customFormat="1" ht="14.25" customHeight="1">
      <c r="B48" s="28"/>
      <c r="C48" s="23" t="s">
        <v>105</v>
      </c>
      <c r="D48" s="29"/>
      <c r="E48" s="29"/>
      <c r="F48" s="29"/>
      <c r="G48" s="29"/>
      <c r="H48" s="29"/>
      <c r="I48" s="111"/>
      <c r="J48" s="111"/>
      <c r="K48" s="29"/>
      <c r="L48" s="32"/>
    </row>
    <row r="49" spans="2:12" s="27" customFormat="1" ht="17.25" customHeight="1">
      <c r="B49" s="28"/>
      <c r="C49" s="29"/>
      <c r="D49" s="29"/>
      <c r="E49" s="351" t="str">
        <f>E9</f>
        <v>2 - SO 03 Splašková kanalizace - tlakový řad B</v>
      </c>
      <c r="F49" s="351"/>
      <c r="G49" s="351"/>
      <c r="H49" s="351"/>
      <c r="I49" s="111"/>
      <c r="J49" s="111"/>
      <c r="K49" s="29"/>
      <c r="L49" s="32"/>
    </row>
    <row r="50" spans="2:12" s="27" customFormat="1" ht="6.75" customHeight="1">
      <c r="B50" s="28"/>
      <c r="C50" s="29"/>
      <c r="D50" s="29"/>
      <c r="E50" s="29"/>
      <c r="F50" s="29"/>
      <c r="G50" s="29"/>
      <c r="H50" s="29"/>
      <c r="I50" s="111"/>
      <c r="J50" s="111"/>
      <c r="K50" s="29"/>
      <c r="L50" s="32"/>
    </row>
    <row r="51" spans="2:12" s="27" customFormat="1" ht="18" customHeight="1">
      <c r="B51" s="28"/>
      <c r="C51" s="23" t="s">
        <v>22</v>
      </c>
      <c r="D51" s="29"/>
      <c r="E51" s="29"/>
      <c r="F51" s="21" t="str">
        <f>F12</f>
        <v> </v>
      </c>
      <c r="G51" s="29"/>
      <c r="H51" s="29"/>
      <c r="I51" s="112" t="s">
        <v>24</v>
      </c>
      <c r="J51" s="114" t="str">
        <f>IF(J12="","",J12)</f>
        <v>4. 5. 2019</v>
      </c>
      <c r="K51" s="29"/>
      <c r="L51" s="32"/>
    </row>
    <row r="52" spans="2:12" s="27" customFormat="1" ht="6.75" customHeight="1">
      <c r="B52" s="28"/>
      <c r="C52" s="29"/>
      <c r="D52" s="29"/>
      <c r="E52" s="29"/>
      <c r="F52" s="29"/>
      <c r="G52" s="29"/>
      <c r="H52" s="29"/>
      <c r="I52" s="111"/>
      <c r="J52" s="111"/>
      <c r="K52" s="29"/>
      <c r="L52" s="32"/>
    </row>
    <row r="53" spans="2:12" s="27" customFormat="1" ht="15">
      <c r="B53" s="28"/>
      <c r="C53" s="23" t="s">
        <v>26</v>
      </c>
      <c r="D53" s="29"/>
      <c r="E53" s="29"/>
      <c r="F53" s="21" t="str">
        <f>E15</f>
        <v> </v>
      </c>
      <c r="G53" s="29"/>
      <c r="H53" s="29"/>
      <c r="I53" s="112" t="s">
        <v>31</v>
      </c>
      <c r="J53" s="364" t="str">
        <f>E21</f>
        <v> </v>
      </c>
      <c r="K53" s="29"/>
      <c r="L53" s="32"/>
    </row>
    <row r="54" spans="2:12" s="27" customFormat="1" ht="14.25" customHeight="1">
      <c r="B54" s="28"/>
      <c r="C54" s="23" t="s">
        <v>29</v>
      </c>
      <c r="D54" s="29"/>
      <c r="E54" s="29"/>
      <c r="F54" s="21">
        <f>IF(E18="","",E18)</f>
      </c>
      <c r="G54" s="29"/>
      <c r="H54" s="29"/>
      <c r="I54" s="111"/>
      <c r="J54" s="364"/>
      <c r="K54" s="29"/>
      <c r="L54" s="32"/>
    </row>
    <row r="55" spans="2:12" s="27" customFormat="1" ht="9.75" customHeight="1">
      <c r="B55" s="28"/>
      <c r="C55" s="29"/>
      <c r="D55" s="29"/>
      <c r="E55" s="29"/>
      <c r="F55" s="29"/>
      <c r="G55" s="29"/>
      <c r="H55" s="29"/>
      <c r="I55" s="111"/>
      <c r="J55" s="111"/>
      <c r="K55" s="29"/>
      <c r="L55" s="32"/>
    </row>
    <row r="56" spans="2:12" s="27" customFormat="1" ht="29.25" customHeight="1">
      <c r="B56" s="28"/>
      <c r="C56" s="139" t="s">
        <v>110</v>
      </c>
      <c r="D56" s="127"/>
      <c r="E56" s="127"/>
      <c r="F56" s="127"/>
      <c r="G56" s="127"/>
      <c r="H56" s="127"/>
      <c r="I56" s="140" t="s">
        <v>111</v>
      </c>
      <c r="J56" s="140" t="s">
        <v>112</v>
      </c>
      <c r="K56" s="141" t="s">
        <v>113</v>
      </c>
      <c r="L56" s="142"/>
    </row>
    <row r="57" spans="2:12" s="27" customFormat="1" ht="9.75" customHeight="1">
      <c r="B57" s="28"/>
      <c r="C57" s="29"/>
      <c r="D57" s="29"/>
      <c r="E57" s="29"/>
      <c r="F57" s="29"/>
      <c r="G57" s="29"/>
      <c r="H57" s="29"/>
      <c r="I57" s="111"/>
      <c r="J57" s="111"/>
      <c r="K57" s="29"/>
      <c r="L57" s="32"/>
    </row>
    <row r="58" spans="2:47" s="27" customFormat="1" ht="29.25" customHeight="1">
      <c r="B58" s="28"/>
      <c r="C58" s="143" t="s">
        <v>114</v>
      </c>
      <c r="D58" s="29"/>
      <c r="E58" s="29"/>
      <c r="F58" s="29"/>
      <c r="G58" s="29"/>
      <c r="H58" s="29"/>
      <c r="I58" s="144">
        <f aca="true" t="shared" si="0" ref="I58:J60">Q89</f>
        <v>0</v>
      </c>
      <c r="J58" s="144">
        <f t="shared" si="0"/>
        <v>0</v>
      </c>
      <c r="K58" s="78">
        <f>K89</f>
        <v>0</v>
      </c>
      <c r="L58" s="32"/>
      <c r="AU58" s="10" t="s">
        <v>115</v>
      </c>
    </row>
    <row r="59" spans="2:12" s="145" customFormat="1" ht="24.75" customHeight="1">
      <c r="B59" s="146"/>
      <c r="C59" s="147"/>
      <c r="D59" s="148" t="s">
        <v>116</v>
      </c>
      <c r="E59" s="149"/>
      <c r="F59" s="149"/>
      <c r="G59" s="149"/>
      <c r="H59" s="149"/>
      <c r="I59" s="150">
        <f t="shared" si="0"/>
        <v>0</v>
      </c>
      <c r="J59" s="150">
        <f t="shared" si="0"/>
        <v>0</v>
      </c>
      <c r="K59" s="151">
        <f>K90</f>
        <v>0</v>
      </c>
      <c r="L59" s="152"/>
    </row>
    <row r="60" spans="2:12" s="153" customFormat="1" ht="19.5" customHeight="1">
      <c r="B60" s="154"/>
      <c r="C60" s="155"/>
      <c r="D60" s="156" t="s">
        <v>117</v>
      </c>
      <c r="E60" s="157"/>
      <c r="F60" s="157"/>
      <c r="G60" s="157"/>
      <c r="H60" s="157"/>
      <c r="I60" s="158">
        <f t="shared" si="0"/>
        <v>0</v>
      </c>
      <c r="J60" s="158">
        <f t="shared" si="0"/>
        <v>0</v>
      </c>
      <c r="K60" s="159">
        <f>K91</f>
        <v>0</v>
      </c>
      <c r="L60" s="160"/>
    </row>
    <row r="61" spans="2:12" s="153" customFormat="1" ht="19.5" customHeight="1">
      <c r="B61" s="154"/>
      <c r="C61" s="155"/>
      <c r="D61" s="156" t="s">
        <v>119</v>
      </c>
      <c r="E61" s="157"/>
      <c r="F61" s="157"/>
      <c r="G61" s="157"/>
      <c r="H61" s="157"/>
      <c r="I61" s="158">
        <f>Q141</f>
        <v>0</v>
      </c>
      <c r="J61" s="158">
        <f>R141</f>
        <v>0</v>
      </c>
      <c r="K61" s="159">
        <f>K141</f>
        <v>0</v>
      </c>
      <c r="L61" s="160"/>
    </row>
    <row r="62" spans="2:12" s="153" customFormat="1" ht="19.5" customHeight="1">
      <c r="B62" s="154"/>
      <c r="C62" s="155"/>
      <c r="D62" s="156" t="s">
        <v>120</v>
      </c>
      <c r="E62" s="157"/>
      <c r="F62" s="157"/>
      <c r="G62" s="157"/>
      <c r="H62" s="157"/>
      <c r="I62" s="158">
        <f>Q148</f>
        <v>0</v>
      </c>
      <c r="J62" s="158">
        <f>R148</f>
        <v>0</v>
      </c>
      <c r="K62" s="159">
        <f>K148</f>
        <v>0</v>
      </c>
      <c r="L62" s="160"/>
    </row>
    <row r="63" spans="2:12" s="153" customFormat="1" ht="19.5" customHeight="1">
      <c r="B63" s="154"/>
      <c r="C63" s="155"/>
      <c r="D63" s="156" t="s">
        <v>488</v>
      </c>
      <c r="E63" s="157"/>
      <c r="F63" s="157"/>
      <c r="G63" s="157"/>
      <c r="H63" s="157"/>
      <c r="I63" s="158">
        <f>Q190</f>
        <v>0</v>
      </c>
      <c r="J63" s="158">
        <f>R190</f>
        <v>0</v>
      </c>
      <c r="K63" s="159">
        <f>K190</f>
        <v>0</v>
      </c>
      <c r="L63" s="160"/>
    </row>
    <row r="64" spans="2:12" s="153" customFormat="1" ht="19.5" customHeight="1">
      <c r="B64" s="154"/>
      <c r="C64" s="155"/>
      <c r="D64" s="156" t="s">
        <v>121</v>
      </c>
      <c r="E64" s="157"/>
      <c r="F64" s="157"/>
      <c r="G64" s="157"/>
      <c r="H64" s="157"/>
      <c r="I64" s="158">
        <f>Q192</f>
        <v>0</v>
      </c>
      <c r="J64" s="158">
        <f>R192</f>
        <v>0</v>
      </c>
      <c r="K64" s="159">
        <f>K192</f>
        <v>0</v>
      </c>
      <c r="L64" s="160"/>
    </row>
    <row r="65" spans="2:12" s="145" customFormat="1" ht="24.75" customHeight="1">
      <c r="B65" s="146"/>
      <c r="C65" s="147"/>
      <c r="D65" s="148" t="s">
        <v>489</v>
      </c>
      <c r="E65" s="149"/>
      <c r="F65" s="149"/>
      <c r="G65" s="149"/>
      <c r="H65" s="149"/>
      <c r="I65" s="150">
        <f>Q194</f>
        <v>0</v>
      </c>
      <c r="J65" s="150">
        <f>R194</f>
        <v>0</v>
      </c>
      <c r="K65" s="151">
        <f>K194</f>
        <v>0</v>
      </c>
      <c r="L65" s="152"/>
    </row>
    <row r="66" spans="2:12" s="153" customFormat="1" ht="19.5" customHeight="1">
      <c r="B66" s="154"/>
      <c r="C66" s="155"/>
      <c r="D66" s="156" t="s">
        <v>490</v>
      </c>
      <c r="E66" s="157"/>
      <c r="F66" s="157"/>
      <c r="G66" s="157"/>
      <c r="H66" s="157"/>
      <c r="I66" s="158">
        <f>Q195</f>
        <v>0</v>
      </c>
      <c r="J66" s="158">
        <f>R195</f>
        <v>0</v>
      </c>
      <c r="K66" s="159">
        <f>K195</f>
        <v>0</v>
      </c>
      <c r="L66" s="160"/>
    </row>
    <row r="67" spans="2:12" s="153" customFormat="1" ht="19.5" customHeight="1">
      <c r="B67" s="154"/>
      <c r="C67" s="155"/>
      <c r="D67" s="156" t="s">
        <v>491</v>
      </c>
      <c r="E67" s="157"/>
      <c r="F67" s="157"/>
      <c r="G67" s="157"/>
      <c r="H67" s="157"/>
      <c r="I67" s="158">
        <f>Q198</f>
        <v>0</v>
      </c>
      <c r="J67" s="158">
        <f>R198</f>
        <v>0</v>
      </c>
      <c r="K67" s="159">
        <f>K198</f>
        <v>0</v>
      </c>
      <c r="L67" s="160"/>
    </row>
    <row r="68" spans="2:12" s="145" customFormat="1" ht="24.75" customHeight="1">
      <c r="B68" s="146"/>
      <c r="C68" s="147"/>
      <c r="D68" s="148" t="s">
        <v>122</v>
      </c>
      <c r="E68" s="149"/>
      <c r="F68" s="149"/>
      <c r="G68" s="149"/>
      <c r="H68" s="149"/>
      <c r="I68" s="150">
        <f>Q200</f>
        <v>0</v>
      </c>
      <c r="J68" s="150">
        <f>R200</f>
        <v>0</v>
      </c>
      <c r="K68" s="151">
        <f>K200</f>
        <v>0</v>
      </c>
      <c r="L68" s="152"/>
    </row>
    <row r="69" spans="2:12" s="153" customFormat="1" ht="19.5" customHeight="1">
      <c r="B69" s="154"/>
      <c r="C69" s="155"/>
      <c r="D69" s="156" t="s">
        <v>123</v>
      </c>
      <c r="E69" s="157"/>
      <c r="F69" s="157"/>
      <c r="G69" s="157"/>
      <c r="H69" s="157"/>
      <c r="I69" s="158">
        <f>Q201</f>
        <v>0</v>
      </c>
      <c r="J69" s="158">
        <f>R201</f>
        <v>0</v>
      </c>
      <c r="K69" s="159">
        <f>K201</f>
        <v>0</v>
      </c>
      <c r="L69" s="160"/>
    </row>
    <row r="70" spans="2:12" s="27" customFormat="1" ht="21.75" customHeight="1">
      <c r="B70" s="28"/>
      <c r="C70" s="29"/>
      <c r="D70" s="29"/>
      <c r="E70" s="29"/>
      <c r="F70" s="29"/>
      <c r="G70" s="29"/>
      <c r="H70" s="29"/>
      <c r="I70" s="111"/>
      <c r="J70" s="111"/>
      <c r="K70" s="29"/>
      <c r="L70" s="32"/>
    </row>
    <row r="71" spans="2:12" s="27" customFormat="1" ht="6.75" customHeight="1">
      <c r="B71" s="44"/>
      <c r="C71" s="45"/>
      <c r="D71" s="45"/>
      <c r="E71" s="45"/>
      <c r="F71" s="45"/>
      <c r="G71" s="45"/>
      <c r="H71" s="45"/>
      <c r="I71" s="134"/>
      <c r="J71" s="134"/>
      <c r="K71" s="45"/>
      <c r="L71" s="46"/>
    </row>
    <row r="75" spans="2:13" s="27" customFormat="1" ht="6.75" customHeight="1">
      <c r="B75" s="47"/>
      <c r="C75" s="48"/>
      <c r="D75" s="48"/>
      <c r="E75" s="48"/>
      <c r="F75" s="48"/>
      <c r="G75" s="48"/>
      <c r="H75" s="48"/>
      <c r="I75" s="137"/>
      <c r="J75" s="137"/>
      <c r="K75" s="48"/>
      <c r="L75" s="48"/>
      <c r="M75" s="49"/>
    </row>
    <row r="76" spans="2:13" s="27" customFormat="1" ht="36.75" customHeight="1">
      <c r="B76" s="28"/>
      <c r="C76" s="50" t="s">
        <v>124</v>
      </c>
      <c r="D76" s="51"/>
      <c r="E76" s="51"/>
      <c r="F76" s="51"/>
      <c r="G76" s="51"/>
      <c r="H76" s="51"/>
      <c r="I76" s="161"/>
      <c r="J76" s="161"/>
      <c r="K76" s="51"/>
      <c r="L76" s="51"/>
      <c r="M76" s="49"/>
    </row>
    <row r="77" spans="2:13" s="27" customFormat="1" ht="6.75" customHeight="1">
      <c r="B77" s="28"/>
      <c r="C77" s="51"/>
      <c r="D77" s="51"/>
      <c r="E77" s="51"/>
      <c r="F77" s="51"/>
      <c r="G77" s="51"/>
      <c r="H77" s="51"/>
      <c r="I77" s="161"/>
      <c r="J77" s="161"/>
      <c r="K77" s="51"/>
      <c r="L77" s="51"/>
      <c r="M77" s="49"/>
    </row>
    <row r="78" spans="2:13" s="27" customFormat="1" ht="14.25" customHeight="1">
      <c r="B78" s="28"/>
      <c r="C78" s="54" t="s">
        <v>18</v>
      </c>
      <c r="D78" s="51"/>
      <c r="E78" s="51"/>
      <c r="F78" s="51"/>
      <c r="G78" s="51"/>
      <c r="H78" s="51"/>
      <c r="I78" s="161"/>
      <c r="J78" s="161"/>
      <c r="K78" s="51"/>
      <c r="L78" s="51"/>
      <c r="M78" s="49"/>
    </row>
    <row r="79" spans="2:13" s="27" customFormat="1" ht="16.5" customHeight="1">
      <c r="B79" s="28"/>
      <c r="C79" s="51"/>
      <c r="D79" s="51"/>
      <c r="E79" s="363" t="str">
        <f>E7</f>
        <v>Sokolov - Stavební úpravy komunikace ul. J.K. Tyla - Vodovod, kanalizace</v>
      </c>
      <c r="F79" s="363"/>
      <c r="G79" s="363"/>
      <c r="H79" s="363"/>
      <c r="I79" s="161"/>
      <c r="J79" s="161"/>
      <c r="K79" s="51"/>
      <c r="L79" s="51"/>
      <c r="M79" s="49"/>
    </row>
    <row r="80" spans="2:13" s="27" customFormat="1" ht="14.25" customHeight="1">
      <c r="B80" s="28"/>
      <c r="C80" s="54" t="s">
        <v>105</v>
      </c>
      <c r="D80" s="51"/>
      <c r="E80" s="51"/>
      <c r="F80" s="51"/>
      <c r="G80" s="51"/>
      <c r="H80" s="51"/>
      <c r="I80" s="161"/>
      <c r="J80" s="161"/>
      <c r="K80" s="51"/>
      <c r="L80" s="51"/>
      <c r="M80" s="49"/>
    </row>
    <row r="81" spans="2:13" s="27" customFormat="1" ht="17.25" customHeight="1">
      <c r="B81" s="28"/>
      <c r="C81" s="51"/>
      <c r="D81" s="51"/>
      <c r="E81" s="351" t="str">
        <f>E9</f>
        <v>2 - SO 03 Splašková kanalizace - tlakový řad B</v>
      </c>
      <c r="F81" s="351"/>
      <c r="G81" s="351"/>
      <c r="H81" s="351"/>
      <c r="I81" s="161"/>
      <c r="J81" s="161"/>
      <c r="K81" s="51"/>
      <c r="L81" s="51"/>
      <c r="M81" s="49"/>
    </row>
    <row r="82" spans="2:13" s="27" customFormat="1" ht="6.75" customHeight="1">
      <c r="B82" s="28"/>
      <c r="C82" s="51"/>
      <c r="D82" s="51"/>
      <c r="E82" s="51"/>
      <c r="F82" s="51"/>
      <c r="G82" s="51"/>
      <c r="H82" s="51"/>
      <c r="I82" s="161"/>
      <c r="J82" s="161"/>
      <c r="K82" s="51"/>
      <c r="L82" s="51"/>
      <c r="M82" s="49"/>
    </row>
    <row r="83" spans="2:13" s="27" customFormat="1" ht="18" customHeight="1">
      <c r="B83" s="28"/>
      <c r="C83" s="54" t="s">
        <v>22</v>
      </c>
      <c r="D83" s="51"/>
      <c r="E83" s="51"/>
      <c r="F83" s="162" t="str">
        <f>F12</f>
        <v> </v>
      </c>
      <c r="G83" s="51"/>
      <c r="H83" s="51"/>
      <c r="I83" s="163" t="s">
        <v>24</v>
      </c>
      <c r="J83" s="164" t="str">
        <f>IF(J12="","",J12)</f>
        <v>4. 5. 2019</v>
      </c>
      <c r="K83" s="51"/>
      <c r="L83" s="51"/>
      <c r="M83" s="49"/>
    </row>
    <row r="84" spans="2:13" s="27" customFormat="1" ht="6.75" customHeight="1">
      <c r="B84" s="28"/>
      <c r="C84" s="51"/>
      <c r="D84" s="51"/>
      <c r="E84" s="51"/>
      <c r="F84" s="51"/>
      <c r="G84" s="51"/>
      <c r="H84" s="51"/>
      <c r="I84" s="161"/>
      <c r="J84" s="161"/>
      <c r="K84" s="51"/>
      <c r="L84" s="51"/>
      <c r="M84" s="49"/>
    </row>
    <row r="85" spans="2:13" s="27" customFormat="1" ht="15">
      <c r="B85" s="28"/>
      <c r="C85" s="54" t="s">
        <v>26</v>
      </c>
      <c r="D85" s="51"/>
      <c r="E85" s="51"/>
      <c r="F85" s="162" t="str">
        <f>E15</f>
        <v> </v>
      </c>
      <c r="G85" s="51"/>
      <c r="H85" s="51"/>
      <c r="I85" s="163" t="s">
        <v>31</v>
      </c>
      <c r="J85" s="165" t="str">
        <f>E21</f>
        <v> </v>
      </c>
      <c r="K85" s="51"/>
      <c r="L85" s="51"/>
      <c r="M85" s="49"/>
    </row>
    <row r="86" spans="2:13" s="27" customFormat="1" ht="14.25" customHeight="1">
      <c r="B86" s="28"/>
      <c r="C86" s="54" t="s">
        <v>29</v>
      </c>
      <c r="D86" s="51"/>
      <c r="E86" s="51"/>
      <c r="F86" s="162">
        <f>IF(E18="","",E18)</f>
      </c>
      <c r="G86" s="51"/>
      <c r="H86" s="51"/>
      <c r="I86" s="161"/>
      <c r="J86" s="161"/>
      <c r="K86" s="51"/>
      <c r="L86" s="51"/>
      <c r="M86" s="49"/>
    </row>
    <row r="87" spans="2:13" s="27" customFormat="1" ht="9.75" customHeight="1">
      <c r="B87" s="28"/>
      <c r="C87" s="51"/>
      <c r="D87" s="51"/>
      <c r="E87" s="51"/>
      <c r="F87" s="51"/>
      <c r="G87" s="51"/>
      <c r="H87" s="51"/>
      <c r="I87" s="161"/>
      <c r="J87" s="161"/>
      <c r="K87" s="51"/>
      <c r="L87" s="51"/>
      <c r="M87" s="49"/>
    </row>
    <row r="88" spans="2:24" s="166" customFormat="1" ht="29.25" customHeight="1">
      <c r="B88" s="167"/>
      <c r="C88" s="168" t="s">
        <v>125</v>
      </c>
      <c r="D88" s="169" t="s">
        <v>52</v>
      </c>
      <c r="E88" s="169" t="s">
        <v>48</v>
      </c>
      <c r="F88" s="169" t="s">
        <v>126</v>
      </c>
      <c r="G88" s="169" t="s">
        <v>127</v>
      </c>
      <c r="H88" s="169" t="s">
        <v>128</v>
      </c>
      <c r="I88" s="170" t="s">
        <v>129</v>
      </c>
      <c r="J88" s="170" t="s">
        <v>130</v>
      </c>
      <c r="K88" s="169" t="s">
        <v>113</v>
      </c>
      <c r="L88" s="171" t="s">
        <v>131</v>
      </c>
      <c r="M88" s="172"/>
      <c r="N88" s="70" t="s">
        <v>132</v>
      </c>
      <c r="O88" s="71" t="s">
        <v>37</v>
      </c>
      <c r="P88" s="71" t="s">
        <v>133</v>
      </c>
      <c r="Q88" s="71" t="s">
        <v>134</v>
      </c>
      <c r="R88" s="71" t="s">
        <v>135</v>
      </c>
      <c r="S88" s="71" t="s">
        <v>136</v>
      </c>
      <c r="T88" s="71" t="s">
        <v>137</v>
      </c>
      <c r="U88" s="71" t="s">
        <v>138</v>
      </c>
      <c r="V88" s="71" t="s">
        <v>139</v>
      </c>
      <c r="W88" s="71" t="s">
        <v>140</v>
      </c>
      <c r="X88" s="72" t="s">
        <v>141</v>
      </c>
    </row>
    <row r="89" spans="2:63" s="27" customFormat="1" ht="29.25" customHeight="1">
      <c r="B89" s="28"/>
      <c r="C89" s="76" t="s">
        <v>114</v>
      </c>
      <c r="D89" s="51"/>
      <c r="E89" s="51"/>
      <c r="F89" s="51"/>
      <c r="G89" s="51"/>
      <c r="H89" s="51"/>
      <c r="I89" s="161"/>
      <c r="J89" s="161"/>
      <c r="K89" s="173">
        <f>BK89</f>
        <v>0</v>
      </c>
      <c r="L89" s="51"/>
      <c r="M89" s="49"/>
      <c r="N89" s="73"/>
      <c r="O89" s="74"/>
      <c r="P89" s="74"/>
      <c r="Q89" s="174">
        <f>Q90+Q194+Q200</f>
        <v>0</v>
      </c>
      <c r="R89" s="174">
        <f>R90+R194+R200</f>
        <v>0</v>
      </c>
      <c r="S89" s="74"/>
      <c r="T89" s="175">
        <f>T90+T194+T200</f>
        <v>0</v>
      </c>
      <c r="U89" s="74"/>
      <c r="V89" s="175">
        <f>V90+V194+V200</f>
        <v>99.31726800999998</v>
      </c>
      <c r="W89" s="74"/>
      <c r="X89" s="176">
        <f>X90+X194+X200</f>
        <v>0</v>
      </c>
      <c r="AT89" s="10" t="s">
        <v>68</v>
      </c>
      <c r="AU89" s="10" t="s">
        <v>115</v>
      </c>
      <c r="BK89" s="177">
        <f>BK90+BK194+BK200</f>
        <v>0</v>
      </c>
    </row>
    <row r="90" spans="2:63" s="178" customFormat="1" ht="37.5" customHeight="1">
      <c r="B90" s="179"/>
      <c r="C90" s="180"/>
      <c r="D90" s="181" t="s">
        <v>68</v>
      </c>
      <c r="E90" s="182" t="s">
        <v>142</v>
      </c>
      <c r="F90" s="182" t="s">
        <v>143</v>
      </c>
      <c r="G90" s="180"/>
      <c r="H90" s="180"/>
      <c r="I90" s="183"/>
      <c r="J90" s="183"/>
      <c r="K90" s="184">
        <f>BK90</f>
        <v>0</v>
      </c>
      <c r="L90" s="180"/>
      <c r="M90" s="185"/>
      <c r="N90" s="186"/>
      <c r="O90" s="187"/>
      <c r="P90" s="187"/>
      <c r="Q90" s="188">
        <f>Q91+Q141+Q148+Q190+Q192</f>
        <v>0</v>
      </c>
      <c r="R90" s="188">
        <f>R91+R141+R148+R190+R192</f>
        <v>0</v>
      </c>
      <c r="S90" s="187"/>
      <c r="T90" s="189">
        <f>T91+T141+T148+T190+T192</f>
        <v>0</v>
      </c>
      <c r="U90" s="187"/>
      <c r="V90" s="189">
        <f>V91+V141+V148+V190+V192</f>
        <v>99.31077800999998</v>
      </c>
      <c r="W90" s="187"/>
      <c r="X90" s="190">
        <f>X91+X141+X148+X190+X192</f>
        <v>0</v>
      </c>
      <c r="AR90" s="191" t="s">
        <v>74</v>
      </c>
      <c r="AT90" s="192" t="s">
        <v>68</v>
      </c>
      <c r="AU90" s="192" t="s">
        <v>69</v>
      </c>
      <c r="AY90" s="191" t="s">
        <v>144</v>
      </c>
      <c r="BK90" s="193">
        <f>BK91+BK141+BK148+BK190+BK192</f>
        <v>0</v>
      </c>
    </row>
    <row r="91" spans="2:63" s="178" customFormat="1" ht="19.5" customHeight="1">
      <c r="B91" s="179"/>
      <c r="C91" s="180"/>
      <c r="D91" s="181" t="s">
        <v>68</v>
      </c>
      <c r="E91" s="194" t="s">
        <v>74</v>
      </c>
      <c r="F91" s="194" t="s">
        <v>145</v>
      </c>
      <c r="G91" s="180"/>
      <c r="H91" s="180"/>
      <c r="I91" s="183"/>
      <c r="J91" s="183"/>
      <c r="K91" s="195">
        <f>BK91</f>
        <v>0</v>
      </c>
      <c r="L91" s="180"/>
      <c r="M91" s="185"/>
      <c r="N91" s="186"/>
      <c r="O91" s="187"/>
      <c r="P91" s="187"/>
      <c r="Q91" s="188">
        <f>SUM(Q92:Q140)</f>
        <v>0</v>
      </c>
      <c r="R91" s="188">
        <f>SUM(R92:R140)</f>
        <v>0</v>
      </c>
      <c r="S91" s="187"/>
      <c r="T91" s="189">
        <f>SUM(T92:T140)</f>
        <v>0</v>
      </c>
      <c r="U91" s="187"/>
      <c r="V91" s="189">
        <f>SUM(V92:V140)</f>
        <v>72.82029831999999</v>
      </c>
      <c r="W91" s="187"/>
      <c r="X91" s="190">
        <f>SUM(X92:X140)</f>
        <v>0</v>
      </c>
      <c r="AR91" s="191" t="s">
        <v>74</v>
      </c>
      <c r="AT91" s="192" t="s">
        <v>68</v>
      </c>
      <c r="AU91" s="192" t="s">
        <v>74</v>
      </c>
      <c r="AY91" s="191" t="s">
        <v>144</v>
      </c>
      <c r="BK91" s="193">
        <f>SUM(BK92:BK140)</f>
        <v>0</v>
      </c>
    </row>
    <row r="92" spans="2:65" s="27" customFormat="1" ht="16.5" customHeight="1">
      <c r="B92" s="28"/>
      <c r="C92" s="196" t="s">
        <v>74</v>
      </c>
      <c r="D92" s="196" t="s">
        <v>146</v>
      </c>
      <c r="E92" s="197" t="s">
        <v>147</v>
      </c>
      <c r="F92" s="198" t="s">
        <v>148</v>
      </c>
      <c r="G92" s="199" t="s">
        <v>149</v>
      </c>
      <c r="H92" s="200">
        <v>50</v>
      </c>
      <c r="I92" s="201"/>
      <c r="J92" s="201"/>
      <c r="K92" s="202">
        <f>ROUND(P92*H92,2)</f>
        <v>0</v>
      </c>
      <c r="L92" s="198"/>
      <c r="M92" s="49"/>
      <c r="N92" s="203"/>
      <c r="O92" s="204" t="s">
        <v>38</v>
      </c>
      <c r="P92" s="125">
        <f>I92+J92</f>
        <v>0</v>
      </c>
      <c r="Q92" s="125">
        <f>ROUND(I92*H92,2)</f>
        <v>0</v>
      </c>
      <c r="R92" s="125">
        <f>ROUND(J92*H92,2)</f>
        <v>0</v>
      </c>
      <c r="S92" s="29"/>
      <c r="T92" s="205">
        <f>S92*H92</f>
        <v>0</v>
      </c>
      <c r="U92" s="205">
        <v>4E-05</v>
      </c>
      <c r="V92" s="205">
        <f>U92*H92</f>
        <v>0.002</v>
      </c>
      <c r="W92" s="205">
        <v>0</v>
      </c>
      <c r="X92" s="206">
        <f>W92*H92</f>
        <v>0</v>
      </c>
      <c r="AR92" s="10" t="s">
        <v>84</v>
      </c>
      <c r="AT92" s="10" t="s">
        <v>146</v>
      </c>
      <c r="AU92" s="10" t="s">
        <v>78</v>
      </c>
      <c r="AY92" s="10" t="s">
        <v>144</v>
      </c>
      <c r="BE92" s="207">
        <f>IF(O92="základní",K92,0)</f>
        <v>0</v>
      </c>
      <c r="BF92" s="207">
        <f>IF(O92="snížená",K92,0)</f>
        <v>0</v>
      </c>
      <c r="BG92" s="207">
        <f>IF(O92="zákl. přenesená",K92,0)</f>
        <v>0</v>
      </c>
      <c r="BH92" s="207">
        <f>IF(O92="sníž. přenesená",K92,0)</f>
        <v>0</v>
      </c>
      <c r="BI92" s="207">
        <f>IF(O92="nulová",K92,0)</f>
        <v>0</v>
      </c>
      <c r="BJ92" s="10" t="s">
        <v>74</v>
      </c>
      <c r="BK92" s="207">
        <f>ROUND(P92*H92,2)</f>
        <v>0</v>
      </c>
      <c r="BL92" s="10" t="s">
        <v>84</v>
      </c>
      <c r="BM92" s="10" t="s">
        <v>492</v>
      </c>
    </row>
    <row r="93" spans="2:65" s="27" customFormat="1" ht="25.5" customHeight="1">
      <c r="B93" s="28"/>
      <c r="C93" s="196" t="s">
        <v>78</v>
      </c>
      <c r="D93" s="196" t="s">
        <v>146</v>
      </c>
      <c r="E93" s="197" t="s">
        <v>155</v>
      </c>
      <c r="F93" s="198" t="s">
        <v>156</v>
      </c>
      <c r="G93" s="199" t="s">
        <v>157</v>
      </c>
      <c r="H93" s="200">
        <v>5</v>
      </c>
      <c r="I93" s="201"/>
      <c r="J93" s="201"/>
      <c r="K93" s="202">
        <f>ROUND(P93*H93,2)</f>
        <v>0</v>
      </c>
      <c r="L93" s="198"/>
      <c r="M93" s="49"/>
      <c r="N93" s="203"/>
      <c r="O93" s="204" t="s">
        <v>38</v>
      </c>
      <c r="P93" s="125">
        <f>I93+J93</f>
        <v>0</v>
      </c>
      <c r="Q93" s="125">
        <f>ROUND(I93*H93,2)</f>
        <v>0</v>
      </c>
      <c r="R93" s="125">
        <f>ROUND(J93*H93,2)</f>
        <v>0</v>
      </c>
      <c r="S93" s="29"/>
      <c r="T93" s="205">
        <f>S93*H93</f>
        <v>0</v>
      </c>
      <c r="U93" s="205">
        <v>0</v>
      </c>
      <c r="V93" s="205">
        <f>U93*H93</f>
        <v>0</v>
      </c>
      <c r="W93" s="205">
        <v>0</v>
      </c>
      <c r="X93" s="206">
        <f>W93*H93</f>
        <v>0</v>
      </c>
      <c r="AR93" s="10" t="s">
        <v>84</v>
      </c>
      <c r="AT93" s="10" t="s">
        <v>146</v>
      </c>
      <c r="AU93" s="10" t="s">
        <v>78</v>
      </c>
      <c r="AY93" s="10" t="s">
        <v>144</v>
      </c>
      <c r="BE93" s="207">
        <f>IF(O93="základní",K93,0)</f>
        <v>0</v>
      </c>
      <c r="BF93" s="207">
        <f>IF(O93="snížená",K93,0)</f>
        <v>0</v>
      </c>
      <c r="BG93" s="207">
        <f>IF(O93="zákl. přenesená",K93,0)</f>
        <v>0</v>
      </c>
      <c r="BH93" s="207">
        <f>IF(O93="sníž. přenesená",K93,0)</f>
        <v>0</v>
      </c>
      <c r="BI93" s="207">
        <f>IF(O93="nulová",K93,0)</f>
        <v>0</v>
      </c>
      <c r="BJ93" s="10" t="s">
        <v>74</v>
      </c>
      <c r="BK93" s="207">
        <f>ROUND(P93*H93,2)</f>
        <v>0</v>
      </c>
      <c r="BL93" s="10" t="s">
        <v>84</v>
      </c>
      <c r="BM93" s="10" t="s">
        <v>493</v>
      </c>
    </row>
    <row r="94" spans="2:65" s="27" customFormat="1" ht="16.5" customHeight="1">
      <c r="B94" s="28"/>
      <c r="C94" s="196" t="s">
        <v>81</v>
      </c>
      <c r="D94" s="196" t="s">
        <v>146</v>
      </c>
      <c r="E94" s="197" t="s">
        <v>159</v>
      </c>
      <c r="F94" s="198" t="s">
        <v>160</v>
      </c>
      <c r="G94" s="199" t="s">
        <v>161</v>
      </c>
      <c r="H94" s="200">
        <v>9</v>
      </c>
      <c r="I94" s="201"/>
      <c r="J94" s="201"/>
      <c r="K94" s="202">
        <f>ROUND(P94*H94,2)</f>
        <v>0</v>
      </c>
      <c r="L94" s="198"/>
      <c r="M94" s="49"/>
      <c r="N94" s="203"/>
      <c r="O94" s="204" t="s">
        <v>38</v>
      </c>
      <c r="P94" s="125">
        <f>I94+J94</f>
        <v>0</v>
      </c>
      <c r="Q94" s="125">
        <f>ROUND(I94*H94,2)</f>
        <v>0</v>
      </c>
      <c r="R94" s="125">
        <f>ROUND(J94*H94,2)</f>
        <v>0</v>
      </c>
      <c r="S94" s="29"/>
      <c r="T94" s="205">
        <f>S94*H94</f>
        <v>0</v>
      </c>
      <c r="U94" s="205">
        <v>0.00868</v>
      </c>
      <c r="V94" s="205">
        <f>U94*H94</f>
        <v>0.07812</v>
      </c>
      <c r="W94" s="205">
        <v>0</v>
      </c>
      <c r="X94" s="206">
        <f>W94*H94</f>
        <v>0</v>
      </c>
      <c r="AR94" s="10" t="s">
        <v>84</v>
      </c>
      <c r="AT94" s="10" t="s">
        <v>146</v>
      </c>
      <c r="AU94" s="10" t="s">
        <v>78</v>
      </c>
      <c r="AY94" s="10" t="s">
        <v>144</v>
      </c>
      <c r="BE94" s="207">
        <f>IF(O94="základní",K94,0)</f>
        <v>0</v>
      </c>
      <c r="BF94" s="207">
        <f>IF(O94="snížená",K94,0)</f>
        <v>0</v>
      </c>
      <c r="BG94" s="207">
        <f>IF(O94="zákl. přenesená",K94,0)</f>
        <v>0</v>
      </c>
      <c r="BH94" s="207">
        <f>IF(O94="sníž. přenesená",K94,0)</f>
        <v>0</v>
      </c>
      <c r="BI94" s="207">
        <f>IF(O94="nulová",K94,0)</f>
        <v>0</v>
      </c>
      <c r="BJ94" s="10" t="s">
        <v>74</v>
      </c>
      <c r="BK94" s="207">
        <f>ROUND(P94*H94,2)</f>
        <v>0</v>
      </c>
      <c r="BL94" s="10" t="s">
        <v>84</v>
      </c>
      <c r="BM94" s="10" t="s">
        <v>494</v>
      </c>
    </row>
    <row r="95" spans="2:51" s="208" customFormat="1" ht="13.5">
      <c r="B95" s="209"/>
      <c r="C95" s="210"/>
      <c r="D95" s="211" t="s">
        <v>163</v>
      </c>
      <c r="E95" s="212"/>
      <c r="F95" s="213" t="s">
        <v>495</v>
      </c>
      <c r="G95" s="210"/>
      <c r="H95" s="214">
        <v>9</v>
      </c>
      <c r="I95" s="215"/>
      <c r="J95" s="215"/>
      <c r="K95" s="210"/>
      <c r="L95" s="210"/>
      <c r="M95" s="216"/>
      <c r="N95" s="217"/>
      <c r="O95" s="218"/>
      <c r="P95" s="218"/>
      <c r="Q95" s="218"/>
      <c r="R95" s="218"/>
      <c r="S95" s="218"/>
      <c r="T95" s="218"/>
      <c r="U95" s="218"/>
      <c r="V95" s="218"/>
      <c r="W95" s="218"/>
      <c r="X95" s="219"/>
      <c r="AT95" s="220" t="s">
        <v>163</v>
      </c>
      <c r="AU95" s="220" t="s">
        <v>78</v>
      </c>
      <c r="AV95" s="208" t="s">
        <v>78</v>
      </c>
      <c r="AW95" s="208" t="s">
        <v>7</v>
      </c>
      <c r="AX95" s="208" t="s">
        <v>74</v>
      </c>
      <c r="AY95" s="220" t="s">
        <v>144</v>
      </c>
    </row>
    <row r="96" spans="2:65" s="27" customFormat="1" ht="16.5" customHeight="1">
      <c r="B96" s="28"/>
      <c r="C96" s="196" t="s">
        <v>84</v>
      </c>
      <c r="D96" s="196" t="s">
        <v>146</v>
      </c>
      <c r="E96" s="197" t="s">
        <v>165</v>
      </c>
      <c r="F96" s="198" t="s">
        <v>166</v>
      </c>
      <c r="G96" s="199" t="s">
        <v>161</v>
      </c>
      <c r="H96" s="200">
        <v>21</v>
      </c>
      <c r="I96" s="201"/>
      <c r="J96" s="201"/>
      <c r="K96" s="202">
        <f>ROUND(P96*H96,2)</f>
        <v>0</v>
      </c>
      <c r="L96" s="198"/>
      <c r="M96" s="49"/>
      <c r="N96" s="203"/>
      <c r="O96" s="204" t="s">
        <v>38</v>
      </c>
      <c r="P96" s="125">
        <f>I96+J96</f>
        <v>0</v>
      </c>
      <c r="Q96" s="125">
        <f>ROUND(I96*H96,2)</f>
        <v>0</v>
      </c>
      <c r="R96" s="125">
        <f>ROUND(J96*H96,2)</f>
        <v>0</v>
      </c>
      <c r="S96" s="29"/>
      <c r="T96" s="205">
        <f>S96*H96</f>
        <v>0</v>
      </c>
      <c r="U96" s="205">
        <v>0.0369</v>
      </c>
      <c r="V96" s="205">
        <f>U96*H96</f>
        <v>0.7749</v>
      </c>
      <c r="W96" s="205">
        <v>0</v>
      </c>
      <c r="X96" s="206">
        <f>W96*H96</f>
        <v>0</v>
      </c>
      <c r="AR96" s="10" t="s">
        <v>84</v>
      </c>
      <c r="AT96" s="10" t="s">
        <v>146</v>
      </c>
      <c r="AU96" s="10" t="s">
        <v>78</v>
      </c>
      <c r="AY96" s="10" t="s">
        <v>144</v>
      </c>
      <c r="BE96" s="207">
        <f>IF(O96="základní",K96,0)</f>
        <v>0</v>
      </c>
      <c r="BF96" s="207">
        <f>IF(O96="snížená",K96,0)</f>
        <v>0</v>
      </c>
      <c r="BG96" s="207">
        <f>IF(O96="zákl. přenesená",K96,0)</f>
        <v>0</v>
      </c>
      <c r="BH96" s="207">
        <f>IF(O96="sníž. přenesená",K96,0)</f>
        <v>0</v>
      </c>
      <c r="BI96" s="207">
        <f>IF(O96="nulová",K96,0)</f>
        <v>0</v>
      </c>
      <c r="BJ96" s="10" t="s">
        <v>74</v>
      </c>
      <c r="BK96" s="207">
        <f>ROUND(P96*H96,2)</f>
        <v>0</v>
      </c>
      <c r="BL96" s="10" t="s">
        <v>84</v>
      </c>
      <c r="BM96" s="10" t="s">
        <v>496</v>
      </c>
    </row>
    <row r="97" spans="2:51" s="208" customFormat="1" ht="13.5">
      <c r="B97" s="209"/>
      <c r="C97" s="210"/>
      <c r="D97" s="211" t="s">
        <v>163</v>
      </c>
      <c r="E97" s="212"/>
      <c r="F97" s="213" t="s">
        <v>497</v>
      </c>
      <c r="G97" s="210"/>
      <c r="H97" s="214">
        <v>21</v>
      </c>
      <c r="I97" s="215"/>
      <c r="J97" s="215"/>
      <c r="K97" s="210"/>
      <c r="L97" s="210"/>
      <c r="M97" s="216"/>
      <c r="N97" s="217"/>
      <c r="O97" s="218"/>
      <c r="P97" s="218"/>
      <c r="Q97" s="218"/>
      <c r="R97" s="218"/>
      <c r="S97" s="218"/>
      <c r="T97" s="218"/>
      <c r="U97" s="218"/>
      <c r="V97" s="218"/>
      <c r="W97" s="218"/>
      <c r="X97" s="219"/>
      <c r="AT97" s="220" t="s">
        <v>163</v>
      </c>
      <c r="AU97" s="220" t="s">
        <v>78</v>
      </c>
      <c r="AV97" s="208" t="s">
        <v>78</v>
      </c>
      <c r="AW97" s="208" t="s">
        <v>7</v>
      </c>
      <c r="AX97" s="208" t="s">
        <v>74</v>
      </c>
      <c r="AY97" s="220" t="s">
        <v>144</v>
      </c>
    </row>
    <row r="98" spans="2:65" s="27" customFormat="1" ht="16.5" customHeight="1">
      <c r="B98" s="28"/>
      <c r="C98" s="196" t="s">
        <v>87</v>
      </c>
      <c r="D98" s="196" t="s">
        <v>146</v>
      </c>
      <c r="E98" s="197" t="s">
        <v>169</v>
      </c>
      <c r="F98" s="198" t="s">
        <v>170</v>
      </c>
      <c r="G98" s="199" t="s">
        <v>171</v>
      </c>
      <c r="H98" s="200">
        <v>62.752</v>
      </c>
      <c r="I98" s="201"/>
      <c r="J98" s="201"/>
      <c r="K98" s="202">
        <f>ROUND(P98*H98,2)</f>
        <v>0</v>
      </c>
      <c r="L98" s="198"/>
      <c r="M98" s="49"/>
      <c r="N98" s="203"/>
      <c r="O98" s="204" t="s">
        <v>38</v>
      </c>
      <c r="P98" s="125">
        <f>I98+J98</f>
        <v>0</v>
      </c>
      <c r="Q98" s="125">
        <f>ROUND(I98*H98,2)</f>
        <v>0</v>
      </c>
      <c r="R98" s="125">
        <f>ROUND(J98*H98,2)</f>
        <v>0</v>
      </c>
      <c r="S98" s="29"/>
      <c r="T98" s="205">
        <f>S98*H98</f>
        <v>0</v>
      </c>
      <c r="U98" s="205">
        <v>0</v>
      </c>
      <c r="V98" s="205">
        <f>U98*H98</f>
        <v>0</v>
      </c>
      <c r="W98" s="205">
        <v>0</v>
      </c>
      <c r="X98" s="206">
        <f>W98*H98</f>
        <v>0</v>
      </c>
      <c r="AR98" s="10" t="s">
        <v>84</v>
      </c>
      <c r="AT98" s="10" t="s">
        <v>146</v>
      </c>
      <c r="AU98" s="10" t="s">
        <v>78</v>
      </c>
      <c r="AY98" s="10" t="s">
        <v>144</v>
      </c>
      <c r="BE98" s="207">
        <f>IF(O98="základní",K98,0)</f>
        <v>0</v>
      </c>
      <c r="BF98" s="207">
        <f>IF(O98="snížená",K98,0)</f>
        <v>0</v>
      </c>
      <c r="BG98" s="207">
        <f>IF(O98="zákl. přenesená",K98,0)</f>
        <v>0</v>
      </c>
      <c r="BH98" s="207">
        <f>IF(O98="sníž. přenesená",K98,0)</f>
        <v>0</v>
      </c>
      <c r="BI98" s="207">
        <f>IF(O98="nulová",K98,0)</f>
        <v>0</v>
      </c>
      <c r="BJ98" s="10" t="s">
        <v>74</v>
      </c>
      <c r="BK98" s="207">
        <f>ROUND(P98*H98,2)</f>
        <v>0</v>
      </c>
      <c r="BL98" s="10" t="s">
        <v>84</v>
      </c>
      <c r="BM98" s="10" t="s">
        <v>498</v>
      </c>
    </row>
    <row r="99" spans="2:51" s="208" customFormat="1" ht="13.5">
      <c r="B99" s="209"/>
      <c r="C99" s="210"/>
      <c r="D99" s="211" t="s">
        <v>163</v>
      </c>
      <c r="E99" s="212"/>
      <c r="F99" s="213" t="s">
        <v>499</v>
      </c>
      <c r="G99" s="210"/>
      <c r="H99" s="214">
        <v>62.752</v>
      </c>
      <c r="I99" s="215"/>
      <c r="J99" s="215"/>
      <c r="K99" s="210"/>
      <c r="L99" s="210"/>
      <c r="M99" s="216"/>
      <c r="N99" s="217"/>
      <c r="O99" s="218"/>
      <c r="P99" s="218"/>
      <c r="Q99" s="218"/>
      <c r="R99" s="218"/>
      <c r="S99" s="218"/>
      <c r="T99" s="218"/>
      <c r="U99" s="218"/>
      <c r="V99" s="218"/>
      <c r="W99" s="218"/>
      <c r="X99" s="219"/>
      <c r="AT99" s="220" t="s">
        <v>163</v>
      </c>
      <c r="AU99" s="220" t="s">
        <v>78</v>
      </c>
      <c r="AV99" s="208" t="s">
        <v>78</v>
      </c>
      <c r="AW99" s="208" t="s">
        <v>7</v>
      </c>
      <c r="AX99" s="208" t="s">
        <v>74</v>
      </c>
      <c r="AY99" s="220" t="s">
        <v>144</v>
      </c>
    </row>
    <row r="100" spans="2:65" s="27" customFormat="1" ht="16.5" customHeight="1">
      <c r="B100" s="28"/>
      <c r="C100" s="196" t="s">
        <v>90</v>
      </c>
      <c r="D100" s="196" t="s">
        <v>146</v>
      </c>
      <c r="E100" s="197" t="s">
        <v>174</v>
      </c>
      <c r="F100" s="198" t="s">
        <v>175</v>
      </c>
      <c r="G100" s="199" t="s">
        <v>171</v>
      </c>
      <c r="H100" s="200">
        <v>62.752</v>
      </c>
      <c r="I100" s="201"/>
      <c r="J100" s="201"/>
      <c r="K100" s="202">
        <f>ROUND(P100*H100,2)</f>
        <v>0</v>
      </c>
      <c r="L100" s="198"/>
      <c r="M100" s="49"/>
      <c r="N100" s="203"/>
      <c r="O100" s="204" t="s">
        <v>38</v>
      </c>
      <c r="P100" s="125">
        <f>I100+J100</f>
        <v>0</v>
      </c>
      <c r="Q100" s="125">
        <f>ROUND(I100*H100,2)</f>
        <v>0</v>
      </c>
      <c r="R100" s="125">
        <f>ROUND(J100*H100,2)</f>
        <v>0</v>
      </c>
      <c r="S100" s="29"/>
      <c r="T100" s="205">
        <f>S100*H100</f>
        <v>0</v>
      </c>
      <c r="U100" s="205">
        <v>0</v>
      </c>
      <c r="V100" s="205">
        <f>U100*H100</f>
        <v>0</v>
      </c>
      <c r="W100" s="205">
        <v>0</v>
      </c>
      <c r="X100" s="206">
        <f>W100*H100</f>
        <v>0</v>
      </c>
      <c r="AR100" s="10" t="s">
        <v>84</v>
      </c>
      <c r="AT100" s="10" t="s">
        <v>146</v>
      </c>
      <c r="AU100" s="10" t="s">
        <v>78</v>
      </c>
      <c r="AY100" s="10" t="s">
        <v>144</v>
      </c>
      <c r="BE100" s="207">
        <f>IF(O100="základní",K100,0)</f>
        <v>0</v>
      </c>
      <c r="BF100" s="207">
        <f>IF(O100="snížená",K100,0)</f>
        <v>0</v>
      </c>
      <c r="BG100" s="207">
        <f>IF(O100="zákl. přenesená",K100,0)</f>
        <v>0</v>
      </c>
      <c r="BH100" s="207">
        <f>IF(O100="sníž. přenesená",K100,0)</f>
        <v>0</v>
      </c>
      <c r="BI100" s="207">
        <f>IF(O100="nulová",K100,0)</f>
        <v>0</v>
      </c>
      <c r="BJ100" s="10" t="s">
        <v>74</v>
      </c>
      <c r="BK100" s="207">
        <f>ROUND(P100*H100,2)</f>
        <v>0</v>
      </c>
      <c r="BL100" s="10" t="s">
        <v>84</v>
      </c>
      <c r="BM100" s="10" t="s">
        <v>500</v>
      </c>
    </row>
    <row r="101" spans="2:51" s="208" customFormat="1" ht="27">
      <c r="B101" s="209"/>
      <c r="C101" s="210"/>
      <c r="D101" s="211" t="s">
        <v>163</v>
      </c>
      <c r="E101" s="212"/>
      <c r="F101" s="213" t="s">
        <v>501</v>
      </c>
      <c r="G101" s="210"/>
      <c r="H101" s="214">
        <v>364.896</v>
      </c>
      <c r="I101" s="215"/>
      <c r="J101" s="215"/>
      <c r="K101" s="210"/>
      <c r="L101" s="210"/>
      <c r="M101" s="216"/>
      <c r="N101" s="217"/>
      <c r="O101" s="218"/>
      <c r="P101" s="218"/>
      <c r="Q101" s="218"/>
      <c r="R101" s="218"/>
      <c r="S101" s="218"/>
      <c r="T101" s="218"/>
      <c r="U101" s="218"/>
      <c r="V101" s="218"/>
      <c r="W101" s="218"/>
      <c r="X101" s="219"/>
      <c r="AT101" s="220" t="s">
        <v>163</v>
      </c>
      <c r="AU101" s="220" t="s">
        <v>78</v>
      </c>
      <c r="AV101" s="208" t="s">
        <v>78</v>
      </c>
      <c r="AW101" s="208" t="s">
        <v>7</v>
      </c>
      <c r="AX101" s="208" t="s">
        <v>69</v>
      </c>
      <c r="AY101" s="220" t="s">
        <v>144</v>
      </c>
    </row>
    <row r="102" spans="2:51" s="221" customFormat="1" ht="13.5">
      <c r="B102" s="222"/>
      <c r="C102" s="223"/>
      <c r="D102" s="211" t="s">
        <v>163</v>
      </c>
      <c r="E102" s="224"/>
      <c r="F102" s="225" t="s">
        <v>179</v>
      </c>
      <c r="G102" s="223"/>
      <c r="H102" s="226">
        <v>364.896</v>
      </c>
      <c r="I102" s="227"/>
      <c r="J102" s="227"/>
      <c r="K102" s="223"/>
      <c r="L102" s="223"/>
      <c r="M102" s="228"/>
      <c r="N102" s="229"/>
      <c r="O102" s="230"/>
      <c r="P102" s="230"/>
      <c r="Q102" s="230"/>
      <c r="R102" s="230"/>
      <c r="S102" s="230"/>
      <c r="T102" s="230"/>
      <c r="U102" s="230"/>
      <c r="V102" s="230"/>
      <c r="W102" s="230"/>
      <c r="X102" s="231"/>
      <c r="AT102" s="232" t="s">
        <v>163</v>
      </c>
      <c r="AU102" s="232" t="s">
        <v>78</v>
      </c>
      <c r="AV102" s="221" t="s">
        <v>81</v>
      </c>
      <c r="AW102" s="221" t="s">
        <v>7</v>
      </c>
      <c r="AX102" s="221" t="s">
        <v>69</v>
      </c>
      <c r="AY102" s="232" t="s">
        <v>144</v>
      </c>
    </row>
    <row r="103" spans="2:51" s="208" customFormat="1" ht="13.5">
      <c r="B103" s="209"/>
      <c r="C103" s="210"/>
      <c r="D103" s="211" t="s">
        <v>163</v>
      </c>
      <c r="E103" s="212"/>
      <c r="F103" s="213" t="s">
        <v>502</v>
      </c>
      <c r="G103" s="210"/>
      <c r="H103" s="214">
        <v>182.448</v>
      </c>
      <c r="I103" s="215"/>
      <c r="J103" s="215"/>
      <c r="K103" s="210"/>
      <c r="L103" s="210"/>
      <c r="M103" s="216"/>
      <c r="N103" s="217"/>
      <c r="O103" s="218"/>
      <c r="P103" s="218"/>
      <c r="Q103" s="218"/>
      <c r="R103" s="218"/>
      <c r="S103" s="218"/>
      <c r="T103" s="218"/>
      <c r="U103" s="218"/>
      <c r="V103" s="218"/>
      <c r="W103" s="218"/>
      <c r="X103" s="219"/>
      <c r="AT103" s="220" t="s">
        <v>163</v>
      </c>
      <c r="AU103" s="220" t="s">
        <v>78</v>
      </c>
      <c r="AV103" s="208" t="s">
        <v>78</v>
      </c>
      <c r="AW103" s="208" t="s">
        <v>7</v>
      </c>
      <c r="AX103" s="208" t="s">
        <v>69</v>
      </c>
      <c r="AY103" s="220" t="s">
        <v>144</v>
      </c>
    </row>
    <row r="104" spans="2:51" s="208" customFormat="1" ht="13.5">
      <c r="B104" s="209"/>
      <c r="C104" s="210"/>
      <c r="D104" s="211" t="s">
        <v>163</v>
      </c>
      <c r="E104" s="212"/>
      <c r="F104" s="213" t="s">
        <v>503</v>
      </c>
      <c r="G104" s="210"/>
      <c r="H104" s="214">
        <v>-54.648</v>
      </c>
      <c r="I104" s="215"/>
      <c r="J104" s="215"/>
      <c r="K104" s="210"/>
      <c r="L104" s="210"/>
      <c r="M104" s="216"/>
      <c r="N104" s="217"/>
      <c r="O104" s="218"/>
      <c r="P104" s="218"/>
      <c r="Q104" s="218"/>
      <c r="R104" s="218"/>
      <c r="S104" s="218"/>
      <c r="T104" s="218"/>
      <c r="U104" s="218"/>
      <c r="V104" s="218"/>
      <c r="W104" s="218"/>
      <c r="X104" s="219"/>
      <c r="AT104" s="220" t="s">
        <v>163</v>
      </c>
      <c r="AU104" s="220" t="s">
        <v>78</v>
      </c>
      <c r="AV104" s="208" t="s">
        <v>78</v>
      </c>
      <c r="AW104" s="208" t="s">
        <v>7</v>
      </c>
      <c r="AX104" s="208" t="s">
        <v>69</v>
      </c>
      <c r="AY104" s="220" t="s">
        <v>144</v>
      </c>
    </row>
    <row r="105" spans="2:51" s="208" customFormat="1" ht="13.5">
      <c r="B105" s="209"/>
      <c r="C105" s="210"/>
      <c r="D105" s="211" t="s">
        <v>163</v>
      </c>
      <c r="E105" s="212"/>
      <c r="F105" s="213" t="s">
        <v>504</v>
      </c>
      <c r="G105" s="210"/>
      <c r="H105" s="214">
        <v>-2.296</v>
      </c>
      <c r="I105" s="215"/>
      <c r="J105" s="215"/>
      <c r="K105" s="210"/>
      <c r="L105" s="210"/>
      <c r="M105" s="216"/>
      <c r="N105" s="217"/>
      <c r="O105" s="218"/>
      <c r="P105" s="218"/>
      <c r="Q105" s="218"/>
      <c r="R105" s="218"/>
      <c r="S105" s="218"/>
      <c r="T105" s="218"/>
      <c r="U105" s="218"/>
      <c r="V105" s="218"/>
      <c r="W105" s="218"/>
      <c r="X105" s="219"/>
      <c r="AT105" s="220" t="s">
        <v>163</v>
      </c>
      <c r="AU105" s="220" t="s">
        <v>78</v>
      </c>
      <c r="AV105" s="208" t="s">
        <v>78</v>
      </c>
      <c r="AW105" s="208" t="s">
        <v>7</v>
      </c>
      <c r="AX105" s="208" t="s">
        <v>69</v>
      </c>
      <c r="AY105" s="220" t="s">
        <v>144</v>
      </c>
    </row>
    <row r="106" spans="2:51" s="221" customFormat="1" ht="13.5">
      <c r="B106" s="222"/>
      <c r="C106" s="223"/>
      <c r="D106" s="211" t="s">
        <v>163</v>
      </c>
      <c r="E106" s="224"/>
      <c r="F106" s="225" t="s">
        <v>179</v>
      </c>
      <c r="G106" s="223"/>
      <c r="H106" s="226">
        <v>125.504</v>
      </c>
      <c r="I106" s="227"/>
      <c r="J106" s="227"/>
      <c r="K106" s="223"/>
      <c r="L106" s="223"/>
      <c r="M106" s="228"/>
      <c r="N106" s="229"/>
      <c r="O106" s="230"/>
      <c r="P106" s="230"/>
      <c r="Q106" s="230"/>
      <c r="R106" s="230"/>
      <c r="S106" s="230"/>
      <c r="T106" s="230"/>
      <c r="U106" s="230"/>
      <c r="V106" s="230"/>
      <c r="W106" s="230"/>
      <c r="X106" s="231"/>
      <c r="AT106" s="232" t="s">
        <v>163</v>
      </c>
      <c r="AU106" s="232" t="s">
        <v>78</v>
      </c>
      <c r="AV106" s="221" t="s">
        <v>81</v>
      </c>
      <c r="AW106" s="221" t="s">
        <v>7</v>
      </c>
      <c r="AX106" s="221" t="s">
        <v>69</v>
      </c>
      <c r="AY106" s="232" t="s">
        <v>144</v>
      </c>
    </row>
    <row r="107" spans="2:51" s="208" customFormat="1" ht="13.5">
      <c r="B107" s="209"/>
      <c r="C107" s="210"/>
      <c r="D107" s="211" t="s">
        <v>163</v>
      </c>
      <c r="E107" s="212"/>
      <c r="F107" s="213" t="s">
        <v>499</v>
      </c>
      <c r="G107" s="210"/>
      <c r="H107" s="214">
        <v>62.752</v>
      </c>
      <c r="I107" s="215"/>
      <c r="J107" s="215"/>
      <c r="K107" s="210"/>
      <c r="L107" s="210"/>
      <c r="M107" s="216"/>
      <c r="N107" s="217"/>
      <c r="O107" s="218"/>
      <c r="P107" s="218"/>
      <c r="Q107" s="218"/>
      <c r="R107" s="218"/>
      <c r="S107" s="218"/>
      <c r="T107" s="218"/>
      <c r="U107" s="218"/>
      <c r="V107" s="218"/>
      <c r="W107" s="218"/>
      <c r="X107" s="219"/>
      <c r="AT107" s="220" t="s">
        <v>163</v>
      </c>
      <c r="AU107" s="220" t="s">
        <v>78</v>
      </c>
      <c r="AV107" s="208" t="s">
        <v>78</v>
      </c>
      <c r="AW107" s="208" t="s">
        <v>7</v>
      </c>
      <c r="AX107" s="208" t="s">
        <v>74</v>
      </c>
      <c r="AY107" s="220" t="s">
        <v>144</v>
      </c>
    </row>
    <row r="108" spans="2:65" s="27" customFormat="1" ht="16.5" customHeight="1">
      <c r="B108" s="28"/>
      <c r="C108" s="196" t="s">
        <v>93</v>
      </c>
      <c r="D108" s="196" t="s">
        <v>146</v>
      </c>
      <c r="E108" s="197" t="s">
        <v>184</v>
      </c>
      <c r="F108" s="198" t="s">
        <v>185</v>
      </c>
      <c r="G108" s="199" t="s">
        <v>171</v>
      </c>
      <c r="H108" s="200">
        <v>62.752</v>
      </c>
      <c r="I108" s="201"/>
      <c r="J108" s="201"/>
      <c r="K108" s="202">
        <f>ROUND(P108*H108,2)</f>
        <v>0</v>
      </c>
      <c r="L108" s="198"/>
      <c r="M108" s="49"/>
      <c r="N108" s="203"/>
      <c r="O108" s="204" t="s">
        <v>38</v>
      </c>
      <c r="P108" s="125">
        <f>I108+J108</f>
        <v>0</v>
      </c>
      <c r="Q108" s="125">
        <f>ROUND(I108*H108,2)</f>
        <v>0</v>
      </c>
      <c r="R108" s="125">
        <f>ROUND(J108*H108,2)</f>
        <v>0</v>
      </c>
      <c r="S108" s="29"/>
      <c r="T108" s="205">
        <f>S108*H108</f>
        <v>0</v>
      </c>
      <c r="U108" s="205">
        <v>0</v>
      </c>
      <c r="V108" s="205">
        <f>U108*H108</f>
        <v>0</v>
      </c>
      <c r="W108" s="205">
        <v>0</v>
      </c>
      <c r="X108" s="206">
        <f>W108*H108</f>
        <v>0</v>
      </c>
      <c r="AR108" s="10" t="s">
        <v>84</v>
      </c>
      <c r="AT108" s="10" t="s">
        <v>146</v>
      </c>
      <c r="AU108" s="10" t="s">
        <v>78</v>
      </c>
      <c r="AY108" s="10" t="s">
        <v>144</v>
      </c>
      <c r="BE108" s="207">
        <f>IF(O108="základní",K108,0)</f>
        <v>0</v>
      </c>
      <c r="BF108" s="207">
        <f>IF(O108="snížená",K108,0)</f>
        <v>0</v>
      </c>
      <c r="BG108" s="207">
        <f>IF(O108="zákl. přenesená",K108,0)</f>
        <v>0</v>
      </c>
      <c r="BH108" s="207">
        <f>IF(O108="sníž. přenesená",K108,0)</f>
        <v>0</v>
      </c>
      <c r="BI108" s="207">
        <f>IF(O108="nulová",K108,0)</f>
        <v>0</v>
      </c>
      <c r="BJ108" s="10" t="s">
        <v>74</v>
      </c>
      <c r="BK108" s="207">
        <f>ROUND(P108*H108,2)</f>
        <v>0</v>
      </c>
      <c r="BL108" s="10" t="s">
        <v>84</v>
      </c>
      <c r="BM108" s="10" t="s">
        <v>505</v>
      </c>
    </row>
    <row r="109" spans="2:65" s="27" customFormat="1" ht="16.5" customHeight="1">
      <c r="B109" s="28"/>
      <c r="C109" s="196" t="s">
        <v>96</v>
      </c>
      <c r="D109" s="196" t="s">
        <v>146</v>
      </c>
      <c r="E109" s="197" t="s">
        <v>188</v>
      </c>
      <c r="F109" s="198" t="s">
        <v>189</v>
      </c>
      <c r="G109" s="199" t="s">
        <v>171</v>
      </c>
      <c r="H109" s="200">
        <v>50.202</v>
      </c>
      <c r="I109" s="201"/>
      <c r="J109" s="201"/>
      <c r="K109" s="202">
        <f>ROUND(P109*H109,2)</f>
        <v>0</v>
      </c>
      <c r="L109" s="198"/>
      <c r="M109" s="49"/>
      <c r="N109" s="203"/>
      <c r="O109" s="204" t="s">
        <v>38</v>
      </c>
      <c r="P109" s="125">
        <f>I109+J109</f>
        <v>0</v>
      </c>
      <c r="Q109" s="125">
        <f>ROUND(I109*H109,2)</f>
        <v>0</v>
      </c>
      <c r="R109" s="125">
        <f>ROUND(J109*H109,2)</f>
        <v>0</v>
      </c>
      <c r="S109" s="29"/>
      <c r="T109" s="205">
        <f>S109*H109</f>
        <v>0</v>
      </c>
      <c r="U109" s="205">
        <v>0</v>
      </c>
      <c r="V109" s="205">
        <f>U109*H109</f>
        <v>0</v>
      </c>
      <c r="W109" s="205">
        <v>0</v>
      </c>
      <c r="X109" s="206">
        <f>W109*H109</f>
        <v>0</v>
      </c>
      <c r="AR109" s="10" t="s">
        <v>84</v>
      </c>
      <c r="AT109" s="10" t="s">
        <v>146</v>
      </c>
      <c r="AU109" s="10" t="s">
        <v>78</v>
      </c>
      <c r="AY109" s="10" t="s">
        <v>144</v>
      </c>
      <c r="BE109" s="207">
        <f>IF(O109="základní",K109,0)</f>
        <v>0</v>
      </c>
      <c r="BF109" s="207">
        <f>IF(O109="snížená",K109,0)</f>
        <v>0</v>
      </c>
      <c r="BG109" s="207">
        <f>IF(O109="zákl. přenesená",K109,0)</f>
        <v>0</v>
      </c>
      <c r="BH109" s="207">
        <f>IF(O109="sníž. přenesená",K109,0)</f>
        <v>0</v>
      </c>
      <c r="BI109" s="207">
        <f>IF(O109="nulová",K109,0)</f>
        <v>0</v>
      </c>
      <c r="BJ109" s="10" t="s">
        <v>74</v>
      </c>
      <c r="BK109" s="207">
        <f>ROUND(P109*H109,2)</f>
        <v>0</v>
      </c>
      <c r="BL109" s="10" t="s">
        <v>84</v>
      </c>
      <c r="BM109" s="10" t="s">
        <v>506</v>
      </c>
    </row>
    <row r="110" spans="2:51" s="208" customFormat="1" ht="13.5">
      <c r="B110" s="209"/>
      <c r="C110" s="210"/>
      <c r="D110" s="211" t="s">
        <v>163</v>
      </c>
      <c r="E110" s="212"/>
      <c r="F110" s="213" t="s">
        <v>507</v>
      </c>
      <c r="G110" s="210"/>
      <c r="H110" s="214">
        <v>50.202</v>
      </c>
      <c r="I110" s="215"/>
      <c r="J110" s="215"/>
      <c r="K110" s="210"/>
      <c r="L110" s="210"/>
      <c r="M110" s="216"/>
      <c r="N110" s="217"/>
      <c r="O110" s="218"/>
      <c r="P110" s="218"/>
      <c r="Q110" s="218"/>
      <c r="R110" s="218"/>
      <c r="S110" s="218"/>
      <c r="T110" s="218"/>
      <c r="U110" s="218"/>
      <c r="V110" s="218"/>
      <c r="W110" s="218"/>
      <c r="X110" s="219"/>
      <c r="AT110" s="220" t="s">
        <v>163</v>
      </c>
      <c r="AU110" s="220" t="s">
        <v>78</v>
      </c>
      <c r="AV110" s="208" t="s">
        <v>78</v>
      </c>
      <c r="AW110" s="208" t="s">
        <v>7</v>
      </c>
      <c r="AX110" s="208" t="s">
        <v>74</v>
      </c>
      <c r="AY110" s="220" t="s">
        <v>144</v>
      </c>
    </row>
    <row r="111" spans="2:65" s="27" customFormat="1" ht="16.5" customHeight="1">
      <c r="B111" s="28"/>
      <c r="C111" s="196" t="s">
        <v>187</v>
      </c>
      <c r="D111" s="196" t="s">
        <v>146</v>
      </c>
      <c r="E111" s="197" t="s">
        <v>193</v>
      </c>
      <c r="F111" s="198" t="s">
        <v>194</v>
      </c>
      <c r="G111" s="199" t="s">
        <v>171</v>
      </c>
      <c r="H111" s="200">
        <v>50.202</v>
      </c>
      <c r="I111" s="201"/>
      <c r="J111" s="201"/>
      <c r="K111" s="202">
        <f>ROUND(P111*H111,2)</f>
        <v>0</v>
      </c>
      <c r="L111" s="198"/>
      <c r="M111" s="49"/>
      <c r="N111" s="203"/>
      <c r="O111" s="204" t="s">
        <v>38</v>
      </c>
      <c r="P111" s="125">
        <f>I111+J111</f>
        <v>0</v>
      </c>
      <c r="Q111" s="125">
        <f>ROUND(I111*H111,2)</f>
        <v>0</v>
      </c>
      <c r="R111" s="125">
        <f>ROUND(J111*H111,2)</f>
        <v>0</v>
      </c>
      <c r="S111" s="29"/>
      <c r="T111" s="205">
        <f>S111*H111</f>
        <v>0</v>
      </c>
      <c r="U111" s="205">
        <v>0</v>
      </c>
      <c r="V111" s="205">
        <f>U111*H111</f>
        <v>0</v>
      </c>
      <c r="W111" s="205">
        <v>0</v>
      </c>
      <c r="X111" s="206">
        <f>W111*H111</f>
        <v>0</v>
      </c>
      <c r="AR111" s="10" t="s">
        <v>84</v>
      </c>
      <c r="AT111" s="10" t="s">
        <v>146</v>
      </c>
      <c r="AU111" s="10" t="s">
        <v>78</v>
      </c>
      <c r="AY111" s="10" t="s">
        <v>144</v>
      </c>
      <c r="BE111" s="207">
        <f>IF(O111="základní",K111,0)</f>
        <v>0</v>
      </c>
      <c r="BF111" s="207">
        <f>IF(O111="snížená",K111,0)</f>
        <v>0</v>
      </c>
      <c r="BG111" s="207">
        <f>IF(O111="zákl. přenesená",K111,0)</f>
        <v>0</v>
      </c>
      <c r="BH111" s="207">
        <f>IF(O111="sníž. přenesená",K111,0)</f>
        <v>0</v>
      </c>
      <c r="BI111" s="207">
        <f>IF(O111="nulová",K111,0)</f>
        <v>0</v>
      </c>
      <c r="BJ111" s="10" t="s">
        <v>74</v>
      </c>
      <c r="BK111" s="207">
        <f>ROUND(P111*H111,2)</f>
        <v>0</v>
      </c>
      <c r="BL111" s="10" t="s">
        <v>84</v>
      </c>
      <c r="BM111" s="10" t="s">
        <v>508</v>
      </c>
    </row>
    <row r="112" spans="2:65" s="27" customFormat="1" ht="16.5" customHeight="1">
      <c r="B112" s="28"/>
      <c r="C112" s="196" t="s">
        <v>192</v>
      </c>
      <c r="D112" s="196" t="s">
        <v>146</v>
      </c>
      <c r="E112" s="197" t="s">
        <v>197</v>
      </c>
      <c r="F112" s="198" t="s">
        <v>198</v>
      </c>
      <c r="G112" s="199" t="s">
        <v>171</v>
      </c>
      <c r="H112" s="200">
        <v>12.55</v>
      </c>
      <c r="I112" s="201"/>
      <c r="J112" s="201"/>
      <c r="K112" s="202">
        <f>ROUND(P112*H112,2)</f>
        <v>0</v>
      </c>
      <c r="L112" s="198"/>
      <c r="M112" s="49"/>
      <c r="N112" s="203"/>
      <c r="O112" s="204" t="s">
        <v>38</v>
      </c>
      <c r="P112" s="125">
        <f>I112+J112</f>
        <v>0</v>
      </c>
      <c r="Q112" s="125">
        <f>ROUND(I112*H112,2)</f>
        <v>0</v>
      </c>
      <c r="R112" s="125">
        <f>ROUND(J112*H112,2)</f>
        <v>0</v>
      </c>
      <c r="S112" s="29"/>
      <c r="T112" s="205">
        <f>S112*H112</f>
        <v>0</v>
      </c>
      <c r="U112" s="205">
        <v>0.010440000000000001</v>
      </c>
      <c r="V112" s="205">
        <f>U112*H112</f>
        <v>0.13102200000000003</v>
      </c>
      <c r="W112" s="205">
        <v>0</v>
      </c>
      <c r="X112" s="206">
        <f>W112*H112</f>
        <v>0</v>
      </c>
      <c r="AR112" s="10" t="s">
        <v>84</v>
      </c>
      <c r="AT112" s="10" t="s">
        <v>146</v>
      </c>
      <c r="AU112" s="10" t="s">
        <v>78</v>
      </c>
      <c r="AY112" s="10" t="s">
        <v>144</v>
      </c>
      <c r="BE112" s="207">
        <f>IF(O112="základní",K112,0)</f>
        <v>0</v>
      </c>
      <c r="BF112" s="207">
        <f>IF(O112="snížená",K112,0)</f>
        <v>0</v>
      </c>
      <c r="BG112" s="207">
        <f>IF(O112="zákl. přenesená",K112,0)</f>
        <v>0</v>
      </c>
      <c r="BH112" s="207">
        <f>IF(O112="sníž. přenesená",K112,0)</f>
        <v>0</v>
      </c>
      <c r="BI112" s="207">
        <f>IF(O112="nulová",K112,0)</f>
        <v>0</v>
      </c>
      <c r="BJ112" s="10" t="s">
        <v>74</v>
      </c>
      <c r="BK112" s="207">
        <f>ROUND(P112*H112,2)</f>
        <v>0</v>
      </c>
      <c r="BL112" s="10" t="s">
        <v>84</v>
      </c>
      <c r="BM112" s="10" t="s">
        <v>509</v>
      </c>
    </row>
    <row r="113" spans="2:51" s="208" customFormat="1" ht="13.5">
      <c r="B113" s="209"/>
      <c r="C113" s="210"/>
      <c r="D113" s="211" t="s">
        <v>163</v>
      </c>
      <c r="E113" s="212"/>
      <c r="F113" s="213" t="s">
        <v>510</v>
      </c>
      <c r="G113" s="210"/>
      <c r="H113" s="214">
        <v>12.55</v>
      </c>
      <c r="I113" s="215"/>
      <c r="J113" s="215"/>
      <c r="K113" s="210"/>
      <c r="L113" s="210"/>
      <c r="M113" s="216"/>
      <c r="N113" s="217"/>
      <c r="O113" s="218"/>
      <c r="P113" s="218"/>
      <c r="Q113" s="218"/>
      <c r="R113" s="218"/>
      <c r="S113" s="218"/>
      <c r="T113" s="218"/>
      <c r="U113" s="218"/>
      <c r="V113" s="218"/>
      <c r="W113" s="218"/>
      <c r="X113" s="219"/>
      <c r="AT113" s="220" t="s">
        <v>163</v>
      </c>
      <c r="AU113" s="220" t="s">
        <v>78</v>
      </c>
      <c r="AV113" s="208" t="s">
        <v>78</v>
      </c>
      <c r="AW113" s="208" t="s">
        <v>7</v>
      </c>
      <c r="AX113" s="208" t="s">
        <v>74</v>
      </c>
      <c r="AY113" s="220" t="s">
        <v>144</v>
      </c>
    </row>
    <row r="114" spans="2:65" s="27" customFormat="1" ht="16.5" customHeight="1">
      <c r="B114" s="28"/>
      <c r="C114" s="196" t="s">
        <v>196</v>
      </c>
      <c r="D114" s="196" t="s">
        <v>146</v>
      </c>
      <c r="E114" s="197" t="s">
        <v>202</v>
      </c>
      <c r="F114" s="198" t="s">
        <v>203</v>
      </c>
      <c r="G114" s="199" t="s">
        <v>204</v>
      </c>
      <c r="H114" s="200">
        <v>182.448</v>
      </c>
      <c r="I114" s="201"/>
      <c r="J114" s="201"/>
      <c r="K114" s="202">
        <f>ROUND(P114*H114,2)</f>
        <v>0</v>
      </c>
      <c r="L114" s="198"/>
      <c r="M114" s="49"/>
      <c r="N114" s="203"/>
      <c r="O114" s="204" t="s">
        <v>38</v>
      </c>
      <c r="P114" s="125">
        <f>I114+J114</f>
        <v>0</v>
      </c>
      <c r="Q114" s="125">
        <f>ROUND(I114*H114,2)</f>
        <v>0</v>
      </c>
      <c r="R114" s="125">
        <f>ROUND(J114*H114,2)</f>
        <v>0</v>
      </c>
      <c r="S114" s="29"/>
      <c r="T114" s="205">
        <f>S114*H114</f>
        <v>0</v>
      </c>
      <c r="U114" s="205">
        <v>0.0008399999999999999</v>
      </c>
      <c r="V114" s="205">
        <f>U114*H114</f>
        <v>0.15325632</v>
      </c>
      <c r="W114" s="205">
        <v>0</v>
      </c>
      <c r="X114" s="206">
        <f>W114*H114</f>
        <v>0</v>
      </c>
      <c r="AR114" s="10" t="s">
        <v>84</v>
      </c>
      <c r="AT114" s="10" t="s">
        <v>146</v>
      </c>
      <c r="AU114" s="10" t="s">
        <v>78</v>
      </c>
      <c r="AY114" s="10" t="s">
        <v>144</v>
      </c>
      <c r="BE114" s="207">
        <f>IF(O114="základní",K114,0)</f>
        <v>0</v>
      </c>
      <c r="BF114" s="207">
        <f>IF(O114="snížená",K114,0)</f>
        <v>0</v>
      </c>
      <c r="BG114" s="207">
        <f>IF(O114="zákl. přenesená",K114,0)</f>
        <v>0</v>
      </c>
      <c r="BH114" s="207">
        <f>IF(O114="sníž. přenesená",K114,0)</f>
        <v>0</v>
      </c>
      <c r="BI114" s="207">
        <f>IF(O114="nulová",K114,0)</f>
        <v>0</v>
      </c>
      <c r="BJ114" s="10" t="s">
        <v>74</v>
      </c>
      <c r="BK114" s="207">
        <f>ROUND(P114*H114,2)</f>
        <v>0</v>
      </c>
      <c r="BL114" s="10" t="s">
        <v>84</v>
      </c>
      <c r="BM114" s="10" t="s">
        <v>511</v>
      </c>
    </row>
    <row r="115" spans="2:51" s="208" customFormat="1" ht="13.5">
      <c r="B115" s="209"/>
      <c r="C115" s="210"/>
      <c r="D115" s="211" t="s">
        <v>163</v>
      </c>
      <c r="E115" s="212"/>
      <c r="F115" s="213" t="s">
        <v>512</v>
      </c>
      <c r="G115" s="210"/>
      <c r="H115" s="214">
        <v>182.448</v>
      </c>
      <c r="I115" s="215"/>
      <c r="J115" s="215"/>
      <c r="K115" s="210"/>
      <c r="L115" s="210"/>
      <c r="M115" s="216"/>
      <c r="N115" s="217"/>
      <c r="O115" s="218"/>
      <c r="P115" s="218"/>
      <c r="Q115" s="218"/>
      <c r="R115" s="218"/>
      <c r="S115" s="218"/>
      <c r="T115" s="218"/>
      <c r="U115" s="218"/>
      <c r="V115" s="218"/>
      <c r="W115" s="218"/>
      <c r="X115" s="219"/>
      <c r="AT115" s="220" t="s">
        <v>163</v>
      </c>
      <c r="AU115" s="220" t="s">
        <v>78</v>
      </c>
      <c r="AV115" s="208" t="s">
        <v>78</v>
      </c>
      <c r="AW115" s="208" t="s">
        <v>7</v>
      </c>
      <c r="AX115" s="208" t="s">
        <v>74</v>
      </c>
      <c r="AY115" s="220" t="s">
        <v>144</v>
      </c>
    </row>
    <row r="116" spans="2:65" s="27" customFormat="1" ht="16.5" customHeight="1">
      <c r="B116" s="28"/>
      <c r="C116" s="196" t="s">
        <v>208</v>
      </c>
      <c r="D116" s="196" t="s">
        <v>146</v>
      </c>
      <c r="E116" s="197" t="s">
        <v>214</v>
      </c>
      <c r="F116" s="198" t="s">
        <v>215</v>
      </c>
      <c r="G116" s="199" t="s">
        <v>204</v>
      </c>
      <c r="H116" s="200">
        <v>182.448</v>
      </c>
      <c r="I116" s="201"/>
      <c r="J116" s="201"/>
      <c r="K116" s="202">
        <f>ROUND(P116*H116,2)</f>
        <v>0</v>
      </c>
      <c r="L116" s="198"/>
      <c r="M116" s="49"/>
      <c r="N116" s="203"/>
      <c r="O116" s="204" t="s">
        <v>38</v>
      </c>
      <c r="P116" s="125">
        <f>I116+J116</f>
        <v>0</v>
      </c>
      <c r="Q116" s="125">
        <f>ROUND(I116*H116,2)</f>
        <v>0</v>
      </c>
      <c r="R116" s="125">
        <f>ROUND(J116*H116,2)</f>
        <v>0</v>
      </c>
      <c r="S116" s="29"/>
      <c r="T116" s="205">
        <f>S116*H116</f>
        <v>0</v>
      </c>
      <c r="U116" s="205">
        <v>0</v>
      </c>
      <c r="V116" s="205">
        <f>U116*H116</f>
        <v>0</v>
      </c>
      <c r="W116" s="205">
        <v>0</v>
      </c>
      <c r="X116" s="206">
        <f>W116*H116</f>
        <v>0</v>
      </c>
      <c r="AR116" s="10" t="s">
        <v>84</v>
      </c>
      <c r="AT116" s="10" t="s">
        <v>146</v>
      </c>
      <c r="AU116" s="10" t="s">
        <v>78</v>
      </c>
      <c r="AY116" s="10" t="s">
        <v>144</v>
      </c>
      <c r="BE116" s="207">
        <f>IF(O116="základní",K116,0)</f>
        <v>0</v>
      </c>
      <c r="BF116" s="207">
        <f>IF(O116="snížená",K116,0)</f>
        <v>0</v>
      </c>
      <c r="BG116" s="207">
        <f>IF(O116="zákl. přenesená",K116,0)</f>
        <v>0</v>
      </c>
      <c r="BH116" s="207">
        <f>IF(O116="sníž. přenesená",K116,0)</f>
        <v>0</v>
      </c>
      <c r="BI116" s="207">
        <f>IF(O116="nulová",K116,0)</f>
        <v>0</v>
      </c>
      <c r="BJ116" s="10" t="s">
        <v>74</v>
      </c>
      <c r="BK116" s="207">
        <f>ROUND(P116*H116,2)</f>
        <v>0</v>
      </c>
      <c r="BL116" s="10" t="s">
        <v>84</v>
      </c>
      <c r="BM116" s="10" t="s">
        <v>513</v>
      </c>
    </row>
    <row r="117" spans="2:65" s="27" customFormat="1" ht="16.5" customHeight="1">
      <c r="B117" s="28"/>
      <c r="C117" s="196" t="s">
        <v>217</v>
      </c>
      <c r="D117" s="196" t="s">
        <v>146</v>
      </c>
      <c r="E117" s="197" t="s">
        <v>222</v>
      </c>
      <c r="F117" s="198" t="s">
        <v>223</v>
      </c>
      <c r="G117" s="199" t="s">
        <v>171</v>
      </c>
      <c r="H117" s="200">
        <v>112.954</v>
      </c>
      <c r="I117" s="201"/>
      <c r="J117" s="201"/>
      <c r="K117" s="202">
        <f>ROUND(P117*H117,2)</f>
        <v>0</v>
      </c>
      <c r="L117" s="198"/>
      <c r="M117" s="49"/>
      <c r="N117" s="203"/>
      <c r="O117" s="204" t="s">
        <v>38</v>
      </c>
      <c r="P117" s="125">
        <f>I117+J117</f>
        <v>0</v>
      </c>
      <c r="Q117" s="125">
        <f>ROUND(I117*H117,2)</f>
        <v>0</v>
      </c>
      <c r="R117" s="125">
        <f>ROUND(J117*H117,2)</f>
        <v>0</v>
      </c>
      <c r="S117" s="29"/>
      <c r="T117" s="205">
        <f>S117*H117</f>
        <v>0</v>
      </c>
      <c r="U117" s="205">
        <v>0</v>
      </c>
      <c r="V117" s="205">
        <f>U117*H117</f>
        <v>0</v>
      </c>
      <c r="W117" s="205">
        <v>0</v>
      </c>
      <c r="X117" s="206">
        <f>W117*H117</f>
        <v>0</v>
      </c>
      <c r="AR117" s="10" t="s">
        <v>84</v>
      </c>
      <c r="AT117" s="10" t="s">
        <v>146</v>
      </c>
      <c r="AU117" s="10" t="s">
        <v>78</v>
      </c>
      <c r="AY117" s="10" t="s">
        <v>144</v>
      </c>
      <c r="BE117" s="207">
        <f>IF(O117="základní",K117,0)</f>
        <v>0</v>
      </c>
      <c r="BF117" s="207">
        <f>IF(O117="snížená",K117,0)</f>
        <v>0</v>
      </c>
      <c r="BG117" s="207">
        <f>IF(O117="zákl. přenesená",K117,0)</f>
        <v>0</v>
      </c>
      <c r="BH117" s="207">
        <f>IF(O117="sníž. přenesená",K117,0)</f>
        <v>0</v>
      </c>
      <c r="BI117" s="207">
        <f>IF(O117="nulová",K117,0)</f>
        <v>0</v>
      </c>
      <c r="BJ117" s="10" t="s">
        <v>74</v>
      </c>
      <c r="BK117" s="207">
        <f>ROUND(P117*H117,2)</f>
        <v>0</v>
      </c>
      <c r="BL117" s="10" t="s">
        <v>84</v>
      </c>
      <c r="BM117" s="10" t="s">
        <v>514</v>
      </c>
    </row>
    <row r="118" spans="2:51" s="208" customFormat="1" ht="13.5">
      <c r="B118" s="209"/>
      <c r="C118" s="210"/>
      <c r="D118" s="211" t="s">
        <v>163</v>
      </c>
      <c r="E118" s="212"/>
      <c r="F118" s="213" t="s">
        <v>515</v>
      </c>
      <c r="G118" s="210"/>
      <c r="H118" s="214">
        <v>112.954</v>
      </c>
      <c r="I118" s="215"/>
      <c r="J118" s="215"/>
      <c r="K118" s="210"/>
      <c r="L118" s="210"/>
      <c r="M118" s="216"/>
      <c r="N118" s="217"/>
      <c r="O118" s="218"/>
      <c r="P118" s="218"/>
      <c r="Q118" s="218"/>
      <c r="R118" s="218"/>
      <c r="S118" s="218"/>
      <c r="T118" s="218"/>
      <c r="U118" s="218"/>
      <c r="V118" s="218"/>
      <c r="W118" s="218"/>
      <c r="X118" s="219"/>
      <c r="AT118" s="220" t="s">
        <v>163</v>
      </c>
      <c r="AU118" s="220" t="s">
        <v>78</v>
      </c>
      <c r="AV118" s="208" t="s">
        <v>78</v>
      </c>
      <c r="AW118" s="208" t="s">
        <v>7</v>
      </c>
      <c r="AX118" s="208" t="s">
        <v>74</v>
      </c>
      <c r="AY118" s="220" t="s">
        <v>144</v>
      </c>
    </row>
    <row r="119" spans="2:65" s="27" customFormat="1" ht="16.5" customHeight="1">
      <c r="B119" s="28"/>
      <c r="C119" s="196" t="s">
        <v>221</v>
      </c>
      <c r="D119" s="196" t="s">
        <v>146</v>
      </c>
      <c r="E119" s="197" t="s">
        <v>226</v>
      </c>
      <c r="F119" s="198" t="s">
        <v>227</v>
      </c>
      <c r="G119" s="199" t="s">
        <v>171</v>
      </c>
      <c r="H119" s="200">
        <v>12.55</v>
      </c>
      <c r="I119" s="201"/>
      <c r="J119" s="201"/>
      <c r="K119" s="202">
        <f>ROUND(P119*H119,2)</f>
        <v>0</v>
      </c>
      <c r="L119" s="198"/>
      <c r="M119" s="49"/>
      <c r="N119" s="203"/>
      <c r="O119" s="204" t="s">
        <v>38</v>
      </c>
      <c r="P119" s="125">
        <f>I119+J119</f>
        <v>0</v>
      </c>
      <c r="Q119" s="125">
        <f>ROUND(I119*H119,2)</f>
        <v>0</v>
      </c>
      <c r="R119" s="125">
        <f>ROUND(J119*H119,2)</f>
        <v>0</v>
      </c>
      <c r="S119" s="29"/>
      <c r="T119" s="205">
        <f>S119*H119</f>
        <v>0</v>
      </c>
      <c r="U119" s="205">
        <v>0</v>
      </c>
      <c r="V119" s="205">
        <f>U119*H119</f>
        <v>0</v>
      </c>
      <c r="W119" s="205">
        <v>0</v>
      </c>
      <c r="X119" s="206">
        <f>W119*H119</f>
        <v>0</v>
      </c>
      <c r="AR119" s="10" t="s">
        <v>84</v>
      </c>
      <c r="AT119" s="10" t="s">
        <v>146</v>
      </c>
      <c r="AU119" s="10" t="s">
        <v>78</v>
      </c>
      <c r="AY119" s="10" t="s">
        <v>144</v>
      </c>
      <c r="BE119" s="207">
        <f>IF(O119="základní",K119,0)</f>
        <v>0</v>
      </c>
      <c r="BF119" s="207">
        <f>IF(O119="snížená",K119,0)</f>
        <v>0</v>
      </c>
      <c r="BG119" s="207">
        <f>IF(O119="zákl. přenesená",K119,0)</f>
        <v>0</v>
      </c>
      <c r="BH119" s="207">
        <f>IF(O119="sníž. přenesená",K119,0)</f>
        <v>0</v>
      </c>
      <c r="BI119" s="207">
        <f>IF(O119="nulová",K119,0)</f>
        <v>0</v>
      </c>
      <c r="BJ119" s="10" t="s">
        <v>74</v>
      </c>
      <c r="BK119" s="207">
        <f>ROUND(P119*H119,2)</f>
        <v>0</v>
      </c>
      <c r="BL119" s="10" t="s">
        <v>84</v>
      </c>
      <c r="BM119" s="10" t="s">
        <v>516</v>
      </c>
    </row>
    <row r="120" spans="2:65" s="27" customFormat="1" ht="16.5" customHeight="1">
      <c r="B120" s="28"/>
      <c r="C120" s="196" t="s">
        <v>11</v>
      </c>
      <c r="D120" s="196" t="s">
        <v>146</v>
      </c>
      <c r="E120" s="197" t="s">
        <v>230</v>
      </c>
      <c r="F120" s="198" t="s">
        <v>231</v>
      </c>
      <c r="G120" s="199" t="s">
        <v>171</v>
      </c>
      <c r="H120" s="200">
        <v>156.774</v>
      </c>
      <c r="I120" s="201"/>
      <c r="J120" s="201"/>
      <c r="K120" s="202">
        <f>ROUND(P120*H120,2)</f>
        <v>0</v>
      </c>
      <c r="L120" s="198"/>
      <c r="M120" s="49"/>
      <c r="N120" s="203"/>
      <c r="O120" s="204" t="s">
        <v>38</v>
      </c>
      <c r="P120" s="125">
        <f>I120+J120</f>
        <v>0</v>
      </c>
      <c r="Q120" s="125">
        <f>ROUND(I120*H120,2)</f>
        <v>0</v>
      </c>
      <c r="R120" s="125">
        <f>ROUND(J120*H120,2)</f>
        <v>0</v>
      </c>
      <c r="S120" s="29"/>
      <c r="T120" s="205">
        <f>S120*H120</f>
        <v>0</v>
      </c>
      <c r="U120" s="205">
        <v>0</v>
      </c>
      <c r="V120" s="205">
        <f>U120*H120</f>
        <v>0</v>
      </c>
      <c r="W120" s="205">
        <v>0</v>
      </c>
      <c r="X120" s="206">
        <f>W120*H120</f>
        <v>0</v>
      </c>
      <c r="AR120" s="10" t="s">
        <v>84</v>
      </c>
      <c r="AT120" s="10" t="s">
        <v>146</v>
      </c>
      <c r="AU120" s="10" t="s">
        <v>78</v>
      </c>
      <c r="AY120" s="10" t="s">
        <v>144</v>
      </c>
      <c r="BE120" s="207">
        <f>IF(O120="základní",K120,0)</f>
        <v>0</v>
      </c>
      <c r="BF120" s="207">
        <f>IF(O120="snížená",K120,0)</f>
        <v>0</v>
      </c>
      <c r="BG120" s="207">
        <f>IF(O120="zákl. přenesená",K120,0)</f>
        <v>0</v>
      </c>
      <c r="BH120" s="207">
        <f>IF(O120="sníž. přenesená",K120,0)</f>
        <v>0</v>
      </c>
      <c r="BI120" s="207">
        <f>IF(O120="nulová",K120,0)</f>
        <v>0</v>
      </c>
      <c r="BJ120" s="10" t="s">
        <v>74</v>
      </c>
      <c r="BK120" s="207">
        <f>ROUND(P120*H120,2)</f>
        <v>0</v>
      </c>
      <c r="BL120" s="10" t="s">
        <v>84</v>
      </c>
      <c r="BM120" s="10" t="s">
        <v>517</v>
      </c>
    </row>
    <row r="121" spans="2:51" s="208" customFormat="1" ht="13.5">
      <c r="B121" s="209"/>
      <c r="C121" s="210"/>
      <c r="D121" s="211" t="s">
        <v>163</v>
      </c>
      <c r="E121" s="212"/>
      <c r="F121" s="213" t="s">
        <v>518</v>
      </c>
      <c r="G121" s="210"/>
      <c r="H121" s="214">
        <v>156.774</v>
      </c>
      <c r="I121" s="215"/>
      <c r="J121" s="215"/>
      <c r="K121" s="210"/>
      <c r="L121" s="210"/>
      <c r="M121" s="216"/>
      <c r="N121" s="217"/>
      <c r="O121" s="218"/>
      <c r="P121" s="218"/>
      <c r="Q121" s="218"/>
      <c r="R121" s="218"/>
      <c r="S121" s="218"/>
      <c r="T121" s="218"/>
      <c r="U121" s="218"/>
      <c r="V121" s="218"/>
      <c r="W121" s="218"/>
      <c r="X121" s="219"/>
      <c r="AT121" s="220" t="s">
        <v>163</v>
      </c>
      <c r="AU121" s="220" t="s">
        <v>78</v>
      </c>
      <c r="AV121" s="208" t="s">
        <v>78</v>
      </c>
      <c r="AW121" s="208" t="s">
        <v>7</v>
      </c>
      <c r="AX121" s="208" t="s">
        <v>74</v>
      </c>
      <c r="AY121" s="220" t="s">
        <v>144</v>
      </c>
    </row>
    <row r="122" spans="2:65" s="27" customFormat="1" ht="16.5" customHeight="1">
      <c r="B122" s="28"/>
      <c r="C122" s="196" t="s">
        <v>229</v>
      </c>
      <c r="D122" s="196" t="s">
        <v>146</v>
      </c>
      <c r="E122" s="197" t="s">
        <v>235</v>
      </c>
      <c r="F122" s="198" t="s">
        <v>236</v>
      </c>
      <c r="G122" s="199" t="s">
        <v>171</v>
      </c>
      <c r="H122" s="200">
        <v>34.567</v>
      </c>
      <c r="I122" s="201"/>
      <c r="J122" s="201"/>
      <c r="K122" s="202">
        <f>ROUND(P122*H122,2)</f>
        <v>0</v>
      </c>
      <c r="L122" s="198"/>
      <c r="M122" s="49"/>
      <c r="N122" s="203"/>
      <c r="O122" s="204" t="s">
        <v>38</v>
      </c>
      <c r="P122" s="125">
        <f>I122+J122</f>
        <v>0</v>
      </c>
      <c r="Q122" s="125">
        <f>ROUND(I122*H122,2)</f>
        <v>0</v>
      </c>
      <c r="R122" s="125">
        <f>ROUND(J122*H122,2)</f>
        <v>0</v>
      </c>
      <c r="S122" s="29"/>
      <c r="T122" s="205">
        <f>S122*H122</f>
        <v>0</v>
      </c>
      <c r="U122" s="205">
        <v>0</v>
      </c>
      <c r="V122" s="205">
        <f>U122*H122</f>
        <v>0</v>
      </c>
      <c r="W122" s="205">
        <v>0</v>
      </c>
      <c r="X122" s="206">
        <f>W122*H122</f>
        <v>0</v>
      </c>
      <c r="AR122" s="10" t="s">
        <v>84</v>
      </c>
      <c r="AT122" s="10" t="s">
        <v>146</v>
      </c>
      <c r="AU122" s="10" t="s">
        <v>78</v>
      </c>
      <c r="AY122" s="10" t="s">
        <v>144</v>
      </c>
      <c r="BE122" s="207">
        <f>IF(O122="základní",K122,0)</f>
        <v>0</v>
      </c>
      <c r="BF122" s="207">
        <f>IF(O122="snížená",K122,0)</f>
        <v>0</v>
      </c>
      <c r="BG122" s="207">
        <f>IF(O122="zákl. přenesená",K122,0)</f>
        <v>0</v>
      </c>
      <c r="BH122" s="207">
        <f>IF(O122="sníž. přenesená",K122,0)</f>
        <v>0</v>
      </c>
      <c r="BI122" s="207">
        <f>IF(O122="nulová",K122,0)</f>
        <v>0</v>
      </c>
      <c r="BJ122" s="10" t="s">
        <v>74</v>
      </c>
      <c r="BK122" s="207">
        <f>ROUND(P122*H122,2)</f>
        <v>0</v>
      </c>
      <c r="BL122" s="10" t="s">
        <v>84</v>
      </c>
      <c r="BM122" s="10" t="s">
        <v>519</v>
      </c>
    </row>
    <row r="123" spans="2:51" s="208" customFormat="1" ht="13.5">
      <c r="B123" s="209"/>
      <c r="C123" s="210"/>
      <c r="D123" s="211" t="s">
        <v>163</v>
      </c>
      <c r="E123" s="212"/>
      <c r="F123" s="213" t="s">
        <v>520</v>
      </c>
      <c r="G123" s="210"/>
      <c r="H123" s="214">
        <v>34.567</v>
      </c>
      <c r="I123" s="215"/>
      <c r="J123" s="215"/>
      <c r="K123" s="210"/>
      <c r="L123" s="210"/>
      <c r="M123" s="216"/>
      <c r="N123" s="217"/>
      <c r="O123" s="218"/>
      <c r="P123" s="218"/>
      <c r="Q123" s="218"/>
      <c r="R123" s="218"/>
      <c r="S123" s="218"/>
      <c r="T123" s="218"/>
      <c r="U123" s="218"/>
      <c r="V123" s="218"/>
      <c r="W123" s="218"/>
      <c r="X123" s="219"/>
      <c r="AT123" s="220" t="s">
        <v>163</v>
      </c>
      <c r="AU123" s="220" t="s">
        <v>78</v>
      </c>
      <c r="AV123" s="208" t="s">
        <v>78</v>
      </c>
      <c r="AW123" s="208" t="s">
        <v>7</v>
      </c>
      <c r="AX123" s="208" t="s">
        <v>74</v>
      </c>
      <c r="AY123" s="220" t="s">
        <v>144</v>
      </c>
    </row>
    <row r="124" spans="2:65" s="27" customFormat="1" ht="25.5" customHeight="1">
      <c r="B124" s="28"/>
      <c r="C124" s="196" t="s">
        <v>234</v>
      </c>
      <c r="D124" s="196" t="s">
        <v>146</v>
      </c>
      <c r="E124" s="197" t="s">
        <v>240</v>
      </c>
      <c r="F124" s="198" t="s">
        <v>241</v>
      </c>
      <c r="G124" s="199" t="s">
        <v>171</v>
      </c>
      <c r="H124" s="200">
        <v>345.67</v>
      </c>
      <c r="I124" s="201"/>
      <c r="J124" s="201"/>
      <c r="K124" s="202">
        <f>ROUND(P124*H124,2)</f>
        <v>0</v>
      </c>
      <c r="L124" s="198"/>
      <c r="M124" s="49"/>
      <c r="N124" s="203"/>
      <c r="O124" s="204" t="s">
        <v>38</v>
      </c>
      <c r="P124" s="125">
        <f>I124+J124</f>
        <v>0</v>
      </c>
      <c r="Q124" s="125">
        <f>ROUND(I124*H124,2)</f>
        <v>0</v>
      </c>
      <c r="R124" s="125">
        <f>ROUND(J124*H124,2)</f>
        <v>0</v>
      </c>
      <c r="S124" s="29"/>
      <c r="T124" s="205">
        <f>S124*H124</f>
        <v>0</v>
      </c>
      <c r="U124" s="205">
        <v>0</v>
      </c>
      <c r="V124" s="205">
        <f>U124*H124</f>
        <v>0</v>
      </c>
      <c r="W124" s="205">
        <v>0</v>
      </c>
      <c r="X124" s="206">
        <f>W124*H124</f>
        <v>0</v>
      </c>
      <c r="AR124" s="10" t="s">
        <v>84</v>
      </c>
      <c r="AT124" s="10" t="s">
        <v>146</v>
      </c>
      <c r="AU124" s="10" t="s">
        <v>78</v>
      </c>
      <c r="AY124" s="10" t="s">
        <v>144</v>
      </c>
      <c r="BE124" s="207">
        <f>IF(O124="základní",K124,0)</f>
        <v>0</v>
      </c>
      <c r="BF124" s="207">
        <f>IF(O124="snížená",K124,0)</f>
        <v>0</v>
      </c>
      <c r="BG124" s="207">
        <f>IF(O124="zákl. přenesená",K124,0)</f>
        <v>0</v>
      </c>
      <c r="BH124" s="207">
        <f>IF(O124="sníž. přenesená",K124,0)</f>
        <v>0</v>
      </c>
      <c r="BI124" s="207">
        <f>IF(O124="nulová",K124,0)</f>
        <v>0</v>
      </c>
      <c r="BJ124" s="10" t="s">
        <v>74</v>
      </c>
      <c r="BK124" s="207">
        <f>ROUND(P124*H124,2)</f>
        <v>0</v>
      </c>
      <c r="BL124" s="10" t="s">
        <v>84</v>
      </c>
      <c r="BM124" s="10" t="s">
        <v>521</v>
      </c>
    </row>
    <row r="125" spans="2:51" s="208" customFormat="1" ht="13.5">
      <c r="B125" s="209"/>
      <c r="C125" s="210"/>
      <c r="D125" s="211" t="s">
        <v>163</v>
      </c>
      <c r="E125" s="212"/>
      <c r="F125" s="213" t="s">
        <v>522</v>
      </c>
      <c r="G125" s="210"/>
      <c r="H125" s="214">
        <v>345.67</v>
      </c>
      <c r="I125" s="215"/>
      <c r="J125" s="215"/>
      <c r="K125" s="210"/>
      <c r="L125" s="210"/>
      <c r="M125" s="216"/>
      <c r="N125" s="217"/>
      <c r="O125" s="218"/>
      <c r="P125" s="218"/>
      <c r="Q125" s="218"/>
      <c r="R125" s="218"/>
      <c r="S125" s="218"/>
      <c r="T125" s="218"/>
      <c r="U125" s="218"/>
      <c r="V125" s="218"/>
      <c r="W125" s="218"/>
      <c r="X125" s="219"/>
      <c r="AT125" s="220" t="s">
        <v>163</v>
      </c>
      <c r="AU125" s="220" t="s">
        <v>78</v>
      </c>
      <c r="AV125" s="208" t="s">
        <v>78</v>
      </c>
      <c r="AW125" s="208" t="s">
        <v>7</v>
      </c>
      <c r="AX125" s="208" t="s">
        <v>74</v>
      </c>
      <c r="AY125" s="220" t="s">
        <v>144</v>
      </c>
    </row>
    <row r="126" spans="2:65" s="27" customFormat="1" ht="16.5" customHeight="1">
      <c r="B126" s="28"/>
      <c r="C126" s="196" t="s">
        <v>239</v>
      </c>
      <c r="D126" s="196" t="s">
        <v>146</v>
      </c>
      <c r="E126" s="197" t="s">
        <v>245</v>
      </c>
      <c r="F126" s="198" t="s">
        <v>246</v>
      </c>
      <c r="G126" s="199" t="s">
        <v>171</v>
      </c>
      <c r="H126" s="200">
        <v>12.55</v>
      </c>
      <c r="I126" s="201"/>
      <c r="J126" s="201"/>
      <c r="K126" s="202">
        <f>ROUND(P126*H126,2)</f>
        <v>0</v>
      </c>
      <c r="L126" s="198"/>
      <c r="M126" s="49"/>
      <c r="N126" s="203"/>
      <c r="O126" s="204" t="s">
        <v>38</v>
      </c>
      <c r="P126" s="125">
        <f>I126+J126</f>
        <v>0</v>
      </c>
      <c r="Q126" s="125">
        <f>ROUND(I126*H126,2)</f>
        <v>0</v>
      </c>
      <c r="R126" s="125">
        <f>ROUND(J126*H126,2)</f>
        <v>0</v>
      </c>
      <c r="S126" s="29"/>
      <c r="T126" s="205">
        <f>S126*H126</f>
        <v>0</v>
      </c>
      <c r="U126" s="205">
        <v>0</v>
      </c>
      <c r="V126" s="205">
        <f>U126*H126</f>
        <v>0</v>
      </c>
      <c r="W126" s="205">
        <v>0</v>
      </c>
      <c r="X126" s="206">
        <f>W126*H126</f>
        <v>0</v>
      </c>
      <c r="AR126" s="10" t="s">
        <v>84</v>
      </c>
      <c r="AT126" s="10" t="s">
        <v>146</v>
      </c>
      <c r="AU126" s="10" t="s">
        <v>78</v>
      </c>
      <c r="AY126" s="10" t="s">
        <v>144</v>
      </c>
      <c r="BE126" s="207">
        <f>IF(O126="základní",K126,0)</f>
        <v>0</v>
      </c>
      <c r="BF126" s="207">
        <f>IF(O126="snížená",K126,0)</f>
        <v>0</v>
      </c>
      <c r="BG126" s="207">
        <f>IF(O126="zákl. přenesená",K126,0)</f>
        <v>0</v>
      </c>
      <c r="BH126" s="207">
        <f>IF(O126="sníž. přenesená",K126,0)</f>
        <v>0</v>
      </c>
      <c r="BI126" s="207">
        <f>IF(O126="nulová",K126,0)</f>
        <v>0</v>
      </c>
      <c r="BJ126" s="10" t="s">
        <v>74</v>
      </c>
      <c r="BK126" s="207">
        <f>ROUND(P126*H126,2)</f>
        <v>0</v>
      </c>
      <c r="BL126" s="10" t="s">
        <v>84</v>
      </c>
      <c r="BM126" s="10" t="s">
        <v>523</v>
      </c>
    </row>
    <row r="127" spans="2:65" s="27" customFormat="1" ht="25.5" customHeight="1">
      <c r="B127" s="28"/>
      <c r="C127" s="196" t="s">
        <v>244</v>
      </c>
      <c r="D127" s="196" t="s">
        <v>146</v>
      </c>
      <c r="E127" s="197" t="s">
        <v>249</v>
      </c>
      <c r="F127" s="198" t="s">
        <v>250</v>
      </c>
      <c r="G127" s="199" t="s">
        <v>171</v>
      </c>
      <c r="H127" s="200">
        <v>125.5</v>
      </c>
      <c r="I127" s="201"/>
      <c r="J127" s="201"/>
      <c r="K127" s="202">
        <f>ROUND(P127*H127,2)</f>
        <v>0</v>
      </c>
      <c r="L127" s="198"/>
      <c r="M127" s="49"/>
      <c r="N127" s="203"/>
      <c r="O127" s="204" t="s">
        <v>38</v>
      </c>
      <c r="P127" s="125">
        <f>I127+J127</f>
        <v>0</v>
      </c>
      <c r="Q127" s="125">
        <f>ROUND(I127*H127,2)</f>
        <v>0</v>
      </c>
      <c r="R127" s="125">
        <f>ROUND(J127*H127,2)</f>
        <v>0</v>
      </c>
      <c r="S127" s="29"/>
      <c r="T127" s="205">
        <f>S127*H127</f>
        <v>0</v>
      </c>
      <c r="U127" s="205">
        <v>0</v>
      </c>
      <c r="V127" s="205">
        <f>U127*H127</f>
        <v>0</v>
      </c>
      <c r="W127" s="205">
        <v>0</v>
      </c>
      <c r="X127" s="206">
        <f>W127*H127</f>
        <v>0</v>
      </c>
      <c r="AR127" s="10" t="s">
        <v>84</v>
      </c>
      <c r="AT127" s="10" t="s">
        <v>146</v>
      </c>
      <c r="AU127" s="10" t="s">
        <v>78</v>
      </c>
      <c r="AY127" s="10" t="s">
        <v>144</v>
      </c>
      <c r="BE127" s="207">
        <f>IF(O127="základní",K127,0)</f>
        <v>0</v>
      </c>
      <c r="BF127" s="207">
        <f>IF(O127="snížená",K127,0)</f>
        <v>0</v>
      </c>
      <c r="BG127" s="207">
        <f>IF(O127="zákl. přenesená",K127,0)</f>
        <v>0</v>
      </c>
      <c r="BH127" s="207">
        <f>IF(O127="sníž. přenesená",K127,0)</f>
        <v>0</v>
      </c>
      <c r="BI127" s="207">
        <f>IF(O127="nulová",K127,0)</f>
        <v>0</v>
      </c>
      <c r="BJ127" s="10" t="s">
        <v>74</v>
      </c>
      <c r="BK127" s="207">
        <f>ROUND(P127*H127,2)</f>
        <v>0</v>
      </c>
      <c r="BL127" s="10" t="s">
        <v>84</v>
      </c>
      <c r="BM127" s="10" t="s">
        <v>524</v>
      </c>
    </row>
    <row r="128" spans="2:51" s="208" customFormat="1" ht="13.5">
      <c r="B128" s="209"/>
      <c r="C128" s="210"/>
      <c r="D128" s="211" t="s">
        <v>163</v>
      </c>
      <c r="E128" s="212"/>
      <c r="F128" s="213" t="s">
        <v>525</v>
      </c>
      <c r="G128" s="210"/>
      <c r="H128" s="214">
        <v>125.5</v>
      </c>
      <c r="I128" s="215"/>
      <c r="J128" s="215"/>
      <c r="K128" s="210"/>
      <c r="L128" s="210"/>
      <c r="M128" s="216"/>
      <c r="N128" s="217"/>
      <c r="O128" s="218"/>
      <c r="P128" s="218"/>
      <c r="Q128" s="218"/>
      <c r="R128" s="218"/>
      <c r="S128" s="218"/>
      <c r="T128" s="218"/>
      <c r="U128" s="218"/>
      <c r="V128" s="218"/>
      <c r="W128" s="218"/>
      <c r="X128" s="219"/>
      <c r="AT128" s="220" t="s">
        <v>163</v>
      </c>
      <c r="AU128" s="220" t="s">
        <v>78</v>
      </c>
      <c r="AV128" s="208" t="s">
        <v>78</v>
      </c>
      <c r="AW128" s="208" t="s">
        <v>7</v>
      </c>
      <c r="AX128" s="208" t="s">
        <v>74</v>
      </c>
      <c r="AY128" s="220" t="s">
        <v>144</v>
      </c>
    </row>
    <row r="129" spans="2:65" s="27" customFormat="1" ht="16.5" customHeight="1">
      <c r="B129" s="28"/>
      <c r="C129" s="196" t="s">
        <v>248</v>
      </c>
      <c r="D129" s="196" t="s">
        <v>146</v>
      </c>
      <c r="E129" s="197" t="s">
        <v>253</v>
      </c>
      <c r="F129" s="198" t="s">
        <v>254</v>
      </c>
      <c r="G129" s="199" t="s">
        <v>171</v>
      </c>
      <c r="H129" s="200">
        <v>47.117</v>
      </c>
      <c r="I129" s="201"/>
      <c r="J129" s="201"/>
      <c r="K129" s="202">
        <f>ROUND(P129*H129,2)</f>
        <v>0</v>
      </c>
      <c r="L129" s="198"/>
      <c r="M129" s="49"/>
      <c r="N129" s="203"/>
      <c r="O129" s="204" t="s">
        <v>38</v>
      </c>
      <c r="P129" s="125">
        <f>I129+J129</f>
        <v>0</v>
      </c>
      <c r="Q129" s="125">
        <f>ROUND(I129*H129,2)</f>
        <v>0</v>
      </c>
      <c r="R129" s="125">
        <f>ROUND(J129*H129,2)</f>
        <v>0</v>
      </c>
      <c r="S129" s="29"/>
      <c r="T129" s="205">
        <f>S129*H129</f>
        <v>0</v>
      </c>
      <c r="U129" s="205">
        <v>0</v>
      </c>
      <c r="V129" s="205">
        <f>U129*H129</f>
        <v>0</v>
      </c>
      <c r="W129" s="205">
        <v>0</v>
      </c>
      <c r="X129" s="206">
        <f>W129*H129</f>
        <v>0</v>
      </c>
      <c r="AR129" s="10" t="s">
        <v>84</v>
      </c>
      <c r="AT129" s="10" t="s">
        <v>146</v>
      </c>
      <c r="AU129" s="10" t="s">
        <v>78</v>
      </c>
      <c r="AY129" s="10" t="s">
        <v>144</v>
      </c>
      <c r="BE129" s="207">
        <f>IF(O129="základní",K129,0)</f>
        <v>0</v>
      </c>
      <c r="BF129" s="207">
        <f>IF(O129="snížená",K129,0)</f>
        <v>0</v>
      </c>
      <c r="BG129" s="207">
        <f>IF(O129="zákl. přenesená",K129,0)</f>
        <v>0</v>
      </c>
      <c r="BH129" s="207">
        <f>IF(O129="sníž. přenesená",K129,0)</f>
        <v>0</v>
      </c>
      <c r="BI129" s="207">
        <f>IF(O129="nulová",K129,0)</f>
        <v>0</v>
      </c>
      <c r="BJ129" s="10" t="s">
        <v>74</v>
      </c>
      <c r="BK129" s="207">
        <f>ROUND(P129*H129,2)</f>
        <v>0</v>
      </c>
      <c r="BL129" s="10" t="s">
        <v>84</v>
      </c>
      <c r="BM129" s="10" t="s">
        <v>526</v>
      </c>
    </row>
    <row r="130" spans="2:51" s="208" customFormat="1" ht="13.5">
      <c r="B130" s="209"/>
      <c r="C130" s="210"/>
      <c r="D130" s="211" t="s">
        <v>163</v>
      </c>
      <c r="E130" s="212"/>
      <c r="F130" s="213" t="s">
        <v>527</v>
      </c>
      <c r="G130" s="210"/>
      <c r="H130" s="214">
        <v>47.117</v>
      </c>
      <c r="I130" s="215"/>
      <c r="J130" s="215"/>
      <c r="K130" s="210"/>
      <c r="L130" s="210"/>
      <c r="M130" s="216"/>
      <c r="N130" s="217"/>
      <c r="O130" s="218"/>
      <c r="P130" s="218"/>
      <c r="Q130" s="218"/>
      <c r="R130" s="218"/>
      <c r="S130" s="218"/>
      <c r="T130" s="218"/>
      <c r="U130" s="218"/>
      <c r="V130" s="218"/>
      <c r="W130" s="218"/>
      <c r="X130" s="219"/>
      <c r="AT130" s="220" t="s">
        <v>163</v>
      </c>
      <c r="AU130" s="220" t="s">
        <v>78</v>
      </c>
      <c r="AV130" s="208" t="s">
        <v>78</v>
      </c>
      <c r="AW130" s="208" t="s">
        <v>7</v>
      </c>
      <c r="AX130" s="208" t="s">
        <v>74</v>
      </c>
      <c r="AY130" s="220" t="s">
        <v>144</v>
      </c>
    </row>
    <row r="131" spans="2:65" s="27" customFormat="1" ht="16.5" customHeight="1">
      <c r="B131" s="28"/>
      <c r="C131" s="196" t="s">
        <v>10</v>
      </c>
      <c r="D131" s="196" t="s">
        <v>146</v>
      </c>
      <c r="E131" s="197" t="s">
        <v>258</v>
      </c>
      <c r="F131" s="198" t="s">
        <v>259</v>
      </c>
      <c r="G131" s="199" t="s">
        <v>260</v>
      </c>
      <c r="H131" s="200">
        <v>89.522</v>
      </c>
      <c r="I131" s="201"/>
      <c r="J131" s="201"/>
      <c r="K131" s="202">
        <f>ROUND(P131*H131,2)</f>
        <v>0</v>
      </c>
      <c r="L131" s="198"/>
      <c r="M131" s="49"/>
      <c r="N131" s="203"/>
      <c r="O131" s="204" t="s">
        <v>38</v>
      </c>
      <c r="P131" s="125">
        <f>I131+J131</f>
        <v>0</v>
      </c>
      <c r="Q131" s="125">
        <f>ROUND(I131*H131,2)</f>
        <v>0</v>
      </c>
      <c r="R131" s="125">
        <f>ROUND(J131*H131,2)</f>
        <v>0</v>
      </c>
      <c r="S131" s="29"/>
      <c r="T131" s="205">
        <f>S131*H131</f>
        <v>0</v>
      </c>
      <c r="U131" s="205">
        <v>0</v>
      </c>
      <c r="V131" s="205">
        <f>U131*H131</f>
        <v>0</v>
      </c>
      <c r="W131" s="205">
        <v>0</v>
      </c>
      <c r="X131" s="206">
        <f>W131*H131</f>
        <v>0</v>
      </c>
      <c r="AR131" s="10" t="s">
        <v>84</v>
      </c>
      <c r="AT131" s="10" t="s">
        <v>146</v>
      </c>
      <c r="AU131" s="10" t="s">
        <v>78</v>
      </c>
      <c r="AY131" s="10" t="s">
        <v>144</v>
      </c>
      <c r="BE131" s="207">
        <f>IF(O131="základní",K131,0)</f>
        <v>0</v>
      </c>
      <c r="BF131" s="207">
        <f>IF(O131="snížená",K131,0)</f>
        <v>0</v>
      </c>
      <c r="BG131" s="207">
        <f>IF(O131="zákl. přenesená",K131,0)</f>
        <v>0</v>
      </c>
      <c r="BH131" s="207">
        <f>IF(O131="sníž. přenesená",K131,0)</f>
        <v>0</v>
      </c>
      <c r="BI131" s="207">
        <f>IF(O131="nulová",K131,0)</f>
        <v>0</v>
      </c>
      <c r="BJ131" s="10" t="s">
        <v>74</v>
      </c>
      <c r="BK131" s="207">
        <f>ROUND(P131*H131,2)</f>
        <v>0</v>
      </c>
      <c r="BL131" s="10" t="s">
        <v>84</v>
      </c>
      <c r="BM131" s="10" t="s">
        <v>528</v>
      </c>
    </row>
    <row r="132" spans="2:51" s="208" customFormat="1" ht="13.5">
      <c r="B132" s="209"/>
      <c r="C132" s="210"/>
      <c r="D132" s="211" t="s">
        <v>163</v>
      </c>
      <c r="E132" s="212"/>
      <c r="F132" s="213" t="s">
        <v>529</v>
      </c>
      <c r="G132" s="210"/>
      <c r="H132" s="214">
        <v>89.522</v>
      </c>
      <c r="I132" s="215"/>
      <c r="J132" s="215"/>
      <c r="K132" s="210"/>
      <c r="L132" s="210"/>
      <c r="M132" s="216"/>
      <c r="N132" s="217"/>
      <c r="O132" s="218"/>
      <c r="P132" s="218"/>
      <c r="Q132" s="218"/>
      <c r="R132" s="218"/>
      <c r="S132" s="218"/>
      <c r="T132" s="218"/>
      <c r="U132" s="218"/>
      <c r="V132" s="218"/>
      <c r="W132" s="218"/>
      <c r="X132" s="219"/>
      <c r="AT132" s="220" t="s">
        <v>163</v>
      </c>
      <c r="AU132" s="220" t="s">
        <v>78</v>
      </c>
      <c r="AV132" s="208" t="s">
        <v>78</v>
      </c>
      <c r="AW132" s="208" t="s">
        <v>7</v>
      </c>
      <c r="AX132" s="208" t="s">
        <v>74</v>
      </c>
      <c r="AY132" s="220" t="s">
        <v>144</v>
      </c>
    </row>
    <row r="133" spans="2:65" s="27" customFormat="1" ht="16.5" customHeight="1">
      <c r="B133" s="28"/>
      <c r="C133" s="196" t="s">
        <v>257</v>
      </c>
      <c r="D133" s="196" t="s">
        <v>146</v>
      </c>
      <c r="E133" s="197" t="s">
        <v>264</v>
      </c>
      <c r="F133" s="198" t="s">
        <v>265</v>
      </c>
      <c r="G133" s="199" t="s">
        <v>171</v>
      </c>
      <c r="H133" s="200">
        <v>78.387</v>
      </c>
      <c r="I133" s="201"/>
      <c r="J133" s="201"/>
      <c r="K133" s="202">
        <f>ROUND(P133*H133,2)</f>
        <v>0</v>
      </c>
      <c r="L133" s="198"/>
      <c r="M133" s="49"/>
      <c r="N133" s="203"/>
      <c r="O133" s="204" t="s">
        <v>38</v>
      </c>
      <c r="P133" s="125">
        <f>I133+J133</f>
        <v>0</v>
      </c>
      <c r="Q133" s="125">
        <f>ROUND(I133*H133,2)</f>
        <v>0</v>
      </c>
      <c r="R133" s="125">
        <f>ROUND(J133*H133,2)</f>
        <v>0</v>
      </c>
      <c r="S133" s="29"/>
      <c r="T133" s="205">
        <f>S133*H133</f>
        <v>0</v>
      </c>
      <c r="U133" s="205">
        <v>0</v>
      </c>
      <c r="V133" s="205">
        <f>U133*H133</f>
        <v>0</v>
      </c>
      <c r="W133" s="205">
        <v>0</v>
      </c>
      <c r="X133" s="206">
        <f>W133*H133</f>
        <v>0</v>
      </c>
      <c r="AR133" s="10" t="s">
        <v>84</v>
      </c>
      <c r="AT133" s="10" t="s">
        <v>146</v>
      </c>
      <c r="AU133" s="10" t="s">
        <v>78</v>
      </c>
      <c r="AY133" s="10" t="s">
        <v>144</v>
      </c>
      <c r="BE133" s="207">
        <f>IF(O133="základní",K133,0)</f>
        <v>0</v>
      </c>
      <c r="BF133" s="207">
        <f>IF(O133="snížená",K133,0)</f>
        <v>0</v>
      </c>
      <c r="BG133" s="207">
        <f>IF(O133="zákl. přenesená",K133,0)</f>
        <v>0</v>
      </c>
      <c r="BH133" s="207">
        <f>IF(O133="sníž. přenesená",K133,0)</f>
        <v>0</v>
      </c>
      <c r="BI133" s="207">
        <f>IF(O133="nulová",K133,0)</f>
        <v>0</v>
      </c>
      <c r="BJ133" s="10" t="s">
        <v>74</v>
      </c>
      <c r="BK133" s="207">
        <f>ROUND(P133*H133,2)</f>
        <v>0</v>
      </c>
      <c r="BL133" s="10" t="s">
        <v>84</v>
      </c>
      <c r="BM133" s="10" t="s">
        <v>530</v>
      </c>
    </row>
    <row r="134" spans="2:51" s="208" customFormat="1" ht="13.5">
      <c r="B134" s="209"/>
      <c r="C134" s="210"/>
      <c r="D134" s="211" t="s">
        <v>163</v>
      </c>
      <c r="E134" s="212"/>
      <c r="F134" s="213" t="s">
        <v>531</v>
      </c>
      <c r="G134" s="210"/>
      <c r="H134" s="214">
        <v>125.504</v>
      </c>
      <c r="I134" s="215"/>
      <c r="J134" s="215"/>
      <c r="K134" s="210"/>
      <c r="L134" s="210"/>
      <c r="M134" s="216"/>
      <c r="N134" s="217"/>
      <c r="O134" s="218"/>
      <c r="P134" s="218"/>
      <c r="Q134" s="218"/>
      <c r="R134" s="218"/>
      <c r="S134" s="218"/>
      <c r="T134" s="218"/>
      <c r="U134" s="218"/>
      <c r="V134" s="218"/>
      <c r="W134" s="218"/>
      <c r="X134" s="219"/>
      <c r="AT134" s="220" t="s">
        <v>163</v>
      </c>
      <c r="AU134" s="220" t="s">
        <v>78</v>
      </c>
      <c r="AV134" s="208" t="s">
        <v>78</v>
      </c>
      <c r="AW134" s="208" t="s">
        <v>7</v>
      </c>
      <c r="AX134" s="208" t="s">
        <v>69</v>
      </c>
      <c r="AY134" s="220" t="s">
        <v>144</v>
      </c>
    </row>
    <row r="135" spans="2:51" s="208" customFormat="1" ht="13.5">
      <c r="B135" s="209"/>
      <c r="C135" s="210"/>
      <c r="D135" s="211" t="s">
        <v>163</v>
      </c>
      <c r="E135" s="212"/>
      <c r="F135" s="213" t="s">
        <v>532</v>
      </c>
      <c r="G135" s="210"/>
      <c r="H135" s="214">
        <v>-47.117</v>
      </c>
      <c r="I135" s="215"/>
      <c r="J135" s="215"/>
      <c r="K135" s="210"/>
      <c r="L135" s="210"/>
      <c r="M135" s="216"/>
      <c r="N135" s="217"/>
      <c r="O135" s="218"/>
      <c r="P135" s="218"/>
      <c r="Q135" s="218"/>
      <c r="R135" s="218"/>
      <c r="S135" s="218"/>
      <c r="T135" s="218"/>
      <c r="U135" s="218"/>
      <c r="V135" s="218"/>
      <c r="W135" s="218"/>
      <c r="X135" s="219"/>
      <c r="AT135" s="220" t="s">
        <v>163</v>
      </c>
      <c r="AU135" s="220" t="s">
        <v>78</v>
      </c>
      <c r="AV135" s="208" t="s">
        <v>78</v>
      </c>
      <c r="AW135" s="208" t="s">
        <v>7</v>
      </c>
      <c r="AX135" s="208" t="s">
        <v>69</v>
      </c>
      <c r="AY135" s="220" t="s">
        <v>144</v>
      </c>
    </row>
    <row r="136" spans="2:51" s="233" customFormat="1" ht="13.5">
      <c r="B136" s="234"/>
      <c r="C136" s="235"/>
      <c r="D136" s="211" t="s">
        <v>163</v>
      </c>
      <c r="E136" s="236"/>
      <c r="F136" s="237" t="s">
        <v>207</v>
      </c>
      <c r="G136" s="235"/>
      <c r="H136" s="238">
        <v>78.387</v>
      </c>
      <c r="I136" s="239"/>
      <c r="J136" s="239"/>
      <c r="K136" s="235"/>
      <c r="L136" s="235"/>
      <c r="M136" s="240"/>
      <c r="N136" s="241"/>
      <c r="O136" s="242"/>
      <c r="P136" s="242"/>
      <c r="Q136" s="242"/>
      <c r="R136" s="242"/>
      <c r="S136" s="242"/>
      <c r="T136" s="242"/>
      <c r="U136" s="242"/>
      <c r="V136" s="242"/>
      <c r="W136" s="242"/>
      <c r="X136" s="243"/>
      <c r="AT136" s="244" t="s">
        <v>163</v>
      </c>
      <c r="AU136" s="244" t="s">
        <v>78</v>
      </c>
      <c r="AV136" s="233" t="s">
        <v>84</v>
      </c>
      <c r="AW136" s="233" t="s">
        <v>7</v>
      </c>
      <c r="AX136" s="233" t="s">
        <v>74</v>
      </c>
      <c r="AY136" s="244" t="s">
        <v>144</v>
      </c>
    </row>
    <row r="137" spans="2:65" s="27" customFormat="1" ht="25.5" customHeight="1">
      <c r="B137" s="28"/>
      <c r="C137" s="196" t="s">
        <v>263</v>
      </c>
      <c r="D137" s="196" t="s">
        <v>146</v>
      </c>
      <c r="E137" s="197" t="s">
        <v>273</v>
      </c>
      <c r="F137" s="198" t="s">
        <v>274</v>
      </c>
      <c r="G137" s="199" t="s">
        <v>171</v>
      </c>
      <c r="H137" s="200">
        <v>34.137</v>
      </c>
      <c r="I137" s="201"/>
      <c r="J137" s="201"/>
      <c r="K137" s="202">
        <f>ROUND(P137*H137,2)</f>
        <v>0</v>
      </c>
      <c r="L137" s="198"/>
      <c r="M137" s="49"/>
      <c r="N137" s="203"/>
      <c r="O137" s="204" t="s">
        <v>38</v>
      </c>
      <c r="P137" s="125">
        <f>I137+J137</f>
        <v>0</v>
      </c>
      <c r="Q137" s="125">
        <f>ROUND(I137*H137,2)</f>
        <v>0</v>
      </c>
      <c r="R137" s="125">
        <f>ROUND(J137*H137,2)</f>
        <v>0</v>
      </c>
      <c r="S137" s="29"/>
      <c r="T137" s="205">
        <f>S137*H137</f>
        <v>0</v>
      </c>
      <c r="U137" s="205">
        <v>0</v>
      </c>
      <c r="V137" s="205">
        <f>U137*H137</f>
        <v>0</v>
      </c>
      <c r="W137" s="205">
        <v>0</v>
      </c>
      <c r="X137" s="206">
        <f>W137*H137</f>
        <v>0</v>
      </c>
      <c r="AR137" s="10" t="s">
        <v>84</v>
      </c>
      <c r="AT137" s="10" t="s">
        <v>146</v>
      </c>
      <c r="AU137" s="10" t="s">
        <v>78</v>
      </c>
      <c r="AY137" s="10" t="s">
        <v>144</v>
      </c>
      <c r="BE137" s="207">
        <f>IF(O137="základní",K137,0)</f>
        <v>0</v>
      </c>
      <c r="BF137" s="207">
        <f>IF(O137="snížená",K137,0)</f>
        <v>0</v>
      </c>
      <c r="BG137" s="207">
        <f>IF(O137="zákl. přenesená",K137,0)</f>
        <v>0</v>
      </c>
      <c r="BH137" s="207">
        <f>IF(O137="sníž. přenesená",K137,0)</f>
        <v>0</v>
      </c>
      <c r="BI137" s="207">
        <f>IF(O137="nulová",K137,0)</f>
        <v>0</v>
      </c>
      <c r="BJ137" s="10" t="s">
        <v>74</v>
      </c>
      <c r="BK137" s="207">
        <f>ROUND(P137*H137,2)</f>
        <v>0</v>
      </c>
      <c r="BL137" s="10" t="s">
        <v>84</v>
      </c>
      <c r="BM137" s="10" t="s">
        <v>533</v>
      </c>
    </row>
    <row r="138" spans="2:51" s="208" customFormat="1" ht="13.5">
      <c r="B138" s="209"/>
      <c r="C138" s="210"/>
      <c r="D138" s="211" t="s">
        <v>163</v>
      </c>
      <c r="E138" s="212"/>
      <c r="F138" s="213" t="s">
        <v>534</v>
      </c>
      <c r="G138" s="210"/>
      <c r="H138" s="214">
        <v>34.137</v>
      </c>
      <c r="I138" s="215"/>
      <c r="J138" s="215"/>
      <c r="K138" s="210"/>
      <c r="L138" s="210"/>
      <c r="M138" s="216"/>
      <c r="N138" s="217"/>
      <c r="O138" s="218"/>
      <c r="P138" s="218"/>
      <c r="Q138" s="218"/>
      <c r="R138" s="218"/>
      <c r="S138" s="218"/>
      <c r="T138" s="218"/>
      <c r="U138" s="218"/>
      <c r="V138" s="218"/>
      <c r="W138" s="218"/>
      <c r="X138" s="219"/>
      <c r="AT138" s="220" t="s">
        <v>163</v>
      </c>
      <c r="AU138" s="220" t="s">
        <v>78</v>
      </c>
      <c r="AV138" s="208" t="s">
        <v>78</v>
      </c>
      <c r="AW138" s="208" t="s">
        <v>7</v>
      </c>
      <c r="AX138" s="208" t="s">
        <v>74</v>
      </c>
      <c r="AY138" s="220" t="s">
        <v>144</v>
      </c>
    </row>
    <row r="139" spans="2:65" s="27" customFormat="1" ht="16.5" customHeight="1">
      <c r="B139" s="28"/>
      <c r="C139" s="245" t="s">
        <v>272</v>
      </c>
      <c r="D139" s="245" t="s">
        <v>281</v>
      </c>
      <c r="E139" s="246" t="s">
        <v>535</v>
      </c>
      <c r="F139" s="247" t="s">
        <v>536</v>
      </c>
      <c r="G139" s="248" t="s">
        <v>260</v>
      </c>
      <c r="H139" s="249">
        <v>71.681</v>
      </c>
      <c r="I139" s="250"/>
      <c r="J139" s="251"/>
      <c r="K139" s="252">
        <f>ROUND(P139*H139,2)</f>
        <v>0</v>
      </c>
      <c r="L139" s="247"/>
      <c r="M139" s="253"/>
      <c r="N139" s="254"/>
      <c r="O139" s="204" t="s">
        <v>38</v>
      </c>
      <c r="P139" s="125">
        <f>I139+J139</f>
        <v>0</v>
      </c>
      <c r="Q139" s="125">
        <f>ROUND(I139*H139,2)</f>
        <v>0</v>
      </c>
      <c r="R139" s="125">
        <f>ROUND(J139*H139,2)</f>
        <v>0</v>
      </c>
      <c r="S139" s="29"/>
      <c r="T139" s="205">
        <f>S139*H139</f>
        <v>0</v>
      </c>
      <c r="U139" s="205">
        <v>1</v>
      </c>
      <c r="V139" s="205">
        <f>U139*H139</f>
        <v>71.681</v>
      </c>
      <c r="W139" s="205">
        <v>0</v>
      </c>
      <c r="X139" s="206">
        <f>W139*H139</f>
        <v>0</v>
      </c>
      <c r="AR139" s="10" t="s">
        <v>96</v>
      </c>
      <c r="AT139" s="10" t="s">
        <v>281</v>
      </c>
      <c r="AU139" s="10" t="s">
        <v>78</v>
      </c>
      <c r="AY139" s="10" t="s">
        <v>144</v>
      </c>
      <c r="BE139" s="207">
        <f>IF(O139="základní",K139,0)</f>
        <v>0</v>
      </c>
      <c r="BF139" s="207">
        <f>IF(O139="snížená",K139,0)</f>
        <v>0</v>
      </c>
      <c r="BG139" s="207">
        <f>IF(O139="zákl. přenesená",K139,0)</f>
        <v>0</v>
      </c>
      <c r="BH139" s="207">
        <f>IF(O139="sníž. přenesená",K139,0)</f>
        <v>0</v>
      </c>
      <c r="BI139" s="207">
        <f>IF(O139="nulová",K139,0)</f>
        <v>0</v>
      </c>
      <c r="BJ139" s="10" t="s">
        <v>74</v>
      </c>
      <c r="BK139" s="207">
        <f>ROUND(P139*H139,2)</f>
        <v>0</v>
      </c>
      <c r="BL139" s="10" t="s">
        <v>84</v>
      </c>
      <c r="BM139" s="10" t="s">
        <v>537</v>
      </c>
    </row>
    <row r="140" spans="2:51" s="208" customFormat="1" ht="13.5">
      <c r="B140" s="209"/>
      <c r="C140" s="210"/>
      <c r="D140" s="211" t="s">
        <v>163</v>
      </c>
      <c r="E140" s="212"/>
      <c r="F140" s="213" t="s">
        <v>538</v>
      </c>
      <c r="G140" s="210"/>
      <c r="H140" s="214">
        <v>71.681</v>
      </c>
      <c r="I140" s="215"/>
      <c r="J140" s="215"/>
      <c r="K140" s="210"/>
      <c r="L140" s="210"/>
      <c r="M140" s="216"/>
      <c r="N140" s="217"/>
      <c r="O140" s="218"/>
      <c r="P140" s="218"/>
      <c r="Q140" s="218"/>
      <c r="R140" s="218"/>
      <c r="S140" s="218"/>
      <c r="T140" s="218"/>
      <c r="U140" s="218"/>
      <c r="V140" s="218"/>
      <c r="W140" s="218"/>
      <c r="X140" s="219"/>
      <c r="AT140" s="220" t="s">
        <v>163</v>
      </c>
      <c r="AU140" s="220" t="s">
        <v>78</v>
      </c>
      <c r="AV140" s="208" t="s">
        <v>78</v>
      </c>
      <c r="AW140" s="208" t="s">
        <v>7</v>
      </c>
      <c r="AX140" s="208" t="s">
        <v>74</v>
      </c>
      <c r="AY140" s="220" t="s">
        <v>144</v>
      </c>
    </row>
    <row r="141" spans="2:63" s="178" customFormat="1" ht="29.25" customHeight="1">
      <c r="B141" s="179"/>
      <c r="C141" s="180"/>
      <c r="D141" s="181" t="s">
        <v>68</v>
      </c>
      <c r="E141" s="194" t="s">
        <v>84</v>
      </c>
      <c r="F141" s="194" t="s">
        <v>296</v>
      </c>
      <c r="G141" s="180"/>
      <c r="H141" s="180"/>
      <c r="I141" s="183"/>
      <c r="J141" s="183"/>
      <c r="K141" s="195">
        <f>BK141</f>
        <v>0</v>
      </c>
      <c r="L141" s="180"/>
      <c r="M141" s="185"/>
      <c r="N141" s="186"/>
      <c r="O141" s="187"/>
      <c r="P141" s="187"/>
      <c r="Q141" s="188">
        <f>SUM(Q142:Q147)</f>
        <v>0</v>
      </c>
      <c r="R141" s="188">
        <f>SUM(R142:R147)</f>
        <v>0</v>
      </c>
      <c r="S141" s="187"/>
      <c r="T141" s="189">
        <f>SUM(T142:T147)</f>
        <v>0</v>
      </c>
      <c r="U141" s="187"/>
      <c r="V141" s="189">
        <f>SUM(V142:V147)</f>
        <v>24.5498626</v>
      </c>
      <c r="W141" s="187"/>
      <c r="X141" s="190">
        <f>SUM(X142:X147)</f>
        <v>0</v>
      </c>
      <c r="AR141" s="191" t="s">
        <v>74</v>
      </c>
      <c r="AT141" s="192" t="s">
        <v>68</v>
      </c>
      <c r="AU141" s="192" t="s">
        <v>74</v>
      </c>
      <c r="AY141" s="191" t="s">
        <v>144</v>
      </c>
      <c r="BK141" s="193">
        <f>SUM(BK142:BK147)</f>
        <v>0</v>
      </c>
    </row>
    <row r="142" spans="2:65" s="27" customFormat="1" ht="16.5" customHeight="1">
      <c r="B142" s="28"/>
      <c r="C142" s="196" t="s">
        <v>280</v>
      </c>
      <c r="D142" s="196" t="s">
        <v>146</v>
      </c>
      <c r="E142" s="197" t="s">
        <v>298</v>
      </c>
      <c r="F142" s="198" t="s">
        <v>299</v>
      </c>
      <c r="G142" s="199" t="s">
        <v>171</v>
      </c>
      <c r="H142" s="200">
        <v>12.98</v>
      </c>
      <c r="I142" s="201"/>
      <c r="J142" s="201"/>
      <c r="K142" s="202">
        <f>ROUND(P142*H142,2)</f>
        <v>0</v>
      </c>
      <c r="L142" s="198"/>
      <c r="M142" s="49"/>
      <c r="N142" s="203"/>
      <c r="O142" s="204" t="s">
        <v>38</v>
      </c>
      <c r="P142" s="125">
        <f>I142+J142</f>
        <v>0</v>
      </c>
      <c r="Q142" s="125">
        <f>ROUND(I142*H142,2)</f>
        <v>0</v>
      </c>
      <c r="R142" s="125">
        <f>ROUND(J142*H142,2)</f>
        <v>0</v>
      </c>
      <c r="S142" s="29"/>
      <c r="T142" s="205">
        <f>S142*H142</f>
        <v>0</v>
      </c>
      <c r="U142" s="205">
        <v>1.89077</v>
      </c>
      <c r="V142" s="205">
        <f>U142*H142</f>
        <v>24.542194600000002</v>
      </c>
      <c r="W142" s="205">
        <v>0</v>
      </c>
      <c r="X142" s="206">
        <f>W142*H142</f>
        <v>0</v>
      </c>
      <c r="AR142" s="10" t="s">
        <v>84</v>
      </c>
      <c r="AT142" s="10" t="s">
        <v>146</v>
      </c>
      <c r="AU142" s="10" t="s">
        <v>78</v>
      </c>
      <c r="AY142" s="10" t="s">
        <v>144</v>
      </c>
      <c r="BE142" s="207">
        <f>IF(O142="základní",K142,0)</f>
        <v>0</v>
      </c>
      <c r="BF142" s="207">
        <f>IF(O142="snížená",K142,0)</f>
        <v>0</v>
      </c>
      <c r="BG142" s="207">
        <f>IF(O142="zákl. přenesená",K142,0)</f>
        <v>0</v>
      </c>
      <c r="BH142" s="207">
        <f>IF(O142="sníž. přenesená",K142,0)</f>
        <v>0</v>
      </c>
      <c r="BI142" s="207">
        <f>IF(O142="nulová",K142,0)</f>
        <v>0</v>
      </c>
      <c r="BJ142" s="10" t="s">
        <v>74</v>
      </c>
      <c r="BK142" s="207">
        <f>ROUND(P142*H142,2)</f>
        <v>0</v>
      </c>
      <c r="BL142" s="10" t="s">
        <v>84</v>
      </c>
      <c r="BM142" s="10" t="s">
        <v>539</v>
      </c>
    </row>
    <row r="143" spans="2:51" s="208" customFormat="1" ht="13.5">
      <c r="B143" s="209"/>
      <c r="C143" s="210"/>
      <c r="D143" s="211" t="s">
        <v>163</v>
      </c>
      <c r="E143" s="212"/>
      <c r="F143" s="213" t="s">
        <v>540</v>
      </c>
      <c r="G143" s="210"/>
      <c r="H143" s="214">
        <v>12.98</v>
      </c>
      <c r="I143" s="215"/>
      <c r="J143" s="215"/>
      <c r="K143" s="210"/>
      <c r="L143" s="210"/>
      <c r="M143" s="216"/>
      <c r="N143" s="217"/>
      <c r="O143" s="218"/>
      <c r="P143" s="218"/>
      <c r="Q143" s="218"/>
      <c r="R143" s="218"/>
      <c r="S143" s="218"/>
      <c r="T143" s="218"/>
      <c r="U143" s="218"/>
      <c r="V143" s="218"/>
      <c r="W143" s="218"/>
      <c r="X143" s="219"/>
      <c r="AT143" s="220" t="s">
        <v>163</v>
      </c>
      <c r="AU143" s="220" t="s">
        <v>78</v>
      </c>
      <c r="AV143" s="208" t="s">
        <v>78</v>
      </c>
      <c r="AW143" s="208" t="s">
        <v>7</v>
      </c>
      <c r="AX143" s="208" t="s">
        <v>74</v>
      </c>
      <c r="AY143" s="220" t="s">
        <v>144</v>
      </c>
    </row>
    <row r="144" spans="2:65" s="27" customFormat="1" ht="16.5" customHeight="1">
      <c r="B144" s="28"/>
      <c r="C144" s="196" t="s">
        <v>287</v>
      </c>
      <c r="D144" s="196" t="s">
        <v>146</v>
      </c>
      <c r="E144" s="197" t="s">
        <v>541</v>
      </c>
      <c r="F144" s="198" t="s">
        <v>542</v>
      </c>
      <c r="G144" s="199" t="s">
        <v>171</v>
      </c>
      <c r="H144" s="200">
        <v>0.17500000000000002</v>
      </c>
      <c r="I144" s="201"/>
      <c r="J144" s="201"/>
      <c r="K144" s="202">
        <f>ROUND(P144*H144,2)</f>
        <v>0</v>
      </c>
      <c r="L144" s="198"/>
      <c r="M144" s="49"/>
      <c r="N144" s="203"/>
      <c r="O144" s="204" t="s">
        <v>38</v>
      </c>
      <c r="P144" s="125">
        <f>I144+J144</f>
        <v>0</v>
      </c>
      <c r="Q144" s="125">
        <f>ROUND(I144*H144,2)</f>
        <v>0</v>
      </c>
      <c r="R144" s="125">
        <f>ROUND(J144*H144,2)</f>
        <v>0</v>
      </c>
      <c r="S144" s="29"/>
      <c r="T144" s="205">
        <f>S144*H144</f>
        <v>0</v>
      </c>
      <c r="U144" s="205">
        <v>0</v>
      </c>
      <c r="V144" s="205">
        <f>U144*H144</f>
        <v>0</v>
      </c>
      <c r="W144" s="205">
        <v>0</v>
      </c>
      <c r="X144" s="206">
        <f>W144*H144</f>
        <v>0</v>
      </c>
      <c r="AR144" s="10" t="s">
        <v>84</v>
      </c>
      <c r="AT144" s="10" t="s">
        <v>146</v>
      </c>
      <c r="AU144" s="10" t="s">
        <v>78</v>
      </c>
      <c r="AY144" s="10" t="s">
        <v>144</v>
      </c>
      <c r="BE144" s="207">
        <f>IF(O144="základní",K144,0)</f>
        <v>0</v>
      </c>
      <c r="BF144" s="207">
        <f>IF(O144="snížená",K144,0)</f>
        <v>0</v>
      </c>
      <c r="BG144" s="207">
        <f>IF(O144="zákl. přenesená",K144,0)</f>
        <v>0</v>
      </c>
      <c r="BH144" s="207">
        <f>IF(O144="sníž. přenesená",K144,0)</f>
        <v>0</v>
      </c>
      <c r="BI144" s="207">
        <f>IF(O144="nulová",K144,0)</f>
        <v>0</v>
      </c>
      <c r="BJ144" s="10" t="s">
        <v>74</v>
      </c>
      <c r="BK144" s="207">
        <f>ROUND(P144*H144,2)</f>
        <v>0</v>
      </c>
      <c r="BL144" s="10" t="s">
        <v>84</v>
      </c>
      <c r="BM144" s="10" t="s">
        <v>543</v>
      </c>
    </row>
    <row r="145" spans="2:51" s="208" customFormat="1" ht="13.5">
      <c r="B145" s="209"/>
      <c r="C145" s="210"/>
      <c r="D145" s="211" t="s">
        <v>163</v>
      </c>
      <c r="E145" s="212"/>
      <c r="F145" s="213" t="s">
        <v>544</v>
      </c>
      <c r="G145" s="210"/>
      <c r="H145" s="214">
        <v>0.17500000000000002</v>
      </c>
      <c r="I145" s="215"/>
      <c r="J145" s="215"/>
      <c r="K145" s="210"/>
      <c r="L145" s="210"/>
      <c r="M145" s="216"/>
      <c r="N145" s="217"/>
      <c r="O145" s="218"/>
      <c r="P145" s="218"/>
      <c r="Q145" s="218"/>
      <c r="R145" s="218"/>
      <c r="S145" s="218"/>
      <c r="T145" s="218"/>
      <c r="U145" s="218"/>
      <c r="V145" s="218"/>
      <c r="W145" s="218"/>
      <c r="X145" s="219"/>
      <c r="AT145" s="220" t="s">
        <v>163</v>
      </c>
      <c r="AU145" s="220" t="s">
        <v>78</v>
      </c>
      <c r="AV145" s="208" t="s">
        <v>78</v>
      </c>
      <c r="AW145" s="208" t="s">
        <v>7</v>
      </c>
      <c r="AX145" s="208" t="s">
        <v>74</v>
      </c>
      <c r="AY145" s="220" t="s">
        <v>144</v>
      </c>
    </row>
    <row r="146" spans="2:65" s="27" customFormat="1" ht="16.5" customHeight="1">
      <c r="B146" s="28"/>
      <c r="C146" s="196" t="s">
        <v>292</v>
      </c>
      <c r="D146" s="196" t="s">
        <v>146</v>
      </c>
      <c r="E146" s="197" t="s">
        <v>545</v>
      </c>
      <c r="F146" s="198" t="s">
        <v>546</v>
      </c>
      <c r="G146" s="199" t="s">
        <v>204</v>
      </c>
      <c r="H146" s="200">
        <v>1.2</v>
      </c>
      <c r="I146" s="201"/>
      <c r="J146" s="201"/>
      <c r="K146" s="202">
        <f>ROUND(P146*H146,2)</f>
        <v>0</v>
      </c>
      <c r="L146" s="198"/>
      <c r="M146" s="49"/>
      <c r="N146" s="203"/>
      <c r="O146" s="204" t="s">
        <v>38</v>
      </c>
      <c r="P146" s="125">
        <f>I146+J146</f>
        <v>0</v>
      </c>
      <c r="Q146" s="125">
        <f>ROUND(I146*H146,2)</f>
        <v>0</v>
      </c>
      <c r="R146" s="125">
        <f>ROUND(J146*H146,2)</f>
        <v>0</v>
      </c>
      <c r="S146" s="29"/>
      <c r="T146" s="205">
        <f>S146*H146</f>
        <v>0</v>
      </c>
      <c r="U146" s="205">
        <v>0.00639</v>
      </c>
      <c r="V146" s="205">
        <f>U146*H146</f>
        <v>0.0076679999999999995</v>
      </c>
      <c r="W146" s="205">
        <v>0</v>
      </c>
      <c r="X146" s="206">
        <f>W146*H146</f>
        <v>0</v>
      </c>
      <c r="AR146" s="10" t="s">
        <v>84</v>
      </c>
      <c r="AT146" s="10" t="s">
        <v>146</v>
      </c>
      <c r="AU146" s="10" t="s">
        <v>78</v>
      </c>
      <c r="AY146" s="10" t="s">
        <v>144</v>
      </c>
      <c r="BE146" s="207">
        <f>IF(O146="základní",K146,0)</f>
        <v>0</v>
      </c>
      <c r="BF146" s="207">
        <f>IF(O146="snížená",K146,0)</f>
        <v>0</v>
      </c>
      <c r="BG146" s="207">
        <f>IF(O146="zákl. přenesená",K146,0)</f>
        <v>0</v>
      </c>
      <c r="BH146" s="207">
        <f>IF(O146="sníž. přenesená",K146,0)</f>
        <v>0</v>
      </c>
      <c r="BI146" s="207">
        <f>IF(O146="nulová",K146,0)</f>
        <v>0</v>
      </c>
      <c r="BJ146" s="10" t="s">
        <v>74</v>
      </c>
      <c r="BK146" s="207">
        <f>ROUND(P146*H146,2)</f>
        <v>0</v>
      </c>
      <c r="BL146" s="10" t="s">
        <v>84</v>
      </c>
      <c r="BM146" s="10" t="s">
        <v>547</v>
      </c>
    </row>
    <row r="147" spans="2:51" s="208" customFormat="1" ht="13.5">
      <c r="B147" s="209"/>
      <c r="C147" s="210"/>
      <c r="D147" s="211" t="s">
        <v>163</v>
      </c>
      <c r="E147" s="212"/>
      <c r="F147" s="213" t="s">
        <v>548</v>
      </c>
      <c r="G147" s="210"/>
      <c r="H147" s="214">
        <v>1.2</v>
      </c>
      <c r="I147" s="215"/>
      <c r="J147" s="215"/>
      <c r="K147" s="210"/>
      <c r="L147" s="210"/>
      <c r="M147" s="216"/>
      <c r="N147" s="217"/>
      <c r="O147" s="218"/>
      <c r="P147" s="218"/>
      <c r="Q147" s="218"/>
      <c r="R147" s="218"/>
      <c r="S147" s="218"/>
      <c r="T147" s="218"/>
      <c r="U147" s="218"/>
      <c r="V147" s="218"/>
      <c r="W147" s="218"/>
      <c r="X147" s="219"/>
      <c r="AT147" s="220" t="s">
        <v>163</v>
      </c>
      <c r="AU147" s="220" t="s">
        <v>78</v>
      </c>
      <c r="AV147" s="208" t="s">
        <v>78</v>
      </c>
      <c r="AW147" s="208" t="s">
        <v>7</v>
      </c>
      <c r="AX147" s="208" t="s">
        <v>74</v>
      </c>
      <c r="AY147" s="220" t="s">
        <v>144</v>
      </c>
    </row>
    <row r="148" spans="2:63" s="178" customFormat="1" ht="29.25" customHeight="1">
      <c r="B148" s="179"/>
      <c r="C148" s="180"/>
      <c r="D148" s="181" t="s">
        <v>68</v>
      </c>
      <c r="E148" s="194" t="s">
        <v>96</v>
      </c>
      <c r="F148" s="194" t="s">
        <v>303</v>
      </c>
      <c r="G148" s="180"/>
      <c r="H148" s="180"/>
      <c r="I148" s="183"/>
      <c r="J148" s="183"/>
      <c r="K148" s="195">
        <f>BK148</f>
        <v>0</v>
      </c>
      <c r="L148" s="180"/>
      <c r="M148" s="185"/>
      <c r="N148" s="186"/>
      <c r="O148" s="187"/>
      <c r="P148" s="187"/>
      <c r="Q148" s="188">
        <f>SUM(Q149:Q189)</f>
        <v>0</v>
      </c>
      <c r="R148" s="188">
        <f>SUM(R149:R189)</f>
        <v>0</v>
      </c>
      <c r="S148" s="187"/>
      <c r="T148" s="189">
        <f>SUM(T149:T189)</f>
        <v>0</v>
      </c>
      <c r="U148" s="187"/>
      <c r="V148" s="189">
        <f>SUM(V149:V189)</f>
        <v>1.94054709</v>
      </c>
      <c r="W148" s="187"/>
      <c r="X148" s="190">
        <f>SUM(X149:X189)</f>
        <v>0</v>
      </c>
      <c r="AR148" s="191" t="s">
        <v>74</v>
      </c>
      <c r="AT148" s="192" t="s">
        <v>68</v>
      </c>
      <c r="AU148" s="192" t="s">
        <v>74</v>
      </c>
      <c r="AY148" s="191" t="s">
        <v>144</v>
      </c>
      <c r="BK148" s="193">
        <f>SUM(BK149:BK189)</f>
        <v>0</v>
      </c>
    </row>
    <row r="149" spans="2:65" s="27" customFormat="1" ht="16.5" customHeight="1">
      <c r="B149" s="28"/>
      <c r="C149" s="196" t="s">
        <v>297</v>
      </c>
      <c r="D149" s="196" t="s">
        <v>146</v>
      </c>
      <c r="E149" s="197" t="s">
        <v>549</v>
      </c>
      <c r="F149" s="198" t="s">
        <v>550</v>
      </c>
      <c r="G149" s="199" t="s">
        <v>307</v>
      </c>
      <c r="H149" s="200">
        <v>1</v>
      </c>
      <c r="I149" s="201"/>
      <c r="J149" s="201"/>
      <c r="K149" s="202">
        <f aca="true" t="shared" si="1" ref="K149:K154">ROUND(P149*H149,2)</f>
        <v>0</v>
      </c>
      <c r="L149" s="198"/>
      <c r="M149" s="49"/>
      <c r="N149" s="203"/>
      <c r="O149" s="204" t="s">
        <v>38</v>
      </c>
      <c r="P149" s="125">
        <f aca="true" t="shared" si="2" ref="P149:P154">I149+J149</f>
        <v>0</v>
      </c>
      <c r="Q149" s="125">
        <f aca="true" t="shared" si="3" ref="Q149:Q154">ROUND(I149*H149,2)</f>
        <v>0</v>
      </c>
      <c r="R149" s="125">
        <f aca="true" t="shared" si="4" ref="R149:R154">ROUND(J149*H149,2)</f>
        <v>0</v>
      </c>
      <c r="S149" s="29"/>
      <c r="T149" s="205">
        <f aca="true" t="shared" si="5" ref="T149:T154">S149*H149</f>
        <v>0</v>
      </c>
      <c r="U149" s="205">
        <v>0.0007999999999999999</v>
      </c>
      <c r="V149" s="205">
        <f aca="true" t="shared" si="6" ref="V149:V154">U149*H149</f>
        <v>0.0007999999999999999</v>
      </c>
      <c r="W149" s="205">
        <v>0</v>
      </c>
      <c r="X149" s="206">
        <f aca="true" t="shared" si="7" ref="X149:X154">W149*H149</f>
        <v>0</v>
      </c>
      <c r="AR149" s="10" t="s">
        <v>84</v>
      </c>
      <c r="AT149" s="10" t="s">
        <v>146</v>
      </c>
      <c r="AU149" s="10" t="s">
        <v>78</v>
      </c>
      <c r="AY149" s="10" t="s">
        <v>144</v>
      </c>
      <c r="BE149" s="207">
        <f aca="true" t="shared" si="8" ref="BE149:BE154">IF(O149="základní",K149,0)</f>
        <v>0</v>
      </c>
      <c r="BF149" s="207">
        <f aca="true" t="shared" si="9" ref="BF149:BF154">IF(O149="snížená",K149,0)</f>
        <v>0</v>
      </c>
      <c r="BG149" s="207">
        <f aca="true" t="shared" si="10" ref="BG149:BG154">IF(O149="zákl. přenesená",K149,0)</f>
        <v>0</v>
      </c>
      <c r="BH149" s="207">
        <f aca="true" t="shared" si="11" ref="BH149:BH154">IF(O149="sníž. přenesená",K149,0)</f>
        <v>0</v>
      </c>
      <c r="BI149" s="207">
        <f aca="true" t="shared" si="12" ref="BI149:BI154">IF(O149="nulová",K149,0)</f>
        <v>0</v>
      </c>
      <c r="BJ149" s="10" t="s">
        <v>74</v>
      </c>
      <c r="BK149" s="207">
        <f aca="true" t="shared" si="13" ref="BK149:BK154">ROUND(P149*H149,2)</f>
        <v>0</v>
      </c>
      <c r="BL149" s="10" t="s">
        <v>84</v>
      </c>
      <c r="BM149" s="10" t="s">
        <v>551</v>
      </c>
    </row>
    <row r="150" spans="2:65" s="27" customFormat="1" ht="16.5" customHeight="1">
      <c r="B150" s="28"/>
      <c r="C150" s="245" t="s">
        <v>304</v>
      </c>
      <c r="D150" s="245" t="s">
        <v>281</v>
      </c>
      <c r="E150" s="246" t="s">
        <v>552</v>
      </c>
      <c r="F150" s="247" t="s">
        <v>553</v>
      </c>
      <c r="G150" s="248" t="s">
        <v>307</v>
      </c>
      <c r="H150" s="249">
        <v>1.01</v>
      </c>
      <c r="I150" s="250"/>
      <c r="J150" s="251"/>
      <c r="K150" s="252">
        <f t="shared" si="1"/>
        <v>0</v>
      </c>
      <c r="L150" s="247"/>
      <c r="M150" s="253"/>
      <c r="N150" s="254"/>
      <c r="O150" s="204" t="s">
        <v>38</v>
      </c>
      <c r="P150" s="125">
        <f t="shared" si="2"/>
        <v>0</v>
      </c>
      <c r="Q150" s="125">
        <f t="shared" si="3"/>
        <v>0</v>
      </c>
      <c r="R150" s="125">
        <f t="shared" si="4"/>
        <v>0</v>
      </c>
      <c r="S150" s="29"/>
      <c r="T150" s="205">
        <f t="shared" si="5"/>
        <v>0</v>
      </c>
      <c r="U150" s="205">
        <v>0.011000000000000001</v>
      </c>
      <c r="V150" s="205">
        <f t="shared" si="6"/>
        <v>0.011110000000000002</v>
      </c>
      <c r="W150" s="205">
        <v>0</v>
      </c>
      <c r="X150" s="206">
        <f t="shared" si="7"/>
        <v>0</v>
      </c>
      <c r="AR150" s="10" t="s">
        <v>96</v>
      </c>
      <c r="AT150" s="10" t="s">
        <v>281</v>
      </c>
      <c r="AU150" s="10" t="s">
        <v>78</v>
      </c>
      <c r="AY150" s="10" t="s">
        <v>144</v>
      </c>
      <c r="BE150" s="207">
        <f t="shared" si="8"/>
        <v>0</v>
      </c>
      <c r="BF150" s="207">
        <f t="shared" si="9"/>
        <v>0</v>
      </c>
      <c r="BG150" s="207">
        <f t="shared" si="10"/>
        <v>0</v>
      </c>
      <c r="BH150" s="207">
        <f t="shared" si="11"/>
        <v>0</v>
      </c>
      <c r="BI150" s="207">
        <f t="shared" si="12"/>
        <v>0</v>
      </c>
      <c r="BJ150" s="10" t="s">
        <v>74</v>
      </c>
      <c r="BK150" s="207">
        <f t="shared" si="13"/>
        <v>0</v>
      </c>
      <c r="BL150" s="10" t="s">
        <v>84</v>
      </c>
      <c r="BM150" s="10" t="s">
        <v>554</v>
      </c>
    </row>
    <row r="151" spans="2:65" s="27" customFormat="1" ht="16.5" customHeight="1">
      <c r="B151" s="28"/>
      <c r="C151" s="196" t="s">
        <v>309</v>
      </c>
      <c r="D151" s="196" t="s">
        <v>146</v>
      </c>
      <c r="E151" s="197" t="s">
        <v>549</v>
      </c>
      <c r="F151" s="198" t="s">
        <v>550</v>
      </c>
      <c r="G151" s="199" t="s">
        <v>307</v>
      </c>
      <c r="H151" s="200">
        <v>1</v>
      </c>
      <c r="I151" s="201"/>
      <c r="J151" s="201"/>
      <c r="K151" s="202">
        <f t="shared" si="1"/>
        <v>0</v>
      </c>
      <c r="L151" s="198"/>
      <c r="M151" s="49"/>
      <c r="N151" s="203"/>
      <c r="O151" s="204" t="s">
        <v>38</v>
      </c>
      <c r="P151" s="125">
        <f t="shared" si="2"/>
        <v>0</v>
      </c>
      <c r="Q151" s="125">
        <f t="shared" si="3"/>
        <v>0</v>
      </c>
      <c r="R151" s="125">
        <f t="shared" si="4"/>
        <v>0</v>
      </c>
      <c r="S151" s="29"/>
      <c r="T151" s="205">
        <f t="shared" si="5"/>
        <v>0</v>
      </c>
      <c r="U151" s="205">
        <v>0.0007999999999999999</v>
      </c>
      <c r="V151" s="205">
        <f t="shared" si="6"/>
        <v>0.0007999999999999999</v>
      </c>
      <c r="W151" s="205">
        <v>0</v>
      </c>
      <c r="X151" s="206">
        <f t="shared" si="7"/>
        <v>0</v>
      </c>
      <c r="AR151" s="10" t="s">
        <v>84</v>
      </c>
      <c r="AT151" s="10" t="s">
        <v>146</v>
      </c>
      <c r="AU151" s="10" t="s">
        <v>78</v>
      </c>
      <c r="AY151" s="10" t="s">
        <v>144</v>
      </c>
      <c r="BE151" s="207">
        <f t="shared" si="8"/>
        <v>0</v>
      </c>
      <c r="BF151" s="207">
        <f t="shared" si="9"/>
        <v>0</v>
      </c>
      <c r="BG151" s="207">
        <f t="shared" si="10"/>
        <v>0</v>
      </c>
      <c r="BH151" s="207">
        <f t="shared" si="11"/>
        <v>0</v>
      </c>
      <c r="BI151" s="207">
        <f t="shared" si="12"/>
        <v>0</v>
      </c>
      <c r="BJ151" s="10" t="s">
        <v>74</v>
      </c>
      <c r="BK151" s="207">
        <f t="shared" si="13"/>
        <v>0</v>
      </c>
      <c r="BL151" s="10" t="s">
        <v>84</v>
      </c>
      <c r="BM151" s="10" t="s">
        <v>555</v>
      </c>
    </row>
    <row r="152" spans="2:65" s="27" customFormat="1" ht="16.5" customHeight="1">
      <c r="B152" s="28"/>
      <c r="C152" s="245" t="s">
        <v>313</v>
      </c>
      <c r="D152" s="245" t="s">
        <v>281</v>
      </c>
      <c r="E152" s="246" t="s">
        <v>556</v>
      </c>
      <c r="F152" s="247" t="s">
        <v>557</v>
      </c>
      <c r="G152" s="248" t="s">
        <v>307</v>
      </c>
      <c r="H152" s="249">
        <v>1.01</v>
      </c>
      <c r="I152" s="250"/>
      <c r="J152" s="251"/>
      <c r="K152" s="252">
        <f t="shared" si="1"/>
        <v>0</v>
      </c>
      <c r="L152" s="247"/>
      <c r="M152" s="253"/>
      <c r="N152" s="254"/>
      <c r="O152" s="204" t="s">
        <v>38</v>
      </c>
      <c r="P152" s="125">
        <f t="shared" si="2"/>
        <v>0</v>
      </c>
      <c r="Q152" s="125">
        <f t="shared" si="3"/>
        <v>0</v>
      </c>
      <c r="R152" s="125">
        <f t="shared" si="4"/>
        <v>0</v>
      </c>
      <c r="S152" s="29"/>
      <c r="T152" s="205">
        <f t="shared" si="5"/>
        <v>0</v>
      </c>
      <c r="U152" s="205">
        <v>0.168</v>
      </c>
      <c r="V152" s="205">
        <f t="shared" si="6"/>
        <v>0.16968000000000003</v>
      </c>
      <c r="W152" s="205">
        <v>0</v>
      </c>
      <c r="X152" s="206">
        <f t="shared" si="7"/>
        <v>0</v>
      </c>
      <c r="AR152" s="10" t="s">
        <v>96</v>
      </c>
      <c r="AT152" s="10" t="s">
        <v>281</v>
      </c>
      <c r="AU152" s="10" t="s">
        <v>78</v>
      </c>
      <c r="AY152" s="10" t="s">
        <v>144</v>
      </c>
      <c r="BE152" s="207">
        <f t="shared" si="8"/>
        <v>0</v>
      </c>
      <c r="BF152" s="207">
        <f t="shared" si="9"/>
        <v>0</v>
      </c>
      <c r="BG152" s="207">
        <f t="shared" si="10"/>
        <v>0</v>
      </c>
      <c r="BH152" s="207">
        <f t="shared" si="11"/>
        <v>0</v>
      </c>
      <c r="BI152" s="207">
        <f t="shared" si="12"/>
        <v>0</v>
      </c>
      <c r="BJ152" s="10" t="s">
        <v>74</v>
      </c>
      <c r="BK152" s="207">
        <f t="shared" si="13"/>
        <v>0</v>
      </c>
      <c r="BL152" s="10" t="s">
        <v>84</v>
      </c>
      <c r="BM152" s="10" t="s">
        <v>558</v>
      </c>
    </row>
    <row r="153" spans="2:65" s="27" customFormat="1" ht="25.5" customHeight="1">
      <c r="B153" s="28"/>
      <c r="C153" s="196" t="s">
        <v>317</v>
      </c>
      <c r="D153" s="196" t="s">
        <v>146</v>
      </c>
      <c r="E153" s="197" t="s">
        <v>559</v>
      </c>
      <c r="F153" s="198" t="s">
        <v>560</v>
      </c>
      <c r="G153" s="199" t="s">
        <v>161</v>
      </c>
      <c r="H153" s="200">
        <v>129.8</v>
      </c>
      <c r="I153" s="201"/>
      <c r="J153" s="201"/>
      <c r="K153" s="202">
        <f t="shared" si="1"/>
        <v>0</v>
      </c>
      <c r="L153" s="198"/>
      <c r="M153" s="49"/>
      <c r="N153" s="203"/>
      <c r="O153" s="204" t="s">
        <v>38</v>
      </c>
      <c r="P153" s="125">
        <f t="shared" si="2"/>
        <v>0</v>
      </c>
      <c r="Q153" s="125">
        <f t="shared" si="3"/>
        <v>0</v>
      </c>
      <c r="R153" s="125">
        <f t="shared" si="4"/>
        <v>0</v>
      </c>
      <c r="S153" s="29"/>
      <c r="T153" s="205">
        <f t="shared" si="5"/>
        <v>0</v>
      </c>
      <c r="U153" s="205">
        <v>0</v>
      </c>
      <c r="V153" s="205">
        <f t="shared" si="6"/>
        <v>0</v>
      </c>
      <c r="W153" s="205">
        <v>0</v>
      </c>
      <c r="X153" s="206">
        <f t="shared" si="7"/>
        <v>0</v>
      </c>
      <c r="AR153" s="10" t="s">
        <v>84</v>
      </c>
      <c r="AT153" s="10" t="s">
        <v>146</v>
      </c>
      <c r="AU153" s="10" t="s">
        <v>78</v>
      </c>
      <c r="AY153" s="10" t="s">
        <v>144</v>
      </c>
      <c r="BE153" s="207">
        <f t="shared" si="8"/>
        <v>0</v>
      </c>
      <c r="BF153" s="207">
        <f t="shared" si="9"/>
        <v>0</v>
      </c>
      <c r="BG153" s="207">
        <f t="shared" si="10"/>
        <v>0</v>
      </c>
      <c r="BH153" s="207">
        <f t="shared" si="11"/>
        <v>0</v>
      </c>
      <c r="BI153" s="207">
        <f t="shared" si="12"/>
        <v>0</v>
      </c>
      <c r="BJ153" s="10" t="s">
        <v>74</v>
      </c>
      <c r="BK153" s="207">
        <f t="shared" si="13"/>
        <v>0</v>
      </c>
      <c r="BL153" s="10" t="s">
        <v>84</v>
      </c>
      <c r="BM153" s="10" t="s">
        <v>561</v>
      </c>
    </row>
    <row r="154" spans="2:65" s="27" customFormat="1" ht="16.5" customHeight="1">
      <c r="B154" s="28"/>
      <c r="C154" s="245" t="s">
        <v>323</v>
      </c>
      <c r="D154" s="245" t="s">
        <v>281</v>
      </c>
      <c r="E154" s="246" t="s">
        <v>562</v>
      </c>
      <c r="F154" s="247" t="s">
        <v>563</v>
      </c>
      <c r="G154" s="248" t="s">
        <v>161</v>
      </c>
      <c r="H154" s="249">
        <v>131.747</v>
      </c>
      <c r="I154" s="250"/>
      <c r="J154" s="251"/>
      <c r="K154" s="252">
        <f t="shared" si="1"/>
        <v>0</v>
      </c>
      <c r="L154" s="247"/>
      <c r="M154" s="253"/>
      <c r="N154" s="254"/>
      <c r="O154" s="204" t="s">
        <v>38</v>
      </c>
      <c r="P154" s="125">
        <f t="shared" si="2"/>
        <v>0</v>
      </c>
      <c r="Q154" s="125">
        <f t="shared" si="3"/>
        <v>0</v>
      </c>
      <c r="R154" s="125">
        <f t="shared" si="4"/>
        <v>0</v>
      </c>
      <c r="S154" s="29"/>
      <c r="T154" s="205">
        <f t="shared" si="5"/>
        <v>0</v>
      </c>
      <c r="U154" s="205">
        <v>0.00072</v>
      </c>
      <c r="V154" s="205">
        <f t="shared" si="6"/>
        <v>0.09485784000000001</v>
      </c>
      <c r="W154" s="205">
        <v>0</v>
      </c>
      <c r="X154" s="206">
        <f t="shared" si="7"/>
        <v>0</v>
      </c>
      <c r="AR154" s="10" t="s">
        <v>96</v>
      </c>
      <c r="AT154" s="10" t="s">
        <v>281</v>
      </c>
      <c r="AU154" s="10" t="s">
        <v>78</v>
      </c>
      <c r="AY154" s="10" t="s">
        <v>144</v>
      </c>
      <c r="BE154" s="207">
        <f t="shared" si="8"/>
        <v>0</v>
      </c>
      <c r="BF154" s="207">
        <f t="shared" si="9"/>
        <v>0</v>
      </c>
      <c r="BG154" s="207">
        <f t="shared" si="10"/>
        <v>0</v>
      </c>
      <c r="BH154" s="207">
        <f t="shared" si="11"/>
        <v>0</v>
      </c>
      <c r="BI154" s="207">
        <f t="shared" si="12"/>
        <v>0</v>
      </c>
      <c r="BJ154" s="10" t="s">
        <v>74</v>
      </c>
      <c r="BK154" s="207">
        <f t="shared" si="13"/>
        <v>0</v>
      </c>
      <c r="BL154" s="10" t="s">
        <v>84</v>
      </c>
      <c r="BM154" s="10" t="s">
        <v>564</v>
      </c>
    </row>
    <row r="155" spans="2:51" s="208" customFormat="1" ht="13.5">
      <c r="B155" s="209"/>
      <c r="C155" s="210"/>
      <c r="D155" s="211" t="s">
        <v>163</v>
      </c>
      <c r="E155" s="212"/>
      <c r="F155" s="213" t="s">
        <v>565</v>
      </c>
      <c r="G155" s="210"/>
      <c r="H155" s="214">
        <v>131.747</v>
      </c>
      <c r="I155" s="215"/>
      <c r="J155" s="215"/>
      <c r="K155" s="210"/>
      <c r="L155" s="210"/>
      <c r="M155" s="216"/>
      <c r="N155" s="217"/>
      <c r="O155" s="218"/>
      <c r="P155" s="218"/>
      <c r="Q155" s="218"/>
      <c r="R155" s="218"/>
      <c r="S155" s="218"/>
      <c r="T155" s="218"/>
      <c r="U155" s="218"/>
      <c r="V155" s="218"/>
      <c r="W155" s="218"/>
      <c r="X155" s="219"/>
      <c r="AT155" s="220" t="s">
        <v>163</v>
      </c>
      <c r="AU155" s="220" t="s">
        <v>78</v>
      </c>
      <c r="AV155" s="208" t="s">
        <v>78</v>
      </c>
      <c r="AW155" s="208" t="s">
        <v>7</v>
      </c>
      <c r="AX155" s="208" t="s">
        <v>74</v>
      </c>
      <c r="AY155" s="220" t="s">
        <v>144</v>
      </c>
    </row>
    <row r="156" spans="2:65" s="27" customFormat="1" ht="16.5" customHeight="1">
      <c r="B156" s="28"/>
      <c r="C156" s="196" t="s">
        <v>327</v>
      </c>
      <c r="D156" s="196" t="s">
        <v>146</v>
      </c>
      <c r="E156" s="197" t="s">
        <v>566</v>
      </c>
      <c r="F156" s="198" t="s">
        <v>567</v>
      </c>
      <c r="G156" s="199" t="s">
        <v>307</v>
      </c>
      <c r="H156" s="200">
        <v>8</v>
      </c>
      <c r="I156" s="201"/>
      <c r="J156" s="201"/>
      <c r="K156" s="202">
        <f>ROUND(P156*H156,2)</f>
        <v>0</v>
      </c>
      <c r="L156" s="198"/>
      <c r="M156" s="49"/>
      <c r="N156" s="203"/>
      <c r="O156" s="204" t="s">
        <v>38</v>
      </c>
      <c r="P156" s="125">
        <f>I156+J156</f>
        <v>0</v>
      </c>
      <c r="Q156" s="125">
        <f>ROUND(I156*H156,2)</f>
        <v>0</v>
      </c>
      <c r="R156" s="125">
        <f>ROUND(J156*H156,2)</f>
        <v>0</v>
      </c>
      <c r="S156" s="29"/>
      <c r="T156" s="205">
        <f>S156*H156</f>
        <v>0</v>
      </c>
      <c r="U156" s="205">
        <v>0</v>
      </c>
      <c r="V156" s="205">
        <f>U156*H156</f>
        <v>0</v>
      </c>
      <c r="W156" s="205">
        <v>0</v>
      </c>
      <c r="X156" s="206">
        <f>W156*H156</f>
        <v>0</v>
      </c>
      <c r="AR156" s="10" t="s">
        <v>84</v>
      </c>
      <c r="AT156" s="10" t="s">
        <v>146</v>
      </c>
      <c r="AU156" s="10" t="s">
        <v>78</v>
      </c>
      <c r="AY156" s="10" t="s">
        <v>144</v>
      </c>
      <c r="BE156" s="207">
        <f>IF(O156="základní",K156,0)</f>
        <v>0</v>
      </c>
      <c r="BF156" s="207">
        <f>IF(O156="snížená",K156,0)</f>
        <v>0</v>
      </c>
      <c r="BG156" s="207">
        <f>IF(O156="zákl. přenesená",K156,0)</f>
        <v>0</v>
      </c>
      <c r="BH156" s="207">
        <f>IF(O156="sníž. přenesená",K156,0)</f>
        <v>0</v>
      </c>
      <c r="BI156" s="207">
        <f>IF(O156="nulová",K156,0)</f>
        <v>0</v>
      </c>
      <c r="BJ156" s="10" t="s">
        <v>74</v>
      </c>
      <c r="BK156" s="207">
        <f>ROUND(P156*H156,2)</f>
        <v>0</v>
      </c>
      <c r="BL156" s="10" t="s">
        <v>84</v>
      </c>
      <c r="BM156" s="10" t="s">
        <v>568</v>
      </c>
    </row>
    <row r="157" spans="2:65" s="27" customFormat="1" ht="16.5" customHeight="1">
      <c r="B157" s="28"/>
      <c r="C157" s="245" t="s">
        <v>332</v>
      </c>
      <c r="D157" s="245" t="s">
        <v>281</v>
      </c>
      <c r="E157" s="246" t="s">
        <v>569</v>
      </c>
      <c r="F157" s="247" t="s">
        <v>570</v>
      </c>
      <c r="G157" s="248" t="s">
        <v>307</v>
      </c>
      <c r="H157" s="249">
        <v>4.06</v>
      </c>
      <c r="I157" s="250"/>
      <c r="J157" s="251"/>
      <c r="K157" s="252">
        <f>ROUND(P157*H157,2)</f>
        <v>0</v>
      </c>
      <c r="L157" s="247"/>
      <c r="M157" s="253"/>
      <c r="N157" s="254"/>
      <c r="O157" s="204" t="s">
        <v>38</v>
      </c>
      <c r="P157" s="125">
        <f>I157+J157</f>
        <v>0</v>
      </c>
      <c r="Q157" s="125">
        <f>ROUND(I157*H157,2)</f>
        <v>0</v>
      </c>
      <c r="R157" s="125">
        <f>ROUND(J157*H157,2)</f>
        <v>0</v>
      </c>
      <c r="S157" s="29"/>
      <c r="T157" s="205">
        <f>S157*H157</f>
        <v>0</v>
      </c>
      <c r="U157" s="205">
        <v>0.00016999999999999999</v>
      </c>
      <c r="V157" s="205">
        <f>U157*H157</f>
        <v>0.0006901999999999999</v>
      </c>
      <c r="W157" s="205">
        <v>0</v>
      </c>
      <c r="X157" s="206">
        <f>W157*H157</f>
        <v>0</v>
      </c>
      <c r="AR157" s="10" t="s">
        <v>96</v>
      </c>
      <c r="AT157" s="10" t="s">
        <v>281</v>
      </c>
      <c r="AU157" s="10" t="s">
        <v>78</v>
      </c>
      <c r="AY157" s="10" t="s">
        <v>144</v>
      </c>
      <c r="BE157" s="207">
        <f>IF(O157="základní",K157,0)</f>
        <v>0</v>
      </c>
      <c r="BF157" s="207">
        <f>IF(O157="snížená",K157,0)</f>
        <v>0</v>
      </c>
      <c r="BG157" s="207">
        <f>IF(O157="zákl. přenesená",K157,0)</f>
        <v>0</v>
      </c>
      <c r="BH157" s="207">
        <f>IF(O157="sníž. přenesená",K157,0)</f>
        <v>0</v>
      </c>
      <c r="BI157" s="207">
        <f>IF(O157="nulová",K157,0)</f>
        <v>0</v>
      </c>
      <c r="BJ157" s="10" t="s">
        <v>74</v>
      </c>
      <c r="BK157" s="207">
        <f>ROUND(P157*H157,2)</f>
        <v>0</v>
      </c>
      <c r="BL157" s="10" t="s">
        <v>84</v>
      </c>
      <c r="BM157" s="10" t="s">
        <v>571</v>
      </c>
    </row>
    <row r="158" spans="2:51" s="208" customFormat="1" ht="13.5">
      <c r="B158" s="209"/>
      <c r="C158" s="210"/>
      <c r="D158" s="211" t="s">
        <v>163</v>
      </c>
      <c r="E158" s="212"/>
      <c r="F158" s="213" t="s">
        <v>572</v>
      </c>
      <c r="G158" s="210"/>
      <c r="H158" s="214">
        <v>4.06</v>
      </c>
      <c r="I158" s="215"/>
      <c r="J158" s="215"/>
      <c r="K158" s="210"/>
      <c r="L158" s="210"/>
      <c r="M158" s="216"/>
      <c r="N158" s="217"/>
      <c r="O158" s="218"/>
      <c r="P158" s="218"/>
      <c r="Q158" s="218"/>
      <c r="R158" s="218"/>
      <c r="S158" s="218"/>
      <c r="T158" s="218"/>
      <c r="U158" s="218"/>
      <c r="V158" s="218"/>
      <c r="W158" s="218"/>
      <c r="X158" s="219"/>
      <c r="AT158" s="220" t="s">
        <v>163</v>
      </c>
      <c r="AU158" s="220" t="s">
        <v>78</v>
      </c>
      <c r="AV158" s="208" t="s">
        <v>78</v>
      </c>
      <c r="AW158" s="208" t="s">
        <v>7</v>
      </c>
      <c r="AX158" s="208" t="s">
        <v>74</v>
      </c>
      <c r="AY158" s="220" t="s">
        <v>144</v>
      </c>
    </row>
    <row r="159" spans="2:65" s="27" customFormat="1" ht="16.5" customHeight="1">
      <c r="B159" s="28"/>
      <c r="C159" s="245" t="s">
        <v>336</v>
      </c>
      <c r="D159" s="245" t="s">
        <v>281</v>
      </c>
      <c r="E159" s="246" t="s">
        <v>573</v>
      </c>
      <c r="F159" s="247" t="s">
        <v>574</v>
      </c>
      <c r="G159" s="248" t="s">
        <v>307</v>
      </c>
      <c r="H159" s="249">
        <v>1.015</v>
      </c>
      <c r="I159" s="250"/>
      <c r="J159" s="251"/>
      <c r="K159" s="252">
        <f>ROUND(P159*H159,2)</f>
        <v>0</v>
      </c>
      <c r="L159" s="247"/>
      <c r="M159" s="253"/>
      <c r="N159" s="254"/>
      <c r="O159" s="204" t="s">
        <v>38</v>
      </c>
      <c r="P159" s="125">
        <f>I159+J159</f>
        <v>0</v>
      </c>
      <c r="Q159" s="125">
        <f>ROUND(I159*H159,2)</f>
        <v>0</v>
      </c>
      <c r="R159" s="125">
        <f>ROUND(J159*H159,2)</f>
        <v>0</v>
      </c>
      <c r="S159" s="29"/>
      <c r="T159" s="205">
        <f>S159*H159</f>
        <v>0</v>
      </c>
      <c r="U159" s="205">
        <v>0.00018999999999999998</v>
      </c>
      <c r="V159" s="205">
        <f>U159*H159</f>
        <v>0.00019284999999999997</v>
      </c>
      <c r="W159" s="205">
        <v>0</v>
      </c>
      <c r="X159" s="206">
        <f>W159*H159</f>
        <v>0</v>
      </c>
      <c r="AR159" s="10" t="s">
        <v>96</v>
      </c>
      <c r="AT159" s="10" t="s">
        <v>281</v>
      </c>
      <c r="AU159" s="10" t="s">
        <v>78</v>
      </c>
      <c r="AY159" s="10" t="s">
        <v>144</v>
      </c>
      <c r="BE159" s="207">
        <f>IF(O159="základní",K159,0)</f>
        <v>0</v>
      </c>
      <c r="BF159" s="207">
        <f>IF(O159="snížená",K159,0)</f>
        <v>0</v>
      </c>
      <c r="BG159" s="207">
        <f>IF(O159="zákl. přenesená",K159,0)</f>
        <v>0</v>
      </c>
      <c r="BH159" s="207">
        <f>IF(O159="sníž. přenesená",K159,0)</f>
        <v>0</v>
      </c>
      <c r="BI159" s="207">
        <f>IF(O159="nulová",K159,0)</f>
        <v>0</v>
      </c>
      <c r="BJ159" s="10" t="s">
        <v>74</v>
      </c>
      <c r="BK159" s="207">
        <f>ROUND(P159*H159,2)</f>
        <v>0</v>
      </c>
      <c r="BL159" s="10" t="s">
        <v>84</v>
      </c>
      <c r="BM159" s="10" t="s">
        <v>575</v>
      </c>
    </row>
    <row r="160" spans="2:51" s="208" customFormat="1" ht="13.5">
      <c r="B160" s="209"/>
      <c r="C160" s="210"/>
      <c r="D160" s="211" t="s">
        <v>163</v>
      </c>
      <c r="E160" s="212"/>
      <c r="F160" s="213" t="s">
        <v>576</v>
      </c>
      <c r="G160" s="210"/>
      <c r="H160" s="214">
        <v>1.015</v>
      </c>
      <c r="I160" s="215"/>
      <c r="J160" s="215"/>
      <c r="K160" s="210"/>
      <c r="L160" s="210"/>
      <c r="M160" s="216"/>
      <c r="N160" s="217"/>
      <c r="O160" s="218"/>
      <c r="P160" s="218"/>
      <c r="Q160" s="218"/>
      <c r="R160" s="218"/>
      <c r="S160" s="218"/>
      <c r="T160" s="218"/>
      <c r="U160" s="218"/>
      <c r="V160" s="218"/>
      <c r="W160" s="218"/>
      <c r="X160" s="219"/>
      <c r="AT160" s="220" t="s">
        <v>163</v>
      </c>
      <c r="AU160" s="220" t="s">
        <v>78</v>
      </c>
      <c r="AV160" s="208" t="s">
        <v>78</v>
      </c>
      <c r="AW160" s="208" t="s">
        <v>7</v>
      </c>
      <c r="AX160" s="208" t="s">
        <v>74</v>
      </c>
      <c r="AY160" s="220" t="s">
        <v>144</v>
      </c>
    </row>
    <row r="161" spans="2:65" s="27" customFormat="1" ht="16.5" customHeight="1">
      <c r="B161" s="28"/>
      <c r="C161" s="245" t="s">
        <v>341</v>
      </c>
      <c r="D161" s="245" t="s">
        <v>281</v>
      </c>
      <c r="E161" s="246" t="s">
        <v>577</v>
      </c>
      <c r="F161" s="247" t="s">
        <v>578</v>
      </c>
      <c r="G161" s="248" t="s">
        <v>307</v>
      </c>
      <c r="H161" s="249">
        <v>2.03</v>
      </c>
      <c r="I161" s="250"/>
      <c r="J161" s="251"/>
      <c r="K161" s="252">
        <f>ROUND(P161*H161,2)</f>
        <v>0</v>
      </c>
      <c r="L161" s="247"/>
      <c r="M161" s="253"/>
      <c r="N161" s="254"/>
      <c r="O161" s="204" t="s">
        <v>38</v>
      </c>
      <c r="P161" s="125">
        <f>I161+J161</f>
        <v>0</v>
      </c>
      <c r="Q161" s="125">
        <f>ROUND(I161*H161,2)</f>
        <v>0</v>
      </c>
      <c r="R161" s="125">
        <f>ROUND(J161*H161,2)</f>
        <v>0</v>
      </c>
      <c r="S161" s="29"/>
      <c r="T161" s="205">
        <f>S161*H161</f>
        <v>0</v>
      </c>
      <c r="U161" s="205">
        <v>0.00026</v>
      </c>
      <c r="V161" s="205">
        <f>U161*H161</f>
        <v>0.0005277999999999999</v>
      </c>
      <c r="W161" s="205">
        <v>0</v>
      </c>
      <c r="X161" s="206">
        <f>W161*H161</f>
        <v>0</v>
      </c>
      <c r="AR161" s="10" t="s">
        <v>96</v>
      </c>
      <c r="AT161" s="10" t="s">
        <v>281</v>
      </c>
      <c r="AU161" s="10" t="s">
        <v>78</v>
      </c>
      <c r="AY161" s="10" t="s">
        <v>144</v>
      </c>
      <c r="BE161" s="207">
        <f>IF(O161="základní",K161,0)</f>
        <v>0</v>
      </c>
      <c r="BF161" s="207">
        <f>IF(O161="snížená",K161,0)</f>
        <v>0</v>
      </c>
      <c r="BG161" s="207">
        <f>IF(O161="zákl. přenesená",K161,0)</f>
        <v>0</v>
      </c>
      <c r="BH161" s="207">
        <f>IF(O161="sníž. přenesená",K161,0)</f>
        <v>0</v>
      </c>
      <c r="BI161" s="207">
        <f>IF(O161="nulová",K161,0)</f>
        <v>0</v>
      </c>
      <c r="BJ161" s="10" t="s">
        <v>74</v>
      </c>
      <c r="BK161" s="207">
        <f>ROUND(P161*H161,2)</f>
        <v>0</v>
      </c>
      <c r="BL161" s="10" t="s">
        <v>84</v>
      </c>
      <c r="BM161" s="10" t="s">
        <v>579</v>
      </c>
    </row>
    <row r="162" spans="2:51" s="208" customFormat="1" ht="13.5">
      <c r="B162" s="209"/>
      <c r="C162" s="210"/>
      <c r="D162" s="211" t="s">
        <v>163</v>
      </c>
      <c r="E162" s="212"/>
      <c r="F162" s="213" t="s">
        <v>580</v>
      </c>
      <c r="G162" s="210"/>
      <c r="H162" s="214">
        <v>2.03</v>
      </c>
      <c r="I162" s="215"/>
      <c r="J162" s="215"/>
      <c r="K162" s="210"/>
      <c r="L162" s="210"/>
      <c r="M162" s="216"/>
      <c r="N162" s="217"/>
      <c r="O162" s="218"/>
      <c r="P162" s="218"/>
      <c r="Q162" s="218"/>
      <c r="R162" s="218"/>
      <c r="S162" s="218"/>
      <c r="T162" s="218"/>
      <c r="U162" s="218"/>
      <c r="V162" s="218"/>
      <c r="W162" s="218"/>
      <c r="X162" s="219"/>
      <c r="AT162" s="220" t="s">
        <v>163</v>
      </c>
      <c r="AU162" s="220" t="s">
        <v>78</v>
      </c>
      <c r="AV162" s="208" t="s">
        <v>78</v>
      </c>
      <c r="AW162" s="208" t="s">
        <v>7</v>
      </c>
      <c r="AX162" s="208" t="s">
        <v>74</v>
      </c>
      <c r="AY162" s="220" t="s">
        <v>144</v>
      </c>
    </row>
    <row r="163" spans="2:65" s="27" customFormat="1" ht="16.5" customHeight="1">
      <c r="B163" s="28"/>
      <c r="C163" s="245" t="s">
        <v>345</v>
      </c>
      <c r="D163" s="245" t="s">
        <v>281</v>
      </c>
      <c r="E163" s="246" t="s">
        <v>581</v>
      </c>
      <c r="F163" s="247" t="s">
        <v>582</v>
      </c>
      <c r="G163" s="248" t="s">
        <v>307</v>
      </c>
      <c r="H163" s="249">
        <v>1.015</v>
      </c>
      <c r="I163" s="250"/>
      <c r="J163" s="251"/>
      <c r="K163" s="252">
        <f>ROUND(P163*H163,2)</f>
        <v>0</v>
      </c>
      <c r="L163" s="247"/>
      <c r="M163" s="253"/>
      <c r="N163" s="254"/>
      <c r="O163" s="204" t="s">
        <v>38</v>
      </c>
      <c r="P163" s="125">
        <f>I163+J163</f>
        <v>0</v>
      </c>
      <c r="Q163" s="125">
        <f>ROUND(I163*H163,2)</f>
        <v>0</v>
      </c>
      <c r="R163" s="125">
        <f>ROUND(J163*H163,2)</f>
        <v>0</v>
      </c>
      <c r="S163" s="29"/>
      <c r="T163" s="205">
        <f>S163*H163</f>
        <v>0</v>
      </c>
      <c r="U163" s="205">
        <v>0.00015999999999999999</v>
      </c>
      <c r="V163" s="205">
        <f>U163*H163</f>
        <v>0.00016239999999999996</v>
      </c>
      <c r="W163" s="205">
        <v>0</v>
      </c>
      <c r="X163" s="206">
        <f>W163*H163</f>
        <v>0</v>
      </c>
      <c r="AR163" s="10" t="s">
        <v>96</v>
      </c>
      <c r="AT163" s="10" t="s">
        <v>281</v>
      </c>
      <c r="AU163" s="10" t="s">
        <v>78</v>
      </c>
      <c r="AY163" s="10" t="s">
        <v>144</v>
      </c>
      <c r="BE163" s="207">
        <f>IF(O163="základní",K163,0)</f>
        <v>0</v>
      </c>
      <c r="BF163" s="207">
        <f>IF(O163="snížená",K163,0)</f>
        <v>0</v>
      </c>
      <c r="BG163" s="207">
        <f>IF(O163="zákl. přenesená",K163,0)</f>
        <v>0</v>
      </c>
      <c r="BH163" s="207">
        <f>IF(O163="sníž. přenesená",K163,0)</f>
        <v>0</v>
      </c>
      <c r="BI163" s="207">
        <f>IF(O163="nulová",K163,0)</f>
        <v>0</v>
      </c>
      <c r="BJ163" s="10" t="s">
        <v>74</v>
      </c>
      <c r="BK163" s="207">
        <f>ROUND(P163*H163,2)</f>
        <v>0</v>
      </c>
      <c r="BL163" s="10" t="s">
        <v>84</v>
      </c>
      <c r="BM163" s="10" t="s">
        <v>583</v>
      </c>
    </row>
    <row r="164" spans="2:65" s="27" customFormat="1" ht="16.5" customHeight="1">
      <c r="B164" s="28"/>
      <c r="C164" s="196" t="s">
        <v>350</v>
      </c>
      <c r="D164" s="196" t="s">
        <v>146</v>
      </c>
      <c r="E164" s="197" t="s">
        <v>584</v>
      </c>
      <c r="F164" s="198" t="s">
        <v>585</v>
      </c>
      <c r="G164" s="199" t="s">
        <v>307</v>
      </c>
      <c r="H164" s="200">
        <v>6</v>
      </c>
      <c r="I164" s="201"/>
      <c r="J164" s="201"/>
      <c r="K164" s="202">
        <f>ROUND(P164*H164,2)</f>
        <v>0</v>
      </c>
      <c r="L164" s="198"/>
      <c r="M164" s="49"/>
      <c r="N164" s="203"/>
      <c r="O164" s="204" t="s">
        <v>38</v>
      </c>
      <c r="P164" s="125">
        <f>I164+J164</f>
        <v>0</v>
      </c>
      <c r="Q164" s="125">
        <f>ROUND(I164*H164,2)</f>
        <v>0</v>
      </c>
      <c r="R164" s="125">
        <f>ROUND(J164*H164,2)</f>
        <v>0</v>
      </c>
      <c r="S164" s="29"/>
      <c r="T164" s="205">
        <f>S164*H164</f>
        <v>0</v>
      </c>
      <c r="U164" s="205">
        <v>0</v>
      </c>
      <c r="V164" s="205">
        <f>U164*H164</f>
        <v>0</v>
      </c>
      <c r="W164" s="205">
        <v>0</v>
      </c>
      <c r="X164" s="206">
        <f>W164*H164</f>
        <v>0</v>
      </c>
      <c r="AR164" s="10" t="s">
        <v>84</v>
      </c>
      <c r="AT164" s="10" t="s">
        <v>146</v>
      </c>
      <c r="AU164" s="10" t="s">
        <v>78</v>
      </c>
      <c r="AY164" s="10" t="s">
        <v>144</v>
      </c>
      <c r="BE164" s="207">
        <f>IF(O164="základní",K164,0)</f>
        <v>0</v>
      </c>
      <c r="BF164" s="207">
        <f>IF(O164="snížená",K164,0)</f>
        <v>0</v>
      </c>
      <c r="BG164" s="207">
        <f>IF(O164="zákl. přenesená",K164,0)</f>
        <v>0</v>
      </c>
      <c r="BH164" s="207">
        <f>IF(O164="sníž. přenesená",K164,0)</f>
        <v>0</v>
      </c>
      <c r="BI164" s="207">
        <f>IF(O164="nulová",K164,0)</f>
        <v>0</v>
      </c>
      <c r="BJ164" s="10" t="s">
        <v>74</v>
      </c>
      <c r="BK164" s="207">
        <f>ROUND(P164*H164,2)</f>
        <v>0</v>
      </c>
      <c r="BL164" s="10" t="s">
        <v>84</v>
      </c>
      <c r="BM164" s="10" t="s">
        <v>586</v>
      </c>
    </row>
    <row r="165" spans="2:65" s="27" customFormat="1" ht="16.5" customHeight="1">
      <c r="B165" s="28"/>
      <c r="C165" s="245" t="s">
        <v>354</v>
      </c>
      <c r="D165" s="245" t="s">
        <v>281</v>
      </c>
      <c r="E165" s="246" t="s">
        <v>587</v>
      </c>
      <c r="F165" s="247" t="s">
        <v>588</v>
      </c>
      <c r="G165" s="248" t="s">
        <v>307</v>
      </c>
      <c r="H165" s="249">
        <v>6.09</v>
      </c>
      <c r="I165" s="250"/>
      <c r="J165" s="251"/>
      <c r="K165" s="252">
        <f>ROUND(P165*H165,2)</f>
        <v>0</v>
      </c>
      <c r="L165" s="247"/>
      <c r="M165" s="253"/>
      <c r="N165" s="254"/>
      <c r="O165" s="204" t="s">
        <v>38</v>
      </c>
      <c r="P165" s="125">
        <f>I165+J165</f>
        <v>0</v>
      </c>
      <c r="Q165" s="125">
        <f>ROUND(I165*H165,2)</f>
        <v>0</v>
      </c>
      <c r="R165" s="125">
        <f>ROUND(J165*H165,2)</f>
        <v>0</v>
      </c>
      <c r="S165" s="29"/>
      <c r="T165" s="205">
        <f>S165*H165</f>
        <v>0</v>
      </c>
      <c r="U165" s="205">
        <v>0.0042</v>
      </c>
      <c r="V165" s="205">
        <f>U165*H165</f>
        <v>0.025577999999999997</v>
      </c>
      <c r="W165" s="205">
        <v>0</v>
      </c>
      <c r="X165" s="206">
        <f>W165*H165</f>
        <v>0</v>
      </c>
      <c r="AR165" s="10" t="s">
        <v>589</v>
      </c>
      <c r="AT165" s="10" t="s">
        <v>281</v>
      </c>
      <c r="AU165" s="10" t="s">
        <v>78</v>
      </c>
      <c r="AY165" s="10" t="s">
        <v>144</v>
      </c>
      <c r="BE165" s="207">
        <f>IF(O165="základní",K165,0)</f>
        <v>0</v>
      </c>
      <c r="BF165" s="207">
        <f>IF(O165="snížená",K165,0)</f>
        <v>0</v>
      </c>
      <c r="BG165" s="207">
        <f>IF(O165="zákl. přenesená",K165,0)</f>
        <v>0</v>
      </c>
      <c r="BH165" s="207">
        <f>IF(O165="sníž. přenesená",K165,0)</f>
        <v>0</v>
      </c>
      <c r="BI165" s="207">
        <f>IF(O165="nulová",K165,0)</f>
        <v>0</v>
      </c>
      <c r="BJ165" s="10" t="s">
        <v>74</v>
      </c>
      <c r="BK165" s="207">
        <f>ROUND(P165*H165,2)</f>
        <v>0</v>
      </c>
      <c r="BL165" s="10" t="s">
        <v>589</v>
      </c>
      <c r="BM165" s="10" t="s">
        <v>590</v>
      </c>
    </row>
    <row r="166" spans="2:51" s="208" customFormat="1" ht="13.5">
      <c r="B166" s="209"/>
      <c r="C166" s="210"/>
      <c r="D166" s="211" t="s">
        <v>163</v>
      </c>
      <c r="E166" s="212"/>
      <c r="F166" s="213" t="s">
        <v>591</v>
      </c>
      <c r="G166" s="210"/>
      <c r="H166" s="214">
        <v>6.09</v>
      </c>
      <c r="I166" s="215"/>
      <c r="J166" s="215"/>
      <c r="K166" s="210"/>
      <c r="L166" s="210"/>
      <c r="M166" s="216"/>
      <c r="N166" s="217"/>
      <c r="O166" s="218"/>
      <c r="P166" s="218"/>
      <c r="Q166" s="218"/>
      <c r="R166" s="218"/>
      <c r="S166" s="218"/>
      <c r="T166" s="218"/>
      <c r="U166" s="218"/>
      <c r="V166" s="218"/>
      <c r="W166" s="218"/>
      <c r="X166" s="219"/>
      <c r="AT166" s="220" t="s">
        <v>163</v>
      </c>
      <c r="AU166" s="220" t="s">
        <v>78</v>
      </c>
      <c r="AV166" s="208" t="s">
        <v>78</v>
      </c>
      <c r="AW166" s="208" t="s">
        <v>7</v>
      </c>
      <c r="AX166" s="208" t="s">
        <v>74</v>
      </c>
      <c r="AY166" s="220" t="s">
        <v>144</v>
      </c>
    </row>
    <row r="167" spans="2:65" s="27" customFormat="1" ht="16.5" customHeight="1">
      <c r="B167" s="28"/>
      <c r="C167" s="196" t="s">
        <v>358</v>
      </c>
      <c r="D167" s="196" t="s">
        <v>146</v>
      </c>
      <c r="E167" s="197" t="s">
        <v>592</v>
      </c>
      <c r="F167" s="198" t="s">
        <v>593</v>
      </c>
      <c r="G167" s="199" t="s">
        <v>307</v>
      </c>
      <c r="H167" s="200">
        <v>6</v>
      </c>
      <c r="I167" s="201"/>
      <c r="J167" s="201"/>
      <c r="K167" s="202">
        <f>ROUND(P167*H167,2)</f>
        <v>0</v>
      </c>
      <c r="L167" s="198"/>
      <c r="M167" s="49"/>
      <c r="N167" s="203"/>
      <c r="O167" s="204" t="s">
        <v>38</v>
      </c>
      <c r="P167" s="125">
        <f>I167+J167</f>
        <v>0</v>
      </c>
      <c r="Q167" s="125">
        <f>ROUND(I167*H167,2)</f>
        <v>0</v>
      </c>
      <c r="R167" s="125">
        <f>ROUND(J167*H167,2)</f>
        <v>0</v>
      </c>
      <c r="S167" s="29"/>
      <c r="T167" s="205">
        <f>S167*H167</f>
        <v>0</v>
      </c>
      <c r="U167" s="205">
        <v>3.0000000000000004E-05</v>
      </c>
      <c r="V167" s="205">
        <f>U167*H167</f>
        <v>0.00018000000000000004</v>
      </c>
      <c r="W167" s="205">
        <v>0</v>
      </c>
      <c r="X167" s="206">
        <f>W167*H167</f>
        <v>0</v>
      </c>
      <c r="AR167" s="10" t="s">
        <v>452</v>
      </c>
      <c r="AT167" s="10" t="s">
        <v>146</v>
      </c>
      <c r="AU167" s="10" t="s">
        <v>78</v>
      </c>
      <c r="AY167" s="10" t="s">
        <v>144</v>
      </c>
      <c r="BE167" s="207">
        <f>IF(O167="základní",K167,0)</f>
        <v>0</v>
      </c>
      <c r="BF167" s="207">
        <f>IF(O167="snížená",K167,0)</f>
        <v>0</v>
      </c>
      <c r="BG167" s="207">
        <f>IF(O167="zákl. přenesená",K167,0)</f>
        <v>0</v>
      </c>
      <c r="BH167" s="207">
        <f>IF(O167="sníž. přenesená",K167,0)</f>
        <v>0</v>
      </c>
      <c r="BI167" s="207">
        <f>IF(O167="nulová",K167,0)</f>
        <v>0</v>
      </c>
      <c r="BJ167" s="10" t="s">
        <v>74</v>
      </c>
      <c r="BK167" s="207">
        <f>ROUND(P167*H167,2)</f>
        <v>0</v>
      </c>
      <c r="BL167" s="10" t="s">
        <v>452</v>
      </c>
      <c r="BM167" s="10" t="s">
        <v>594</v>
      </c>
    </row>
    <row r="168" spans="2:65" s="27" customFormat="1" ht="16.5" customHeight="1">
      <c r="B168" s="28"/>
      <c r="C168" s="245" t="s">
        <v>362</v>
      </c>
      <c r="D168" s="245" t="s">
        <v>281</v>
      </c>
      <c r="E168" s="246" t="s">
        <v>595</v>
      </c>
      <c r="F168" s="247" t="s">
        <v>596</v>
      </c>
      <c r="G168" s="248" t="s">
        <v>307</v>
      </c>
      <c r="H168" s="249">
        <v>6.09</v>
      </c>
      <c r="I168" s="250"/>
      <c r="J168" s="251"/>
      <c r="K168" s="252">
        <f>ROUND(P168*H168,2)</f>
        <v>0</v>
      </c>
      <c r="L168" s="247"/>
      <c r="M168" s="253"/>
      <c r="N168" s="254"/>
      <c r="O168" s="204" t="s">
        <v>38</v>
      </c>
      <c r="P168" s="125">
        <f>I168+J168</f>
        <v>0</v>
      </c>
      <c r="Q168" s="125">
        <f>ROUND(I168*H168,2)</f>
        <v>0</v>
      </c>
      <c r="R168" s="125">
        <f>ROUND(J168*H168,2)</f>
        <v>0</v>
      </c>
      <c r="S168" s="29"/>
      <c r="T168" s="205">
        <f>S168*H168</f>
        <v>0</v>
      </c>
      <c r="U168" s="205">
        <v>0.00028</v>
      </c>
      <c r="V168" s="205">
        <f>U168*H168</f>
        <v>0.0017051999999999998</v>
      </c>
      <c r="W168" s="205">
        <v>0</v>
      </c>
      <c r="X168" s="206">
        <f>W168*H168</f>
        <v>0</v>
      </c>
      <c r="AR168" s="10" t="s">
        <v>589</v>
      </c>
      <c r="AT168" s="10" t="s">
        <v>281</v>
      </c>
      <c r="AU168" s="10" t="s">
        <v>78</v>
      </c>
      <c r="AY168" s="10" t="s">
        <v>144</v>
      </c>
      <c r="BE168" s="207">
        <f>IF(O168="základní",K168,0)</f>
        <v>0</v>
      </c>
      <c r="BF168" s="207">
        <f>IF(O168="snížená",K168,0)</f>
        <v>0</v>
      </c>
      <c r="BG168" s="207">
        <f>IF(O168="zákl. přenesená",K168,0)</f>
        <v>0</v>
      </c>
      <c r="BH168" s="207">
        <f>IF(O168="sníž. přenesená",K168,0)</f>
        <v>0</v>
      </c>
      <c r="BI168" s="207">
        <f>IF(O168="nulová",K168,0)</f>
        <v>0</v>
      </c>
      <c r="BJ168" s="10" t="s">
        <v>74</v>
      </c>
      <c r="BK168" s="207">
        <f>ROUND(P168*H168,2)</f>
        <v>0</v>
      </c>
      <c r="BL168" s="10" t="s">
        <v>589</v>
      </c>
      <c r="BM168" s="10" t="s">
        <v>597</v>
      </c>
    </row>
    <row r="169" spans="2:51" s="208" customFormat="1" ht="13.5">
      <c r="B169" s="209"/>
      <c r="C169" s="210"/>
      <c r="D169" s="211" t="s">
        <v>163</v>
      </c>
      <c r="E169" s="212"/>
      <c r="F169" s="213" t="s">
        <v>591</v>
      </c>
      <c r="G169" s="210"/>
      <c r="H169" s="214">
        <v>6.09</v>
      </c>
      <c r="I169" s="215"/>
      <c r="J169" s="215"/>
      <c r="K169" s="210"/>
      <c r="L169" s="210"/>
      <c r="M169" s="216"/>
      <c r="N169" s="217"/>
      <c r="O169" s="218"/>
      <c r="P169" s="218"/>
      <c r="Q169" s="218"/>
      <c r="R169" s="218"/>
      <c r="S169" s="218"/>
      <c r="T169" s="218"/>
      <c r="U169" s="218"/>
      <c r="V169" s="218"/>
      <c r="W169" s="218"/>
      <c r="X169" s="219"/>
      <c r="AT169" s="220" t="s">
        <v>163</v>
      </c>
      <c r="AU169" s="220" t="s">
        <v>78</v>
      </c>
      <c r="AV169" s="208" t="s">
        <v>78</v>
      </c>
      <c r="AW169" s="208" t="s">
        <v>7</v>
      </c>
      <c r="AX169" s="208" t="s">
        <v>74</v>
      </c>
      <c r="AY169" s="220" t="s">
        <v>144</v>
      </c>
    </row>
    <row r="170" spans="2:65" s="27" customFormat="1" ht="16.5" customHeight="1">
      <c r="B170" s="28"/>
      <c r="C170" s="196" t="s">
        <v>366</v>
      </c>
      <c r="D170" s="196" t="s">
        <v>146</v>
      </c>
      <c r="E170" s="197" t="s">
        <v>598</v>
      </c>
      <c r="F170" s="198" t="s">
        <v>599</v>
      </c>
      <c r="G170" s="199" t="s">
        <v>307</v>
      </c>
      <c r="H170" s="200">
        <v>6</v>
      </c>
      <c r="I170" s="201"/>
      <c r="J170" s="201"/>
      <c r="K170" s="202">
        <f>ROUND(P170*H170,2)</f>
        <v>0</v>
      </c>
      <c r="L170" s="198"/>
      <c r="M170" s="49"/>
      <c r="N170" s="203"/>
      <c r="O170" s="204" t="s">
        <v>38</v>
      </c>
      <c r="P170" s="125">
        <f>I170+J170</f>
        <v>0</v>
      </c>
      <c r="Q170" s="125">
        <f>ROUND(I170*H170,2)</f>
        <v>0</v>
      </c>
      <c r="R170" s="125">
        <f>ROUND(J170*H170,2)</f>
        <v>0</v>
      </c>
      <c r="S170" s="29"/>
      <c r="T170" s="205">
        <f>S170*H170</f>
        <v>0</v>
      </c>
      <c r="U170" s="205">
        <v>0.00072</v>
      </c>
      <c r="V170" s="205">
        <f>U170*H170</f>
        <v>0.00432</v>
      </c>
      <c r="W170" s="205">
        <v>0</v>
      </c>
      <c r="X170" s="206">
        <f>W170*H170</f>
        <v>0</v>
      </c>
      <c r="AR170" s="10" t="s">
        <v>84</v>
      </c>
      <c r="AT170" s="10" t="s">
        <v>146</v>
      </c>
      <c r="AU170" s="10" t="s">
        <v>78</v>
      </c>
      <c r="AY170" s="10" t="s">
        <v>144</v>
      </c>
      <c r="BE170" s="207">
        <f>IF(O170="základní",K170,0)</f>
        <v>0</v>
      </c>
      <c r="BF170" s="207">
        <f>IF(O170="snížená",K170,0)</f>
        <v>0</v>
      </c>
      <c r="BG170" s="207">
        <f>IF(O170="zákl. přenesená",K170,0)</f>
        <v>0</v>
      </c>
      <c r="BH170" s="207">
        <f>IF(O170="sníž. přenesená",K170,0)</f>
        <v>0</v>
      </c>
      <c r="BI170" s="207">
        <f>IF(O170="nulová",K170,0)</f>
        <v>0</v>
      </c>
      <c r="BJ170" s="10" t="s">
        <v>74</v>
      </c>
      <c r="BK170" s="207">
        <f>ROUND(P170*H170,2)</f>
        <v>0</v>
      </c>
      <c r="BL170" s="10" t="s">
        <v>84</v>
      </c>
      <c r="BM170" s="10" t="s">
        <v>600</v>
      </c>
    </row>
    <row r="171" spans="2:65" s="27" customFormat="1" ht="16.5" customHeight="1">
      <c r="B171" s="28"/>
      <c r="C171" s="245" t="s">
        <v>370</v>
      </c>
      <c r="D171" s="245" t="s">
        <v>281</v>
      </c>
      <c r="E171" s="246" t="s">
        <v>601</v>
      </c>
      <c r="F171" s="247" t="s">
        <v>602</v>
      </c>
      <c r="G171" s="248" t="s">
        <v>307</v>
      </c>
      <c r="H171" s="249">
        <v>6.06</v>
      </c>
      <c r="I171" s="250"/>
      <c r="J171" s="251"/>
      <c r="K171" s="252">
        <f>ROUND(P171*H171,2)</f>
        <v>0</v>
      </c>
      <c r="L171" s="247"/>
      <c r="M171" s="253"/>
      <c r="N171" s="254"/>
      <c r="O171" s="204" t="s">
        <v>38</v>
      </c>
      <c r="P171" s="125">
        <f>I171+J171</f>
        <v>0</v>
      </c>
      <c r="Q171" s="125">
        <f>ROUND(I171*H171,2)</f>
        <v>0</v>
      </c>
      <c r="R171" s="125">
        <f>ROUND(J171*H171,2)</f>
        <v>0</v>
      </c>
      <c r="S171" s="29"/>
      <c r="T171" s="205">
        <f>S171*H171</f>
        <v>0</v>
      </c>
      <c r="U171" s="205">
        <v>0.0062</v>
      </c>
      <c r="V171" s="205">
        <f>U171*H171</f>
        <v>0.037571999999999994</v>
      </c>
      <c r="W171" s="205">
        <v>0</v>
      </c>
      <c r="X171" s="206">
        <f>W171*H171</f>
        <v>0</v>
      </c>
      <c r="AR171" s="10" t="s">
        <v>589</v>
      </c>
      <c r="AT171" s="10" t="s">
        <v>281</v>
      </c>
      <c r="AU171" s="10" t="s">
        <v>78</v>
      </c>
      <c r="AY171" s="10" t="s">
        <v>144</v>
      </c>
      <c r="BE171" s="207">
        <f>IF(O171="základní",K171,0)</f>
        <v>0</v>
      </c>
      <c r="BF171" s="207">
        <f>IF(O171="snížená",K171,0)</f>
        <v>0</v>
      </c>
      <c r="BG171" s="207">
        <f>IF(O171="zákl. přenesená",K171,0)</f>
        <v>0</v>
      </c>
      <c r="BH171" s="207">
        <f>IF(O171="sníž. přenesená",K171,0)</f>
        <v>0</v>
      </c>
      <c r="BI171" s="207">
        <f>IF(O171="nulová",K171,0)</f>
        <v>0</v>
      </c>
      <c r="BJ171" s="10" t="s">
        <v>74</v>
      </c>
      <c r="BK171" s="207">
        <f>ROUND(P171*H171,2)</f>
        <v>0</v>
      </c>
      <c r="BL171" s="10" t="s">
        <v>589</v>
      </c>
      <c r="BM171" s="10" t="s">
        <v>603</v>
      </c>
    </row>
    <row r="172" spans="2:65" s="27" customFormat="1" ht="16.5" customHeight="1">
      <c r="B172" s="28"/>
      <c r="C172" s="245" t="s">
        <v>374</v>
      </c>
      <c r="D172" s="245" t="s">
        <v>281</v>
      </c>
      <c r="E172" s="246" t="s">
        <v>604</v>
      </c>
      <c r="F172" s="247" t="s">
        <v>605</v>
      </c>
      <c r="G172" s="248" t="s">
        <v>307</v>
      </c>
      <c r="H172" s="249">
        <v>6</v>
      </c>
      <c r="I172" s="250"/>
      <c r="J172" s="251"/>
      <c r="K172" s="252">
        <f>ROUND(P172*H172,2)</f>
        <v>0</v>
      </c>
      <c r="L172" s="247"/>
      <c r="M172" s="253"/>
      <c r="N172" s="254"/>
      <c r="O172" s="204" t="s">
        <v>38</v>
      </c>
      <c r="P172" s="125">
        <f>I172+J172</f>
        <v>0</v>
      </c>
      <c r="Q172" s="125">
        <f>ROUND(I172*H172,2)</f>
        <v>0</v>
      </c>
      <c r="R172" s="125">
        <f>ROUND(J172*H172,2)</f>
        <v>0</v>
      </c>
      <c r="S172" s="29"/>
      <c r="T172" s="205">
        <f>S172*H172</f>
        <v>0</v>
      </c>
      <c r="U172" s="205">
        <v>0.0028</v>
      </c>
      <c r="V172" s="205">
        <f>U172*H172</f>
        <v>0.0168</v>
      </c>
      <c r="W172" s="205">
        <v>0</v>
      </c>
      <c r="X172" s="206">
        <f>W172*H172</f>
        <v>0</v>
      </c>
      <c r="AR172" s="10" t="s">
        <v>96</v>
      </c>
      <c r="AT172" s="10" t="s">
        <v>281</v>
      </c>
      <c r="AU172" s="10" t="s">
        <v>78</v>
      </c>
      <c r="AY172" s="10" t="s">
        <v>144</v>
      </c>
      <c r="BE172" s="207">
        <f>IF(O172="základní",K172,0)</f>
        <v>0</v>
      </c>
      <c r="BF172" s="207">
        <f>IF(O172="snížená",K172,0)</f>
        <v>0</v>
      </c>
      <c r="BG172" s="207">
        <f>IF(O172="zákl. přenesená",K172,0)</f>
        <v>0</v>
      </c>
      <c r="BH172" s="207">
        <f>IF(O172="sníž. přenesená",K172,0)</f>
        <v>0</v>
      </c>
      <c r="BI172" s="207">
        <f>IF(O172="nulová",K172,0)</f>
        <v>0</v>
      </c>
      <c r="BJ172" s="10" t="s">
        <v>74</v>
      </c>
      <c r="BK172" s="207">
        <f>ROUND(P172*H172,2)</f>
        <v>0</v>
      </c>
      <c r="BL172" s="10" t="s">
        <v>84</v>
      </c>
      <c r="BM172" s="10" t="s">
        <v>606</v>
      </c>
    </row>
    <row r="173" spans="2:65" s="27" customFormat="1" ht="16.5" customHeight="1">
      <c r="B173" s="28"/>
      <c r="C173" s="245" t="s">
        <v>378</v>
      </c>
      <c r="D173" s="245" t="s">
        <v>281</v>
      </c>
      <c r="E173" s="246" t="s">
        <v>607</v>
      </c>
      <c r="F173" s="247" t="s">
        <v>608</v>
      </c>
      <c r="G173" s="248" t="s">
        <v>307</v>
      </c>
      <c r="H173" s="249">
        <v>6</v>
      </c>
      <c r="I173" s="250"/>
      <c r="J173" s="251"/>
      <c r="K173" s="252">
        <f>ROUND(P173*H173,2)</f>
        <v>0</v>
      </c>
      <c r="L173" s="247"/>
      <c r="M173" s="253"/>
      <c r="N173" s="254"/>
      <c r="O173" s="204" t="s">
        <v>38</v>
      </c>
      <c r="P173" s="125">
        <f>I173+J173</f>
        <v>0</v>
      </c>
      <c r="Q173" s="125">
        <f>ROUND(I173*H173,2)</f>
        <v>0</v>
      </c>
      <c r="R173" s="125">
        <f>ROUND(J173*H173,2)</f>
        <v>0</v>
      </c>
      <c r="S173" s="29"/>
      <c r="T173" s="205">
        <f>S173*H173</f>
        <v>0</v>
      </c>
      <c r="U173" s="205">
        <v>0.0065</v>
      </c>
      <c r="V173" s="205">
        <f>U173*H173</f>
        <v>0.039</v>
      </c>
      <c r="W173" s="205">
        <v>0</v>
      </c>
      <c r="X173" s="206">
        <f>W173*H173</f>
        <v>0</v>
      </c>
      <c r="AR173" s="10" t="s">
        <v>96</v>
      </c>
      <c r="AT173" s="10" t="s">
        <v>281</v>
      </c>
      <c r="AU173" s="10" t="s">
        <v>78</v>
      </c>
      <c r="AY173" s="10" t="s">
        <v>144</v>
      </c>
      <c r="BE173" s="207">
        <f>IF(O173="základní",K173,0)</f>
        <v>0</v>
      </c>
      <c r="BF173" s="207">
        <f>IF(O173="snížená",K173,0)</f>
        <v>0</v>
      </c>
      <c r="BG173" s="207">
        <f>IF(O173="zákl. přenesená",K173,0)</f>
        <v>0</v>
      </c>
      <c r="BH173" s="207">
        <f>IF(O173="sníž. přenesená",K173,0)</f>
        <v>0</v>
      </c>
      <c r="BI173" s="207">
        <f>IF(O173="nulová",K173,0)</f>
        <v>0</v>
      </c>
      <c r="BJ173" s="10" t="s">
        <v>74</v>
      </c>
      <c r="BK173" s="207">
        <f>ROUND(P173*H173,2)</f>
        <v>0</v>
      </c>
      <c r="BL173" s="10" t="s">
        <v>84</v>
      </c>
      <c r="BM173" s="10" t="s">
        <v>609</v>
      </c>
    </row>
    <row r="174" spans="2:51" s="208" customFormat="1" ht="13.5">
      <c r="B174" s="209"/>
      <c r="C174" s="210"/>
      <c r="D174" s="211" t="s">
        <v>163</v>
      </c>
      <c r="E174" s="212"/>
      <c r="F174" s="213" t="s">
        <v>90</v>
      </c>
      <c r="G174" s="210"/>
      <c r="H174" s="214">
        <v>6</v>
      </c>
      <c r="I174" s="215"/>
      <c r="J174" s="215"/>
      <c r="K174" s="210"/>
      <c r="L174" s="210"/>
      <c r="M174" s="216"/>
      <c r="N174" s="217"/>
      <c r="O174" s="218"/>
      <c r="P174" s="218"/>
      <c r="Q174" s="218"/>
      <c r="R174" s="218"/>
      <c r="S174" s="218"/>
      <c r="T174" s="218"/>
      <c r="U174" s="218"/>
      <c r="V174" s="218"/>
      <c r="W174" s="218"/>
      <c r="X174" s="219"/>
      <c r="AT174" s="220" t="s">
        <v>163</v>
      </c>
      <c r="AU174" s="220" t="s">
        <v>78</v>
      </c>
      <c r="AV174" s="208" t="s">
        <v>78</v>
      </c>
      <c r="AW174" s="208" t="s">
        <v>7</v>
      </c>
      <c r="AX174" s="208" t="s">
        <v>74</v>
      </c>
      <c r="AY174" s="220" t="s">
        <v>144</v>
      </c>
    </row>
    <row r="175" spans="2:65" s="27" customFormat="1" ht="16.5" customHeight="1">
      <c r="B175" s="28"/>
      <c r="C175" s="196" t="s">
        <v>382</v>
      </c>
      <c r="D175" s="196" t="s">
        <v>146</v>
      </c>
      <c r="E175" s="197" t="s">
        <v>610</v>
      </c>
      <c r="F175" s="198" t="s">
        <v>611</v>
      </c>
      <c r="G175" s="199" t="s">
        <v>307</v>
      </c>
      <c r="H175" s="200">
        <v>6</v>
      </c>
      <c r="I175" s="201"/>
      <c r="J175" s="201"/>
      <c r="K175" s="202">
        <f>ROUND(P175*H175,2)</f>
        <v>0</v>
      </c>
      <c r="L175" s="198"/>
      <c r="M175" s="49"/>
      <c r="N175" s="203"/>
      <c r="O175" s="204" t="s">
        <v>38</v>
      </c>
      <c r="P175" s="125">
        <f>I175+J175</f>
        <v>0</v>
      </c>
      <c r="Q175" s="125">
        <f>ROUND(I175*H175,2)</f>
        <v>0</v>
      </c>
      <c r="R175" s="125">
        <f>ROUND(J175*H175,2)</f>
        <v>0</v>
      </c>
      <c r="S175" s="29"/>
      <c r="T175" s="205">
        <f>S175*H175</f>
        <v>0</v>
      </c>
      <c r="U175" s="205">
        <v>0</v>
      </c>
      <c r="V175" s="205">
        <f>U175*H175</f>
        <v>0</v>
      </c>
      <c r="W175" s="205">
        <v>0</v>
      </c>
      <c r="X175" s="206">
        <f>W175*H175</f>
        <v>0</v>
      </c>
      <c r="AR175" s="10" t="s">
        <v>84</v>
      </c>
      <c r="AT175" s="10" t="s">
        <v>146</v>
      </c>
      <c r="AU175" s="10" t="s">
        <v>78</v>
      </c>
      <c r="AY175" s="10" t="s">
        <v>144</v>
      </c>
      <c r="BE175" s="207">
        <f>IF(O175="základní",K175,0)</f>
        <v>0</v>
      </c>
      <c r="BF175" s="207">
        <f>IF(O175="snížená",K175,0)</f>
        <v>0</v>
      </c>
      <c r="BG175" s="207">
        <f>IF(O175="zákl. přenesená",K175,0)</f>
        <v>0</v>
      </c>
      <c r="BH175" s="207">
        <f>IF(O175="sníž. přenesená",K175,0)</f>
        <v>0</v>
      </c>
      <c r="BI175" s="207">
        <f>IF(O175="nulová",K175,0)</f>
        <v>0</v>
      </c>
      <c r="BJ175" s="10" t="s">
        <v>74</v>
      </c>
      <c r="BK175" s="207">
        <f>ROUND(P175*H175,2)</f>
        <v>0</v>
      </c>
      <c r="BL175" s="10" t="s">
        <v>84</v>
      </c>
      <c r="BM175" s="10" t="s">
        <v>612</v>
      </c>
    </row>
    <row r="176" spans="2:65" s="27" customFormat="1" ht="16.5" customHeight="1">
      <c r="B176" s="28"/>
      <c r="C176" s="245" t="s">
        <v>386</v>
      </c>
      <c r="D176" s="245" t="s">
        <v>281</v>
      </c>
      <c r="E176" s="246" t="s">
        <v>613</v>
      </c>
      <c r="F176" s="247" t="s">
        <v>614</v>
      </c>
      <c r="G176" s="248" t="s">
        <v>307</v>
      </c>
      <c r="H176" s="249">
        <v>6.09</v>
      </c>
      <c r="I176" s="250"/>
      <c r="J176" s="251"/>
      <c r="K176" s="252">
        <f>ROUND(P176*H176,2)</f>
        <v>0</v>
      </c>
      <c r="L176" s="247"/>
      <c r="M176" s="253"/>
      <c r="N176" s="254"/>
      <c r="O176" s="204" t="s">
        <v>38</v>
      </c>
      <c r="P176" s="125">
        <f>I176+J176</f>
        <v>0</v>
      </c>
      <c r="Q176" s="125">
        <f>ROUND(I176*H176,2)</f>
        <v>0</v>
      </c>
      <c r="R176" s="125">
        <f>ROUND(J176*H176,2)</f>
        <v>0</v>
      </c>
      <c r="S176" s="29"/>
      <c r="T176" s="205">
        <f>S176*H176</f>
        <v>0</v>
      </c>
      <c r="U176" s="205">
        <v>0.00012000000000000002</v>
      </c>
      <c r="V176" s="205">
        <f>U176*H176</f>
        <v>0.0007308000000000001</v>
      </c>
      <c r="W176" s="205">
        <v>0</v>
      </c>
      <c r="X176" s="206">
        <f>W176*H176</f>
        <v>0</v>
      </c>
      <c r="AR176" s="10" t="s">
        <v>96</v>
      </c>
      <c r="AT176" s="10" t="s">
        <v>281</v>
      </c>
      <c r="AU176" s="10" t="s">
        <v>78</v>
      </c>
      <c r="AY176" s="10" t="s">
        <v>144</v>
      </c>
      <c r="BE176" s="207">
        <f>IF(O176="základní",K176,0)</f>
        <v>0</v>
      </c>
      <c r="BF176" s="207">
        <f>IF(O176="snížená",K176,0)</f>
        <v>0</v>
      </c>
      <c r="BG176" s="207">
        <f>IF(O176="zákl. přenesená",K176,0)</f>
        <v>0</v>
      </c>
      <c r="BH176" s="207">
        <f>IF(O176="sníž. přenesená",K176,0)</f>
        <v>0</v>
      </c>
      <c r="BI176" s="207">
        <f>IF(O176="nulová",K176,0)</f>
        <v>0</v>
      </c>
      <c r="BJ176" s="10" t="s">
        <v>74</v>
      </c>
      <c r="BK176" s="207">
        <f>ROUND(P176*H176,2)</f>
        <v>0</v>
      </c>
      <c r="BL176" s="10" t="s">
        <v>84</v>
      </c>
      <c r="BM176" s="10" t="s">
        <v>615</v>
      </c>
    </row>
    <row r="177" spans="2:51" s="208" customFormat="1" ht="13.5">
      <c r="B177" s="209"/>
      <c r="C177" s="210"/>
      <c r="D177" s="211" t="s">
        <v>163</v>
      </c>
      <c r="E177" s="212"/>
      <c r="F177" s="213" t="s">
        <v>616</v>
      </c>
      <c r="G177" s="210"/>
      <c r="H177" s="214">
        <v>6.09</v>
      </c>
      <c r="I177" s="215"/>
      <c r="J177" s="215"/>
      <c r="K177" s="210"/>
      <c r="L177" s="210"/>
      <c r="M177" s="216"/>
      <c r="N177" s="217"/>
      <c r="O177" s="218"/>
      <c r="P177" s="218"/>
      <c r="Q177" s="218"/>
      <c r="R177" s="218"/>
      <c r="S177" s="218"/>
      <c r="T177" s="218"/>
      <c r="U177" s="218"/>
      <c r="V177" s="218"/>
      <c r="W177" s="218"/>
      <c r="X177" s="219"/>
      <c r="AT177" s="220" t="s">
        <v>163</v>
      </c>
      <c r="AU177" s="220" t="s">
        <v>78</v>
      </c>
      <c r="AV177" s="208" t="s">
        <v>78</v>
      </c>
      <c r="AW177" s="208" t="s">
        <v>7</v>
      </c>
      <c r="AX177" s="208" t="s">
        <v>74</v>
      </c>
      <c r="AY177" s="220" t="s">
        <v>144</v>
      </c>
    </row>
    <row r="178" spans="2:65" s="27" customFormat="1" ht="16.5" customHeight="1">
      <c r="B178" s="28"/>
      <c r="C178" s="196" t="s">
        <v>390</v>
      </c>
      <c r="D178" s="196" t="s">
        <v>146</v>
      </c>
      <c r="E178" s="197" t="s">
        <v>617</v>
      </c>
      <c r="F178" s="198" t="s">
        <v>618</v>
      </c>
      <c r="G178" s="199" t="s">
        <v>307</v>
      </c>
      <c r="H178" s="200">
        <v>6</v>
      </c>
      <c r="I178" s="201"/>
      <c r="J178" s="201"/>
      <c r="K178" s="202">
        <f aca="true" t="shared" si="14" ref="K178:K188">ROUND(P178*H178,2)</f>
        <v>0</v>
      </c>
      <c r="L178" s="198"/>
      <c r="M178" s="49"/>
      <c r="N178" s="203"/>
      <c r="O178" s="204" t="s">
        <v>38</v>
      </c>
      <c r="P178" s="125">
        <f aca="true" t="shared" si="15" ref="P178:P188">I178+J178</f>
        <v>0</v>
      </c>
      <c r="Q178" s="125">
        <f aca="true" t="shared" si="16" ref="Q178:Q188">ROUND(I178*H178,2)</f>
        <v>0</v>
      </c>
      <c r="R178" s="125">
        <f aca="true" t="shared" si="17" ref="R178:R188">ROUND(J178*H178,2)</f>
        <v>0</v>
      </c>
      <c r="S178" s="29"/>
      <c r="T178" s="205">
        <f aca="true" t="shared" si="18" ref="T178:T188">S178*H178</f>
        <v>0</v>
      </c>
      <c r="U178" s="205">
        <v>0.06383</v>
      </c>
      <c r="V178" s="205">
        <f aca="true" t="shared" si="19" ref="V178:V188">U178*H178</f>
        <v>0.38298</v>
      </c>
      <c r="W178" s="205">
        <v>0</v>
      </c>
      <c r="X178" s="206">
        <f aca="true" t="shared" si="20" ref="X178:X188">W178*H178</f>
        <v>0</v>
      </c>
      <c r="AR178" s="10" t="s">
        <v>84</v>
      </c>
      <c r="AT178" s="10" t="s">
        <v>146</v>
      </c>
      <c r="AU178" s="10" t="s">
        <v>78</v>
      </c>
      <c r="AY178" s="10" t="s">
        <v>144</v>
      </c>
      <c r="BE178" s="207">
        <f aca="true" t="shared" si="21" ref="BE178:BE188">IF(O178="základní",K178,0)</f>
        <v>0</v>
      </c>
      <c r="BF178" s="207">
        <f aca="true" t="shared" si="22" ref="BF178:BF188">IF(O178="snížená",K178,0)</f>
        <v>0</v>
      </c>
      <c r="BG178" s="207">
        <f aca="true" t="shared" si="23" ref="BG178:BG188">IF(O178="zákl. přenesená",K178,0)</f>
        <v>0</v>
      </c>
      <c r="BH178" s="207">
        <f aca="true" t="shared" si="24" ref="BH178:BH188">IF(O178="sníž. přenesená",K178,0)</f>
        <v>0</v>
      </c>
      <c r="BI178" s="207">
        <f aca="true" t="shared" si="25" ref="BI178:BI188">IF(O178="nulová",K178,0)</f>
        <v>0</v>
      </c>
      <c r="BJ178" s="10" t="s">
        <v>74</v>
      </c>
      <c r="BK178" s="207">
        <f aca="true" t="shared" si="26" ref="BK178:BK188">ROUND(P178*H178,2)</f>
        <v>0</v>
      </c>
      <c r="BL178" s="10" t="s">
        <v>84</v>
      </c>
      <c r="BM178" s="10" t="s">
        <v>619</v>
      </c>
    </row>
    <row r="179" spans="2:65" s="27" customFormat="1" ht="16.5" customHeight="1">
      <c r="B179" s="28"/>
      <c r="C179" s="245" t="s">
        <v>394</v>
      </c>
      <c r="D179" s="245" t="s">
        <v>281</v>
      </c>
      <c r="E179" s="246" t="s">
        <v>620</v>
      </c>
      <c r="F179" s="247" t="s">
        <v>621</v>
      </c>
      <c r="G179" s="248" t="s">
        <v>307</v>
      </c>
      <c r="H179" s="249">
        <v>6</v>
      </c>
      <c r="I179" s="250"/>
      <c r="J179" s="251"/>
      <c r="K179" s="252">
        <f t="shared" si="14"/>
        <v>0</v>
      </c>
      <c r="L179" s="247"/>
      <c r="M179" s="253"/>
      <c r="N179" s="254"/>
      <c r="O179" s="204" t="s">
        <v>38</v>
      </c>
      <c r="P179" s="125">
        <f t="shared" si="15"/>
        <v>0</v>
      </c>
      <c r="Q179" s="125">
        <f t="shared" si="16"/>
        <v>0</v>
      </c>
      <c r="R179" s="125">
        <f t="shared" si="17"/>
        <v>0</v>
      </c>
      <c r="S179" s="29"/>
      <c r="T179" s="205">
        <f t="shared" si="18"/>
        <v>0</v>
      </c>
      <c r="U179" s="205">
        <v>0.0065</v>
      </c>
      <c r="V179" s="205">
        <f t="shared" si="19"/>
        <v>0.039</v>
      </c>
      <c r="W179" s="205">
        <v>0</v>
      </c>
      <c r="X179" s="206">
        <f t="shared" si="20"/>
        <v>0</v>
      </c>
      <c r="AR179" s="10" t="s">
        <v>96</v>
      </c>
      <c r="AT179" s="10" t="s">
        <v>281</v>
      </c>
      <c r="AU179" s="10" t="s">
        <v>78</v>
      </c>
      <c r="AY179" s="10" t="s">
        <v>144</v>
      </c>
      <c r="BE179" s="207">
        <f t="shared" si="21"/>
        <v>0</v>
      </c>
      <c r="BF179" s="207">
        <f t="shared" si="22"/>
        <v>0</v>
      </c>
      <c r="BG179" s="207">
        <f t="shared" si="23"/>
        <v>0</v>
      </c>
      <c r="BH179" s="207">
        <f t="shared" si="24"/>
        <v>0</v>
      </c>
      <c r="BI179" s="207">
        <f t="shared" si="25"/>
        <v>0</v>
      </c>
      <c r="BJ179" s="10" t="s">
        <v>74</v>
      </c>
      <c r="BK179" s="207">
        <f t="shared" si="26"/>
        <v>0</v>
      </c>
      <c r="BL179" s="10" t="s">
        <v>84</v>
      </c>
      <c r="BM179" s="10" t="s">
        <v>622</v>
      </c>
    </row>
    <row r="180" spans="2:65" s="27" customFormat="1" ht="16.5" customHeight="1">
      <c r="B180" s="28"/>
      <c r="C180" s="196" t="s">
        <v>398</v>
      </c>
      <c r="D180" s="196" t="s">
        <v>146</v>
      </c>
      <c r="E180" s="197" t="s">
        <v>623</v>
      </c>
      <c r="F180" s="198" t="s">
        <v>624</v>
      </c>
      <c r="G180" s="199" t="s">
        <v>307</v>
      </c>
      <c r="H180" s="200">
        <v>1</v>
      </c>
      <c r="I180" s="201"/>
      <c r="J180" s="201"/>
      <c r="K180" s="202">
        <f t="shared" si="14"/>
        <v>0</v>
      </c>
      <c r="L180" s="198"/>
      <c r="M180" s="49"/>
      <c r="N180" s="203"/>
      <c r="O180" s="204" t="s">
        <v>38</v>
      </c>
      <c r="P180" s="125">
        <f t="shared" si="15"/>
        <v>0</v>
      </c>
      <c r="Q180" s="125">
        <f t="shared" si="16"/>
        <v>0</v>
      </c>
      <c r="R180" s="125">
        <f t="shared" si="17"/>
        <v>0</v>
      </c>
      <c r="S180" s="29"/>
      <c r="T180" s="205">
        <f t="shared" si="18"/>
        <v>0</v>
      </c>
      <c r="U180" s="205">
        <v>0.00037999999999999997</v>
      </c>
      <c r="V180" s="205">
        <f t="shared" si="19"/>
        <v>0.00037999999999999997</v>
      </c>
      <c r="W180" s="205">
        <v>0</v>
      </c>
      <c r="X180" s="206">
        <f t="shared" si="20"/>
        <v>0</v>
      </c>
      <c r="AR180" s="10" t="s">
        <v>84</v>
      </c>
      <c r="AT180" s="10" t="s">
        <v>146</v>
      </c>
      <c r="AU180" s="10" t="s">
        <v>78</v>
      </c>
      <c r="AY180" s="10" t="s">
        <v>144</v>
      </c>
      <c r="BE180" s="207">
        <f t="shared" si="21"/>
        <v>0</v>
      </c>
      <c r="BF180" s="207">
        <f t="shared" si="22"/>
        <v>0</v>
      </c>
      <c r="BG180" s="207">
        <f t="shared" si="23"/>
        <v>0</v>
      </c>
      <c r="BH180" s="207">
        <f t="shared" si="24"/>
        <v>0</v>
      </c>
      <c r="BI180" s="207">
        <f t="shared" si="25"/>
        <v>0</v>
      </c>
      <c r="BJ180" s="10" t="s">
        <v>74</v>
      </c>
      <c r="BK180" s="207">
        <f t="shared" si="26"/>
        <v>0</v>
      </c>
      <c r="BL180" s="10" t="s">
        <v>84</v>
      </c>
      <c r="BM180" s="10" t="s">
        <v>625</v>
      </c>
    </row>
    <row r="181" spans="2:65" s="27" customFormat="1" ht="16.5" customHeight="1">
      <c r="B181" s="28"/>
      <c r="C181" s="245" t="s">
        <v>402</v>
      </c>
      <c r="D181" s="245" t="s">
        <v>281</v>
      </c>
      <c r="E181" s="246" t="s">
        <v>626</v>
      </c>
      <c r="F181" s="247" t="s">
        <v>627</v>
      </c>
      <c r="G181" s="248" t="s">
        <v>307</v>
      </c>
      <c r="H181" s="249">
        <v>1.01</v>
      </c>
      <c r="I181" s="250"/>
      <c r="J181" s="251"/>
      <c r="K181" s="252">
        <f t="shared" si="14"/>
        <v>0</v>
      </c>
      <c r="L181" s="247"/>
      <c r="M181" s="253"/>
      <c r="N181" s="254"/>
      <c r="O181" s="204" t="s">
        <v>38</v>
      </c>
      <c r="P181" s="125">
        <f t="shared" si="15"/>
        <v>0</v>
      </c>
      <c r="Q181" s="125">
        <f t="shared" si="16"/>
        <v>0</v>
      </c>
      <c r="R181" s="125">
        <f t="shared" si="17"/>
        <v>0</v>
      </c>
      <c r="S181" s="29"/>
      <c r="T181" s="205">
        <f t="shared" si="18"/>
        <v>0</v>
      </c>
      <c r="U181" s="205">
        <v>0.168</v>
      </c>
      <c r="V181" s="205">
        <f t="shared" si="19"/>
        <v>0.16968000000000003</v>
      </c>
      <c r="W181" s="205">
        <v>0</v>
      </c>
      <c r="X181" s="206">
        <f t="shared" si="20"/>
        <v>0</v>
      </c>
      <c r="AR181" s="10" t="s">
        <v>96</v>
      </c>
      <c r="AT181" s="10" t="s">
        <v>281</v>
      </c>
      <c r="AU181" s="10" t="s">
        <v>78</v>
      </c>
      <c r="AY181" s="10" t="s">
        <v>144</v>
      </c>
      <c r="BE181" s="207">
        <f t="shared" si="21"/>
        <v>0</v>
      </c>
      <c r="BF181" s="207">
        <f t="shared" si="22"/>
        <v>0</v>
      </c>
      <c r="BG181" s="207">
        <f t="shared" si="23"/>
        <v>0</v>
      </c>
      <c r="BH181" s="207">
        <f t="shared" si="24"/>
        <v>0</v>
      </c>
      <c r="BI181" s="207">
        <f t="shared" si="25"/>
        <v>0</v>
      </c>
      <c r="BJ181" s="10" t="s">
        <v>74</v>
      </c>
      <c r="BK181" s="207">
        <f t="shared" si="26"/>
        <v>0</v>
      </c>
      <c r="BL181" s="10" t="s">
        <v>84</v>
      </c>
      <c r="BM181" s="10" t="s">
        <v>628</v>
      </c>
    </row>
    <row r="182" spans="2:65" s="27" customFormat="1" ht="16.5" customHeight="1">
      <c r="B182" s="28"/>
      <c r="C182" s="196" t="s">
        <v>406</v>
      </c>
      <c r="D182" s="196" t="s">
        <v>146</v>
      </c>
      <c r="E182" s="197" t="s">
        <v>629</v>
      </c>
      <c r="F182" s="198" t="s">
        <v>630</v>
      </c>
      <c r="G182" s="199" t="s">
        <v>161</v>
      </c>
      <c r="H182" s="200">
        <v>129.8</v>
      </c>
      <c r="I182" s="201"/>
      <c r="J182" s="201"/>
      <c r="K182" s="202">
        <f t="shared" si="14"/>
        <v>0</v>
      </c>
      <c r="L182" s="198"/>
      <c r="M182" s="49"/>
      <c r="N182" s="203"/>
      <c r="O182" s="204" t="s">
        <v>38</v>
      </c>
      <c r="P182" s="125">
        <f t="shared" si="15"/>
        <v>0</v>
      </c>
      <c r="Q182" s="125">
        <f t="shared" si="16"/>
        <v>0</v>
      </c>
      <c r="R182" s="125">
        <f t="shared" si="17"/>
        <v>0</v>
      </c>
      <c r="S182" s="29"/>
      <c r="T182" s="205">
        <f t="shared" si="18"/>
        <v>0</v>
      </c>
      <c r="U182" s="205">
        <v>0</v>
      </c>
      <c r="V182" s="205">
        <f t="shared" si="19"/>
        <v>0</v>
      </c>
      <c r="W182" s="205">
        <v>0</v>
      </c>
      <c r="X182" s="206">
        <f t="shared" si="20"/>
        <v>0</v>
      </c>
      <c r="AR182" s="10" t="s">
        <v>84</v>
      </c>
      <c r="AT182" s="10" t="s">
        <v>146</v>
      </c>
      <c r="AU182" s="10" t="s">
        <v>78</v>
      </c>
      <c r="AY182" s="10" t="s">
        <v>144</v>
      </c>
      <c r="BE182" s="207">
        <f t="shared" si="21"/>
        <v>0</v>
      </c>
      <c r="BF182" s="207">
        <f t="shared" si="22"/>
        <v>0</v>
      </c>
      <c r="BG182" s="207">
        <f t="shared" si="23"/>
        <v>0</v>
      </c>
      <c r="BH182" s="207">
        <f t="shared" si="24"/>
        <v>0</v>
      </c>
      <c r="BI182" s="207">
        <f t="shared" si="25"/>
        <v>0</v>
      </c>
      <c r="BJ182" s="10" t="s">
        <v>74</v>
      </c>
      <c r="BK182" s="207">
        <f t="shared" si="26"/>
        <v>0</v>
      </c>
      <c r="BL182" s="10" t="s">
        <v>84</v>
      </c>
      <c r="BM182" s="10" t="s">
        <v>631</v>
      </c>
    </row>
    <row r="183" spans="2:65" s="27" customFormat="1" ht="16.5" customHeight="1">
      <c r="B183" s="28"/>
      <c r="C183" s="196" t="s">
        <v>410</v>
      </c>
      <c r="D183" s="196" t="s">
        <v>146</v>
      </c>
      <c r="E183" s="197" t="s">
        <v>632</v>
      </c>
      <c r="F183" s="198" t="s">
        <v>633</v>
      </c>
      <c r="G183" s="199" t="s">
        <v>161</v>
      </c>
      <c r="H183" s="200">
        <v>129.8</v>
      </c>
      <c r="I183" s="201"/>
      <c r="J183" s="201"/>
      <c r="K183" s="202">
        <f t="shared" si="14"/>
        <v>0</v>
      </c>
      <c r="L183" s="198"/>
      <c r="M183" s="49"/>
      <c r="N183" s="203"/>
      <c r="O183" s="204" t="s">
        <v>38</v>
      </c>
      <c r="P183" s="125">
        <f t="shared" si="15"/>
        <v>0</v>
      </c>
      <c r="Q183" s="125">
        <f t="shared" si="16"/>
        <v>0</v>
      </c>
      <c r="R183" s="125">
        <f t="shared" si="17"/>
        <v>0</v>
      </c>
      <c r="S183" s="29"/>
      <c r="T183" s="205">
        <f t="shared" si="18"/>
        <v>0</v>
      </c>
      <c r="U183" s="205">
        <v>0</v>
      </c>
      <c r="V183" s="205">
        <f t="shared" si="19"/>
        <v>0</v>
      </c>
      <c r="W183" s="205">
        <v>0</v>
      </c>
      <c r="X183" s="206">
        <f t="shared" si="20"/>
        <v>0</v>
      </c>
      <c r="AR183" s="10" t="s">
        <v>84</v>
      </c>
      <c r="AT183" s="10" t="s">
        <v>146</v>
      </c>
      <c r="AU183" s="10" t="s">
        <v>78</v>
      </c>
      <c r="AY183" s="10" t="s">
        <v>144</v>
      </c>
      <c r="BE183" s="207">
        <f t="shared" si="21"/>
        <v>0</v>
      </c>
      <c r="BF183" s="207">
        <f t="shared" si="22"/>
        <v>0</v>
      </c>
      <c r="BG183" s="207">
        <f t="shared" si="23"/>
        <v>0</v>
      </c>
      <c r="BH183" s="207">
        <f t="shared" si="24"/>
        <v>0</v>
      </c>
      <c r="BI183" s="207">
        <f t="shared" si="25"/>
        <v>0</v>
      </c>
      <c r="BJ183" s="10" t="s">
        <v>74</v>
      </c>
      <c r="BK183" s="207">
        <f t="shared" si="26"/>
        <v>0</v>
      </c>
      <c r="BL183" s="10" t="s">
        <v>84</v>
      </c>
      <c r="BM183" s="10" t="s">
        <v>634</v>
      </c>
    </row>
    <row r="184" spans="2:65" s="27" customFormat="1" ht="16.5" customHeight="1">
      <c r="B184" s="28"/>
      <c r="C184" s="196" t="s">
        <v>414</v>
      </c>
      <c r="D184" s="196" t="s">
        <v>146</v>
      </c>
      <c r="E184" s="197" t="s">
        <v>355</v>
      </c>
      <c r="F184" s="198" t="s">
        <v>356</v>
      </c>
      <c r="G184" s="199" t="s">
        <v>307</v>
      </c>
      <c r="H184" s="200">
        <v>1</v>
      </c>
      <c r="I184" s="201"/>
      <c r="J184" s="201"/>
      <c r="K184" s="202">
        <f t="shared" si="14"/>
        <v>0</v>
      </c>
      <c r="L184" s="198"/>
      <c r="M184" s="49"/>
      <c r="N184" s="203"/>
      <c r="O184" s="204" t="s">
        <v>38</v>
      </c>
      <c r="P184" s="125">
        <f t="shared" si="15"/>
        <v>0</v>
      </c>
      <c r="Q184" s="125">
        <f t="shared" si="16"/>
        <v>0</v>
      </c>
      <c r="R184" s="125">
        <f t="shared" si="17"/>
        <v>0</v>
      </c>
      <c r="S184" s="29"/>
      <c r="T184" s="205">
        <f t="shared" si="18"/>
        <v>0</v>
      </c>
      <c r="U184" s="205">
        <v>0.46009000000000005</v>
      </c>
      <c r="V184" s="205">
        <f t="shared" si="19"/>
        <v>0.46009000000000005</v>
      </c>
      <c r="W184" s="205">
        <v>0</v>
      </c>
      <c r="X184" s="206">
        <f t="shared" si="20"/>
        <v>0</v>
      </c>
      <c r="AR184" s="10" t="s">
        <v>84</v>
      </c>
      <c r="AT184" s="10" t="s">
        <v>146</v>
      </c>
      <c r="AU184" s="10" t="s">
        <v>78</v>
      </c>
      <c r="AY184" s="10" t="s">
        <v>144</v>
      </c>
      <c r="BE184" s="207">
        <f t="shared" si="21"/>
        <v>0</v>
      </c>
      <c r="BF184" s="207">
        <f t="shared" si="22"/>
        <v>0</v>
      </c>
      <c r="BG184" s="207">
        <f t="shared" si="23"/>
        <v>0</v>
      </c>
      <c r="BH184" s="207">
        <f t="shared" si="24"/>
        <v>0</v>
      </c>
      <c r="BI184" s="207">
        <f t="shared" si="25"/>
        <v>0</v>
      </c>
      <c r="BJ184" s="10" t="s">
        <v>74</v>
      </c>
      <c r="BK184" s="207">
        <f t="shared" si="26"/>
        <v>0</v>
      </c>
      <c r="BL184" s="10" t="s">
        <v>84</v>
      </c>
      <c r="BM184" s="10" t="s">
        <v>635</v>
      </c>
    </row>
    <row r="185" spans="2:65" s="27" customFormat="1" ht="16.5" customHeight="1">
      <c r="B185" s="28"/>
      <c r="C185" s="196" t="s">
        <v>418</v>
      </c>
      <c r="D185" s="196" t="s">
        <v>146</v>
      </c>
      <c r="E185" s="197" t="s">
        <v>636</v>
      </c>
      <c r="F185" s="198" t="s">
        <v>637</v>
      </c>
      <c r="G185" s="199" t="s">
        <v>307</v>
      </c>
      <c r="H185" s="200">
        <v>1</v>
      </c>
      <c r="I185" s="201"/>
      <c r="J185" s="201"/>
      <c r="K185" s="202">
        <f t="shared" si="14"/>
        <v>0</v>
      </c>
      <c r="L185" s="198"/>
      <c r="M185" s="49"/>
      <c r="N185" s="203"/>
      <c r="O185" s="204" t="s">
        <v>38</v>
      </c>
      <c r="P185" s="125">
        <f t="shared" si="15"/>
        <v>0</v>
      </c>
      <c r="Q185" s="125">
        <f t="shared" si="16"/>
        <v>0</v>
      </c>
      <c r="R185" s="125">
        <f t="shared" si="17"/>
        <v>0</v>
      </c>
      <c r="S185" s="29"/>
      <c r="T185" s="205">
        <f t="shared" si="18"/>
        <v>0</v>
      </c>
      <c r="U185" s="205">
        <v>0.30704000000000004</v>
      </c>
      <c r="V185" s="205">
        <f t="shared" si="19"/>
        <v>0.30704000000000004</v>
      </c>
      <c r="W185" s="205">
        <v>0</v>
      </c>
      <c r="X185" s="206">
        <f t="shared" si="20"/>
        <v>0</v>
      </c>
      <c r="AR185" s="10" t="s">
        <v>84</v>
      </c>
      <c r="AT185" s="10" t="s">
        <v>146</v>
      </c>
      <c r="AU185" s="10" t="s">
        <v>78</v>
      </c>
      <c r="AY185" s="10" t="s">
        <v>144</v>
      </c>
      <c r="BE185" s="207">
        <f t="shared" si="21"/>
        <v>0</v>
      </c>
      <c r="BF185" s="207">
        <f t="shared" si="22"/>
        <v>0</v>
      </c>
      <c r="BG185" s="207">
        <f t="shared" si="23"/>
        <v>0</v>
      </c>
      <c r="BH185" s="207">
        <f t="shared" si="24"/>
        <v>0</v>
      </c>
      <c r="BI185" s="207">
        <f t="shared" si="25"/>
        <v>0</v>
      </c>
      <c r="BJ185" s="10" t="s">
        <v>74</v>
      </c>
      <c r="BK185" s="207">
        <f t="shared" si="26"/>
        <v>0</v>
      </c>
      <c r="BL185" s="10" t="s">
        <v>84</v>
      </c>
      <c r="BM185" s="10" t="s">
        <v>638</v>
      </c>
    </row>
    <row r="186" spans="2:65" s="27" customFormat="1" ht="16.5" customHeight="1">
      <c r="B186" s="28"/>
      <c r="C186" s="245" t="s">
        <v>422</v>
      </c>
      <c r="D186" s="245" t="s">
        <v>281</v>
      </c>
      <c r="E186" s="246" t="s">
        <v>639</v>
      </c>
      <c r="F186" s="247" t="s">
        <v>640</v>
      </c>
      <c r="G186" s="248" t="s">
        <v>307</v>
      </c>
      <c r="H186" s="249">
        <v>1</v>
      </c>
      <c r="I186" s="250"/>
      <c r="J186" s="251"/>
      <c r="K186" s="252">
        <f t="shared" si="14"/>
        <v>0</v>
      </c>
      <c r="L186" s="247"/>
      <c r="M186" s="253"/>
      <c r="N186" s="254"/>
      <c r="O186" s="204" t="s">
        <v>38</v>
      </c>
      <c r="P186" s="125">
        <f t="shared" si="15"/>
        <v>0</v>
      </c>
      <c r="Q186" s="125">
        <f t="shared" si="16"/>
        <v>0</v>
      </c>
      <c r="R186" s="125">
        <f t="shared" si="17"/>
        <v>0</v>
      </c>
      <c r="S186" s="29"/>
      <c r="T186" s="205">
        <f t="shared" si="18"/>
        <v>0</v>
      </c>
      <c r="U186" s="205">
        <v>0.168</v>
      </c>
      <c r="V186" s="205">
        <f t="shared" si="19"/>
        <v>0.168</v>
      </c>
      <c r="W186" s="205">
        <v>0</v>
      </c>
      <c r="X186" s="206">
        <f t="shared" si="20"/>
        <v>0</v>
      </c>
      <c r="AR186" s="10" t="s">
        <v>96</v>
      </c>
      <c r="AT186" s="10" t="s">
        <v>281</v>
      </c>
      <c r="AU186" s="10" t="s">
        <v>78</v>
      </c>
      <c r="AY186" s="10" t="s">
        <v>144</v>
      </c>
      <c r="BE186" s="207">
        <f t="shared" si="21"/>
        <v>0</v>
      </c>
      <c r="BF186" s="207">
        <f t="shared" si="22"/>
        <v>0</v>
      </c>
      <c r="BG186" s="207">
        <f t="shared" si="23"/>
        <v>0</v>
      </c>
      <c r="BH186" s="207">
        <f t="shared" si="24"/>
        <v>0</v>
      </c>
      <c r="BI186" s="207">
        <f t="shared" si="25"/>
        <v>0</v>
      </c>
      <c r="BJ186" s="10" t="s">
        <v>74</v>
      </c>
      <c r="BK186" s="207">
        <f t="shared" si="26"/>
        <v>0</v>
      </c>
      <c r="BL186" s="10" t="s">
        <v>84</v>
      </c>
      <c r="BM186" s="10" t="s">
        <v>641</v>
      </c>
    </row>
    <row r="187" spans="2:65" s="27" customFormat="1" ht="16.5" customHeight="1">
      <c r="B187" s="28"/>
      <c r="C187" s="245" t="s">
        <v>426</v>
      </c>
      <c r="D187" s="245" t="s">
        <v>281</v>
      </c>
      <c r="E187" s="246" t="s">
        <v>642</v>
      </c>
      <c r="F187" s="247" t="s">
        <v>643</v>
      </c>
      <c r="G187" s="248" t="s">
        <v>307</v>
      </c>
      <c r="H187" s="249">
        <v>1</v>
      </c>
      <c r="I187" s="250"/>
      <c r="J187" s="251"/>
      <c r="K187" s="252">
        <f t="shared" si="14"/>
        <v>0</v>
      </c>
      <c r="L187" s="247"/>
      <c r="M187" s="253"/>
      <c r="N187" s="254"/>
      <c r="O187" s="204" t="s">
        <v>38</v>
      </c>
      <c r="P187" s="125">
        <f t="shared" si="15"/>
        <v>0</v>
      </c>
      <c r="Q187" s="125">
        <f t="shared" si="16"/>
        <v>0</v>
      </c>
      <c r="R187" s="125">
        <f t="shared" si="17"/>
        <v>0</v>
      </c>
      <c r="S187" s="29"/>
      <c r="T187" s="205">
        <f t="shared" si="18"/>
        <v>0</v>
      </c>
      <c r="U187" s="205">
        <v>0.0065</v>
      </c>
      <c r="V187" s="205">
        <f t="shared" si="19"/>
        <v>0.0065</v>
      </c>
      <c r="W187" s="205">
        <v>0</v>
      </c>
      <c r="X187" s="206">
        <f t="shared" si="20"/>
        <v>0</v>
      </c>
      <c r="AR187" s="10" t="s">
        <v>96</v>
      </c>
      <c r="AT187" s="10" t="s">
        <v>281</v>
      </c>
      <c r="AU187" s="10" t="s">
        <v>78</v>
      </c>
      <c r="AY187" s="10" t="s">
        <v>144</v>
      </c>
      <c r="BE187" s="207">
        <f t="shared" si="21"/>
        <v>0</v>
      </c>
      <c r="BF187" s="207">
        <f t="shared" si="22"/>
        <v>0</v>
      </c>
      <c r="BG187" s="207">
        <f t="shared" si="23"/>
        <v>0</v>
      </c>
      <c r="BH187" s="207">
        <f t="shared" si="24"/>
        <v>0</v>
      </c>
      <c r="BI187" s="207">
        <f t="shared" si="25"/>
        <v>0</v>
      </c>
      <c r="BJ187" s="10" t="s">
        <v>74</v>
      </c>
      <c r="BK187" s="207">
        <f t="shared" si="26"/>
        <v>0</v>
      </c>
      <c r="BL187" s="10" t="s">
        <v>84</v>
      </c>
      <c r="BM187" s="10" t="s">
        <v>644</v>
      </c>
    </row>
    <row r="188" spans="2:65" s="27" customFormat="1" ht="16.5" customHeight="1">
      <c r="B188" s="28"/>
      <c r="C188" s="196" t="s">
        <v>430</v>
      </c>
      <c r="D188" s="196" t="s">
        <v>146</v>
      </c>
      <c r="E188" s="197" t="s">
        <v>645</v>
      </c>
      <c r="F188" s="198" t="s">
        <v>646</v>
      </c>
      <c r="G188" s="199" t="s">
        <v>307</v>
      </c>
      <c r="H188" s="200">
        <v>7</v>
      </c>
      <c r="I188" s="201"/>
      <c r="J188" s="201"/>
      <c r="K188" s="202">
        <f t="shared" si="14"/>
        <v>0</v>
      </c>
      <c r="L188" s="198"/>
      <c r="M188" s="49"/>
      <c r="N188" s="203"/>
      <c r="O188" s="204" t="s">
        <v>38</v>
      </c>
      <c r="P188" s="125">
        <f t="shared" si="15"/>
        <v>0</v>
      </c>
      <c r="Q188" s="125">
        <f t="shared" si="16"/>
        <v>0</v>
      </c>
      <c r="R188" s="125">
        <f t="shared" si="17"/>
        <v>0</v>
      </c>
      <c r="S188" s="29"/>
      <c r="T188" s="205">
        <f t="shared" si="18"/>
        <v>0</v>
      </c>
      <c r="U188" s="205">
        <v>0.00031</v>
      </c>
      <c r="V188" s="205">
        <f t="shared" si="19"/>
        <v>0.00217</v>
      </c>
      <c r="W188" s="205">
        <v>0</v>
      </c>
      <c r="X188" s="206">
        <f t="shared" si="20"/>
        <v>0</v>
      </c>
      <c r="AR188" s="10" t="s">
        <v>84</v>
      </c>
      <c r="AT188" s="10" t="s">
        <v>146</v>
      </c>
      <c r="AU188" s="10" t="s">
        <v>78</v>
      </c>
      <c r="AY188" s="10" t="s">
        <v>144</v>
      </c>
      <c r="BE188" s="207">
        <f t="shared" si="21"/>
        <v>0</v>
      </c>
      <c r="BF188" s="207">
        <f t="shared" si="22"/>
        <v>0</v>
      </c>
      <c r="BG188" s="207">
        <f t="shared" si="23"/>
        <v>0</v>
      </c>
      <c r="BH188" s="207">
        <f t="shared" si="24"/>
        <v>0</v>
      </c>
      <c r="BI188" s="207">
        <f t="shared" si="25"/>
        <v>0</v>
      </c>
      <c r="BJ188" s="10" t="s">
        <v>74</v>
      </c>
      <c r="BK188" s="207">
        <f t="shared" si="26"/>
        <v>0</v>
      </c>
      <c r="BL188" s="10" t="s">
        <v>84</v>
      </c>
      <c r="BM188" s="10" t="s">
        <v>647</v>
      </c>
    </row>
    <row r="189" spans="2:51" s="208" customFormat="1" ht="13.5">
      <c r="B189" s="209"/>
      <c r="C189" s="210"/>
      <c r="D189" s="211" t="s">
        <v>163</v>
      </c>
      <c r="E189" s="212"/>
      <c r="F189" s="213" t="s">
        <v>648</v>
      </c>
      <c r="G189" s="210"/>
      <c r="H189" s="214">
        <v>7</v>
      </c>
      <c r="I189" s="215"/>
      <c r="J189" s="215"/>
      <c r="K189" s="210"/>
      <c r="L189" s="210"/>
      <c r="M189" s="216"/>
      <c r="N189" s="217"/>
      <c r="O189" s="218"/>
      <c r="P189" s="218"/>
      <c r="Q189" s="218"/>
      <c r="R189" s="218"/>
      <c r="S189" s="218"/>
      <c r="T189" s="218"/>
      <c r="U189" s="218"/>
      <c r="V189" s="218"/>
      <c r="W189" s="218"/>
      <c r="X189" s="219"/>
      <c r="AT189" s="220" t="s">
        <v>163</v>
      </c>
      <c r="AU189" s="220" t="s">
        <v>78</v>
      </c>
      <c r="AV189" s="208" t="s">
        <v>78</v>
      </c>
      <c r="AW189" s="208" t="s">
        <v>7</v>
      </c>
      <c r="AX189" s="208" t="s">
        <v>74</v>
      </c>
      <c r="AY189" s="220" t="s">
        <v>144</v>
      </c>
    </row>
    <row r="190" spans="2:63" s="178" customFormat="1" ht="29.25" customHeight="1">
      <c r="B190" s="179"/>
      <c r="C190" s="180"/>
      <c r="D190" s="181" t="s">
        <v>68</v>
      </c>
      <c r="E190" s="194" t="s">
        <v>187</v>
      </c>
      <c r="F190" s="194" t="s">
        <v>649</v>
      </c>
      <c r="G190" s="180"/>
      <c r="H190" s="180"/>
      <c r="I190" s="183"/>
      <c r="J190" s="183"/>
      <c r="K190" s="195">
        <f>BK190</f>
        <v>0</v>
      </c>
      <c r="L190" s="180"/>
      <c r="M190" s="185"/>
      <c r="N190" s="186"/>
      <c r="O190" s="187"/>
      <c r="P190" s="187"/>
      <c r="Q190" s="188">
        <f>Q191</f>
        <v>0</v>
      </c>
      <c r="R190" s="188">
        <f>R191</f>
        <v>0</v>
      </c>
      <c r="S190" s="187"/>
      <c r="T190" s="189">
        <f>T191</f>
        <v>0</v>
      </c>
      <c r="U190" s="187"/>
      <c r="V190" s="189">
        <f>V191</f>
        <v>7E-05</v>
      </c>
      <c r="W190" s="187"/>
      <c r="X190" s="190">
        <f>X191</f>
        <v>0</v>
      </c>
      <c r="AR190" s="191" t="s">
        <v>74</v>
      </c>
      <c r="AT190" s="192" t="s">
        <v>68</v>
      </c>
      <c r="AU190" s="192" t="s">
        <v>74</v>
      </c>
      <c r="AY190" s="191" t="s">
        <v>144</v>
      </c>
      <c r="BK190" s="193">
        <f>BK191</f>
        <v>0</v>
      </c>
    </row>
    <row r="191" spans="2:65" s="27" customFormat="1" ht="16.5" customHeight="1">
      <c r="B191" s="28"/>
      <c r="C191" s="196" t="s">
        <v>434</v>
      </c>
      <c r="D191" s="196" t="s">
        <v>146</v>
      </c>
      <c r="E191" s="197" t="s">
        <v>650</v>
      </c>
      <c r="F191" s="198" t="s">
        <v>651</v>
      </c>
      <c r="G191" s="199" t="s">
        <v>463</v>
      </c>
      <c r="H191" s="200">
        <v>1</v>
      </c>
      <c r="I191" s="201"/>
      <c r="J191" s="201"/>
      <c r="K191" s="202">
        <f>ROUND(P191*H191,2)</f>
        <v>0</v>
      </c>
      <c r="L191" s="198"/>
      <c r="M191" s="49"/>
      <c r="N191" s="203"/>
      <c r="O191" s="204" t="s">
        <v>38</v>
      </c>
      <c r="P191" s="125">
        <f>I191+J191</f>
        <v>0</v>
      </c>
      <c r="Q191" s="125">
        <f>ROUND(I191*H191,2)</f>
        <v>0</v>
      </c>
      <c r="R191" s="125">
        <f>ROUND(J191*H191,2)</f>
        <v>0</v>
      </c>
      <c r="S191" s="29"/>
      <c r="T191" s="205">
        <f>S191*H191</f>
        <v>0</v>
      </c>
      <c r="U191" s="205">
        <v>7E-05</v>
      </c>
      <c r="V191" s="205">
        <f>U191*H191</f>
        <v>7E-05</v>
      </c>
      <c r="W191" s="205">
        <v>0</v>
      </c>
      <c r="X191" s="206">
        <f>W191*H191</f>
        <v>0</v>
      </c>
      <c r="AR191" s="10" t="s">
        <v>84</v>
      </c>
      <c r="AT191" s="10" t="s">
        <v>146</v>
      </c>
      <c r="AU191" s="10" t="s">
        <v>78</v>
      </c>
      <c r="AY191" s="10" t="s">
        <v>144</v>
      </c>
      <c r="BE191" s="207">
        <f>IF(O191="základní",K191,0)</f>
        <v>0</v>
      </c>
      <c r="BF191" s="207">
        <f>IF(O191="snížená",K191,0)</f>
        <v>0</v>
      </c>
      <c r="BG191" s="207">
        <f>IF(O191="zákl. přenesená",K191,0)</f>
        <v>0</v>
      </c>
      <c r="BH191" s="207">
        <f>IF(O191="sníž. přenesená",K191,0)</f>
        <v>0</v>
      </c>
      <c r="BI191" s="207">
        <f>IF(O191="nulová",K191,0)</f>
        <v>0</v>
      </c>
      <c r="BJ191" s="10" t="s">
        <v>74</v>
      </c>
      <c r="BK191" s="207">
        <f>ROUND(P191*H191,2)</f>
        <v>0</v>
      </c>
      <c r="BL191" s="10" t="s">
        <v>84</v>
      </c>
      <c r="BM191" s="10" t="s">
        <v>652</v>
      </c>
    </row>
    <row r="192" spans="2:63" s="178" customFormat="1" ht="29.25" customHeight="1">
      <c r="B192" s="179"/>
      <c r="C192" s="180"/>
      <c r="D192" s="181" t="s">
        <v>68</v>
      </c>
      <c r="E192" s="194" t="s">
        <v>450</v>
      </c>
      <c r="F192" s="194" t="s">
        <v>451</v>
      </c>
      <c r="G192" s="180"/>
      <c r="H192" s="180"/>
      <c r="I192" s="183"/>
      <c r="J192" s="183"/>
      <c r="K192" s="195">
        <f>BK192</f>
        <v>0</v>
      </c>
      <c r="L192" s="180"/>
      <c r="M192" s="185"/>
      <c r="N192" s="186"/>
      <c r="O192" s="187"/>
      <c r="P192" s="187"/>
      <c r="Q192" s="188">
        <f>Q193</f>
        <v>0</v>
      </c>
      <c r="R192" s="188">
        <f>R193</f>
        <v>0</v>
      </c>
      <c r="S192" s="187"/>
      <c r="T192" s="189">
        <f>T193</f>
        <v>0</v>
      </c>
      <c r="U192" s="187"/>
      <c r="V192" s="189">
        <f>V193</f>
        <v>0</v>
      </c>
      <c r="W192" s="187"/>
      <c r="X192" s="190">
        <f>X193</f>
        <v>0</v>
      </c>
      <c r="AR192" s="191" t="s">
        <v>74</v>
      </c>
      <c r="AT192" s="192" t="s">
        <v>68</v>
      </c>
      <c r="AU192" s="192" t="s">
        <v>74</v>
      </c>
      <c r="AY192" s="191" t="s">
        <v>144</v>
      </c>
      <c r="BK192" s="193">
        <f>BK193</f>
        <v>0</v>
      </c>
    </row>
    <row r="193" spans="2:65" s="27" customFormat="1" ht="16.5" customHeight="1">
      <c r="B193" s="28"/>
      <c r="C193" s="196" t="s">
        <v>438</v>
      </c>
      <c r="D193" s="196" t="s">
        <v>146</v>
      </c>
      <c r="E193" s="197" t="s">
        <v>453</v>
      </c>
      <c r="F193" s="198" t="s">
        <v>454</v>
      </c>
      <c r="G193" s="199" t="s">
        <v>260</v>
      </c>
      <c r="H193" s="200">
        <v>1.9409999999999998</v>
      </c>
      <c r="I193" s="201"/>
      <c r="J193" s="201"/>
      <c r="K193" s="202">
        <f>ROUND(P193*H193,2)</f>
        <v>0</v>
      </c>
      <c r="L193" s="198"/>
      <c r="M193" s="49"/>
      <c r="N193" s="203"/>
      <c r="O193" s="204" t="s">
        <v>38</v>
      </c>
      <c r="P193" s="125">
        <f>I193+J193</f>
        <v>0</v>
      </c>
      <c r="Q193" s="125">
        <f>ROUND(I193*H193,2)</f>
        <v>0</v>
      </c>
      <c r="R193" s="125">
        <f>ROUND(J193*H193,2)</f>
        <v>0</v>
      </c>
      <c r="S193" s="29"/>
      <c r="T193" s="205">
        <f>S193*H193</f>
        <v>0</v>
      </c>
      <c r="U193" s="205">
        <v>0</v>
      </c>
      <c r="V193" s="205">
        <f>U193*H193</f>
        <v>0</v>
      </c>
      <c r="W193" s="205">
        <v>0</v>
      </c>
      <c r="X193" s="206">
        <f>W193*H193</f>
        <v>0</v>
      </c>
      <c r="AR193" s="10" t="s">
        <v>84</v>
      </c>
      <c r="AT193" s="10" t="s">
        <v>146</v>
      </c>
      <c r="AU193" s="10" t="s">
        <v>78</v>
      </c>
      <c r="AY193" s="10" t="s">
        <v>144</v>
      </c>
      <c r="BE193" s="207">
        <f>IF(O193="základní",K193,0)</f>
        <v>0</v>
      </c>
      <c r="BF193" s="207">
        <f>IF(O193="snížená",K193,0)</f>
        <v>0</v>
      </c>
      <c r="BG193" s="207">
        <f>IF(O193="zákl. přenesená",K193,0)</f>
        <v>0</v>
      </c>
      <c r="BH193" s="207">
        <f>IF(O193="sníž. přenesená",K193,0)</f>
        <v>0</v>
      </c>
      <c r="BI193" s="207">
        <f>IF(O193="nulová",K193,0)</f>
        <v>0</v>
      </c>
      <c r="BJ193" s="10" t="s">
        <v>74</v>
      </c>
      <c r="BK193" s="207">
        <f>ROUND(P193*H193,2)</f>
        <v>0</v>
      </c>
      <c r="BL193" s="10" t="s">
        <v>84</v>
      </c>
      <c r="BM193" s="10" t="s">
        <v>653</v>
      </c>
    </row>
    <row r="194" spans="2:63" s="178" customFormat="1" ht="37.5" customHeight="1">
      <c r="B194" s="179"/>
      <c r="C194" s="180"/>
      <c r="D194" s="181" t="s">
        <v>68</v>
      </c>
      <c r="E194" s="182" t="s">
        <v>281</v>
      </c>
      <c r="F194" s="182" t="s">
        <v>654</v>
      </c>
      <c r="G194" s="180"/>
      <c r="H194" s="180"/>
      <c r="I194" s="183"/>
      <c r="J194" s="183"/>
      <c r="K194" s="184">
        <f>BK194</f>
        <v>0</v>
      </c>
      <c r="L194" s="180"/>
      <c r="M194" s="185"/>
      <c r="N194" s="186"/>
      <c r="O194" s="187"/>
      <c r="P194" s="187"/>
      <c r="Q194" s="188">
        <f>Q195+Q198</f>
        <v>0</v>
      </c>
      <c r="R194" s="188">
        <f>R195+R198</f>
        <v>0</v>
      </c>
      <c r="S194" s="187"/>
      <c r="T194" s="189">
        <f>T195+T198</f>
        <v>0</v>
      </c>
      <c r="U194" s="187"/>
      <c r="V194" s="189">
        <f>V195+V198</f>
        <v>0.006490000000000001</v>
      </c>
      <c r="W194" s="187"/>
      <c r="X194" s="190">
        <f>X195+X198</f>
        <v>0</v>
      </c>
      <c r="AR194" s="191" t="s">
        <v>81</v>
      </c>
      <c r="AT194" s="192" t="s">
        <v>68</v>
      </c>
      <c r="AU194" s="192" t="s">
        <v>69</v>
      </c>
      <c r="AY194" s="191" t="s">
        <v>144</v>
      </c>
      <c r="BK194" s="193">
        <f>BK195+BK198</f>
        <v>0</v>
      </c>
    </row>
    <row r="195" spans="2:63" s="178" customFormat="1" ht="19.5" customHeight="1">
      <c r="B195" s="179"/>
      <c r="C195" s="180"/>
      <c r="D195" s="181" t="s">
        <v>68</v>
      </c>
      <c r="E195" s="194" t="s">
        <v>655</v>
      </c>
      <c r="F195" s="194" t="s">
        <v>656</v>
      </c>
      <c r="G195" s="180"/>
      <c r="H195" s="180"/>
      <c r="I195" s="183"/>
      <c r="J195" s="183"/>
      <c r="K195" s="195">
        <f>BK195</f>
        <v>0</v>
      </c>
      <c r="L195" s="180"/>
      <c r="M195" s="185"/>
      <c r="N195" s="186"/>
      <c r="O195" s="187"/>
      <c r="P195" s="187"/>
      <c r="Q195" s="188">
        <f>SUM(Q196:Q197)</f>
        <v>0</v>
      </c>
      <c r="R195" s="188">
        <f>SUM(R196:R197)</f>
        <v>0</v>
      </c>
      <c r="S195" s="187"/>
      <c r="T195" s="189">
        <f>SUM(T196:T197)</f>
        <v>0</v>
      </c>
      <c r="U195" s="187"/>
      <c r="V195" s="189">
        <f>SUM(V196:V197)</f>
        <v>0.006490000000000001</v>
      </c>
      <c r="W195" s="187"/>
      <c r="X195" s="190">
        <f>SUM(X196:X197)</f>
        <v>0</v>
      </c>
      <c r="AR195" s="191" t="s">
        <v>81</v>
      </c>
      <c r="AT195" s="192" t="s">
        <v>68</v>
      </c>
      <c r="AU195" s="192" t="s">
        <v>74</v>
      </c>
      <c r="AY195" s="191" t="s">
        <v>144</v>
      </c>
      <c r="BK195" s="193">
        <f>SUM(BK196:BK197)</f>
        <v>0</v>
      </c>
    </row>
    <row r="196" spans="2:65" s="27" customFormat="1" ht="16.5" customHeight="1">
      <c r="B196" s="28"/>
      <c r="C196" s="196" t="s">
        <v>442</v>
      </c>
      <c r="D196" s="196" t="s">
        <v>146</v>
      </c>
      <c r="E196" s="197" t="s">
        <v>657</v>
      </c>
      <c r="F196" s="198" t="s">
        <v>658</v>
      </c>
      <c r="G196" s="199" t="s">
        <v>161</v>
      </c>
      <c r="H196" s="200">
        <v>129.8</v>
      </c>
      <c r="I196" s="201"/>
      <c r="J196" s="201"/>
      <c r="K196" s="202">
        <f>ROUND(P196*H196,2)</f>
        <v>0</v>
      </c>
      <c r="L196" s="198"/>
      <c r="M196" s="49"/>
      <c r="N196" s="203"/>
      <c r="O196" s="204" t="s">
        <v>38</v>
      </c>
      <c r="P196" s="125">
        <f>I196+J196</f>
        <v>0</v>
      </c>
      <c r="Q196" s="125">
        <f>ROUND(I196*H196,2)</f>
        <v>0</v>
      </c>
      <c r="R196" s="125">
        <f>ROUND(J196*H196,2)</f>
        <v>0</v>
      </c>
      <c r="S196" s="29"/>
      <c r="T196" s="205">
        <f>S196*H196</f>
        <v>0</v>
      </c>
      <c r="U196" s="205">
        <v>0</v>
      </c>
      <c r="V196" s="205">
        <f>U196*H196</f>
        <v>0</v>
      </c>
      <c r="W196" s="205">
        <v>0</v>
      </c>
      <c r="X196" s="206">
        <f>W196*H196</f>
        <v>0</v>
      </c>
      <c r="AR196" s="10" t="s">
        <v>452</v>
      </c>
      <c r="AT196" s="10" t="s">
        <v>146</v>
      </c>
      <c r="AU196" s="10" t="s">
        <v>78</v>
      </c>
      <c r="AY196" s="10" t="s">
        <v>144</v>
      </c>
      <c r="BE196" s="207">
        <f>IF(O196="základní",K196,0)</f>
        <v>0</v>
      </c>
      <c r="BF196" s="207">
        <f>IF(O196="snížená",K196,0)</f>
        <v>0</v>
      </c>
      <c r="BG196" s="207">
        <f>IF(O196="zákl. přenesená",K196,0)</f>
        <v>0</v>
      </c>
      <c r="BH196" s="207">
        <f>IF(O196="sníž. přenesená",K196,0)</f>
        <v>0</v>
      </c>
      <c r="BI196" s="207">
        <f>IF(O196="nulová",K196,0)</f>
        <v>0</v>
      </c>
      <c r="BJ196" s="10" t="s">
        <v>74</v>
      </c>
      <c r="BK196" s="207">
        <f>ROUND(P196*H196,2)</f>
        <v>0</v>
      </c>
      <c r="BL196" s="10" t="s">
        <v>452</v>
      </c>
      <c r="BM196" s="10" t="s">
        <v>659</v>
      </c>
    </row>
    <row r="197" spans="2:65" s="27" customFormat="1" ht="16.5" customHeight="1">
      <c r="B197" s="28"/>
      <c r="C197" s="245" t="s">
        <v>446</v>
      </c>
      <c r="D197" s="245" t="s">
        <v>281</v>
      </c>
      <c r="E197" s="246" t="s">
        <v>660</v>
      </c>
      <c r="F197" s="247" t="s">
        <v>661</v>
      </c>
      <c r="G197" s="248" t="s">
        <v>161</v>
      </c>
      <c r="H197" s="249">
        <v>129.8</v>
      </c>
      <c r="I197" s="250"/>
      <c r="J197" s="251"/>
      <c r="K197" s="252">
        <f>ROUND(P197*H197,2)</f>
        <v>0</v>
      </c>
      <c r="L197" s="247"/>
      <c r="M197" s="253"/>
      <c r="N197" s="254"/>
      <c r="O197" s="204" t="s">
        <v>38</v>
      </c>
      <c r="P197" s="125">
        <f>I197+J197</f>
        <v>0</v>
      </c>
      <c r="Q197" s="125">
        <f>ROUND(I197*H197,2)</f>
        <v>0</v>
      </c>
      <c r="R197" s="125">
        <f>ROUND(J197*H197,2)</f>
        <v>0</v>
      </c>
      <c r="S197" s="29"/>
      <c r="T197" s="205">
        <f>S197*H197</f>
        <v>0</v>
      </c>
      <c r="U197" s="205">
        <v>5E-05</v>
      </c>
      <c r="V197" s="205">
        <f>U197*H197</f>
        <v>0.006490000000000001</v>
      </c>
      <c r="W197" s="205">
        <v>0</v>
      </c>
      <c r="X197" s="206">
        <f>W197*H197</f>
        <v>0</v>
      </c>
      <c r="AR197" s="10" t="s">
        <v>589</v>
      </c>
      <c r="AT197" s="10" t="s">
        <v>281</v>
      </c>
      <c r="AU197" s="10" t="s">
        <v>78</v>
      </c>
      <c r="AY197" s="10" t="s">
        <v>144</v>
      </c>
      <c r="BE197" s="207">
        <f>IF(O197="základní",K197,0)</f>
        <v>0</v>
      </c>
      <c r="BF197" s="207">
        <f>IF(O197="snížená",K197,0)</f>
        <v>0</v>
      </c>
      <c r="BG197" s="207">
        <f>IF(O197="zákl. přenesená",K197,0)</f>
        <v>0</v>
      </c>
      <c r="BH197" s="207">
        <f>IF(O197="sníž. přenesená",K197,0)</f>
        <v>0</v>
      </c>
      <c r="BI197" s="207">
        <f>IF(O197="nulová",K197,0)</f>
        <v>0</v>
      </c>
      <c r="BJ197" s="10" t="s">
        <v>74</v>
      </c>
      <c r="BK197" s="207">
        <f>ROUND(P197*H197,2)</f>
        <v>0</v>
      </c>
      <c r="BL197" s="10" t="s">
        <v>589</v>
      </c>
      <c r="BM197" s="10" t="s">
        <v>662</v>
      </c>
    </row>
    <row r="198" spans="2:63" s="178" customFormat="1" ht="29.25" customHeight="1">
      <c r="B198" s="179"/>
      <c r="C198" s="180"/>
      <c r="D198" s="181" t="s">
        <v>68</v>
      </c>
      <c r="E198" s="194" t="s">
        <v>663</v>
      </c>
      <c r="F198" s="194" t="s">
        <v>664</v>
      </c>
      <c r="G198" s="180"/>
      <c r="H198" s="180"/>
      <c r="I198" s="183"/>
      <c r="J198" s="183"/>
      <c r="K198" s="195">
        <f>BK198</f>
        <v>0</v>
      </c>
      <c r="L198" s="180"/>
      <c r="M198" s="185"/>
      <c r="N198" s="186"/>
      <c r="O198" s="187"/>
      <c r="P198" s="187"/>
      <c r="Q198" s="188">
        <f>Q199</f>
        <v>0</v>
      </c>
      <c r="R198" s="188">
        <f>R199</f>
        <v>0</v>
      </c>
      <c r="S198" s="187"/>
      <c r="T198" s="189">
        <f>T199</f>
        <v>0</v>
      </c>
      <c r="U198" s="187"/>
      <c r="V198" s="189">
        <f>V199</f>
        <v>0</v>
      </c>
      <c r="W198" s="187"/>
      <c r="X198" s="190">
        <f>X199</f>
        <v>0</v>
      </c>
      <c r="AR198" s="191" t="s">
        <v>81</v>
      </c>
      <c r="AT198" s="192" t="s">
        <v>68</v>
      </c>
      <c r="AU198" s="192" t="s">
        <v>74</v>
      </c>
      <c r="AY198" s="191" t="s">
        <v>144</v>
      </c>
      <c r="BK198" s="193">
        <f>BK199</f>
        <v>0</v>
      </c>
    </row>
    <row r="199" spans="2:65" s="27" customFormat="1" ht="16.5" customHeight="1">
      <c r="B199" s="28"/>
      <c r="C199" s="196" t="s">
        <v>452</v>
      </c>
      <c r="D199" s="196" t="s">
        <v>146</v>
      </c>
      <c r="E199" s="197" t="s">
        <v>665</v>
      </c>
      <c r="F199" s="198" t="s">
        <v>666</v>
      </c>
      <c r="G199" s="199" t="s">
        <v>161</v>
      </c>
      <c r="H199" s="200">
        <v>129.8</v>
      </c>
      <c r="I199" s="201"/>
      <c r="J199" s="201"/>
      <c r="K199" s="202">
        <f>ROUND(P199*H199,2)</f>
        <v>0</v>
      </c>
      <c r="L199" s="198"/>
      <c r="M199" s="49"/>
      <c r="N199" s="203"/>
      <c r="O199" s="204" t="s">
        <v>38</v>
      </c>
      <c r="P199" s="125">
        <f>I199+J199</f>
        <v>0</v>
      </c>
      <c r="Q199" s="125">
        <f>ROUND(I199*H199,2)</f>
        <v>0</v>
      </c>
      <c r="R199" s="125">
        <f>ROUND(J199*H199,2)</f>
        <v>0</v>
      </c>
      <c r="S199" s="29"/>
      <c r="T199" s="205">
        <f>S199*H199</f>
        <v>0</v>
      </c>
      <c r="U199" s="205">
        <v>0</v>
      </c>
      <c r="V199" s="205">
        <f>U199*H199</f>
        <v>0</v>
      </c>
      <c r="W199" s="205">
        <v>0</v>
      </c>
      <c r="X199" s="206">
        <f>W199*H199</f>
        <v>0</v>
      </c>
      <c r="AR199" s="10" t="s">
        <v>452</v>
      </c>
      <c r="AT199" s="10" t="s">
        <v>146</v>
      </c>
      <c r="AU199" s="10" t="s">
        <v>78</v>
      </c>
      <c r="AY199" s="10" t="s">
        <v>144</v>
      </c>
      <c r="BE199" s="207">
        <f>IF(O199="základní",K199,0)</f>
        <v>0</v>
      </c>
      <c r="BF199" s="207">
        <f>IF(O199="snížená",K199,0)</f>
        <v>0</v>
      </c>
      <c r="BG199" s="207">
        <f>IF(O199="zákl. přenesená",K199,0)</f>
        <v>0</v>
      </c>
      <c r="BH199" s="207">
        <f>IF(O199="sníž. přenesená",K199,0)</f>
        <v>0</v>
      </c>
      <c r="BI199" s="207">
        <f>IF(O199="nulová",K199,0)</f>
        <v>0</v>
      </c>
      <c r="BJ199" s="10" t="s">
        <v>74</v>
      </c>
      <c r="BK199" s="207">
        <f>ROUND(P199*H199,2)</f>
        <v>0</v>
      </c>
      <c r="BL199" s="10" t="s">
        <v>452</v>
      </c>
      <c r="BM199" s="10" t="s">
        <v>667</v>
      </c>
    </row>
    <row r="200" spans="2:63" s="178" customFormat="1" ht="37.5" customHeight="1">
      <c r="B200" s="179"/>
      <c r="C200" s="180"/>
      <c r="D200" s="181" t="s">
        <v>68</v>
      </c>
      <c r="E200" s="182" t="s">
        <v>456</v>
      </c>
      <c r="F200" s="182" t="s">
        <v>457</v>
      </c>
      <c r="G200" s="180"/>
      <c r="H200" s="180"/>
      <c r="I200" s="183"/>
      <c r="J200" s="183"/>
      <c r="K200" s="184">
        <f>BK200</f>
        <v>0</v>
      </c>
      <c r="L200" s="180"/>
      <c r="M200" s="185"/>
      <c r="N200" s="186"/>
      <c r="O200" s="187"/>
      <c r="P200" s="187"/>
      <c r="Q200" s="188">
        <f>Q201</f>
        <v>0</v>
      </c>
      <c r="R200" s="188">
        <f>R201</f>
        <v>0</v>
      </c>
      <c r="S200" s="187"/>
      <c r="T200" s="189">
        <f>T201</f>
        <v>0</v>
      </c>
      <c r="U200" s="187"/>
      <c r="V200" s="189">
        <f>V201</f>
        <v>0</v>
      </c>
      <c r="W200" s="187"/>
      <c r="X200" s="190">
        <f>X201</f>
        <v>0</v>
      </c>
      <c r="AR200" s="191" t="s">
        <v>87</v>
      </c>
      <c r="AT200" s="192" t="s">
        <v>68</v>
      </c>
      <c r="AU200" s="192" t="s">
        <v>69</v>
      </c>
      <c r="AY200" s="191" t="s">
        <v>144</v>
      </c>
      <c r="BK200" s="193">
        <f>BK201</f>
        <v>0</v>
      </c>
    </row>
    <row r="201" spans="2:63" s="178" customFormat="1" ht="19.5" customHeight="1">
      <c r="B201" s="179"/>
      <c r="C201" s="180"/>
      <c r="D201" s="181" t="s">
        <v>68</v>
      </c>
      <c r="E201" s="194" t="s">
        <v>458</v>
      </c>
      <c r="F201" s="194" t="s">
        <v>459</v>
      </c>
      <c r="G201" s="180"/>
      <c r="H201" s="180"/>
      <c r="I201" s="183"/>
      <c r="J201" s="183"/>
      <c r="K201" s="195">
        <f>BK201</f>
        <v>0</v>
      </c>
      <c r="L201" s="180"/>
      <c r="M201" s="185"/>
      <c r="N201" s="186"/>
      <c r="O201" s="187"/>
      <c r="P201" s="187"/>
      <c r="Q201" s="188">
        <f>SUM(Q202:Q208)</f>
        <v>0</v>
      </c>
      <c r="R201" s="188">
        <f>SUM(R202:R208)</f>
        <v>0</v>
      </c>
      <c r="S201" s="187"/>
      <c r="T201" s="189">
        <f>SUM(T202:T208)</f>
        <v>0</v>
      </c>
      <c r="U201" s="187"/>
      <c r="V201" s="189">
        <f>SUM(V202:V208)</f>
        <v>0</v>
      </c>
      <c r="W201" s="187"/>
      <c r="X201" s="190">
        <f>SUM(X202:X208)</f>
        <v>0</v>
      </c>
      <c r="AR201" s="191" t="s">
        <v>87</v>
      </c>
      <c r="AT201" s="192" t="s">
        <v>68</v>
      </c>
      <c r="AU201" s="192" t="s">
        <v>74</v>
      </c>
      <c r="AY201" s="191" t="s">
        <v>144</v>
      </c>
      <c r="BK201" s="193">
        <f>SUM(BK202:BK208)</f>
        <v>0</v>
      </c>
    </row>
    <row r="202" spans="2:65" s="27" customFormat="1" ht="16.5" customHeight="1">
      <c r="B202" s="28"/>
      <c r="C202" s="196" t="s">
        <v>460</v>
      </c>
      <c r="D202" s="196" t="s">
        <v>146</v>
      </c>
      <c r="E202" s="197" t="s">
        <v>461</v>
      </c>
      <c r="F202" s="198" t="s">
        <v>462</v>
      </c>
      <c r="G202" s="199" t="s">
        <v>463</v>
      </c>
      <c r="H202" s="200">
        <v>1</v>
      </c>
      <c r="I202" s="201"/>
      <c r="J202" s="201"/>
      <c r="K202" s="202">
        <f>ROUND(P202*H202,2)</f>
        <v>0</v>
      </c>
      <c r="L202" s="198"/>
      <c r="M202" s="49"/>
      <c r="N202" s="203"/>
      <c r="O202" s="204" t="s">
        <v>38</v>
      </c>
      <c r="P202" s="125">
        <f>I202+J202</f>
        <v>0</v>
      </c>
      <c r="Q202" s="125">
        <f>ROUND(I202*H202,2)</f>
        <v>0</v>
      </c>
      <c r="R202" s="125">
        <f>ROUND(J202*H202,2)</f>
        <v>0</v>
      </c>
      <c r="S202" s="29"/>
      <c r="T202" s="205">
        <f>S202*H202</f>
        <v>0</v>
      </c>
      <c r="U202" s="205">
        <v>0</v>
      </c>
      <c r="V202" s="205">
        <f>U202*H202</f>
        <v>0</v>
      </c>
      <c r="W202" s="205">
        <v>0</v>
      </c>
      <c r="X202" s="206">
        <f>W202*H202</f>
        <v>0</v>
      </c>
      <c r="AR202" s="10" t="s">
        <v>464</v>
      </c>
      <c r="AT202" s="10" t="s">
        <v>146</v>
      </c>
      <c r="AU202" s="10" t="s">
        <v>78</v>
      </c>
      <c r="AY202" s="10" t="s">
        <v>144</v>
      </c>
      <c r="BE202" s="207">
        <f>IF(O202="základní",K202,0)</f>
        <v>0</v>
      </c>
      <c r="BF202" s="207">
        <f>IF(O202="snížená",K202,0)</f>
        <v>0</v>
      </c>
      <c r="BG202" s="207">
        <f>IF(O202="zákl. přenesená",K202,0)</f>
        <v>0</v>
      </c>
      <c r="BH202" s="207">
        <f>IF(O202="sníž. přenesená",K202,0)</f>
        <v>0</v>
      </c>
      <c r="BI202" s="207">
        <f>IF(O202="nulová",K202,0)</f>
        <v>0</v>
      </c>
      <c r="BJ202" s="10" t="s">
        <v>74</v>
      </c>
      <c r="BK202" s="207">
        <f>ROUND(P202*H202,2)</f>
        <v>0</v>
      </c>
      <c r="BL202" s="10" t="s">
        <v>464</v>
      </c>
      <c r="BM202" s="10" t="s">
        <v>668</v>
      </c>
    </row>
    <row r="203" spans="2:65" s="27" customFormat="1" ht="16.5" customHeight="1">
      <c r="B203" s="28"/>
      <c r="C203" s="196" t="s">
        <v>466</v>
      </c>
      <c r="D203" s="196" t="s">
        <v>146</v>
      </c>
      <c r="E203" s="197" t="s">
        <v>467</v>
      </c>
      <c r="F203" s="198" t="s">
        <v>468</v>
      </c>
      <c r="G203" s="199" t="s">
        <v>463</v>
      </c>
      <c r="H203" s="200">
        <v>1</v>
      </c>
      <c r="I203" s="201"/>
      <c r="J203" s="201"/>
      <c r="K203" s="202">
        <f>ROUND(P203*H203,2)</f>
        <v>0</v>
      </c>
      <c r="L203" s="198"/>
      <c r="M203" s="49"/>
      <c r="N203" s="203"/>
      <c r="O203" s="204" t="s">
        <v>38</v>
      </c>
      <c r="P203" s="125">
        <f>I203+J203</f>
        <v>0</v>
      </c>
      <c r="Q203" s="125">
        <f>ROUND(I203*H203,2)</f>
        <v>0</v>
      </c>
      <c r="R203" s="125">
        <f>ROUND(J203*H203,2)</f>
        <v>0</v>
      </c>
      <c r="S203" s="29"/>
      <c r="T203" s="205">
        <f>S203*H203</f>
        <v>0</v>
      </c>
      <c r="U203" s="205">
        <v>0</v>
      </c>
      <c r="V203" s="205">
        <f>U203*H203</f>
        <v>0</v>
      </c>
      <c r="W203" s="205">
        <v>0</v>
      </c>
      <c r="X203" s="206">
        <f>W203*H203</f>
        <v>0</v>
      </c>
      <c r="AR203" s="10" t="s">
        <v>464</v>
      </c>
      <c r="AT203" s="10" t="s">
        <v>146</v>
      </c>
      <c r="AU203" s="10" t="s">
        <v>78</v>
      </c>
      <c r="AY203" s="10" t="s">
        <v>144</v>
      </c>
      <c r="BE203" s="207">
        <f>IF(O203="základní",K203,0)</f>
        <v>0</v>
      </c>
      <c r="BF203" s="207">
        <f>IF(O203="snížená",K203,0)</f>
        <v>0</v>
      </c>
      <c r="BG203" s="207">
        <f>IF(O203="zákl. přenesená",K203,0)</f>
        <v>0</v>
      </c>
      <c r="BH203" s="207">
        <f>IF(O203="sníž. přenesená",K203,0)</f>
        <v>0</v>
      </c>
      <c r="BI203" s="207">
        <f>IF(O203="nulová",K203,0)</f>
        <v>0</v>
      </c>
      <c r="BJ203" s="10" t="s">
        <v>74</v>
      </c>
      <c r="BK203" s="207">
        <f>ROUND(P203*H203,2)</f>
        <v>0</v>
      </c>
      <c r="BL203" s="10" t="s">
        <v>464</v>
      </c>
      <c r="BM203" s="10" t="s">
        <v>669</v>
      </c>
    </row>
    <row r="204" spans="2:51" s="208" customFormat="1" ht="13.5">
      <c r="B204" s="209"/>
      <c r="C204" s="210"/>
      <c r="D204" s="211" t="s">
        <v>163</v>
      </c>
      <c r="E204" s="212"/>
      <c r="F204" s="213" t="s">
        <v>470</v>
      </c>
      <c r="G204" s="210"/>
      <c r="H204" s="214">
        <v>1</v>
      </c>
      <c r="I204" s="215"/>
      <c r="J204" s="215"/>
      <c r="K204" s="210"/>
      <c r="L204" s="210"/>
      <c r="M204" s="216"/>
      <c r="N204" s="217"/>
      <c r="O204" s="218"/>
      <c r="P204" s="218"/>
      <c r="Q204" s="218"/>
      <c r="R204" s="218"/>
      <c r="S204" s="218"/>
      <c r="T204" s="218"/>
      <c r="U204" s="218"/>
      <c r="V204" s="218"/>
      <c r="W204" s="218"/>
      <c r="X204" s="219"/>
      <c r="AT204" s="220" t="s">
        <v>163</v>
      </c>
      <c r="AU204" s="220" t="s">
        <v>78</v>
      </c>
      <c r="AV204" s="208" t="s">
        <v>78</v>
      </c>
      <c r="AW204" s="208" t="s">
        <v>7</v>
      </c>
      <c r="AX204" s="208" t="s">
        <v>74</v>
      </c>
      <c r="AY204" s="220" t="s">
        <v>144</v>
      </c>
    </row>
    <row r="205" spans="2:65" s="27" customFormat="1" ht="16.5" customHeight="1">
      <c r="B205" s="28"/>
      <c r="C205" s="196" t="s">
        <v>471</v>
      </c>
      <c r="D205" s="196" t="s">
        <v>146</v>
      </c>
      <c r="E205" s="197" t="s">
        <v>472</v>
      </c>
      <c r="F205" s="198" t="s">
        <v>473</v>
      </c>
      <c r="G205" s="199" t="s">
        <v>463</v>
      </c>
      <c r="H205" s="200">
        <v>1</v>
      </c>
      <c r="I205" s="201"/>
      <c r="J205" s="201"/>
      <c r="K205" s="202">
        <f>ROUND(P205*H205,2)</f>
        <v>0</v>
      </c>
      <c r="L205" s="198"/>
      <c r="M205" s="49"/>
      <c r="N205" s="203"/>
      <c r="O205" s="204" t="s">
        <v>38</v>
      </c>
      <c r="P205" s="125">
        <f>I205+J205</f>
        <v>0</v>
      </c>
      <c r="Q205" s="125">
        <f>ROUND(I205*H205,2)</f>
        <v>0</v>
      </c>
      <c r="R205" s="125">
        <f>ROUND(J205*H205,2)</f>
        <v>0</v>
      </c>
      <c r="S205" s="29"/>
      <c r="T205" s="205">
        <f>S205*H205</f>
        <v>0</v>
      </c>
      <c r="U205" s="205">
        <v>0</v>
      </c>
      <c r="V205" s="205">
        <f>U205*H205</f>
        <v>0</v>
      </c>
      <c r="W205" s="205">
        <v>0</v>
      </c>
      <c r="X205" s="206">
        <f>W205*H205</f>
        <v>0</v>
      </c>
      <c r="AR205" s="10" t="s">
        <v>464</v>
      </c>
      <c r="AT205" s="10" t="s">
        <v>146</v>
      </c>
      <c r="AU205" s="10" t="s">
        <v>78</v>
      </c>
      <c r="AY205" s="10" t="s">
        <v>144</v>
      </c>
      <c r="BE205" s="207">
        <f>IF(O205="základní",K205,0)</f>
        <v>0</v>
      </c>
      <c r="BF205" s="207">
        <f>IF(O205="snížená",K205,0)</f>
        <v>0</v>
      </c>
      <c r="BG205" s="207">
        <f>IF(O205="zákl. přenesená",K205,0)</f>
        <v>0</v>
      </c>
      <c r="BH205" s="207">
        <f>IF(O205="sníž. přenesená",K205,0)</f>
        <v>0</v>
      </c>
      <c r="BI205" s="207">
        <f>IF(O205="nulová",K205,0)</f>
        <v>0</v>
      </c>
      <c r="BJ205" s="10" t="s">
        <v>74</v>
      </c>
      <c r="BK205" s="207">
        <f>ROUND(P205*H205,2)</f>
        <v>0</v>
      </c>
      <c r="BL205" s="10" t="s">
        <v>464</v>
      </c>
      <c r="BM205" s="10" t="s">
        <v>670</v>
      </c>
    </row>
    <row r="206" spans="2:65" s="27" customFormat="1" ht="16.5" customHeight="1">
      <c r="B206" s="28"/>
      <c r="C206" s="196" t="s">
        <v>475</v>
      </c>
      <c r="D206" s="196" t="s">
        <v>146</v>
      </c>
      <c r="E206" s="197" t="s">
        <v>476</v>
      </c>
      <c r="F206" s="198" t="s">
        <v>477</v>
      </c>
      <c r="G206" s="199" t="s">
        <v>463</v>
      </c>
      <c r="H206" s="200">
        <v>1</v>
      </c>
      <c r="I206" s="201"/>
      <c r="J206" s="201"/>
      <c r="K206" s="202">
        <f>ROUND(P206*H206,2)</f>
        <v>0</v>
      </c>
      <c r="L206" s="198"/>
      <c r="M206" s="49"/>
      <c r="N206" s="203"/>
      <c r="O206" s="204" t="s">
        <v>38</v>
      </c>
      <c r="P206" s="125">
        <f>I206+J206</f>
        <v>0</v>
      </c>
      <c r="Q206" s="125">
        <f>ROUND(I206*H206,2)</f>
        <v>0</v>
      </c>
      <c r="R206" s="125">
        <f>ROUND(J206*H206,2)</f>
        <v>0</v>
      </c>
      <c r="S206" s="29"/>
      <c r="T206" s="205">
        <f>S206*H206</f>
        <v>0</v>
      </c>
      <c r="U206" s="205">
        <v>0</v>
      </c>
      <c r="V206" s="205">
        <f>U206*H206</f>
        <v>0</v>
      </c>
      <c r="W206" s="205">
        <v>0</v>
      </c>
      <c r="X206" s="206">
        <f>W206*H206</f>
        <v>0</v>
      </c>
      <c r="AR206" s="10" t="s">
        <v>464</v>
      </c>
      <c r="AT206" s="10" t="s">
        <v>146</v>
      </c>
      <c r="AU206" s="10" t="s">
        <v>78</v>
      </c>
      <c r="AY206" s="10" t="s">
        <v>144</v>
      </c>
      <c r="BE206" s="207">
        <f>IF(O206="základní",K206,0)</f>
        <v>0</v>
      </c>
      <c r="BF206" s="207">
        <f>IF(O206="snížená",K206,0)</f>
        <v>0</v>
      </c>
      <c r="BG206" s="207">
        <f>IF(O206="zákl. přenesená",K206,0)</f>
        <v>0</v>
      </c>
      <c r="BH206" s="207">
        <f>IF(O206="sníž. přenesená",K206,0)</f>
        <v>0</v>
      </c>
      <c r="BI206" s="207">
        <f>IF(O206="nulová",K206,0)</f>
        <v>0</v>
      </c>
      <c r="BJ206" s="10" t="s">
        <v>74</v>
      </c>
      <c r="BK206" s="207">
        <f>ROUND(P206*H206,2)</f>
        <v>0</v>
      </c>
      <c r="BL206" s="10" t="s">
        <v>464</v>
      </c>
      <c r="BM206" s="10" t="s">
        <v>671</v>
      </c>
    </row>
    <row r="207" spans="2:65" s="27" customFormat="1" ht="16.5" customHeight="1">
      <c r="B207" s="28"/>
      <c r="C207" s="196" t="s">
        <v>479</v>
      </c>
      <c r="D207" s="196" t="s">
        <v>146</v>
      </c>
      <c r="E207" s="197" t="s">
        <v>480</v>
      </c>
      <c r="F207" s="198" t="s">
        <v>481</v>
      </c>
      <c r="G207" s="199" t="s">
        <v>463</v>
      </c>
      <c r="H207" s="200">
        <v>1</v>
      </c>
      <c r="I207" s="201"/>
      <c r="J207" s="201"/>
      <c r="K207" s="202">
        <f>ROUND(P207*H207,2)</f>
        <v>0</v>
      </c>
      <c r="L207" s="198"/>
      <c r="M207" s="49"/>
      <c r="N207" s="203"/>
      <c r="O207" s="204" t="s">
        <v>38</v>
      </c>
      <c r="P207" s="125">
        <f>I207+J207</f>
        <v>0</v>
      </c>
      <c r="Q207" s="125">
        <f>ROUND(I207*H207,2)</f>
        <v>0</v>
      </c>
      <c r="R207" s="125">
        <f>ROUND(J207*H207,2)</f>
        <v>0</v>
      </c>
      <c r="S207" s="29"/>
      <c r="T207" s="205">
        <f>S207*H207</f>
        <v>0</v>
      </c>
      <c r="U207" s="205">
        <v>0</v>
      </c>
      <c r="V207" s="205">
        <f>U207*H207</f>
        <v>0</v>
      </c>
      <c r="W207" s="205">
        <v>0</v>
      </c>
      <c r="X207" s="206">
        <f>W207*H207</f>
        <v>0</v>
      </c>
      <c r="AR207" s="10" t="s">
        <v>84</v>
      </c>
      <c r="AT207" s="10" t="s">
        <v>146</v>
      </c>
      <c r="AU207" s="10" t="s">
        <v>78</v>
      </c>
      <c r="AY207" s="10" t="s">
        <v>144</v>
      </c>
      <c r="BE207" s="207">
        <f>IF(O207="základní",K207,0)</f>
        <v>0</v>
      </c>
      <c r="BF207" s="207">
        <f>IF(O207="snížená",K207,0)</f>
        <v>0</v>
      </c>
      <c r="BG207" s="207">
        <f>IF(O207="zákl. přenesená",K207,0)</f>
        <v>0</v>
      </c>
      <c r="BH207" s="207">
        <f>IF(O207="sníž. přenesená",K207,0)</f>
        <v>0</v>
      </c>
      <c r="BI207" s="207">
        <f>IF(O207="nulová",K207,0)</f>
        <v>0</v>
      </c>
      <c r="BJ207" s="10" t="s">
        <v>74</v>
      </c>
      <c r="BK207" s="207">
        <f>ROUND(P207*H207,2)</f>
        <v>0</v>
      </c>
      <c r="BL207" s="10" t="s">
        <v>84</v>
      </c>
      <c r="BM207" s="10" t="s">
        <v>672</v>
      </c>
    </row>
    <row r="208" spans="2:65" s="27" customFormat="1" ht="16.5" customHeight="1">
      <c r="B208" s="28"/>
      <c r="C208" s="196" t="s">
        <v>483</v>
      </c>
      <c r="D208" s="196" t="s">
        <v>146</v>
      </c>
      <c r="E208" s="197" t="s">
        <v>484</v>
      </c>
      <c r="F208" s="198" t="s">
        <v>485</v>
      </c>
      <c r="G208" s="199" t="s">
        <v>463</v>
      </c>
      <c r="H208" s="200">
        <v>1</v>
      </c>
      <c r="I208" s="201"/>
      <c r="J208" s="201"/>
      <c r="K208" s="202">
        <f>ROUND(P208*H208,2)</f>
        <v>0</v>
      </c>
      <c r="L208" s="198"/>
      <c r="M208" s="49"/>
      <c r="N208" s="203"/>
      <c r="O208" s="255" t="s">
        <v>38</v>
      </c>
      <c r="P208" s="256">
        <f>I208+J208</f>
        <v>0</v>
      </c>
      <c r="Q208" s="256">
        <f>ROUND(I208*H208,2)</f>
        <v>0</v>
      </c>
      <c r="R208" s="256">
        <f>ROUND(J208*H208,2)</f>
        <v>0</v>
      </c>
      <c r="S208" s="257"/>
      <c r="T208" s="258">
        <f>S208*H208</f>
        <v>0</v>
      </c>
      <c r="U208" s="258">
        <v>0</v>
      </c>
      <c r="V208" s="258">
        <f>U208*H208</f>
        <v>0</v>
      </c>
      <c r="W208" s="258">
        <v>0</v>
      </c>
      <c r="X208" s="259">
        <f>W208*H208</f>
        <v>0</v>
      </c>
      <c r="AR208" s="10" t="s">
        <v>84</v>
      </c>
      <c r="AT208" s="10" t="s">
        <v>146</v>
      </c>
      <c r="AU208" s="10" t="s">
        <v>78</v>
      </c>
      <c r="AY208" s="10" t="s">
        <v>144</v>
      </c>
      <c r="BE208" s="207">
        <f>IF(O208="základní",K208,0)</f>
        <v>0</v>
      </c>
      <c r="BF208" s="207">
        <f>IF(O208="snížená",K208,0)</f>
        <v>0</v>
      </c>
      <c r="BG208" s="207">
        <f>IF(O208="zákl. přenesená",K208,0)</f>
        <v>0</v>
      </c>
      <c r="BH208" s="207">
        <f>IF(O208="sníž. přenesená",K208,0)</f>
        <v>0</v>
      </c>
      <c r="BI208" s="207">
        <f>IF(O208="nulová",K208,0)</f>
        <v>0</v>
      </c>
      <c r="BJ208" s="10" t="s">
        <v>74</v>
      </c>
      <c r="BK208" s="207">
        <f>ROUND(P208*H208,2)</f>
        <v>0</v>
      </c>
      <c r="BL208" s="10" t="s">
        <v>84</v>
      </c>
      <c r="BM208" s="10" t="s">
        <v>673</v>
      </c>
    </row>
    <row r="209" spans="2:13" s="27" customFormat="1" ht="6.75" customHeight="1">
      <c r="B209" s="44"/>
      <c r="C209" s="45"/>
      <c r="D209" s="45"/>
      <c r="E209" s="45"/>
      <c r="F209" s="45"/>
      <c r="G209" s="45"/>
      <c r="H209" s="45"/>
      <c r="I209" s="134"/>
      <c r="J209" s="134"/>
      <c r="K209" s="45"/>
      <c r="L209" s="45"/>
      <c r="M209" s="49"/>
    </row>
  </sheetData>
  <sheetProtection password="C55E" sheet="1"/>
  <mergeCells count="10">
    <mergeCell ref="E49:H49"/>
    <mergeCell ref="J53:J54"/>
    <mergeCell ref="E79:H79"/>
    <mergeCell ref="E81:H81"/>
    <mergeCell ref="G1:H1"/>
    <mergeCell ref="M2:Z2"/>
    <mergeCell ref="E7:H7"/>
    <mergeCell ref="E9:H9"/>
    <mergeCell ref="E24:H24"/>
    <mergeCell ref="E47:H47"/>
  </mergeCells>
  <hyperlinks>
    <hyperlink ref="F1" location="C2" display="1) Krycí list soupisu"/>
    <hyperlink ref="G1" location="C56" display="2) Rekapitulace"/>
    <hyperlink ref="J1" location="C88" display="3) Soupis prací"/>
    <hyperlink ref="L1" location="Rekapitulace stavby!C2" display="Rekapitulace stavby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61"/>
  <sheetViews>
    <sheetView showGridLines="0" zoomScalePageLayoutView="0" workbookViewId="0" topLeftCell="A1">
      <pane ySplit="1" topLeftCell="A81" activePane="bottomLeft" state="frozen"/>
      <selection pane="topLeft" activeCell="A1" sqref="A1"/>
      <selection pane="bottomLeft" activeCell="K91" sqref="K91"/>
    </sheetView>
  </sheetViews>
  <sheetFormatPr defaultColWidth="6.4218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6" width="56.7109375" style="1" customWidth="1"/>
    <col min="7" max="7" width="6.57421875" style="1" customWidth="1"/>
    <col min="8" max="8" width="8.421875" style="1" customWidth="1"/>
    <col min="9" max="10" width="17.7109375" style="103" customWidth="1"/>
    <col min="11" max="11" width="17.7109375" style="1" customWidth="1"/>
    <col min="12" max="12" width="11.7109375" style="1" customWidth="1"/>
    <col min="13" max="13" width="6.421875" style="1" customWidth="1"/>
    <col min="14" max="25" width="0" style="1" hidden="1" customWidth="1"/>
    <col min="26" max="26" width="12.28125" style="1" customWidth="1"/>
    <col min="27" max="27" width="9.28125" style="1" customWidth="1"/>
    <col min="28" max="28" width="11.28125" style="1" customWidth="1"/>
    <col min="29" max="29" width="8.28125" style="1" customWidth="1"/>
    <col min="30" max="30" width="11.28125" style="1" customWidth="1"/>
    <col min="31" max="31" width="12.28125" style="1" customWidth="1"/>
    <col min="32" max="43" width="6.421875" style="1" customWidth="1"/>
    <col min="44" max="65" width="0" style="1" hidden="1" customWidth="1"/>
    <col min="66" max="16384" width="6.421875" style="1" customWidth="1"/>
  </cols>
  <sheetData>
    <row r="1" spans="1:70" ht="21.75" customHeight="1">
      <c r="A1" s="7"/>
      <c r="B1" s="104"/>
      <c r="C1" s="104"/>
      <c r="D1" s="105" t="s">
        <v>1</v>
      </c>
      <c r="E1" s="104"/>
      <c r="F1" s="106" t="s">
        <v>99</v>
      </c>
      <c r="G1" s="362" t="s">
        <v>100</v>
      </c>
      <c r="H1" s="362"/>
      <c r="I1" s="107"/>
      <c r="J1" s="108" t="s">
        <v>101</v>
      </c>
      <c r="K1" s="105" t="s">
        <v>102</v>
      </c>
      <c r="L1" s="106" t="s">
        <v>103</v>
      </c>
      <c r="M1" s="106"/>
      <c r="N1" s="106"/>
      <c r="O1" s="106"/>
      <c r="P1" s="106"/>
      <c r="Q1" s="106"/>
      <c r="R1" s="106"/>
      <c r="S1" s="106"/>
      <c r="T1" s="10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75" customHeight="1"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T2" s="10" t="s">
        <v>83</v>
      </c>
    </row>
    <row r="3" spans="2:46" ht="6.75" customHeight="1">
      <c r="B3" s="11"/>
      <c r="C3" s="12"/>
      <c r="D3" s="12"/>
      <c r="E3" s="12"/>
      <c r="F3" s="12"/>
      <c r="G3" s="12"/>
      <c r="H3" s="12"/>
      <c r="I3" s="109"/>
      <c r="J3" s="109"/>
      <c r="K3" s="12"/>
      <c r="L3" s="13"/>
      <c r="AT3" s="10" t="s">
        <v>78</v>
      </c>
    </row>
    <row r="4" spans="2:46" ht="36.75" customHeight="1">
      <c r="B4" s="14"/>
      <c r="C4" s="15"/>
      <c r="D4" s="16" t="s">
        <v>104</v>
      </c>
      <c r="E4" s="15"/>
      <c r="F4" s="15"/>
      <c r="G4" s="15"/>
      <c r="H4" s="15"/>
      <c r="I4" s="110"/>
      <c r="J4" s="110"/>
      <c r="K4" s="15"/>
      <c r="L4" s="17"/>
      <c r="N4" s="18" t="s">
        <v>13</v>
      </c>
      <c r="AT4" s="10" t="s">
        <v>6</v>
      </c>
    </row>
    <row r="5" spans="2:12" ht="6.75" customHeight="1">
      <c r="B5" s="14"/>
      <c r="C5" s="15"/>
      <c r="D5" s="15"/>
      <c r="E5" s="15"/>
      <c r="F5" s="15"/>
      <c r="G5" s="15"/>
      <c r="H5" s="15"/>
      <c r="I5" s="110"/>
      <c r="J5" s="110"/>
      <c r="K5" s="15"/>
      <c r="L5" s="17"/>
    </row>
    <row r="6" spans="2:12" ht="15">
      <c r="B6" s="14"/>
      <c r="C6" s="15"/>
      <c r="D6" s="23" t="s">
        <v>18</v>
      </c>
      <c r="E6" s="15"/>
      <c r="F6" s="15"/>
      <c r="G6" s="15"/>
      <c r="H6" s="15"/>
      <c r="I6" s="110"/>
      <c r="J6" s="110"/>
      <c r="K6" s="15"/>
      <c r="L6" s="17"/>
    </row>
    <row r="7" spans="2:12" ht="16.5" customHeight="1">
      <c r="B7" s="14"/>
      <c r="C7" s="15"/>
      <c r="D7" s="15"/>
      <c r="E7" s="363" t="str">
        <f>'Rekapitulace stavby'!K6</f>
        <v>Sokolov - Stavební úpravy komunikace ul. J.K. Tyla - Vodovod, kanalizace</v>
      </c>
      <c r="F7" s="363"/>
      <c r="G7" s="363"/>
      <c r="H7" s="363"/>
      <c r="I7" s="110"/>
      <c r="J7" s="110"/>
      <c r="K7" s="15"/>
      <c r="L7" s="17"/>
    </row>
    <row r="8" spans="2:12" s="27" customFormat="1" ht="15">
      <c r="B8" s="28"/>
      <c r="C8" s="29"/>
      <c r="D8" s="23" t="s">
        <v>105</v>
      </c>
      <c r="E8" s="29"/>
      <c r="F8" s="29"/>
      <c r="G8" s="29"/>
      <c r="H8" s="29"/>
      <c r="I8" s="111"/>
      <c r="J8" s="111"/>
      <c r="K8" s="29"/>
      <c r="L8" s="32"/>
    </row>
    <row r="9" spans="2:12" s="27" customFormat="1" ht="36.75" customHeight="1">
      <c r="B9" s="28"/>
      <c r="C9" s="29"/>
      <c r="D9" s="29"/>
      <c r="E9" s="351" t="s">
        <v>674</v>
      </c>
      <c r="F9" s="351"/>
      <c r="G9" s="351"/>
      <c r="H9" s="351"/>
      <c r="I9" s="111"/>
      <c r="J9" s="111"/>
      <c r="K9" s="29"/>
      <c r="L9" s="32"/>
    </row>
    <row r="10" spans="2:12" s="27" customFormat="1" ht="13.5">
      <c r="B10" s="28"/>
      <c r="C10" s="29"/>
      <c r="D10" s="29"/>
      <c r="E10" s="29"/>
      <c r="F10" s="29"/>
      <c r="G10" s="29"/>
      <c r="H10" s="29"/>
      <c r="I10" s="111"/>
      <c r="J10" s="111"/>
      <c r="K10" s="29"/>
      <c r="L10" s="32"/>
    </row>
    <row r="11" spans="2:12" s="27" customFormat="1" ht="14.25" customHeight="1">
      <c r="B11" s="28"/>
      <c r="C11" s="29"/>
      <c r="D11" s="23" t="s">
        <v>20</v>
      </c>
      <c r="E11" s="29"/>
      <c r="F11" s="21"/>
      <c r="G11" s="29"/>
      <c r="H11" s="29"/>
      <c r="I11" s="112" t="s">
        <v>21</v>
      </c>
      <c r="J11" s="113"/>
      <c r="K11" s="29"/>
      <c r="L11" s="32"/>
    </row>
    <row r="12" spans="2:12" s="27" customFormat="1" ht="14.25" customHeight="1">
      <c r="B12" s="28"/>
      <c r="C12" s="29"/>
      <c r="D12" s="23" t="s">
        <v>22</v>
      </c>
      <c r="E12" s="29"/>
      <c r="F12" s="21" t="s">
        <v>23</v>
      </c>
      <c r="G12" s="29"/>
      <c r="H12" s="29"/>
      <c r="I12" s="112" t="s">
        <v>24</v>
      </c>
      <c r="J12" s="114" t="str">
        <f>'Rekapitulace stavby'!AN8</f>
        <v>4. 5. 2019</v>
      </c>
      <c r="K12" s="29"/>
      <c r="L12" s="32"/>
    </row>
    <row r="13" spans="2:12" s="27" customFormat="1" ht="10.5" customHeight="1">
      <c r="B13" s="28"/>
      <c r="C13" s="29"/>
      <c r="D13" s="29"/>
      <c r="E13" s="29"/>
      <c r="F13" s="29"/>
      <c r="G13" s="29"/>
      <c r="H13" s="29"/>
      <c r="I13" s="111"/>
      <c r="J13" s="111"/>
      <c r="K13" s="29"/>
      <c r="L13" s="32"/>
    </row>
    <row r="14" spans="2:12" s="27" customFormat="1" ht="14.25" customHeight="1">
      <c r="B14" s="28"/>
      <c r="C14" s="29"/>
      <c r="D14" s="23" t="s">
        <v>26</v>
      </c>
      <c r="E14" s="29"/>
      <c r="F14" s="29"/>
      <c r="G14" s="29"/>
      <c r="H14" s="29"/>
      <c r="I14" s="112" t="s">
        <v>27</v>
      </c>
      <c r="J14" s="113">
        <f>IF('Rekapitulace stavby'!AN10="","",'Rekapitulace stavby'!AN10)</f>
      </c>
      <c r="K14" s="29"/>
      <c r="L14" s="32"/>
    </row>
    <row r="15" spans="2:12" s="27" customFormat="1" ht="18" customHeight="1">
      <c r="B15" s="28"/>
      <c r="C15" s="29"/>
      <c r="D15" s="29"/>
      <c r="E15" s="21" t="str">
        <f>IF('Rekapitulace stavby'!E11="","",'Rekapitulace stavby'!E11)</f>
        <v> </v>
      </c>
      <c r="F15" s="29"/>
      <c r="G15" s="29"/>
      <c r="H15" s="29"/>
      <c r="I15" s="112" t="s">
        <v>28</v>
      </c>
      <c r="J15" s="113">
        <f>IF('Rekapitulace stavby'!AN11="","",'Rekapitulace stavby'!AN11)</f>
      </c>
      <c r="K15" s="29"/>
      <c r="L15" s="32"/>
    </row>
    <row r="16" spans="2:12" s="27" customFormat="1" ht="6.75" customHeight="1">
      <c r="B16" s="28"/>
      <c r="C16" s="29"/>
      <c r="D16" s="29"/>
      <c r="E16" s="29"/>
      <c r="F16" s="29"/>
      <c r="G16" s="29"/>
      <c r="H16" s="29"/>
      <c r="I16" s="111"/>
      <c r="J16" s="111"/>
      <c r="K16" s="29"/>
      <c r="L16" s="32"/>
    </row>
    <row r="17" spans="2:12" s="27" customFormat="1" ht="14.25" customHeight="1">
      <c r="B17" s="28"/>
      <c r="C17" s="29"/>
      <c r="D17" s="23" t="s">
        <v>29</v>
      </c>
      <c r="E17" s="29"/>
      <c r="F17" s="29"/>
      <c r="G17" s="29"/>
      <c r="H17" s="29"/>
      <c r="I17" s="112" t="s">
        <v>27</v>
      </c>
      <c r="J17" s="113">
        <f>IF('Rekapitulace stavby'!AN13="Vyplň údaj","",IF('Rekapitulace stavby'!AN13="","",'Rekapitulace stavby'!AN13))</f>
      </c>
      <c r="K17" s="29"/>
      <c r="L17" s="32"/>
    </row>
    <row r="18" spans="2:12" s="27" customFormat="1" ht="18" customHeight="1">
      <c r="B18" s="28"/>
      <c r="C18" s="29"/>
      <c r="D18" s="29"/>
      <c r="E18" s="21">
        <f>IF('Rekapitulace stavby'!E14="Vyplň údaj","",IF('Rekapitulace stavby'!E14="","",'Rekapitulace stavby'!E14))</f>
      </c>
      <c r="F18" s="29"/>
      <c r="G18" s="29"/>
      <c r="H18" s="29"/>
      <c r="I18" s="112" t="s">
        <v>28</v>
      </c>
      <c r="J18" s="113">
        <f>IF('Rekapitulace stavby'!AN14="Vyplň údaj","",IF('Rekapitulace stavby'!AN14="","",'Rekapitulace stavby'!AN14))</f>
      </c>
      <c r="K18" s="29"/>
      <c r="L18" s="32"/>
    </row>
    <row r="19" spans="2:12" s="27" customFormat="1" ht="6.75" customHeight="1">
      <c r="B19" s="28"/>
      <c r="C19" s="29"/>
      <c r="D19" s="29"/>
      <c r="E19" s="29"/>
      <c r="F19" s="29"/>
      <c r="G19" s="29"/>
      <c r="H19" s="29"/>
      <c r="I19" s="111"/>
      <c r="J19" s="111"/>
      <c r="K19" s="29"/>
      <c r="L19" s="32"/>
    </row>
    <row r="20" spans="2:12" s="27" customFormat="1" ht="14.25" customHeight="1">
      <c r="B20" s="28"/>
      <c r="C20" s="29"/>
      <c r="D20" s="23" t="s">
        <v>31</v>
      </c>
      <c r="E20" s="29"/>
      <c r="F20" s="29"/>
      <c r="G20" s="29"/>
      <c r="H20" s="29"/>
      <c r="I20" s="112" t="s">
        <v>27</v>
      </c>
      <c r="J20" s="113">
        <f>IF('Rekapitulace stavby'!AN16="","",'Rekapitulace stavby'!AN16)</f>
      </c>
      <c r="K20" s="29"/>
      <c r="L20" s="32"/>
    </row>
    <row r="21" spans="2:12" s="27" customFormat="1" ht="18" customHeight="1">
      <c r="B21" s="28"/>
      <c r="C21" s="29"/>
      <c r="D21" s="29"/>
      <c r="E21" s="21" t="str">
        <f>IF('Rekapitulace stavby'!E17="","",'Rekapitulace stavby'!E17)</f>
        <v> </v>
      </c>
      <c r="F21" s="29"/>
      <c r="G21" s="29"/>
      <c r="H21" s="29"/>
      <c r="I21" s="112" t="s">
        <v>28</v>
      </c>
      <c r="J21" s="113">
        <f>IF('Rekapitulace stavby'!AN17="","",'Rekapitulace stavby'!AN17)</f>
      </c>
      <c r="K21" s="29"/>
      <c r="L21" s="32"/>
    </row>
    <row r="22" spans="2:12" s="27" customFormat="1" ht="6.75" customHeight="1">
      <c r="B22" s="28"/>
      <c r="C22" s="29"/>
      <c r="D22" s="29"/>
      <c r="E22" s="29"/>
      <c r="F22" s="29"/>
      <c r="G22" s="29"/>
      <c r="H22" s="29"/>
      <c r="I22" s="111"/>
      <c r="J22" s="111"/>
      <c r="K22" s="29"/>
      <c r="L22" s="32"/>
    </row>
    <row r="23" spans="2:12" s="27" customFormat="1" ht="14.25" customHeight="1">
      <c r="B23" s="28"/>
      <c r="C23" s="29"/>
      <c r="D23" s="23" t="s">
        <v>32</v>
      </c>
      <c r="E23" s="29"/>
      <c r="F23" s="29"/>
      <c r="G23" s="29"/>
      <c r="H23" s="29"/>
      <c r="I23" s="111"/>
      <c r="J23" s="111"/>
      <c r="K23" s="29"/>
      <c r="L23" s="32"/>
    </row>
    <row r="24" spans="2:12" s="115" customFormat="1" ht="16.5" customHeight="1">
      <c r="B24" s="116"/>
      <c r="C24" s="117"/>
      <c r="D24" s="117"/>
      <c r="E24" s="344"/>
      <c r="F24" s="344"/>
      <c r="G24" s="344"/>
      <c r="H24" s="344"/>
      <c r="I24" s="118"/>
      <c r="J24" s="118"/>
      <c r="K24" s="117"/>
      <c r="L24" s="119"/>
    </row>
    <row r="25" spans="2:12" s="27" customFormat="1" ht="6.75" customHeight="1">
      <c r="B25" s="28"/>
      <c r="C25" s="29"/>
      <c r="D25" s="29"/>
      <c r="E25" s="29"/>
      <c r="F25" s="29"/>
      <c r="G25" s="29"/>
      <c r="H25" s="29"/>
      <c r="I25" s="111"/>
      <c r="J25" s="111"/>
      <c r="K25" s="29"/>
      <c r="L25" s="32"/>
    </row>
    <row r="26" spans="2:12" s="27" customFormat="1" ht="6.75" customHeight="1">
      <c r="B26" s="28"/>
      <c r="C26" s="29"/>
      <c r="D26" s="74"/>
      <c r="E26" s="74"/>
      <c r="F26" s="74"/>
      <c r="G26" s="74"/>
      <c r="H26" s="74"/>
      <c r="I26" s="120"/>
      <c r="J26" s="120"/>
      <c r="K26" s="74"/>
      <c r="L26" s="121"/>
    </row>
    <row r="27" spans="2:12" s="27" customFormat="1" ht="15">
      <c r="B27" s="28"/>
      <c r="C27" s="29"/>
      <c r="D27" s="29"/>
      <c r="E27" s="23" t="s">
        <v>107</v>
      </c>
      <c r="F27" s="29"/>
      <c r="G27" s="29"/>
      <c r="H27" s="29"/>
      <c r="I27" s="111"/>
      <c r="J27" s="111"/>
      <c r="K27" s="122">
        <f>I58</f>
        <v>0</v>
      </c>
      <c r="L27" s="32"/>
    </row>
    <row r="28" spans="2:12" s="27" customFormat="1" ht="15">
      <c r="B28" s="28"/>
      <c r="C28" s="29"/>
      <c r="D28" s="29"/>
      <c r="E28" s="23" t="s">
        <v>108</v>
      </c>
      <c r="F28" s="29"/>
      <c r="G28" s="29"/>
      <c r="H28" s="29"/>
      <c r="I28" s="111"/>
      <c r="J28" s="111"/>
      <c r="K28" s="122">
        <f>J58</f>
        <v>0</v>
      </c>
      <c r="L28" s="32"/>
    </row>
    <row r="29" spans="2:12" s="27" customFormat="1" ht="25.5" customHeight="1">
      <c r="B29" s="28"/>
      <c r="C29" s="29"/>
      <c r="D29" s="123" t="s">
        <v>33</v>
      </c>
      <c r="E29" s="29"/>
      <c r="F29" s="29"/>
      <c r="G29" s="29"/>
      <c r="H29" s="29"/>
      <c r="I29" s="111"/>
      <c r="J29" s="111"/>
      <c r="K29" s="78">
        <f>ROUND(K88,2)</f>
        <v>0</v>
      </c>
      <c r="L29" s="32"/>
    </row>
    <row r="30" spans="2:12" s="27" customFormat="1" ht="6.75" customHeight="1">
      <c r="B30" s="28"/>
      <c r="C30" s="29"/>
      <c r="D30" s="74"/>
      <c r="E30" s="74"/>
      <c r="F30" s="74"/>
      <c r="G30" s="74"/>
      <c r="H30" s="74"/>
      <c r="I30" s="120"/>
      <c r="J30" s="120"/>
      <c r="K30" s="74"/>
      <c r="L30" s="121"/>
    </row>
    <row r="31" spans="2:12" s="27" customFormat="1" ht="14.25" customHeight="1">
      <c r="B31" s="28"/>
      <c r="C31" s="29"/>
      <c r="D31" s="29"/>
      <c r="E31" s="29"/>
      <c r="F31" s="33" t="s">
        <v>35</v>
      </c>
      <c r="G31" s="29"/>
      <c r="H31" s="29"/>
      <c r="I31" s="124" t="s">
        <v>34</v>
      </c>
      <c r="J31" s="111"/>
      <c r="K31" s="33" t="s">
        <v>36</v>
      </c>
      <c r="L31" s="32"/>
    </row>
    <row r="32" spans="2:12" s="27" customFormat="1" ht="14.25" customHeight="1">
      <c r="B32" s="28"/>
      <c r="C32" s="29"/>
      <c r="D32" s="37" t="s">
        <v>37</v>
      </c>
      <c r="E32" s="37" t="s">
        <v>38</v>
      </c>
      <c r="F32" s="125">
        <f>ROUND(SUM(BE88:BE260),2)</f>
        <v>0</v>
      </c>
      <c r="G32" s="29"/>
      <c r="H32" s="29"/>
      <c r="I32" s="126">
        <v>0.21000000000000002</v>
      </c>
      <c r="J32" s="111"/>
      <c r="K32" s="125">
        <f>ROUND(ROUND((SUM(BE88:BE260)),2)*I32,2)</f>
        <v>0</v>
      </c>
      <c r="L32" s="32"/>
    </row>
    <row r="33" spans="2:12" s="27" customFormat="1" ht="14.25" customHeight="1">
      <c r="B33" s="28"/>
      <c r="C33" s="29"/>
      <c r="D33" s="29"/>
      <c r="E33" s="37" t="s">
        <v>39</v>
      </c>
      <c r="F33" s="125">
        <f>ROUND(SUM(BF88:BF260),2)</f>
        <v>0</v>
      </c>
      <c r="G33" s="29"/>
      <c r="H33" s="29"/>
      <c r="I33" s="126">
        <v>0.15000000000000002</v>
      </c>
      <c r="J33" s="111"/>
      <c r="K33" s="125">
        <f>ROUND(ROUND((SUM(BF88:BF260)),2)*I33,2)</f>
        <v>0</v>
      </c>
      <c r="L33" s="32"/>
    </row>
    <row r="34" spans="2:12" s="27" customFormat="1" ht="14.25" customHeight="1" hidden="1">
      <c r="B34" s="28"/>
      <c r="C34" s="29"/>
      <c r="D34" s="29"/>
      <c r="E34" s="37" t="s">
        <v>40</v>
      </c>
      <c r="F34" s="125">
        <f>ROUND(SUM(BG88:BG260),2)</f>
        <v>0</v>
      </c>
      <c r="G34" s="29"/>
      <c r="H34" s="29"/>
      <c r="I34" s="126">
        <v>0.21000000000000002</v>
      </c>
      <c r="J34" s="111"/>
      <c r="K34" s="125">
        <v>0</v>
      </c>
      <c r="L34" s="32"/>
    </row>
    <row r="35" spans="2:12" s="27" customFormat="1" ht="14.25" customHeight="1" hidden="1">
      <c r="B35" s="28"/>
      <c r="C35" s="29"/>
      <c r="D35" s="29"/>
      <c r="E35" s="37" t="s">
        <v>41</v>
      </c>
      <c r="F35" s="125">
        <f>ROUND(SUM(BH88:BH260),2)</f>
        <v>0</v>
      </c>
      <c r="G35" s="29"/>
      <c r="H35" s="29"/>
      <c r="I35" s="126">
        <v>0.15000000000000002</v>
      </c>
      <c r="J35" s="111"/>
      <c r="K35" s="125">
        <v>0</v>
      </c>
      <c r="L35" s="32"/>
    </row>
    <row r="36" spans="2:12" s="27" customFormat="1" ht="14.25" customHeight="1" hidden="1">
      <c r="B36" s="28"/>
      <c r="C36" s="29"/>
      <c r="D36" s="29"/>
      <c r="E36" s="37" t="s">
        <v>42</v>
      </c>
      <c r="F36" s="125">
        <f>ROUND(SUM(BI88:BI260),2)</f>
        <v>0</v>
      </c>
      <c r="G36" s="29"/>
      <c r="H36" s="29"/>
      <c r="I36" s="126">
        <v>0</v>
      </c>
      <c r="J36" s="111"/>
      <c r="K36" s="125">
        <v>0</v>
      </c>
      <c r="L36" s="32"/>
    </row>
    <row r="37" spans="2:12" s="27" customFormat="1" ht="6.75" customHeight="1">
      <c r="B37" s="28"/>
      <c r="C37" s="29"/>
      <c r="D37" s="29"/>
      <c r="E37" s="29"/>
      <c r="F37" s="29"/>
      <c r="G37" s="29"/>
      <c r="H37" s="29"/>
      <c r="I37" s="111"/>
      <c r="J37" s="111"/>
      <c r="K37" s="29"/>
      <c r="L37" s="32"/>
    </row>
    <row r="38" spans="2:12" s="27" customFormat="1" ht="25.5" customHeight="1">
      <c r="B38" s="28"/>
      <c r="C38" s="127"/>
      <c r="D38" s="128" t="s">
        <v>43</v>
      </c>
      <c r="E38" s="68"/>
      <c r="F38" s="68"/>
      <c r="G38" s="129" t="s">
        <v>44</v>
      </c>
      <c r="H38" s="130" t="s">
        <v>45</v>
      </c>
      <c r="I38" s="131"/>
      <c r="J38" s="131"/>
      <c r="K38" s="132">
        <f>SUM(K29:K36)</f>
        <v>0</v>
      </c>
      <c r="L38" s="133"/>
    </row>
    <row r="39" spans="2:12" s="27" customFormat="1" ht="14.25" customHeight="1">
      <c r="B39" s="44"/>
      <c r="C39" s="45"/>
      <c r="D39" s="45"/>
      <c r="E39" s="45"/>
      <c r="F39" s="45"/>
      <c r="G39" s="45"/>
      <c r="H39" s="45"/>
      <c r="I39" s="134"/>
      <c r="J39" s="134"/>
      <c r="K39" s="45"/>
      <c r="L39" s="46"/>
    </row>
    <row r="43" spans="2:12" s="27" customFormat="1" ht="6.75" customHeight="1">
      <c r="B43" s="135"/>
      <c r="C43" s="136"/>
      <c r="D43" s="136"/>
      <c r="E43" s="136"/>
      <c r="F43" s="136"/>
      <c r="G43" s="136"/>
      <c r="H43" s="136"/>
      <c r="I43" s="137"/>
      <c r="J43" s="137"/>
      <c r="K43" s="136"/>
      <c r="L43" s="138"/>
    </row>
    <row r="44" spans="2:12" s="27" customFormat="1" ht="36.75" customHeight="1">
      <c r="B44" s="28"/>
      <c r="C44" s="16" t="s">
        <v>109</v>
      </c>
      <c r="D44" s="29"/>
      <c r="E44" s="29"/>
      <c r="F44" s="29"/>
      <c r="G44" s="29"/>
      <c r="H44" s="29"/>
      <c r="I44" s="111"/>
      <c r="J44" s="111"/>
      <c r="K44" s="29"/>
      <c r="L44" s="32"/>
    </row>
    <row r="45" spans="2:12" s="27" customFormat="1" ht="6.75" customHeight="1">
      <c r="B45" s="28"/>
      <c r="C45" s="29"/>
      <c r="D45" s="29"/>
      <c r="E45" s="29"/>
      <c r="F45" s="29"/>
      <c r="G45" s="29"/>
      <c r="H45" s="29"/>
      <c r="I45" s="111"/>
      <c r="J45" s="111"/>
      <c r="K45" s="29"/>
      <c r="L45" s="32"/>
    </row>
    <row r="46" spans="2:12" s="27" customFormat="1" ht="14.25" customHeight="1">
      <c r="B46" s="28"/>
      <c r="C46" s="23" t="s">
        <v>18</v>
      </c>
      <c r="D46" s="29"/>
      <c r="E46" s="29"/>
      <c r="F46" s="29"/>
      <c r="G46" s="29"/>
      <c r="H46" s="29"/>
      <c r="I46" s="111"/>
      <c r="J46" s="111"/>
      <c r="K46" s="29"/>
      <c r="L46" s="32"/>
    </row>
    <row r="47" spans="2:12" s="27" customFormat="1" ht="16.5" customHeight="1">
      <c r="B47" s="28"/>
      <c r="C47" s="29"/>
      <c r="D47" s="29"/>
      <c r="E47" s="363" t="str">
        <f>E7</f>
        <v>Sokolov - Stavební úpravy komunikace ul. J.K. Tyla - Vodovod, kanalizace</v>
      </c>
      <c r="F47" s="363"/>
      <c r="G47" s="363"/>
      <c r="H47" s="363"/>
      <c r="I47" s="111"/>
      <c r="J47" s="111"/>
      <c r="K47" s="29"/>
      <c r="L47" s="32"/>
    </row>
    <row r="48" spans="2:12" s="27" customFormat="1" ht="14.25" customHeight="1">
      <c r="B48" s="28"/>
      <c r="C48" s="23" t="s">
        <v>105</v>
      </c>
      <c r="D48" s="29"/>
      <c r="E48" s="29"/>
      <c r="F48" s="29"/>
      <c r="G48" s="29"/>
      <c r="H48" s="29"/>
      <c r="I48" s="111"/>
      <c r="J48" s="111"/>
      <c r="K48" s="29"/>
      <c r="L48" s="32"/>
    </row>
    <row r="49" spans="2:12" s="27" customFormat="1" ht="17.25" customHeight="1">
      <c r="B49" s="28"/>
      <c r="C49" s="29"/>
      <c r="D49" s="29"/>
      <c r="E49" s="351" t="str">
        <f>E9</f>
        <v>3 - SO 04.1 Dešťová kanalizace - stoka D</v>
      </c>
      <c r="F49" s="351"/>
      <c r="G49" s="351"/>
      <c r="H49" s="351"/>
      <c r="I49" s="111"/>
      <c r="J49" s="111"/>
      <c r="K49" s="29"/>
      <c r="L49" s="32"/>
    </row>
    <row r="50" spans="2:12" s="27" customFormat="1" ht="6.75" customHeight="1">
      <c r="B50" s="28"/>
      <c r="C50" s="29"/>
      <c r="D50" s="29"/>
      <c r="E50" s="29"/>
      <c r="F50" s="29"/>
      <c r="G50" s="29"/>
      <c r="H50" s="29"/>
      <c r="I50" s="111"/>
      <c r="J50" s="111"/>
      <c r="K50" s="29"/>
      <c r="L50" s="32"/>
    </row>
    <row r="51" spans="2:12" s="27" customFormat="1" ht="18" customHeight="1">
      <c r="B51" s="28"/>
      <c r="C51" s="23" t="s">
        <v>22</v>
      </c>
      <c r="D51" s="29"/>
      <c r="E51" s="29"/>
      <c r="F51" s="21" t="str">
        <f>F12</f>
        <v> </v>
      </c>
      <c r="G51" s="29"/>
      <c r="H51" s="29"/>
      <c r="I51" s="112" t="s">
        <v>24</v>
      </c>
      <c r="J51" s="114" t="str">
        <f>IF(J12="","",J12)</f>
        <v>4. 5. 2019</v>
      </c>
      <c r="K51" s="29"/>
      <c r="L51" s="32"/>
    </row>
    <row r="52" spans="2:12" s="27" customFormat="1" ht="6.75" customHeight="1">
      <c r="B52" s="28"/>
      <c r="C52" s="29"/>
      <c r="D52" s="29"/>
      <c r="E52" s="29"/>
      <c r="F52" s="29"/>
      <c r="G52" s="29"/>
      <c r="H52" s="29"/>
      <c r="I52" s="111"/>
      <c r="J52" s="111"/>
      <c r="K52" s="29"/>
      <c r="L52" s="32"/>
    </row>
    <row r="53" spans="2:12" s="27" customFormat="1" ht="15">
      <c r="B53" s="28"/>
      <c r="C53" s="23" t="s">
        <v>26</v>
      </c>
      <c r="D53" s="29"/>
      <c r="E53" s="29"/>
      <c r="F53" s="21" t="str">
        <f>E15</f>
        <v> </v>
      </c>
      <c r="G53" s="29"/>
      <c r="H53" s="29"/>
      <c r="I53" s="112" t="s">
        <v>31</v>
      </c>
      <c r="J53" s="364" t="str">
        <f>E21</f>
        <v> </v>
      </c>
      <c r="K53" s="29"/>
      <c r="L53" s="32"/>
    </row>
    <row r="54" spans="2:12" s="27" customFormat="1" ht="14.25" customHeight="1">
      <c r="B54" s="28"/>
      <c r="C54" s="23" t="s">
        <v>29</v>
      </c>
      <c r="D54" s="29"/>
      <c r="E54" s="29"/>
      <c r="F54" s="21">
        <f>IF(E18="","",E18)</f>
      </c>
      <c r="G54" s="29"/>
      <c r="H54" s="29"/>
      <c r="I54" s="111"/>
      <c r="J54" s="364"/>
      <c r="K54" s="29"/>
      <c r="L54" s="32"/>
    </row>
    <row r="55" spans="2:12" s="27" customFormat="1" ht="9.75" customHeight="1">
      <c r="B55" s="28"/>
      <c r="C55" s="29"/>
      <c r="D55" s="29"/>
      <c r="E55" s="29"/>
      <c r="F55" s="29"/>
      <c r="G55" s="29"/>
      <c r="H55" s="29"/>
      <c r="I55" s="111"/>
      <c r="J55" s="111"/>
      <c r="K55" s="29"/>
      <c r="L55" s="32"/>
    </row>
    <row r="56" spans="2:12" s="27" customFormat="1" ht="29.25" customHeight="1">
      <c r="B56" s="28"/>
      <c r="C56" s="139" t="s">
        <v>110</v>
      </c>
      <c r="D56" s="127"/>
      <c r="E56" s="127"/>
      <c r="F56" s="127"/>
      <c r="G56" s="127"/>
      <c r="H56" s="127"/>
      <c r="I56" s="140" t="s">
        <v>111</v>
      </c>
      <c r="J56" s="140" t="s">
        <v>112</v>
      </c>
      <c r="K56" s="141" t="s">
        <v>113</v>
      </c>
      <c r="L56" s="142"/>
    </row>
    <row r="57" spans="2:12" s="27" customFormat="1" ht="9.75" customHeight="1">
      <c r="B57" s="28"/>
      <c r="C57" s="29"/>
      <c r="D57" s="29"/>
      <c r="E57" s="29"/>
      <c r="F57" s="29"/>
      <c r="G57" s="29"/>
      <c r="H57" s="29"/>
      <c r="I57" s="111"/>
      <c r="J57" s="111"/>
      <c r="K57" s="29"/>
      <c r="L57" s="32"/>
    </row>
    <row r="58" spans="2:47" s="27" customFormat="1" ht="29.25" customHeight="1">
      <c r="B58" s="28"/>
      <c r="C58" s="143" t="s">
        <v>114</v>
      </c>
      <c r="D58" s="29"/>
      <c r="E58" s="29"/>
      <c r="F58" s="29"/>
      <c r="G58" s="29"/>
      <c r="H58" s="29"/>
      <c r="I58" s="144">
        <f aca="true" t="shared" si="0" ref="I58:J60">Q88</f>
        <v>0</v>
      </c>
      <c r="J58" s="144">
        <f t="shared" si="0"/>
        <v>0</v>
      </c>
      <c r="K58" s="78">
        <f>K88</f>
        <v>0</v>
      </c>
      <c r="L58" s="32"/>
      <c r="AU58" s="10" t="s">
        <v>115</v>
      </c>
    </row>
    <row r="59" spans="2:12" s="145" customFormat="1" ht="24.75" customHeight="1">
      <c r="B59" s="146"/>
      <c r="C59" s="147"/>
      <c r="D59" s="148" t="s">
        <v>116</v>
      </c>
      <c r="E59" s="149"/>
      <c r="F59" s="149"/>
      <c r="G59" s="149"/>
      <c r="H59" s="149"/>
      <c r="I59" s="150">
        <f t="shared" si="0"/>
        <v>0</v>
      </c>
      <c r="J59" s="150">
        <f t="shared" si="0"/>
        <v>0</v>
      </c>
      <c r="K59" s="151">
        <f>K89</f>
        <v>0</v>
      </c>
      <c r="L59" s="152"/>
    </row>
    <row r="60" spans="2:12" s="153" customFormat="1" ht="19.5" customHeight="1">
      <c r="B60" s="154"/>
      <c r="C60" s="155"/>
      <c r="D60" s="156" t="s">
        <v>117</v>
      </c>
      <c r="E60" s="157"/>
      <c r="F60" s="157"/>
      <c r="G60" s="157"/>
      <c r="H60" s="157"/>
      <c r="I60" s="158">
        <f t="shared" si="0"/>
        <v>0</v>
      </c>
      <c r="J60" s="158">
        <f t="shared" si="0"/>
        <v>0</v>
      </c>
      <c r="K60" s="159">
        <f>K90</f>
        <v>0</v>
      </c>
      <c r="L60" s="160"/>
    </row>
    <row r="61" spans="2:12" s="153" customFormat="1" ht="19.5" customHeight="1">
      <c r="B61" s="154"/>
      <c r="C61" s="155"/>
      <c r="D61" s="156" t="s">
        <v>118</v>
      </c>
      <c r="E61" s="157"/>
      <c r="F61" s="157"/>
      <c r="G61" s="157"/>
      <c r="H61" s="157"/>
      <c r="I61" s="158">
        <f>Q176</f>
        <v>0</v>
      </c>
      <c r="J61" s="158">
        <f>R176</f>
        <v>0</v>
      </c>
      <c r="K61" s="159">
        <f>K176</f>
        <v>0</v>
      </c>
      <c r="L61" s="160"/>
    </row>
    <row r="62" spans="2:12" s="153" customFormat="1" ht="19.5" customHeight="1">
      <c r="B62" s="154"/>
      <c r="C62" s="155"/>
      <c r="D62" s="156" t="s">
        <v>119</v>
      </c>
      <c r="E62" s="157"/>
      <c r="F62" s="157"/>
      <c r="G62" s="157"/>
      <c r="H62" s="157"/>
      <c r="I62" s="158">
        <f>Q180</f>
        <v>0</v>
      </c>
      <c r="J62" s="158">
        <f>R180</f>
        <v>0</v>
      </c>
      <c r="K62" s="159">
        <f>K180</f>
        <v>0</v>
      </c>
      <c r="L62" s="160"/>
    </row>
    <row r="63" spans="2:12" s="153" customFormat="1" ht="19.5" customHeight="1">
      <c r="B63" s="154"/>
      <c r="C63" s="155"/>
      <c r="D63" s="156" t="s">
        <v>675</v>
      </c>
      <c r="E63" s="157"/>
      <c r="F63" s="157"/>
      <c r="G63" s="157"/>
      <c r="H63" s="157"/>
      <c r="I63" s="158">
        <f>Q186</f>
        <v>0</v>
      </c>
      <c r="J63" s="158">
        <f>R186</f>
        <v>0</v>
      </c>
      <c r="K63" s="159">
        <f>K186</f>
        <v>0</v>
      </c>
      <c r="L63" s="160"/>
    </row>
    <row r="64" spans="2:12" s="153" customFormat="1" ht="19.5" customHeight="1">
      <c r="B64" s="154"/>
      <c r="C64" s="155"/>
      <c r="D64" s="156" t="s">
        <v>120</v>
      </c>
      <c r="E64" s="157"/>
      <c r="F64" s="157"/>
      <c r="G64" s="157"/>
      <c r="H64" s="157"/>
      <c r="I64" s="158">
        <f>Q194</f>
        <v>0</v>
      </c>
      <c r="J64" s="158">
        <f>R194</f>
        <v>0</v>
      </c>
      <c r="K64" s="159">
        <f>K194</f>
        <v>0</v>
      </c>
      <c r="L64" s="160"/>
    </row>
    <row r="65" spans="2:12" s="153" customFormat="1" ht="19.5" customHeight="1">
      <c r="B65" s="154"/>
      <c r="C65" s="155"/>
      <c r="D65" s="156" t="s">
        <v>488</v>
      </c>
      <c r="E65" s="157"/>
      <c r="F65" s="157"/>
      <c r="G65" s="157"/>
      <c r="H65" s="157"/>
      <c r="I65" s="158">
        <f>Q236</f>
        <v>0</v>
      </c>
      <c r="J65" s="158">
        <f>R236</f>
        <v>0</v>
      </c>
      <c r="K65" s="159">
        <f>K236</f>
        <v>0</v>
      </c>
      <c r="L65" s="160"/>
    </row>
    <row r="66" spans="2:12" s="153" customFormat="1" ht="19.5" customHeight="1">
      <c r="B66" s="154"/>
      <c r="C66" s="155"/>
      <c r="D66" s="156" t="s">
        <v>676</v>
      </c>
      <c r="E66" s="157"/>
      <c r="F66" s="157"/>
      <c r="G66" s="157"/>
      <c r="H66" s="157"/>
      <c r="I66" s="158">
        <f>Q244</f>
        <v>0</v>
      </c>
      <c r="J66" s="158">
        <f>R244</f>
        <v>0</v>
      </c>
      <c r="K66" s="159">
        <f>K244</f>
        <v>0</v>
      </c>
      <c r="L66" s="160"/>
    </row>
    <row r="67" spans="2:12" s="145" customFormat="1" ht="24.75" customHeight="1">
      <c r="B67" s="146"/>
      <c r="C67" s="147"/>
      <c r="D67" s="148" t="s">
        <v>122</v>
      </c>
      <c r="E67" s="149"/>
      <c r="F67" s="149"/>
      <c r="G67" s="149"/>
      <c r="H67" s="149"/>
      <c r="I67" s="150">
        <f>Q252</f>
        <v>0</v>
      </c>
      <c r="J67" s="150">
        <f>R252</f>
        <v>0</v>
      </c>
      <c r="K67" s="151">
        <f>K252</f>
        <v>0</v>
      </c>
      <c r="L67" s="152"/>
    </row>
    <row r="68" spans="2:12" s="153" customFormat="1" ht="19.5" customHeight="1">
      <c r="B68" s="154"/>
      <c r="C68" s="155"/>
      <c r="D68" s="156" t="s">
        <v>123</v>
      </c>
      <c r="E68" s="157"/>
      <c r="F68" s="157"/>
      <c r="G68" s="157"/>
      <c r="H68" s="157"/>
      <c r="I68" s="158">
        <f>Q253</f>
        <v>0</v>
      </c>
      <c r="J68" s="158">
        <f>R253</f>
        <v>0</v>
      </c>
      <c r="K68" s="159">
        <f>K253</f>
        <v>0</v>
      </c>
      <c r="L68" s="160"/>
    </row>
    <row r="69" spans="2:12" s="27" customFormat="1" ht="21.75" customHeight="1">
      <c r="B69" s="28"/>
      <c r="C69" s="29"/>
      <c r="D69" s="29"/>
      <c r="E69" s="29"/>
      <c r="F69" s="29"/>
      <c r="G69" s="29"/>
      <c r="H69" s="29"/>
      <c r="I69" s="111"/>
      <c r="J69" s="111"/>
      <c r="K69" s="29"/>
      <c r="L69" s="32"/>
    </row>
    <row r="70" spans="2:12" s="27" customFormat="1" ht="6.75" customHeight="1">
      <c r="B70" s="44"/>
      <c r="C70" s="45"/>
      <c r="D70" s="45"/>
      <c r="E70" s="45"/>
      <c r="F70" s="45"/>
      <c r="G70" s="45"/>
      <c r="H70" s="45"/>
      <c r="I70" s="134"/>
      <c r="J70" s="134"/>
      <c r="K70" s="45"/>
      <c r="L70" s="46"/>
    </row>
    <row r="74" spans="2:13" s="27" customFormat="1" ht="6.75" customHeight="1">
      <c r="B74" s="47"/>
      <c r="C74" s="48"/>
      <c r="D74" s="48"/>
      <c r="E74" s="48"/>
      <c r="F74" s="48"/>
      <c r="G74" s="48"/>
      <c r="H74" s="48"/>
      <c r="I74" s="137"/>
      <c r="J74" s="137"/>
      <c r="K74" s="48"/>
      <c r="L74" s="48"/>
      <c r="M74" s="49"/>
    </row>
    <row r="75" spans="2:13" s="27" customFormat="1" ht="36.75" customHeight="1">
      <c r="B75" s="28"/>
      <c r="C75" s="50" t="s">
        <v>124</v>
      </c>
      <c r="D75" s="51"/>
      <c r="E75" s="51"/>
      <c r="F75" s="51"/>
      <c r="G75" s="51"/>
      <c r="H75" s="51"/>
      <c r="I75" s="161"/>
      <c r="J75" s="161"/>
      <c r="K75" s="51"/>
      <c r="L75" s="51"/>
      <c r="M75" s="49"/>
    </row>
    <row r="76" spans="2:13" s="27" customFormat="1" ht="6.75" customHeight="1">
      <c r="B76" s="28"/>
      <c r="C76" s="51"/>
      <c r="D76" s="51"/>
      <c r="E76" s="51"/>
      <c r="F76" s="51"/>
      <c r="G76" s="51"/>
      <c r="H76" s="51"/>
      <c r="I76" s="161"/>
      <c r="J76" s="161"/>
      <c r="K76" s="51"/>
      <c r="L76" s="51"/>
      <c r="M76" s="49"/>
    </row>
    <row r="77" spans="2:13" s="27" customFormat="1" ht="14.25" customHeight="1">
      <c r="B77" s="28"/>
      <c r="C77" s="54" t="s">
        <v>18</v>
      </c>
      <c r="D77" s="51"/>
      <c r="E77" s="51"/>
      <c r="F77" s="51"/>
      <c r="G77" s="51"/>
      <c r="H77" s="51"/>
      <c r="I77" s="161"/>
      <c r="J77" s="161"/>
      <c r="K77" s="51"/>
      <c r="L77" s="51"/>
      <c r="M77" s="49"/>
    </row>
    <row r="78" spans="2:13" s="27" customFormat="1" ht="16.5" customHeight="1">
      <c r="B78" s="28"/>
      <c r="C78" s="51"/>
      <c r="D78" s="51"/>
      <c r="E78" s="363" t="str">
        <f>E7</f>
        <v>Sokolov - Stavební úpravy komunikace ul. J.K. Tyla - Vodovod, kanalizace</v>
      </c>
      <c r="F78" s="363"/>
      <c r="G78" s="363"/>
      <c r="H78" s="363"/>
      <c r="I78" s="161"/>
      <c r="J78" s="161"/>
      <c r="K78" s="51"/>
      <c r="L78" s="51"/>
      <c r="M78" s="49"/>
    </row>
    <row r="79" spans="2:13" s="27" customFormat="1" ht="14.25" customHeight="1">
      <c r="B79" s="28"/>
      <c r="C79" s="54" t="s">
        <v>105</v>
      </c>
      <c r="D79" s="51"/>
      <c r="E79" s="51"/>
      <c r="F79" s="51"/>
      <c r="G79" s="51"/>
      <c r="H79" s="51"/>
      <c r="I79" s="161"/>
      <c r="J79" s="161"/>
      <c r="K79" s="51"/>
      <c r="L79" s="51"/>
      <c r="M79" s="49"/>
    </row>
    <row r="80" spans="2:13" s="27" customFormat="1" ht="17.25" customHeight="1">
      <c r="B80" s="28"/>
      <c r="C80" s="51"/>
      <c r="D80" s="51"/>
      <c r="E80" s="351" t="str">
        <f>E9</f>
        <v>3 - SO 04.1 Dešťová kanalizace - stoka D</v>
      </c>
      <c r="F80" s="351"/>
      <c r="G80" s="351"/>
      <c r="H80" s="351"/>
      <c r="I80" s="161"/>
      <c r="J80" s="161"/>
      <c r="K80" s="51"/>
      <c r="L80" s="51"/>
      <c r="M80" s="49"/>
    </row>
    <row r="81" spans="2:13" s="27" customFormat="1" ht="6.75" customHeight="1">
      <c r="B81" s="28"/>
      <c r="C81" s="51"/>
      <c r="D81" s="51"/>
      <c r="E81" s="51"/>
      <c r="F81" s="51"/>
      <c r="G81" s="51"/>
      <c r="H81" s="51"/>
      <c r="I81" s="161"/>
      <c r="J81" s="161"/>
      <c r="K81" s="51"/>
      <c r="L81" s="51"/>
      <c r="M81" s="49"/>
    </row>
    <row r="82" spans="2:13" s="27" customFormat="1" ht="18" customHeight="1">
      <c r="B82" s="28"/>
      <c r="C82" s="54" t="s">
        <v>22</v>
      </c>
      <c r="D82" s="51"/>
      <c r="E82" s="51"/>
      <c r="F82" s="162" t="str">
        <f>F12</f>
        <v> </v>
      </c>
      <c r="G82" s="51"/>
      <c r="H82" s="51"/>
      <c r="I82" s="163" t="s">
        <v>24</v>
      </c>
      <c r="J82" s="164" t="str">
        <f>IF(J12="","",J12)</f>
        <v>4. 5. 2019</v>
      </c>
      <c r="K82" s="51"/>
      <c r="L82" s="51"/>
      <c r="M82" s="49"/>
    </row>
    <row r="83" spans="2:13" s="27" customFormat="1" ht="6.75" customHeight="1">
      <c r="B83" s="28"/>
      <c r="C83" s="51"/>
      <c r="D83" s="51"/>
      <c r="E83" s="51"/>
      <c r="F83" s="51"/>
      <c r="G83" s="51"/>
      <c r="H83" s="51"/>
      <c r="I83" s="161"/>
      <c r="J83" s="161"/>
      <c r="K83" s="51"/>
      <c r="L83" s="51"/>
      <c r="M83" s="49"/>
    </row>
    <row r="84" spans="2:13" s="27" customFormat="1" ht="15">
      <c r="B84" s="28"/>
      <c r="C84" s="54" t="s">
        <v>26</v>
      </c>
      <c r="D84" s="51"/>
      <c r="E84" s="51"/>
      <c r="F84" s="162" t="str">
        <f>E15</f>
        <v> </v>
      </c>
      <c r="G84" s="51"/>
      <c r="H84" s="51"/>
      <c r="I84" s="163" t="s">
        <v>31</v>
      </c>
      <c r="J84" s="165" t="str">
        <f>E21</f>
        <v> </v>
      </c>
      <c r="K84" s="51"/>
      <c r="L84" s="51"/>
      <c r="M84" s="49"/>
    </row>
    <row r="85" spans="2:13" s="27" customFormat="1" ht="14.25" customHeight="1">
      <c r="B85" s="28"/>
      <c r="C85" s="54" t="s">
        <v>29</v>
      </c>
      <c r="D85" s="51"/>
      <c r="E85" s="51"/>
      <c r="F85" s="162">
        <f>IF(E18="","",E18)</f>
      </c>
      <c r="G85" s="51"/>
      <c r="H85" s="51"/>
      <c r="I85" s="161"/>
      <c r="J85" s="161"/>
      <c r="K85" s="51"/>
      <c r="L85" s="51"/>
      <c r="M85" s="49"/>
    </row>
    <row r="86" spans="2:13" s="27" customFormat="1" ht="9.75" customHeight="1">
      <c r="B86" s="28"/>
      <c r="C86" s="51"/>
      <c r="D86" s="51"/>
      <c r="E86" s="51"/>
      <c r="F86" s="51"/>
      <c r="G86" s="51"/>
      <c r="H86" s="51"/>
      <c r="I86" s="161"/>
      <c r="J86" s="161"/>
      <c r="K86" s="51"/>
      <c r="L86" s="51"/>
      <c r="M86" s="49"/>
    </row>
    <row r="87" spans="2:24" s="166" customFormat="1" ht="29.25" customHeight="1">
      <c r="B87" s="167"/>
      <c r="C87" s="168" t="s">
        <v>125</v>
      </c>
      <c r="D87" s="169" t="s">
        <v>52</v>
      </c>
      <c r="E87" s="169" t="s">
        <v>48</v>
      </c>
      <c r="F87" s="169" t="s">
        <v>126</v>
      </c>
      <c r="G87" s="169" t="s">
        <v>127</v>
      </c>
      <c r="H87" s="169" t="s">
        <v>128</v>
      </c>
      <c r="I87" s="170" t="s">
        <v>129</v>
      </c>
      <c r="J87" s="170" t="s">
        <v>130</v>
      </c>
      <c r="K87" s="169" t="s">
        <v>113</v>
      </c>
      <c r="L87" s="171" t="s">
        <v>131</v>
      </c>
      <c r="M87" s="172"/>
      <c r="N87" s="70" t="s">
        <v>132</v>
      </c>
      <c r="O87" s="71" t="s">
        <v>37</v>
      </c>
      <c r="P87" s="71" t="s">
        <v>133</v>
      </c>
      <c r="Q87" s="71" t="s">
        <v>134</v>
      </c>
      <c r="R87" s="71" t="s">
        <v>135</v>
      </c>
      <c r="S87" s="71" t="s">
        <v>136</v>
      </c>
      <c r="T87" s="71" t="s">
        <v>137</v>
      </c>
      <c r="U87" s="71" t="s">
        <v>138</v>
      </c>
      <c r="V87" s="71" t="s">
        <v>139</v>
      </c>
      <c r="W87" s="71" t="s">
        <v>140</v>
      </c>
      <c r="X87" s="72" t="s">
        <v>141</v>
      </c>
    </row>
    <row r="88" spans="2:63" s="27" customFormat="1" ht="29.25" customHeight="1">
      <c r="B88" s="28"/>
      <c r="C88" s="76" t="s">
        <v>114</v>
      </c>
      <c r="D88" s="51"/>
      <c r="E88" s="51"/>
      <c r="F88" s="51"/>
      <c r="G88" s="51"/>
      <c r="H88" s="51"/>
      <c r="I88" s="161"/>
      <c r="J88" s="161"/>
      <c r="K88" s="173">
        <f>BK88</f>
        <v>0</v>
      </c>
      <c r="L88" s="51"/>
      <c r="M88" s="49"/>
      <c r="N88" s="73"/>
      <c r="O88" s="74"/>
      <c r="P88" s="74"/>
      <c r="Q88" s="174">
        <f>Q89+Q252</f>
        <v>0</v>
      </c>
      <c r="R88" s="174">
        <f>R89+R252</f>
        <v>0</v>
      </c>
      <c r="S88" s="74"/>
      <c r="T88" s="175">
        <f>T89+T252</f>
        <v>0</v>
      </c>
      <c r="U88" s="74"/>
      <c r="V88" s="175">
        <f>V89+V252</f>
        <v>123.1479944</v>
      </c>
      <c r="W88" s="74"/>
      <c r="X88" s="176">
        <f>X89+X252</f>
        <v>53.3412</v>
      </c>
      <c r="AT88" s="10" t="s">
        <v>68</v>
      </c>
      <c r="AU88" s="10" t="s">
        <v>115</v>
      </c>
      <c r="BK88" s="177">
        <f>BK89+BK252</f>
        <v>0</v>
      </c>
    </row>
    <row r="89" spans="2:63" s="178" customFormat="1" ht="37.5" customHeight="1">
      <c r="B89" s="179"/>
      <c r="C89" s="180"/>
      <c r="D89" s="181" t="s">
        <v>68</v>
      </c>
      <c r="E89" s="182" t="s">
        <v>142</v>
      </c>
      <c r="F89" s="182" t="s">
        <v>143</v>
      </c>
      <c r="G89" s="180"/>
      <c r="H89" s="180"/>
      <c r="I89" s="183"/>
      <c r="J89" s="183"/>
      <c r="K89" s="184">
        <f>BK89</f>
        <v>0</v>
      </c>
      <c r="L89" s="180"/>
      <c r="M89" s="185"/>
      <c r="N89" s="186"/>
      <c r="O89" s="187"/>
      <c r="P89" s="187"/>
      <c r="Q89" s="188">
        <f>Q90+Q176+Q180+Q186+Q194+Q236+Q244</f>
        <v>0</v>
      </c>
      <c r="R89" s="188">
        <f>R90+R176+R180+R186+R194+R236+R244</f>
        <v>0</v>
      </c>
      <c r="S89" s="187"/>
      <c r="T89" s="189">
        <f>T90+T176+T180+T186+T194+T236+T244</f>
        <v>0</v>
      </c>
      <c r="U89" s="187"/>
      <c r="V89" s="189">
        <f>V90+V176+V180+V186+V194+V236+V244</f>
        <v>123.1479944</v>
      </c>
      <c r="W89" s="187"/>
      <c r="X89" s="190">
        <f>X90+X176+X180+X186+X194+X236+X244</f>
        <v>53.3412</v>
      </c>
      <c r="AR89" s="191" t="s">
        <v>74</v>
      </c>
      <c r="AT89" s="192" t="s">
        <v>68</v>
      </c>
      <c r="AU89" s="192" t="s">
        <v>69</v>
      </c>
      <c r="AY89" s="191" t="s">
        <v>144</v>
      </c>
      <c r="BK89" s="193">
        <f>BK90+BK176+BK180+BK186+BK194+BK236+BK244</f>
        <v>0</v>
      </c>
    </row>
    <row r="90" spans="2:63" s="178" customFormat="1" ht="19.5" customHeight="1">
      <c r="B90" s="179"/>
      <c r="C90" s="180"/>
      <c r="D90" s="181" t="s">
        <v>68</v>
      </c>
      <c r="E90" s="194" t="s">
        <v>74</v>
      </c>
      <c r="F90" s="194" t="s">
        <v>145</v>
      </c>
      <c r="G90" s="180"/>
      <c r="H90" s="180"/>
      <c r="I90" s="183"/>
      <c r="J90" s="183"/>
      <c r="K90" s="195">
        <f>BK90</f>
        <v>0</v>
      </c>
      <c r="L90" s="180"/>
      <c r="M90" s="185"/>
      <c r="N90" s="186"/>
      <c r="O90" s="187"/>
      <c r="P90" s="187"/>
      <c r="Q90" s="188">
        <f>SUM(Q91:Q175)</f>
        <v>0</v>
      </c>
      <c r="R90" s="188">
        <f>SUM(R91:R175)</f>
        <v>0</v>
      </c>
      <c r="S90" s="187"/>
      <c r="T90" s="189">
        <f>SUM(T91:T175)</f>
        <v>0</v>
      </c>
      <c r="U90" s="187"/>
      <c r="V90" s="189">
        <f>SUM(V91:V175)</f>
        <v>63.15401108</v>
      </c>
      <c r="W90" s="187"/>
      <c r="X90" s="190">
        <f>SUM(X91:X175)</f>
        <v>53.3412</v>
      </c>
      <c r="AR90" s="191" t="s">
        <v>74</v>
      </c>
      <c r="AT90" s="192" t="s">
        <v>68</v>
      </c>
      <c r="AU90" s="192" t="s">
        <v>74</v>
      </c>
      <c r="AY90" s="191" t="s">
        <v>144</v>
      </c>
      <c r="BK90" s="193">
        <f>SUM(BK91:BK175)</f>
        <v>0</v>
      </c>
    </row>
    <row r="91" spans="2:65" s="27" customFormat="1" ht="16.5" customHeight="1">
      <c r="B91" s="28"/>
      <c r="C91" s="196" t="s">
        <v>74</v>
      </c>
      <c r="D91" s="196" t="s">
        <v>146</v>
      </c>
      <c r="E91" s="197" t="s">
        <v>677</v>
      </c>
      <c r="F91" s="198" t="s">
        <v>678</v>
      </c>
      <c r="G91" s="199" t="s">
        <v>679</v>
      </c>
      <c r="H91" s="200">
        <v>0.001</v>
      </c>
      <c r="I91" s="201"/>
      <c r="J91" s="201"/>
      <c r="K91" s="202">
        <f>ROUND(P91*H91,2)</f>
        <v>0</v>
      </c>
      <c r="L91" s="198"/>
      <c r="M91" s="49"/>
      <c r="N91" s="203"/>
      <c r="O91" s="204" t="s">
        <v>38</v>
      </c>
      <c r="P91" s="125">
        <f>I91+J91</f>
        <v>0</v>
      </c>
      <c r="Q91" s="125">
        <f>ROUND(I91*H91,2)</f>
        <v>0</v>
      </c>
      <c r="R91" s="125">
        <f>ROUND(J91*H91,2)</f>
        <v>0</v>
      </c>
      <c r="S91" s="29"/>
      <c r="T91" s="205">
        <f>S91*H91</f>
        <v>0</v>
      </c>
      <c r="U91" s="205">
        <v>0</v>
      </c>
      <c r="V91" s="205">
        <f>U91*H91</f>
        <v>0</v>
      </c>
      <c r="W91" s="205">
        <v>0</v>
      </c>
      <c r="X91" s="206">
        <f>W91*H91</f>
        <v>0</v>
      </c>
      <c r="AR91" s="10" t="s">
        <v>84</v>
      </c>
      <c r="AT91" s="10" t="s">
        <v>146</v>
      </c>
      <c r="AU91" s="10" t="s">
        <v>78</v>
      </c>
      <c r="AY91" s="10" t="s">
        <v>144</v>
      </c>
      <c r="BE91" s="207">
        <f>IF(O91="základní",K91,0)</f>
        <v>0</v>
      </c>
      <c r="BF91" s="207">
        <f>IF(O91="snížená",K91,0)</f>
        <v>0</v>
      </c>
      <c r="BG91" s="207">
        <f>IF(O91="zákl. přenesená",K91,0)</f>
        <v>0</v>
      </c>
      <c r="BH91" s="207">
        <f>IF(O91="sníž. přenesená",K91,0)</f>
        <v>0</v>
      </c>
      <c r="BI91" s="207">
        <f>IF(O91="nulová",K91,0)</f>
        <v>0</v>
      </c>
      <c r="BJ91" s="10" t="s">
        <v>74</v>
      </c>
      <c r="BK91" s="207">
        <f>ROUND(P91*H91,2)</f>
        <v>0</v>
      </c>
      <c r="BL91" s="10" t="s">
        <v>84</v>
      </c>
      <c r="BM91" s="10" t="s">
        <v>680</v>
      </c>
    </row>
    <row r="92" spans="2:51" s="208" customFormat="1" ht="13.5">
      <c r="B92" s="209"/>
      <c r="C92" s="210"/>
      <c r="D92" s="211" t="s">
        <v>163</v>
      </c>
      <c r="E92" s="212"/>
      <c r="F92" s="213" t="s">
        <v>681</v>
      </c>
      <c r="G92" s="210"/>
      <c r="H92" s="214">
        <v>0.001</v>
      </c>
      <c r="I92" s="215"/>
      <c r="J92" s="215"/>
      <c r="K92" s="210"/>
      <c r="L92" s="210"/>
      <c r="M92" s="216"/>
      <c r="N92" s="217"/>
      <c r="O92" s="218"/>
      <c r="P92" s="218"/>
      <c r="Q92" s="218"/>
      <c r="R92" s="218"/>
      <c r="S92" s="218"/>
      <c r="T92" s="218"/>
      <c r="U92" s="218"/>
      <c r="V92" s="218"/>
      <c r="W92" s="218"/>
      <c r="X92" s="219"/>
      <c r="AT92" s="220" t="s">
        <v>163</v>
      </c>
      <c r="AU92" s="220" t="s">
        <v>78</v>
      </c>
      <c r="AV92" s="208" t="s">
        <v>78</v>
      </c>
      <c r="AW92" s="208" t="s">
        <v>7</v>
      </c>
      <c r="AX92" s="208" t="s">
        <v>74</v>
      </c>
      <c r="AY92" s="220" t="s">
        <v>144</v>
      </c>
    </row>
    <row r="93" spans="2:65" s="27" customFormat="1" ht="16.5" customHeight="1">
      <c r="B93" s="28"/>
      <c r="C93" s="196" t="s">
        <v>78</v>
      </c>
      <c r="D93" s="196" t="s">
        <v>146</v>
      </c>
      <c r="E93" s="197" t="s">
        <v>682</v>
      </c>
      <c r="F93" s="198" t="s">
        <v>683</v>
      </c>
      <c r="G93" s="199" t="s">
        <v>204</v>
      </c>
      <c r="H93" s="200">
        <v>59.4</v>
      </c>
      <c r="I93" s="201"/>
      <c r="J93" s="201"/>
      <c r="K93" s="202">
        <f>ROUND(P93*H93,2)</f>
        <v>0</v>
      </c>
      <c r="L93" s="198"/>
      <c r="M93" s="49"/>
      <c r="N93" s="203"/>
      <c r="O93" s="204" t="s">
        <v>38</v>
      </c>
      <c r="P93" s="125">
        <f>I93+J93</f>
        <v>0</v>
      </c>
      <c r="Q93" s="125">
        <f>ROUND(I93*H93,2)</f>
        <v>0</v>
      </c>
      <c r="R93" s="125">
        <f>ROUND(J93*H93,2)</f>
        <v>0</v>
      </c>
      <c r="S93" s="29"/>
      <c r="T93" s="205">
        <f>S93*H93</f>
        <v>0</v>
      </c>
      <c r="U93" s="205">
        <v>0</v>
      </c>
      <c r="V93" s="205">
        <f>U93*H93</f>
        <v>0</v>
      </c>
      <c r="W93" s="205">
        <v>0.5800000000000001</v>
      </c>
      <c r="X93" s="206">
        <f>W93*H93</f>
        <v>34.452000000000005</v>
      </c>
      <c r="AR93" s="10" t="s">
        <v>84</v>
      </c>
      <c r="AT93" s="10" t="s">
        <v>146</v>
      </c>
      <c r="AU93" s="10" t="s">
        <v>78</v>
      </c>
      <c r="AY93" s="10" t="s">
        <v>144</v>
      </c>
      <c r="BE93" s="207">
        <f>IF(O93="základní",K93,0)</f>
        <v>0</v>
      </c>
      <c r="BF93" s="207">
        <f>IF(O93="snížená",K93,0)</f>
        <v>0</v>
      </c>
      <c r="BG93" s="207">
        <f>IF(O93="zákl. přenesená",K93,0)</f>
        <v>0</v>
      </c>
      <c r="BH93" s="207">
        <f>IF(O93="sníž. přenesená",K93,0)</f>
        <v>0</v>
      </c>
      <c r="BI93" s="207">
        <f>IF(O93="nulová",K93,0)</f>
        <v>0</v>
      </c>
      <c r="BJ93" s="10" t="s">
        <v>74</v>
      </c>
      <c r="BK93" s="207">
        <f>ROUND(P93*H93,2)</f>
        <v>0</v>
      </c>
      <c r="BL93" s="10" t="s">
        <v>84</v>
      </c>
      <c r="BM93" s="10" t="s">
        <v>684</v>
      </c>
    </row>
    <row r="94" spans="2:51" s="208" customFormat="1" ht="13.5">
      <c r="B94" s="209"/>
      <c r="C94" s="210"/>
      <c r="D94" s="211" t="s">
        <v>163</v>
      </c>
      <c r="E94" s="212"/>
      <c r="F94" s="213" t="s">
        <v>685</v>
      </c>
      <c r="G94" s="210"/>
      <c r="H94" s="214">
        <v>59.4</v>
      </c>
      <c r="I94" s="215"/>
      <c r="J94" s="215"/>
      <c r="K94" s="210"/>
      <c r="L94" s="210"/>
      <c r="M94" s="216"/>
      <c r="N94" s="217"/>
      <c r="O94" s="218"/>
      <c r="P94" s="218"/>
      <c r="Q94" s="218"/>
      <c r="R94" s="218"/>
      <c r="S94" s="218"/>
      <c r="T94" s="218"/>
      <c r="U94" s="218"/>
      <c r="V94" s="218"/>
      <c r="W94" s="218"/>
      <c r="X94" s="219"/>
      <c r="AT94" s="220" t="s">
        <v>163</v>
      </c>
      <c r="AU94" s="220" t="s">
        <v>78</v>
      </c>
      <c r="AV94" s="208" t="s">
        <v>78</v>
      </c>
      <c r="AW94" s="208" t="s">
        <v>7</v>
      </c>
      <c r="AX94" s="208" t="s">
        <v>74</v>
      </c>
      <c r="AY94" s="220" t="s">
        <v>144</v>
      </c>
    </row>
    <row r="95" spans="2:65" s="27" customFormat="1" ht="16.5" customHeight="1">
      <c r="B95" s="28"/>
      <c r="C95" s="196" t="s">
        <v>81</v>
      </c>
      <c r="D95" s="196" t="s">
        <v>146</v>
      </c>
      <c r="E95" s="197" t="s">
        <v>686</v>
      </c>
      <c r="F95" s="198" t="s">
        <v>687</v>
      </c>
      <c r="G95" s="199" t="s">
        <v>204</v>
      </c>
      <c r="H95" s="200">
        <v>59.4</v>
      </c>
      <c r="I95" s="201"/>
      <c r="J95" s="201"/>
      <c r="K95" s="202">
        <f>ROUND(P95*H95,2)</f>
        <v>0</v>
      </c>
      <c r="L95" s="198"/>
      <c r="M95" s="49"/>
      <c r="N95" s="203"/>
      <c r="O95" s="204" t="s">
        <v>38</v>
      </c>
      <c r="P95" s="125">
        <f>I95+J95</f>
        <v>0</v>
      </c>
      <c r="Q95" s="125">
        <f>ROUND(I95*H95,2)</f>
        <v>0</v>
      </c>
      <c r="R95" s="125">
        <f>ROUND(J95*H95,2)</f>
        <v>0</v>
      </c>
      <c r="S95" s="29"/>
      <c r="T95" s="205">
        <f>S95*H95</f>
        <v>0</v>
      </c>
      <c r="U95" s="205">
        <v>0</v>
      </c>
      <c r="V95" s="205">
        <f>U95*H95</f>
        <v>0</v>
      </c>
      <c r="W95" s="205">
        <v>0.098</v>
      </c>
      <c r="X95" s="206">
        <f>W95*H95</f>
        <v>5.8212</v>
      </c>
      <c r="AR95" s="10" t="s">
        <v>84</v>
      </c>
      <c r="AT95" s="10" t="s">
        <v>146</v>
      </c>
      <c r="AU95" s="10" t="s">
        <v>78</v>
      </c>
      <c r="AY95" s="10" t="s">
        <v>144</v>
      </c>
      <c r="BE95" s="207">
        <f>IF(O95="základní",K95,0)</f>
        <v>0</v>
      </c>
      <c r="BF95" s="207">
        <f>IF(O95="snížená",K95,0)</f>
        <v>0</v>
      </c>
      <c r="BG95" s="207">
        <f>IF(O95="zákl. přenesená",K95,0)</f>
        <v>0</v>
      </c>
      <c r="BH95" s="207">
        <f>IF(O95="sníž. přenesená",K95,0)</f>
        <v>0</v>
      </c>
      <c r="BI95" s="207">
        <f>IF(O95="nulová",K95,0)</f>
        <v>0</v>
      </c>
      <c r="BJ95" s="10" t="s">
        <v>74</v>
      </c>
      <c r="BK95" s="207">
        <f>ROUND(P95*H95,2)</f>
        <v>0</v>
      </c>
      <c r="BL95" s="10" t="s">
        <v>84</v>
      </c>
      <c r="BM95" s="10" t="s">
        <v>688</v>
      </c>
    </row>
    <row r="96" spans="2:65" s="27" customFormat="1" ht="16.5" customHeight="1">
      <c r="B96" s="28"/>
      <c r="C96" s="196" t="s">
        <v>84</v>
      </c>
      <c r="D96" s="196" t="s">
        <v>146</v>
      </c>
      <c r="E96" s="197" t="s">
        <v>689</v>
      </c>
      <c r="F96" s="198" t="s">
        <v>690</v>
      </c>
      <c r="G96" s="199" t="s">
        <v>204</v>
      </c>
      <c r="H96" s="200">
        <v>59.4</v>
      </c>
      <c r="I96" s="201"/>
      <c r="J96" s="201"/>
      <c r="K96" s="202">
        <f>ROUND(P96*H96,2)</f>
        <v>0</v>
      </c>
      <c r="L96" s="198"/>
      <c r="M96" s="49"/>
      <c r="N96" s="203"/>
      <c r="O96" s="204" t="s">
        <v>38</v>
      </c>
      <c r="P96" s="125">
        <f>I96+J96</f>
        <v>0</v>
      </c>
      <c r="Q96" s="125">
        <f>ROUND(I96*H96,2)</f>
        <v>0</v>
      </c>
      <c r="R96" s="125">
        <f>ROUND(J96*H96,2)</f>
        <v>0</v>
      </c>
      <c r="S96" s="29"/>
      <c r="T96" s="205">
        <f>S96*H96</f>
        <v>0</v>
      </c>
      <c r="U96" s="205">
        <v>0</v>
      </c>
      <c r="V96" s="205">
        <f>U96*H96</f>
        <v>0</v>
      </c>
      <c r="W96" s="205">
        <v>0.22</v>
      </c>
      <c r="X96" s="206">
        <f>W96*H96</f>
        <v>13.068</v>
      </c>
      <c r="AR96" s="10" t="s">
        <v>84</v>
      </c>
      <c r="AT96" s="10" t="s">
        <v>146</v>
      </c>
      <c r="AU96" s="10" t="s">
        <v>78</v>
      </c>
      <c r="AY96" s="10" t="s">
        <v>144</v>
      </c>
      <c r="BE96" s="207">
        <f>IF(O96="základní",K96,0)</f>
        <v>0</v>
      </c>
      <c r="BF96" s="207">
        <f>IF(O96="snížená",K96,0)</f>
        <v>0</v>
      </c>
      <c r="BG96" s="207">
        <f>IF(O96="zákl. přenesená",K96,0)</f>
        <v>0</v>
      </c>
      <c r="BH96" s="207">
        <f>IF(O96="sníž. přenesená",K96,0)</f>
        <v>0</v>
      </c>
      <c r="BI96" s="207">
        <f>IF(O96="nulová",K96,0)</f>
        <v>0</v>
      </c>
      <c r="BJ96" s="10" t="s">
        <v>74</v>
      </c>
      <c r="BK96" s="207">
        <f>ROUND(P96*H96,2)</f>
        <v>0</v>
      </c>
      <c r="BL96" s="10" t="s">
        <v>84</v>
      </c>
      <c r="BM96" s="10" t="s">
        <v>691</v>
      </c>
    </row>
    <row r="97" spans="2:51" s="208" customFormat="1" ht="13.5">
      <c r="B97" s="209"/>
      <c r="C97" s="210"/>
      <c r="D97" s="211" t="s">
        <v>163</v>
      </c>
      <c r="E97" s="212"/>
      <c r="F97" s="213" t="s">
        <v>692</v>
      </c>
      <c r="G97" s="210"/>
      <c r="H97" s="214">
        <v>59.4</v>
      </c>
      <c r="I97" s="215"/>
      <c r="J97" s="215"/>
      <c r="K97" s="210"/>
      <c r="L97" s="210"/>
      <c r="M97" s="216"/>
      <c r="N97" s="217"/>
      <c r="O97" s="218"/>
      <c r="P97" s="218"/>
      <c r="Q97" s="218"/>
      <c r="R97" s="218"/>
      <c r="S97" s="218"/>
      <c r="T97" s="218"/>
      <c r="U97" s="218"/>
      <c r="V97" s="218"/>
      <c r="W97" s="218"/>
      <c r="X97" s="219"/>
      <c r="AT97" s="220" t="s">
        <v>163</v>
      </c>
      <c r="AU97" s="220" t="s">
        <v>78</v>
      </c>
      <c r="AV97" s="208" t="s">
        <v>78</v>
      </c>
      <c r="AW97" s="208" t="s">
        <v>7</v>
      </c>
      <c r="AX97" s="208" t="s">
        <v>74</v>
      </c>
      <c r="AY97" s="220" t="s">
        <v>144</v>
      </c>
    </row>
    <row r="98" spans="2:65" s="27" customFormat="1" ht="16.5" customHeight="1">
      <c r="B98" s="28"/>
      <c r="C98" s="196" t="s">
        <v>87</v>
      </c>
      <c r="D98" s="196" t="s">
        <v>146</v>
      </c>
      <c r="E98" s="197" t="s">
        <v>147</v>
      </c>
      <c r="F98" s="198" t="s">
        <v>148</v>
      </c>
      <c r="G98" s="199" t="s">
        <v>149</v>
      </c>
      <c r="H98" s="200">
        <v>50</v>
      </c>
      <c r="I98" s="201"/>
      <c r="J98" s="201"/>
      <c r="K98" s="202">
        <f>ROUND(P98*H98,2)</f>
        <v>0</v>
      </c>
      <c r="L98" s="198"/>
      <c r="M98" s="49"/>
      <c r="N98" s="203"/>
      <c r="O98" s="204" t="s">
        <v>38</v>
      </c>
      <c r="P98" s="125">
        <f>I98+J98</f>
        <v>0</v>
      </c>
      <c r="Q98" s="125">
        <f>ROUND(I98*H98,2)</f>
        <v>0</v>
      </c>
      <c r="R98" s="125">
        <f>ROUND(J98*H98,2)</f>
        <v>0</v>
      </c>
      <c r="S98" s="29"/>
      <c r="T98" s="205">
        <f>S98*H98</f>
        <v>0</v>
      </c>
      <c r="U98" s="205">
        <v>4E-05</v>
      </c>
      <c r="V98" s="205">
        <f>U98*H98</f>
        <v>0.002</v>
      </c>
      <c r="W98" s="205">
        <v>0</v>
      </c>
      <c r="X98" s="206">
        <f>W98*H98</f>
        <v>0</v>
      </c>
      <c r="AR98" s="10" t="s">
        <v>84</v>
      </c>
      <c r="AT98" s="10" t="s">
        <v>146</v>
      </c>
      <c r="AU98" s="10" t="s">
        <v>78</v>
      </c>
      <c r="AY98" s="10" t="s">
        <v>144</v>
      </c>
      <c r="BE98" s="207">
        <f>IF(O98="základní",K98,0)</f>
        <v>0</v>
      </c>
      <c r="BF98" s="207">
        <f>IF(O98="snížená",K98,0)</f>
        <v>0</v>
      </c>
      <c r="BG98" s="207">
        <f>IF(O98="zákl. přenesená",K98,0)</f>
        <v>0</v>
      </c>
      <c r="BH98" s="207">
        <f>IF(O98="sníž. přenesená",K98,0)</f>
        <v>0</v>
      </c>
      <c r="BI98" s="207">
        <f>IF(O98="nulová",K98,0)</f>
        <v>0</v>
      </c>
      <c r="BJ98" s="10" t="s">
        <v>74</v>
      </c>
      <c r="BK98" s="207">
        <f>ROUND(P98*H98,2)</f>
        <v>0</v>
      </c>
      <c r="BL98" s="10" t="s">
        <v>84</v>
      </c>
      <c r="BM98" s="10" t="s">
        <v>693</v>
      </c>
    </row>
    <row r="99" spans="2:65" s="27" customFormat="1" ht="25.5" customHeight="1">
      <c r="B99" s="28"/>
      <c r="C99" s="196" t="s">
        <v>90</v>
      </c>
      <c r="D99" s="196" t="s">
        <v>146</v>
      </c>
      <c r="E99" s="197" t="s">
        <v>155</v>
      </c>
      <c r="F99" s="198" t="s">
        <v>156</v>
      </c>
      <c r="G99" s="199" t="s">
        <v>157</v>
      </c>
      <c r="H99" s="200">
        <v>5</v>
      </c>
      <c r="I99" s="201"/>
      <c r="J99" s="201"/>
      <c r="K99" s="202">
        <f>ROUND(P99*H99,2)</f>
        <v>0</v>
      </c>
      <c r="L99" s="198"/>
      <c r="M99" s="49"/>
      <c r="N99" s="203"/>
      <c r="O99" s="204" t="s">
        <v>38</v>
      </c>
      <c r="P99" s="125">
        <f>I99+J99</f>
        <v>0</v>
      </c>
      <c r="Q99" s="125">
        <f>ROUND(I99*H99,2)</f>
        <v>0</v>
      </c>
      <c r="R99" s="125">
        <f>ROUND(J99*H99,2)</f>
        <v>0</v>
      </c>
      <c r="S99" s="29"/>
      <c r="T99" s="205">
        <f>S99*H99</f>
        <v>0</v>
      </c>
      <c r="U99" s="205">
        <v>0</v>
      </c>
      <c r="V99" s="205">
        <f>U99*H99</f>
        <v>0</v>
      </c>
      <c r="W99" s="205">
        <v>0</v>
      </c>
      <c r="X99" s="206">
        <f>W99*H99</f>
        <v>0</v>
      </c>
      <c r="AR99" s="10" t="s">
        <v>84</v>
      </c>
      <c r="AT99" s="10" t="s">
        <v>146</v>
      </c>
      <c r="AU99" s="10" t="s">
        <v>78</v>
      </c>
      <c r="AY99" s="10" t="s">
        <v>144</v>
      </c>
      <c r="BE99" s="207">
        <f>IF(O99="základní",K99,0)</f>
        <v>0</v>
      </c>
      <c r="BF99" s="207">
        <f>IF(O99="snížená",K99,0)</f>
        <v>0</v>
      </c>
      <c r="BG99" s="207">
        <f>IF(O99="zákl. přenesená",K99,0)</f>
        <v>0</v>
      </c>
      <c r="BH99" s="207">
        <f>IF(O99="sníž. přenesená",K99,0)</f>
        <v>0</v>
      </c>
      <c r="BI99" s="207">
        <f>IF(O99="nulová",K99,0)</f>
        <v>0</v>
      </c>
      <c r="BJ99" s="10" t="s">
        <v>74</v>
      </c>
      <c r="BK99" s="207">
        <f>ROUND(P99*H99,2)</f>
        <v>0</v>
      </c>
      <c r="BL99" s="10" t="s">
        <v>84</v>
      </c>
      <c r="BM99" s="10" t="s">
        <v>694</v>
      </c>
    </row>
    <row r="100" spans="2:65" s="27" customFormat="1" ht="16.5" customHeight="1">
      <c r="B100" s="28"/>
      <c r="C100" s="196" t="s">
        <v>93</v>
      </c>
      <c r="D100" s="196" t="s">
        <v>146</v>
      </c>
      <c r="E100" s="197" t="s">
        <v>159</v>
      </c>
      <c r="F100" s="198" t="s">
        <v>160</v>
      </c>
      <c r="G100" s="199" t="s">
        <v>161</v>
      </c>
      <c r="H100" s="200">
        <v>7.5</v>
      </c>
      <c r="I100" s="201"/>
      <c r="J100" s="201"/>
      <c r="K100" s="202">
        <f>ROUND(P100*H100,2)</f>
        <v>0</v>
      </c>
      <c r="L100" s="198"/>
      <c r="M100" s="49"/>
      <c r="N100" s="203"/>
      <c r="O100" s="204" t="s">
        <v>38</v>
      </c>
      <c r="P100" s="125">
        <f>I100+J100</f>
        <v>0</v>
      </c>
      <c r="Q100" s="125">
        <f>ROUND(I100*H100,2)</f>
        <v>0</v>
      </c>
      <c r="R100" s="125">
        <f>ROUND(J100*H100,2)</f>
        <v>0</v>
      </c>
      <c r="S100" s="29"/>
      <c r="T100" s="205">
        <f>S100*H100</f>
        <v>0</v>
      </c>
      <c r="U100" s="205">
        <v>0.00868</v>
      </c>
      <c r="V100" s="205">
        <f>U100*H100</f>
        <v>0.0651</v>
      </c>
      <c r="W100" s="205">
        <v>0</v>
      </c>
      <c r="X100" s="206">
        <f>W100*H100</f>
        <v>0</v>
      </c>
      <c r="AR100" s="10" t="s">
        <v>84</v>
      </c>
      <c r="AT100" s="10" t="s">
        <v>146</v>
      </c>
      <c r="AU100" s="10" t="s">
        <v>78</v>
      </c>
      <c r="AY100" s="10" t="s">
        <v>144</v>
      </c>
      <c r="BE100" s="207">
        <f>IF(O100="základní",K100,0)</f>
        <v>0</v>
      </c>
      <c r="BF100" s="207">
        <f>IF(O100="snížená",K100,0)</f>
        <v>0</v>
      </c>
      <c r="BG100" s="207">
        <f>IF(O100="zákl. přenesená",K100,0)</f>
        <v>0</v>
      </c>
      <c r="BH100" s="207">
        <f>IF(O100="sníž. přenesená",K100,0)</f>
        <v>0</v>
      </c>
      <c r="BI100" s="207">
        <f>IF(O100="nulová",K100,0)</f>
        <v>0</v>
      </c>
      <c r="BJ100" s="10" t="s">
        <v>74</v>
      </c>
      <c r="BK100" s="207">
        <f>ROUND(P100*H100,2)</f>
        <v>0</v>
      </c>
      <c r="BL100" s="10" t="s">
        <v>84</v>
      </c>
      <c r="BM100" s="10" t="s">
        <v>695</v>
      </c>
    </row>
    <row r="101" spans="2:51" s="208" customFormat="1" ht="13.5">
      <c r="B101" s="209"/>
      <c r="C101" s="210"/>
      <c r="D101" s="211" t="s">
        <v>163</v>
      </c>
      <c r="E101" s="212"/>
      <c r="F101" s="213" t="s">
        <v>168</v>
      </c>
      <c r="G101" s="210"/>
      <c r="H101" s="214">
        <v>7.5</v>
      </c>
      <c r="I101" s="215"/>
      <c r="J101" s="215"/>
      <c r="K101" s="210"/>
      <c r="L101" s="210"/>
      <c r="M101" s="216"/>
      <c r="N101" s="217"/>
      <c r="O101" s="218"/>
      <c r="P101" s="218"/>
      <c r="Q101" s="218"/>
      <c r="R101" s="218"/>
      <c r="S101" s="218"/>
      <c r="T101" s="218"/>
      <c r="U101" s="218"/>
      <c r="V101" s="218"/>
      <c r="W101" s="218"/>
      <c r="X101" s="219"/>
      <c r="AT101" s="220" t="s">
        <v>163</v>
      </c>
      <c r="AU101" s="220" t="s">
        <v>78</v>
      </c>
      <c r="AV101" s="208" t="s">
        <v>78</v>
      </c>
      <c r="AW101" s="208" t="s">
        <v>7</v>
      </c>
      <c r="AX101" s="208" t="s">
        <v>74</v>
      </c>
      <c r="AY101" s="220" t="s">
        <v>144</v>
      </c>
    </row>
    <row r="102" spans="2:65" s="27" customFormat="1" ht="16.5" customHeight="1">
      <c r="B102" s="28"/>
      <c r="C102" s="196" t="s">
        <v>96</v>
      </c>
      <c r="D102" s="196" t="s">
        <v>146</v>
      </c>
      <c r="E102" s="197" t="s">
        <v>696</v>
      </c>
      <c r="F102" s="198" t="s">
        <v>697</v>
      </c>
      <c r="G102" s="199" t="s">
        <v>161</v>
      </c>
      <c r="H102" s="200">
        <v>3</v>
      </c>
      <c r="I102" s="201"/>
      <c r="J102" s="201"/>
      <c r="K102" s="202">
        <f>ROUND(P102*H102,2)</f>
        <v>0</v>
      </c>
      <c r="L102" s="198"/>
      <c r="M102" s="49"/>
      <c r="N102" s="203"/>
      <c r="O102" s="204" t="s">
        <v>38</v>
      </c>
      <c r="P102" s="125">
        <f>I102+J102</f>
        <v>0</v>
      </c>
      <c r="Q102" s="125">
        <f>ROUND(I102*H102,2)</f>
        <v>0</v>
      </c>
      <c r="R102" s="125">
        <f>ROUND(J102*H102,2)</f>
        <v>0</v>
      </c>
      <c r="S102" s="29"/>
      <c r="T102" s="205">
        <f>S102*H102</f>
        <v>0</v>
      </c>
      <c r="U102" s="205">
        <v>0.01068</v>
      </c>
      <c r="V102" s="205">
        <f>U102*H102</f>
        <v>0.03204</v>
      </c>
      <c r="W102" s="205">
        <v>0</v>
      </c>
      <c r="X102" s="206">
        <f>W102*H102</f>
        <v>0</v>
      </c>
      <c r="AR102" s="10" t="s">
        <v>84</v>
      </c>
      <c r="AT102" s="10" t="s">
        <v>146</v>
      </c>
      <c r="AU102" s="10" t="s">
        <v>78</v>
      </c>
      <c r="AY102" s="10" t="s">
        <v>144</v>
      </c>
      <c r="BE102" s="207">
        <f>IF(O102="základní",K102,0)</f>
        <v>0</v>
      </c>
      <c r="BF102" s="207">
        <f>IF(O102="snížená",K102,0)</f>
        <v>0</v>
      </c>
      <c r="BG102" s="207">
        <f>IF(O102="zákl. přenesená",K102,0)</f>
        <v>0</v>
      </c>
      <c r="BH102" s="207">
        <f>IF(O102="sníž. přenesená",K102,0)</f>
        <v>0</v>
      </c>
      <c r="BI102" s="207">
        <f>IF(O102="nulová",K102,0)</f>
        <v>0</v>
      </c>
      <c r="BJ102" s="10" t="s">
        <v>74</v>
      </c>
      <c r="BK102" s="207">
        <f>ROUND(P102*H102,2)</f>
        <v>0</v>
      </c>
      <c r="BL102" s="10" t="s">
        <v>84</v>
      </c>
      <c r="BM102" s="10" t="s">
        <v>698</v>
      </c>
    </row>
    <row r="103" spans="2:51" s="208" customFormat="1" ht="13.5">
      <c r="B103" s="209"/>
      <c r="C103" s="210"/>
      <c r="D103" s="211" t="s">
        <v>163</v>
      </c>
      <c r="E103" s="212"/>
      <c r="F103" s="213" t="s">
        <v>699</v>
      </c>
      <c r="G103" s="210"/>
      <c r="H103" s="214">
        <v>3</v>
      </c>
      <c r="I103" s="215"/>
      <c r="J103" s="215"/>
      <c r="K103" s="210"/>
      <c r="L103" s="210"/>
      <c r="M103" s="216"/>
      <c r="N103" s="217"/>
      <c r="O103" s="218"/>
      <c r="P103" s="218"/>
      <c r="Q103" s="218"/>
      <c r="R103" s="218"/>
      <c r="S103" s="218"/>
      <c r="T103" s="218"/>
      <c r="U103" s="218"/>
      <c r="V103" s="218"/>
      <c r="W103" s="218"/>
      <c r="X103" s="219"/>
      <c r="AT103" s="220" t="s">
        <v>163</v>
      </c>
      <c r="AU103" s="220" t="s">
        <v>78</v>
      </c>
      <c r="AV103" s="208" t="s">
        <v>78</v>
      </c>
      <c r="AW103" s="208" t="s">
        <v>7</v>
      </c>
      <c r="AX103" s="208" t="s">
        <v>74</v>
      </c>
      <c r="AY103" s="220" t="s">
        <v>144</v>
      </c>
    </row>
    <row r="104" spans="2:65" s="27" customFormat="1" ht="16.5" customHeight="1">
      <c r="B104" s="28"/>
      <c r="C104" s="196" t="s">
        <v>187</v>
      </c>
      <c r="D104" s="196" t="s">
        <v>146</v>
      </c>
      <c r="E104" s="197" t="s">
        <v>700</v>
      </c>
      <c r="F104" s="198" t="s">
        <v>701</v>
      </c>
      <c r="G104" s="199" t="s">
        <v>161</v>
      </c>
      <c r="H104" s="200">
        <v>1.5</v>
      </c>
      <c r="I104" s="201"/>
      <c r="J104" s="201"/>
      <c r="K104" s="202">
        <f>ROUND(P104*H104,2)</f>
        <v>0</v>
      </c>
      <c r="L104" s="198"/>
      <c r="M104" s="49"/>
      <c r="N104" s="203"/>
      <c r="O104" s="204" t="s">
        <v>38</v>
      </c>
      <c r="P104" s="125">
        <f>I104+J104</f>
        <v>0</v>
      </c>
      <c r="Q104" s="125">
        <f>ROUND(I104*H104,2)</f>
        <v>0</v>
      </c>
      <c r="R104" s="125">
        <f>ROUND(J104*H104,2)</f>
        <v>0</v>
      </c>
      <c r="S104" s="29"/>
      <c r="T104" s="205">
        <f>S104*H104</f>
        <v>0</v>
      </c>
      <c r="U104" s="205">
        <v>0.012690000000000002</v>
      </c>
      <c r="V104" s="205">
        <f>U104*H104</f>
        <v>0.019035000000000003</v>
      </c>
      <c r="W104" s="205">
        <v>0</v>
      </c>
      <c r="X104" s="206">
        <f>W104*H104</f>
        <v>0</v>
      </c>
      <c r="AR104" s="10" t="s">
        <v>84</v>
      </c>
      <c r="AT104" s="10" t="s">
        <v>146</v>
      </c>
      <c r="AU104" s="10" t="s">
        <v>78</v>
      </c>
      <c r="AY104" s="10" t="s">
        <v>144</v>
      </c>
      <c r="BE104" s="207">
        <f>IF(O104="základní",K104,0)</f>
        <v>0</v>
      </c>
      <c r="BF104" s="207">
        <f>IF(O104="snížená",K104,0)</f>
        <v>0</v>
      </c>
      <c r="BG104" s="207">
        <f>IF(O104="zákl. přenesená",K104,0)</f>
        <v>0</v>
      </c>
      <c r="BH104" s="207">
        <f>IF(O104="sníž. přenesená",K104,0)</f>
        <v>0</v>
      </c>
      <c r="BI104" s="207">
        <f>IF(O104="nulová",K104,0)</f>
        <v>0</v>
      </c>
      <c r="BJ104" s="10" t="s">
        <v>74</v>
      </c>
      <c r="BK104" s="207">
        <f>ROUND(P104*H104,2)</f>
        <v>0</v>
      </c>
      <c r="BL104" s="10" t="s">
        <v>84</v>
      </c>
      <c r="BM104" s="10" t="s">
        <v>702</v>
      </c>
    </row>
    <row r="105" spans="2:51" s="208" customFormat="1" ht="13.5">
      <c r="B105" s="209"/>
      <c r="C105" s="210"/>
      <c r="D105" s="211" t="s">
        <v>163</v>
      </c>
      <c r="E105" s="212"/>
      <c r="F105" s="213" t="s">
        <v>703</v>
      </c>
      <c r="G105" s="210"/>
      <c r="H105" s="214">
        <v>1.5</v>
      </c>
      <c r="I105" s="215"/>
      <c r="J105" s="215"/>
      <c r="K105" s="210"/>
      <c r="L105" s="210"/>
      <c r="M105" s="216"/>
      <c r="N105" s="217"/>
      <c r="O105" s="218"/>
      <c r="P105" s="218"/>
      <c r="Q105" s="218"/>
      <c r="R105" s="218"/>
      <c r="S105" s="218"/>
      <c r="T105" s="218"/>
      <c r="U105" s="218"/>
      <c r="V105" s="218"/>
      <c r="W105" s="218"/>
      <c r="X105" s="219"/>
      <c r="AT105" s="220" t="s">
        <v>163</v>
      </c>
      <c r="AU105" s="220" t="s">
        <v>78</v>
      </c>
      <c r="AV105" s="208" t="s">
        <v>78</v>
      </c>
      <c r="AW105" s="208" t="s">
        <v>7</v>
      </c>
      <c r="AX105" s="208" t="s">
        <v>74</v>
      </c>
      <c r="AY105" s="220" t="s">
        <v>144</v>
      </c>
    </row>
    <row r="106" spans="2:65" s="27" customFormat="1" ht="16.5" customHeight="1">
      <c r="B106" s="28"/>
      <c r="C106" s="196" t="s">
        <v>192</v>
      </c>
      <c r="D106" s="196" t="s">
        <v>146</v>
      </c>
      <c r="E106" s="197" t="s">
        <v>165</v>
      </c>
      <c r="F106" s="198" t="s">
        <v>166</v>
      </c>
      <c r="G106" s="199" t="s">
        <v>161</v>
      </c>
      <c r="H106" s="200">
        <v>15</v>
      </c>
      <c r="I106" s="201"/>
      <c r="J106" s="201"/>
      <c r="K106" s="202">
        <f>ROUND(P106*H106,2)</f>
        <v>0</v>
      </c>
      <c r="L106" s="198"/>
      <c r="M106" s="49"/>
      <c r="N106" s="203"/>
      <c r="O106" s="204" t="s">
        <v>38</v>
      </c>
      <c r="P106" s="125">
        <f>I106+J106</f>
        <v>0</v>
      </c>
      <c r="Q106" s="125">
        <f>ROUND(I106*H106,2)</f>
        <v>0</v>
      </c>
      <c r="R106" s="125">
        <f>ROUND(J106*H106,2)</f>
        <v>0</v>
      </c>
      <c r="S106" s="29"/>
      <c r="T106" s="205">
        <f>S106*H106</f>
        <v>0</v>
      </c>
      <c r="U106" s="205">
        <v>0.0369</v>
      </c>
      <c r="V106" s="205">
        <f>U106*H106</f>
        <v>0.5535</v>
      </c>
      <c r="W106" s="205">
        <v>0</v>
      </c>
      <c r="X106" s="206">
        <f>W106*H106</f>
        <v>0</v>
      </c>
      <c r="AR106" s="10" t="s">
        <v>84</v>
      </c>
      <c r="AT106" s="10" t="s">
        <v>146</v>
      </c>
      <c r="AU106" s="10" t="s">
        <v>78</v>
      </c>
      <c r="AY106" s="10" t="s">
        <v>144</v>
      </c>
      <c r="BE106" s="207">
        <f>IF(O106="základní",K106,0)</f>
        <v>0</v>
      </c>
      <c r="BF106" s="207">
        <f>IF(O106="snížená",K106,0)</f>
        <v>0</v>
      </c>
      <c r="BG106" s="207">
        <f>IF(O106="zákl. přenesená",K106,0)</f>
        <v>0</v>
      </c>
      <c r="BH106" s="207">
        <f>IF(O106="sníž. přenesená",K106,0)</f>
        <v>0</v>
      </c>
      <c r="BI106" s="207">
        <f>IF(O106="nulová",K106,0)</f>
        <v>0</v>
      </c>
      <c r="BJ106" s="10" t="s">
        <v>74</v>
      </c>
      <c r="BK106" s="207">
        <f>ROUND(P106*H106,2)</f>
        <v>0</v>
      </c>
      <c r="BL106" s="10" t="s">
        <v>84</v>
      </c>
      <c r="BM106" s="10" t="s">
        <v>704</v>
      </c>
    </row>
    <row r="107" spans="2:51" s="208" customFormat="1" ht="13.5">
      <c r="B107" s="209"/>
      <c r="C107" s="210"/>
      <c r="D107" s="211" t="s">
        <v>163</v>
      </c>
      <c r="E107" s="212"/>
      <c r="F107" s="213" t="s">
        <v>705</v>
      </c>
      <c r="G107" s="210"/>
      <c r="H107" s="214">
        <v>15</v>
      </c>
      <c r="I107" s="215"/>
      <c r="J107" s="215"/>
      <c r="K107" s="210"/>
      <c r="L107" s="210"/>
      <c r="M107" s="216"/>
      <c r="N107" s="217"/>
      <c r="O107" s="218"/>
      <c r="P107" s="218"/>
      <c r="Q107" s="218"/>
      <c r="R107" s="218"/>
      <c r="S107" s="218"/>
      <c r="T107" s="218"/>
      <c r="U107" s="218"/>
      <c r="V107" s="218"/>
      <c r="W107" s="218"/>
      <c r="X107" s="219"/>
      <c r="AT107" s="220" t="s">
        <v>163</v>
      </c>
      <c r="AU107" s="220" t="s">
        <v>78</v>
      </c>
      <c r="AV107" s="208" t="s">
        <v>78</v>
      </c>
      <c r="AW107" s="208" t="s">
        <v>7</v>
      </c>
      <c r="AX107" s="208" t="s">
        <v>74</v>
      </c>
      <c r="AY107" s="220" t="s">
        <v>144</v>
      </c>
    </row>
    <row r="108" spans="2:65" s="27" customFormat="1" ht="16.5" customHeight="1">
      <c r="B108" s="28"/>
      <c r="C108" s="196" t="s">
        <v>196</v>
      </c>
      <c r="D108" s="196" t="s">
        <v>146</v>
      </c>
      <c r="E108" s="197" t="s">
        <v>169</v>
      </c>
      <c r="F108" s="198" t="s">
        <v>170</v>
      </c>
      <c r="G108" s="199" t="s">
        <v>171</v>
      </c>
      <c r="H108" s="200">
        <v>31.453</v>
      </c>
      <c r="I108" s="201"/>
      <c r="J108" s="201"/>
      <c r="K108" s="202">
        <f>ROUND(P108*H108,2)</f>
        <v>0</v>
      </c>
      <c r="L108" s="198"/>
      <c r="M108" s="49"/>
      <c r="N108" s="203"/>
      <c r="O108" s="204" t="s">
        <v>38</v>
      </c>
      <c r="P108" s="125">
        <f>I108+J108</f>
        <v>0</v>
      </c>
      <c r="Q108" s="125">
        <f>ROUND(I108*H108,2)</f>
        <v>0</v>
      </c>
      <c r="R108" s="125">
        <f>ROUND(J108*H108,2)</f>
        <v>0</v>
      </c>
      <c r="S108" s="29"/>
      <c r="T108" s="205">
        <f>S108*H108</f>
        <v>0</v>
      </c>
      <c r="U108" s="205">
        <v>0</v>
      </c>
      <c r="V108" s="205">
        <f>U108*H108</f>
        <v>0</v>
      </c>
      <c r="W108" s="205">
        <v>0</v>
      </c>
      <c r="X108" s="206">
        <f>W108*H108</f>
        <v>0</v>
      </c>
      <c r="AR108" s="10" t="s">
        <v>84</v>
      </c>
      <c r="AT108" s="10" t="s">
        <v>146</v>
      </c>
      <c r="AU108" s="10" t="s">
        <v>78</v>
      </c>
      <c r="AY108" s="10" t="s">
        <v>144</v>
      </c>
      <c r="BE108" s="207">
        <f>IF(O108="základní",K108,0)</f>
        <v>0</v>
      </c>
      <c r="BF108" s="207">
        <f>IF(O108="snížená",K108,0)</f>
        <v>0</v>
      </c>
      <c r="BG108" s="207">
        <f>IF(O108="zákl. přenesená",K108,0)</f>
        <v>0</v>
      </c>
      <c r="BH108" s="207">
        <f>IF(O108="sníž. přenesená",K108,0)</f>
        <v>0</v>
      </c>
      <c r="BI108" s="207">
        <f>IF(O108="nulová",K108,0)</f>
        <v>0</v>
      </c>
      <c r="BJ108" s="10" t="s">
        <v>74</v>
      </c>
      <c r="BK108" s="207">
        <f>ROUND(P108*H108,2)</f>
        <v>0</v>
      </c>
      <c r="BL108" s="10" t="s">
        <v>84</v>
      </c>
      <c r="BM108" s="10" t="s">
        <v>706</v>
      </c>
    </row>
    <row r="109" spans="2:51" s="208" customFormat="1" ht="13.5">
      <c r="B109" s="209"/>
      <c r="C109" s="210"/>
      <c r="D109" s="211" t="s">
        <v>163</v>
      </c>
      <c r="E109" s="212"/>
      <c r="F109" s="213" t="s">
        <v>707</v>
      </c>
      <c r="G109" s="210"/>
      <c r="H109" s="214">
        <v>31.453</v>
      </c>
      <c r="I109" s="215"/>
      <c r="J109" s="215"/>
      <c r="K109" s="210"/>
      <c r="L109" s="210"/>
      <c r="M109" s="216"/>
      <c r="N109" s="217"/>
      <c r="O109" s="218"/>
      <c r="P109" s="218"/>
      <c r="Q109" s="218"/>
      <c r="R109" s="218"/>
      <c r="S109" s="218"/>
      <c r="T109" s="218"/>
      <c r="U109" s="218"/>
      <c r="V109" s="218"/>
      <c r="W109" s="218"/>
      <c r="X109" s="219"/>
      <c r="AT109" s="220" t="s">
        <v>163</v>
      </c>
      <c r="AU109" s="220" t="s">
        <v>78</v>
      </c>
      <c r="AV109" s="208" t="s">
        <v>78</v>
      </c>
      <c r="AW109" s="208" t="s">
        <v>7</v>
      </c>
      <c r="AX109" s="208" t="s">
        <v>74</v>
      </c>
      <c r="AY109" s="220" t="s">
        <v>144</v>
      </c>
    </row>
    <row r="110" spans="2:65" s="27" customFormat="1" ht="16.5" customHeight="1">
      <c r="B110" s="28"/>
      <c r="C110" s="196" t="s">
        <v>208</v>
      </c>
      <c r="D110" s="196" t="s">
        <v>146</v>
      </c>
      <c r="E110" s="197" t="s">
        <v>708</v>
      </c>
      <c r="F110" s="198" t="s">
        <v>709</v>
      </c>
      <c r="G110" s="199" t="s">
        <v>171</v>
      </c>
      <c r="H110" s="200">
        <v>2.268</v>
      </c>
      <c r="I110" s="201"/>
      <c r="J110" s="201"/>
      <c r="K110" s="202">
        <f>ROUND(P110*H110,2)</f>
        <v>0</v>
      </c>
      <c r="L110" s="198"/>
      <c r="M110" s="49"/>
      <c r="N110" s="203"/>
      <c r="O110" s="204" t="s">
        <v>38</v>
      </c>
      <c r="P110" s="125">
        <f>I110+J110</f>
        <v>0</v>
      </c>
      <c r="Q110" s="125">
        <f>ROUND(I110*H110,2)</f>
        <v>0</v>
      </c>
      <c r="R110" s="125">
        <f>ROUND(J110*H110,2)</f>
        <v>0</v>
      </c>
      <c r="S110" s="29"/>
      <c r="T110" s="205">
        <f>S110*H110</f>
        <v>0</v>
      </c>
      <c r="U110" s="205">
        <v>0</v>
      </c>
      <c r="V110" s="205">
        <f>U110*H110</f>
        <v>0</v>
      </c>
      <c r="W110" s="205">
        <v>0</v>
      </c>
      <c r="X110" s="206">
        <f>W110*H110</f>
        <v>0</v>
      </c>
      <c r="AR110" s="10" t="s">
        <v>84</v>
      </c>
      <c r="AT110" s="10" t="s">
        <v>146</v>
      </c>
      <c r="AU110" s="10" t="s">
        <v>78</v>
      </c>
      <c r="AY110" s="10" t="s">
        <v>144</v>
      </c>
      <c r="BE110" s="207">
        <f>IF(O110="základní",K110,0)</f>
        <v>0</v>
      </c>
      <c r="BF110" s="207">
        <f>IF(O110="snížená",K110,0)</f>
        <v>0</v>
      </c>
      <c r="BG110" s="207">
        <f>IF(O110="zákl. přenesená",K110,0)</f>
        <v>0</v>
      </c>
      <c r="BH110" s="207">
        <f>IF(O110="sníž. přenesená",K110,0)</f>
        <v>0</v>
      </c>
      <c r="BI110" s="207">
        <f>IF(O110="nulová",K110,0)</f>
        <v>0</v>
      </c>
      <c r="BJ110" s="10" t="s">
        <v>74</v>
      </c>
      <c r="BK110" s="207">
        <f>ROUND(P110*H110,2)</f>
        <v>0</v>
      </c>
      <c r="BL110" s="10" t="s">
        <v>84</v>
      </c>
      <c r="BM110" s="10" t="s">
        <v>710</v>
      </c>
    </row>
    <row r="111" spans="2:51" s="208" customFormat="1" ht="13.5">
      <c r="B111" s="209"/>
      <c r="C111" s="210"/>
      <c r="D111" s="211" t="s">
        <v>163</v>
      </c>
      <c r="E111" s="212"/>
      <c r="F111" s="213" t="s">
        <v>711</v>
      </c>
      <c r="G111" s="210"/>
      <c r="H111" s="214">
        <v>2.268</v>
      </c>
      <c r="I111" s="215"/>
      <c r="J111" s="215"/>
      <c r="K111" s="210"/>
      <c r="L111" s="210"/>
      <c r="M111" s="216"/>
      <c r="N111" s="217"/>
      <c r="O111" s="218"/>
      <c r="P111" s="218"/>
      <c r="Q111" s="218"/>
      <c r="R111" s="218"/>
      <c r="S111" s="218"/>
      <c r="T111" s="218"/>
      <c r="U111" s="218"/>
      <c r="V111" s="218"/>
      <c r="W111" s="218"/>
      <c r="X111" s="219"/>
      <c r="AT111" s="220" t="s">
        <v>163</v>
      </c>
      <c r="AU111" s="220" t="s">
        <v>78</v>
      </c>
      <c r="AV111" s="208" t="s">
        <v>78</v>
      </c>
      <c r="AW111" s="208" t="s">
        <v>7</v>
      </c>
      <c r="AX111" s="208" t="s">
        <v>74</v>
      </c>
      <c r="AY111" s="220" t="s">
        <v>144</v>
      </c>
    </row>
    <row r="112" spans="2:65" s="27" customFormat="1" ht="16.5" customHeight="1">
      <c r="B112" s="28"/>
      <c r="C112" s="196" t="s">
        <v>217</v>
      </c>
      <c r="D112" s="196" t="s">
        <v>146</v>
      </c>
      <c r="E112" s="197" t="s">
        <v>174</v>
      </c>
      <c r="F112" s="198" t="s">
        <v>175</v>
      </c>
      <c r="G112" s="199" t="s">
        <v>171</v>
      </c>
      <c r="H112" s="200">
        <v>78.634</v>
      </c>
      <c r="I112" s="201"/>
      <c r="J112" s="201"/>
      <c r="K112" s="202">
        <f>ROUND(P112*H112,2)</f>
        <v>0</v>
      </c>
      <c r="L112" s="198"/>
      <c r="M112" s="49"/>
      <c r="N112" s="203"/>
      <c r="O112" s="204" t="s">
        <v>38</v>
      </c>
      <c r="P112" s="125">
        <f>I112+J112</f>
        <v>0</v>
      </c>
      <c r="Q112" s="125">
        <f>ROUND(I112*H112,2)</f>
        <v>0</v>
      </c>
      <c r="R112" s="125">
        <f>ROUND(J112*H112,2)</f>
        <v>0</v>
      </c>
      <c r="S112" s="29"/>
      <c r="T112" s="205">
        <f>S112*H112</f>
        <v>0</v>
      </c>
      <c r="U112" s="205">
        <v>0</v>
      </c>
      <c r="V112" s="205">
        <f>U112*H112</f>
        <v>0</v>
      </c>
      <c r="W112" s="205">
        <v>0</v>
      </c>
      <c r="X112" s="206">
        <f>W112*H112</f>
        <v>0</v>
      </c>
      <c r="AR112" s="10" t="s">
        <v>84</v>
      </c>
      <c r="AT112" s="10" t="s">
        <v>146</v>
      </c>
      <c r="AU112" s="10" t="s">
        <v>78</v>
      </c>
      <c r="AY112" s="10" t="s">
        <v>144</v>
      </c>
      <c r="BE112" s="207">
        <f>IF(O112="základní",K112,0)</f>
        <v>0</v>
      </c>
      <c r="BF112" s="207">
        <f>IF(O112="snížená",K112,0)</f>
        <v>0</v>
      </c>
      <c r="BG112" s="207">
        <f>IF(O112="zákl. přenesená",K112,0)</f>
        <v>0</v>
      </c>
      <c r="BH112" s="207">
        <f>IF(O112="sníž. přenesená",K112,0)</f>
        <v>0</v>
      </c>
      <c r="BI112" s="207">
        <f>IF(O112="nulová",K112,0)</f>
        <v>0</v>
      </c>
      <c r="BJ112" s="10" t="s">
        <v>74</v>
      </c>
      <c r="BK112" s="207">
        <f>ROUND(P112*H112,2)</f>
        <v>0</v>
      </c>
      <c r="BL112" s="10" t="s">
        <v>84</v>
      </c>
      <c r="BM112" s="10" t="s">
        <v>712</v>
      </c>
    </row>
    <row r="113" spans="2:51" s="208" customFormat="1" ht="40.5">
      <c r="B113" s="209"/>
      <c r="C113" s="210"/>
      <c r="D113" s="211" t="s">
        <v>163</v>
      </c>
      <c r="E113" s="212"/>
      <c r="F113" s="213" t="s">
        <v>713</v>
      </c>
      <c r="G113" s="210"/>
      <c r="H113" s="214">
        <v>264.035</v>
      </c>
      <c r="I113" s="215"/>
      <c r="J113" s="215"/>
      <c r="K113" s="210"/>
      <c r="L113" s="210"/>
      <c r="M113" s="216"/>
      <c r="N113" s="217"/>
      <c r="O113" s="218"/>
      <c r="P113" s="218"/>
      <c r="Q113" s="218"/>
      <c r="R113" s="218"/>
      <c r="S113" s="218"/>
      <c r="T113" s="218"/>
      <c r="U113" s="218"/>
      <c r="V113" s="218"/>
      <c r="W113" s="218"/>
      <c r="X113" s="219"/>
      <c r="AT113" s="220" t="s">
        <v>163</v>
      </c>
      <c r="AU113" s="220" t="s">
        <v>78</v>
      </c>
      <c r="AV113" s="208" t="s">
        <v>78</v>
      </c>
      <c r="AW113" s="208" t="s">
        <v>7</v>
      </c>
      <c r="AX113" s="208" t="s">
        <v>69</v>
      </c>
      <c r="AY113" s="220" t="s">
        <v>144</v>
      </c>
    </row>
    <row r="114" spans="2:51" s="208" customFormat="1" ht="13.5">
      <c r="B114" s="209"/>
      <c r="C114" s="210"/>
      <c r="D114" s="211" t="s">
        <v>163</v>
      </c>
      <c r="E114" s="212"/>
      <c r="F114" s="213" t="s">
        <v>714</v>
      </c>
      <c r="G114" s="210"/>
      <c r="H114" s="214">
        <v>72.79</v>
      </c>
      <c r="I114" s="215"/>
      <c r="J114" s="215"/>
      <c r="K114" s="210"/>
      <c r="L114" s="210"/>
      <c r="M114" s="216"/>
      <c r="N114" s="217"/>
      <c r="O114" s="218"/>
      <c r="P114" s="218"/>
      <c r="Q114" s="218"/>
      <c r="R114" s="218"/>
      <c r="S114" s="218"/>
      <c r="T114" s="218"/>
      <c r="U114" s="218"/>
      <c r="V114" s="218"/>
      <c r="W114" s="218"/>
      <c r="X114" s="219"/>
      <c r="AT114" s="220" t="s">
        <v>163</v>
      </c>
      <c r="AU114" s="220" t="s">
        <v>78</v>
      </c>
      <c r="AV114" s="208" t="s">
        <v>78</v>
      </c>
      <c r="AW114" s="208" t="s">
        <v>7</v>
      </c>
      <c r="AX114" s="208" t="s">
        <v>69</v>
      </c>
      <c r="AY114" s="220" t="s">
        <v>144</v>
      </c>
    </row>
    <row r="115" spans="2:51" s="208" customFormat="1" ht="13.5">
      <c r="B115" s="209"/>
      <c r="C115" s="210"/>
      <c r="D115" s="211" t="s">
        <v>163</v>
      </c>
      <c r="E115" s="212"/>
      <c r="F115" s="213" t="s">
        <v>715</v>
      </c>
      <c r="G115" s="210"/>
      <c r="H115" s="214">
        <v>6.45</v>
      </c>
      <c r="I115" s="215"/>
      <c r="J115" s="215"/>
      <c r="K115" s="210"/>
      <c r="L115" s="210"/>
      <c r="M115" s="216"/>
      <c r="N115" s="217"/>
      <c r="O115" s="218"/>
      <c r="P115" s="218"/>
      <c r="Q115" s="218"/>
      <c r="R115" s="218"/>
      <c r="S115" s="218"/>
      <c r="T115" s="218"/>
      <c r="U115" s="218"/>
      <c r="V115" s="218"/>
      <c r="W115" s="218"/>
      <c r="X115" s="219"/>
      <c r="AT115" s="220" t="s">
        <v>163</v>
      </c>
      <c r="AU115" s="220" t="s">
        <v>78</v>
      </c>
      <c r="AV115" s="208" t="s">
        <v>78</v>
      </c>
      <c r="AW115" s="208" t="s">
        <v>7</v>
      </c>
      <c r="AX115" s="208" t="s">
        <v>69</v>
      </c>
      <c r="AY115" s="220" t="s">
        <v>144</v>
      </c>
    </row>
    <row r="116" spans="2:51" s="221" customFormat="1" ht="13.5">
      <c r="B116" s="222"/>
      <c r="C116" s="223"/>
      <c r="D116" s="211" t="s">
        <v>163</v>
      </c>
      <c r="E116" s="224"/>
      <c r="F116" s="225" t="s">
        <v>179</v>
      </c>
      <c r="G116" s="223"/>
      <c r="H116" s="226">
        <v>343.275</v>
      </c>
      <c r="I116" s="227"/>
      <c r="J116" s="227"/>
      <c r="K116" s="223"/>
      <c r="L116" s="223"/>
      <c r="M116" s="228"/>
      <c r="N116" s="229"/>
      <c r="O116" s="230"/>
      <c r="P116" s="230"/>
      <c r="Q116" s="230"/>
      <c r="R116" s="230"/>
      <c r="S116" s="230"/>
      <c r="T116" s="230"/>
      <c r="U116" s="230"/>
      <c r="V116" s="230"/>
      <c r="W116" s="230"/>
      <c r="X116" s="231"/>
      <c r="AT116" s="232" t="s">
        <v>163</v>
      </c>
      <c r="AU116" s="232" t="s">
        <v>78</v>
      </c>
      <c r="AV116" s="221" t="s">
        <v>81</v>
      </c>
      <c r="AW116" s="221" t="s">
        <v>7</v>
      </c>
      <c r="AX116" s="221" t="s">
        <v>69</v>
      </c>
      <c r="AY116" s="232" t="s">
        <v>144</v>
      </c>
    </row>
    <row r="117" spans="2:51" s="208" customFormat="1" ht="13.5">
      <c r="B117" s="209"/>
      <c r="C117" s="210"/>
      <c r="D117" s="211" t="s">
        <v>163</v>
      </c>
      <c r="E117" s="212"/>
      <c r="F117" s="213" t="s">
        <v>716</v>
      </c>
      <c r="G117" s="210"/>
      <c r="H117" s="214">
        <v>162.291</v>
      </c>
      <c r="I117" s="215"/>
      <c r="J117" s="215"/>
      <c r="K117" s="210"/>
      <c r="L117" s="210"/>
      <c r="M117" s="216"/>
      <c r="N117" s="217"/>
      <c r="O117" s="218"/>
      <c r="P117" s="218"/>
      <c r="Q117" s="218"/>
      <c r="R117" s="218"/>
      <c r="S117" s="218"/>
      <c r="T117" s="218"/>
      <c r="U117" s="218"/>
      <c r="V117" s="218"/>
      <c r="W117" s="218"/>
      <c r="X117" s="219"/>
      <c r="AT117" s="220" t="s">
        <v>163</v>
      </c>
      <c r="AU117" s="220" t="s">
        <v>78</v>
      </c>
      <c r="AV117" s="208" t="s">
        <v>78</v>
      </c>
      <c r="AW117" s="208" t="s">
        <v>7</v>
      </c>
      <c r="AX117" s="208" t="s">
        <v>69</v>
      </c>
      <c r="AY117" s="220" t="s">
        <v>144</v>
      </c>
    </row>
    <row r="118" spans="2:51" s="208" customFormat="1" ht="13.5">
      <c r="B118" s="209"/>
      <c r="C118" s="210"/>
      <c r="D118" s="211" t="s">
        <v>163</v>
      </c>
      <c r="E118" s="212"/>
      <c r="F118" s="213" t="s">
        <v>717</v>
      </c>
      <c r="G118" s="210"/>
      <c r="H118" s="214">
        <v>36.395</v>
      </c>
      <c r="I118" s="215"/>
      <c r="J118" s="215"/>
      <c r="K118" s="210"/>
      <c r="L118" s="210"/>
      <c r="M118" s="216"/>
      <c r="N118" s="217"/>
      <c r="O118" s="218"/>
      <c r="P118" s="218"/>
      <c r="Q118" s="218"/>
      <c r="R118" s="218"/>
      <c r="S118" s="218"/>
      <c r="T118" s="218"/>
      <c r="U118" s="218"/>
      <c r="V118" s="218"/>
      <c r="W118" s="218"/>
      <c r="X118" s="219"/>
      <c r="AT118" s="220" t="s">
        <v>163</v>
      </c>
      <c r="AU118" s="220" t="s">
        <v>78</v>
      </c>
      <c r="AV118" s="208" t="s">
        <v>78</v>
      </c>
      <c r="AW118" s="208" t="s">
        <v>7</v>
      </c>
      <c r="AX118" s="208" t="s">
        <v>69</v>
      </c>
      <c r="AY118" s="220" t="s">
        <v>144</v>
      </c>
    </row>
    <row r="119" spans="2:51" s="208" customFormat="1" ht="13.5">
      <c r="B119" s="209"/>
      <c r="C119" s="210"/>
      <c r="D119" s="211" t="s">
        <v>163</v>
      </c>
      <c r="E119" s="212"/>
      <c r="F119" s="213" t="s">
        <v>718</v>
      </c>
      <c r="G119" s="210"/>
      <c r="H119" s="214">
        <v>-47.81</v>
      </c>
      <c r="I119" s="215"/>
      <c r="J119" s="215"/>
      <c r="K119" s="210"/>
      <c r="L119" s="210"/>
      <c r="M119" s="216"/>
      <c r="N119" s="217"/>
      <c r="O119" s="218"/>
      <c r="P119" s="218"/>
      <c r="Q119" s="218"/>
      <c r="R119" s="218"/>
      <c r="S119" s="218"/>
      <c r="T119" s="218"/>
      <c r="U119" s="218"/>
      <c r="V119" s="218"/>
      <c r="W119" s="218"/>
      <c r="X119" s="219"/>
      <c r="AT119" s="220" t="s">
        <v>163</v>
      </c>
      <c r="AU119" s="220" t="s">
        <v>78</v>
      </c>
      <c r="AV119" s="208" t="s">
        <v>78</v>
      </c>
      <c r="AW119" s="208" t="s">
        <v>7</v>
      </c>
      <c r="AX119" s="208" t="s">
        <v>69</v>
      </c>
      <c r="AY119" s="220" t="s">
        <v>144</v>
      </c>
    </row>
    <row r="120" spans="2:51" s="208" customFormat="1" ht="13.5">
      <c r="B120" s="209"/>
      <c r="C120" s="210"/>
      <c r="D120" s="211" t="s">
        <v>163</v>
      </c>
      <c r="E120" s="212"/>
      <c r="F120" s="213" t="s">
        <v>719</v>
      </c>
      <c r="G120" s="210"/>
      <c r="H120" s="214">
        <v>-2.268</v>
      </c>
      <c r="I120" s="215"/>
      <c r="J120" s="215"/>
      <c r="K120" s="210"/>
      <c r="L120" s="210"/>
      <c r="M120" s="216"/>
      <c r="N120" s="217"/>
      <c r="O120" s="218"/>
      <c r="P120" s="218"/>
      <c r="Q120" s="218"/>
      <c r="R120" s="218"/>
      <c r="S120" s="218"/>
      <c r="T120" s="218"/>
      <c r="U120" s="218"/>
      <c r="V120" s="218"/>
      <c r="W120" s="218"/>
      <c r="X120" s="219"/>
      <c r="AT120" s="220" t="s">
        <v>163</v>
      </c>
      <c r="AU120" s="220" t="s">
        <v>78</v>
      </c>
      <c r="AV120" s="208" t="s">
        <v>78</v>
      </c>
      <c r="AW120" s="208" t="s">
        <v>7</v>
      </c>
      <c r="AX120" s="208" t="s">
        <v>69</v>
      </c>
      <c r="AY120" s="220" t="s">
        <v>144</v>
      </c>
    </row>
    <row r="121" spans="2:51" s="208" customFormat="1" ht="13.5">
      <c r="B121" s="209"/>
      <c r="C121" s="210"/>
      <c r="D121" s="211" t="s">
        <v>163</v>
      </c>
      <c r="E121" s="212"/>
      <c r="F121" s="213" t="s">
        <v>720</v>
      </c>
      <c r="G121" s="210"/>
      <c r="H121" s="214">
        <v>6.618</v>
      </c>
      <c r="I121" s="215"/>
      <c r="J121" s="215"/>
      <c r="K121" s="210"/>
      <c r="L121" s="210"/>
      <c r="M121" s="216"/>
      <c r="N121" s="217"/>
      <c r="O121" s="218"/>
      <c r="P121" s="218"/>
      <c r="Q121" s="218"/>
      <c r="R121" s="218"/>
      <c r="S121" s="218"/>
      <c r="T121" s="218"/>
      <c r="U121" s="218"/>
      <c r="V121" s="218"/>
      <c r="W121" s="218"/>
      <c r="X121" s="219"/>
      <c r="AT121" s="220" t="s">
        <v>163</v>
      </c>
      <c r="AU121" s="220" t="s">
        <v>78</v>
      </c>
      <c r="AV121" s="208" t="s">
        <v>78</v>
      </c>
      <c r="AW121" s="208" t="s">
        <v>7</v>
      </c>
      <c r="AX121" s="208" t="s">
        <v>69</v>
      </c>
      <c r="AY121" s="220" t="s">
        <v>144</v>
      </c>
    </row>
    <row r="122" spans="2:51" s="208" customFormat="1" ht="13.5">
      <c r="B122" s="209"/>
      <c r="C122" s="210"/>
      <c r="D122" s="211" t="s">
        <v>163</v>
      </c>
      <c r="E122" s="212"/>
      <c r="F122" s="213" t="s">
        <v>721</v>
      </c>
      <c r="G122" s="210"/>
      <c r="H122" s="214">
        <v>2.041</v>
      </c>
      <c r="I122" s="215"/>
      <c r="J122" s="215"/>
      <c r="K122" s="210"/>
      <c r="L122" s="210"/>
      <c r="M122" s="216"/>
      <c r="N122" s="217"/>
      <c r="O122" s="218"/>
      <c r="P122" s="218"/>
      <c r="Q122" s="218"/>
      <c r="R122" s="218"/>
      <c r="S122" s="218"/>
      <c r="T122" s="218"/>
      <c r="U122" s="218"/>
      <c r="V122" s="218"/>
      <c r="W122" s="218"/>
      <c r="X122" s="219"/>
      <c r="AT122" s="220" t="s">
        <v>163</v>
      </c>
      <c r="AU122" s="220" t="s">
        <v>78</v>
      </c>
      <c r="AV122" s="208" t="s">
        <v>78</v>
      </c>
      <c r="AW122" s="208" t="s">
        <v>7</v>
      </c>
      <c r="AX122" s="208" t="s">
        <v>69</v>
      </c>
      <c r="AY122" s="220" t="s">
        <v>144</v>
      </c>
    </row>
    <row r="123" spans="2:51" s="221" customFormat="1" ht="13.5">
      <c r="B123" s="222"/>
      <c r="C123" s="223"/>
      <c r="D123" s="211" t="s">
        <v>163</v>
      </c>
      <c r="E123" s="224"/>
      <c r="F123" s="225" t="s">
        <v>179</v>
      </c>
      <c r="G123" s="223"/>
      <c r="H123" s="226">
        <v>157.267</v>
      </c>
      <c r="I123" s="227"/>
      <c r="J123" s="227"/>
      <c r="K123" s="223"/>
      <c r="L123" s="223"/>
      <c r="M123" s="228"/>
      <c r="N123" s="229"/>
      <c r="O123" s="230"/>
      <c r="P123" s="230"/>
      <c r="Q123" s="230"/>
      <c r="R123" s="230"/>
      <c r="S123" s="230"/>
      <c r="T123" s="230"/>
      <c r="U123" s="230"/>
      <c r="V123" s="230"/>
      <c r="W123" s="230"/>
      <c r="X123" s="231"/>
      <c r="AT123" s="232" t="s">
        <v>163</v>
      </c>
      <c r="AU123" s="232" t="s">
        <v>78</v>
      </c>
      <c r="AV123" s="221" t="s">
        <v>81</v>
      </c>
      <c r="AW123" s="221" t="s">
        <v>7</v>
      </c>
      <c r="AX123" s="221" t="s">
        <v>69</v>
      </c>
      <c r="AY123" s="232" t="s">
        <v>144</v>
      </c>
    </row>
    <row r="124" spans="2:51" s="208" customFormat="1" ht="13.5">
      <c r="B124" s="209"/>
      <c r="C124" s="210"/>
      <c r="D124" s="211" t="s">
        <v>163</v>
      </c>
      <c r="E124" s="212"/>
      <c r="F124" s="213" t="s">
        <v>722</v>
      </c>
      <c r="G124" s="210"/>
      <c r="H124" s="214">
        <v>78.634</v>
      </c>
      <c r="I124" s="215"/>
      <c r="J124" s="215"/>
      <c r="K124" s="210"/>
      <c r="L124" s="210"/>
      <c r="M124" s="216"/>
      <c r="N124" s="217"/>
      <c r="O124" s="218"/>
      <c r="P124" s="218"/>
      <c r="Q124" s="218"/>
      <c r="R124" s="218"/>
      <c r="S124" s="218"/>
      <c r="T124" s="218"/>
      <c r="U124" s="218"/>
      <c r="V124" s="218"/>
      <c r="W124" s="218"/>
      <c r="X124" s="219"/>
      <c r="AT124" s="220" t="s">
        <v>163</v>
      </c>
      <c r="AU124" s="220" t="s">
        <v>78</v>
      </c>
      <c r="AV124" s="208" t="s">
        <v>78</v>
      </c>
      <c r="AW124" s="208" t="s">
        <v>7</v>
      </c>
      <c r="AX124" s="208" t="s">
        <v>74</v>
      </c>
      <c r="AY124" s="220" t="s">
        <v>144</v>
      </c>
    </row>
    <row r="125" spans="2:65" s="27" customFormat="1" ht="16.5" customHeight="1">
      <c r="B125" s="28"/>
      <c r="C125" s="196" t="s">
        <v>221</v>
      </c>
      <c r="D125" s="196" t="s">
        <v>146</v>
      </c>
      <c r="E125" s="197" t="s">
        <v>184</v>
      </c>
      <c r="F125" s="198" t="s">
        <v>185</v>
      </c>
      <c r="G125" s="199" t="s">
        <v>171</v>
      </c>
      <c r="H125" s="200">
        <v>78.634</v>
      </c>
      <c r="I125" s="201"/>
      <c r="J125" s="201"/>
      <c r="K125" s="202">
        <f>ROUND(P125*H125,2)</f>
        <v>0</v>
      </c>
      <c r="L125" s="198"/>
      <c r="M125" s="49"/>
      <c r="N125" s="203"/>
      <c r="O125" s="204" t="s">
        <v>38</v>
      </c>
      <c r="P125" s="125">
        <f>I125+J125</f>
        <v>0</v>
      </c>
      <c r="Q125" s="125">
        <f>ROUND(I125*H125,2)</f>
        <v>0</v>
      </c>
      <c r="R125" s="125">
        <f>ROUND(J125*H125,2)</f>
        <v>0</v>
      </c>
      <c r="S125" s="29"/>
      <c r="T125" s="205">
        <f>S125*H125</f>
        <v>0</v>
      </c>
      <c r="U125" s="205">
        <v>0</v>
      </c>
      <c r="V125" s="205">
        <f>U125*H125</f>
        <v>0</v>
      </c>
      <c r="W125" s="205">
        <v>0</v>
      </c>
      <c r="X125" s="206">
        <f>W125*H125</f>
        <v>0</v>
      </c>
      <c r="AR125" s="10" t="s">
        <v>84</v>
      </c>
      <c r="AT125" s="10" t="s">
        <v>146</v>
      </c>
      <c r="AU125" s="10" t="s">
        <v>78</v>
      </c>
      <c r="AY125" s="10" t="s">
        <v>144</v>
      </c>
      <c r="BE125" s="207">
        <f>IF(O125="základní",K125,0)</f>
        <v>0</v>
      </c>
      <c r="BF125" s="207">
        <f>IF(O125="snížená",K125,0)</f>
        <v>0</v>
      </c>
      <c r="BG125" s="207">
        <f>IF(O125="zákl. přenesená",K125,0)</f>
        <v>0</v>
      </c>
      <c r="BH125" s="207">
        <f>IF(O125="sníž. přenesená",K125,0)</f>
        <v>0</v>
      </c>
      <c r="BI125" s="207">
        <f>IF(O125="nulová",K125,0)</f>
        <v>0</v>
      </c>
      <c r="BJ125" s="10" t="s">
        <v>74</v>
      </c>
      <c r="BK125" s="207">
        <f>ROUND(P125*H125,2)</f>
        <v>0</v>
      </c>
      <c r="BL125" s="10" t="s">
        <v>84</v>
      </c>
      <c r="BM125" s="10" t="s">
        <v>723</v>
      </c>
    </row>
    <row r="126" spans="2:65" s="27" customFormat="1" ht="16.5" customHeight="1">
      <c r="B126" s="28"/>
      <c r="C126" s="196" t="s">
        <v>11</v>
      </c>
      <c r="D126" s="196" t="s">
        <v>146</v>
      </c>
      <c r="E126" s="197" t="s">
        <v>188</v>
      </c>
      <c r="F126" s="198" t="s">
        <v>189</v>
      </c>
      <c r="G126" s="199" t="s">
        <v>171</v>
      </c>
      <c r="H126" s="200">
        <v>62.907</v>
      </c>
      <c r="I126" s="201"/>
      <c r="J126" s="201"/>
      <c r="K126" s="202">
        <f>ROUND(P126*H126,2)</f>
        <v>0</v>
      </c>
      <c r="L126" s="198"/>
      <c r="M126" s="49"/>
      <c r="N126" s="203"/>
      <c r="O126" s="204" t="s">
        <v>38</v>
      </c>
      <c r="P126" s="125">
        <f>I126+J126</f>
        <v>0</v>
      </c>
      <c r="Q126" s="125">
        <f>ROUND(I126*H126,2)</f>
        <v>0</v>
      </c>
      <c r="R126" s="125">
        <f>ROUND(J126*H126,2)</f>
        <v>0</v>
      </c>
      <c r="S126" s="29"/>
      <c r="T126" s="205">
        <f>S126*H126</f>
        <v>0</v>
      </c>
      <c r="U126" s="205">
        <v>0</v>
      </c>
      <c r="V126" s="205">
        <f>U126*H126</f>
        <v>0</v>
      </c>
      <c r="W126" s="205">
        <v>0</v>
      </c>
      <c r="X126" s="206">
        <f>W126*H126</f>
        <v>0</v>
      </c>
      <c r="AR126" s="10" t="s">
        <v>84</v>
      </c>
      <c r="AT126" s="10" t="s">
        <v>146</v>
      </c>
      <c r="AU126" s="10" t="s">
        <v>78</v>
      </c>
      <c r="AY126" s="10" t="s">
        <v>144</v>
      </c>
      <c r="BE126" s="207">
        <f>IF(O126="základní",K126,0)</f>
        <v>0</v>
      </c>
      <c r="BF126" s="207">
        <f>IF(O126="snížená",K126,0)</f>
        <v>0</v>
      </c>
      <c r="BG126" s="207">
        <f>IF(O126="zákl. přenesená",K126,0)</f>
        <v>0</v>
      </c>
      <c r="BH126" s="207">
        <f>IF(O126="sníž. přenesená",K126,0)</f>
        <v>0</v>
      </c>
      <c r="BI126" s="207">
        <f>IF(O126="nulová",K126,0)</f>
        <v>0</v>
      </c>
      <c r="BJ126" s="10" t="s">
        <v>74</v>
      </c>
      <c r="BK126" s="207">
        <f>ROUND(P126*H126,2)</f>
        <v>0</v>
      </c>
      <c r="BL126" s="10" t="s">
        <v>84</v>
      </c>
      <c r="BM126" s="10" t="s">
        <v>724</v>
      </c>
    </row>
    <row r="127" spans="2:51" s="208" customFormat="1" ht="13.5">
      <c r="B127" s="209"/>
      <c r="C127" s="210"/>
      <c r="D127" s="211" t="s">
        <v>163</v>
      </c>
      <c r="E127" s="212"/>
      <c r="F127" s="213" t="s">
        <v>725</v>
      </c>
      <c r="G127" s="210"/>
      <c r="H127" s="214">
        <v>62.907</v>
      </c>
      <c r="I127" s="215"/>
      <c r="J127" s="215"/>
      <c r="K127" s="210"/>
      <c r="L127" s="210"/>
      <c r="M127" s="216"/>
      <c r="N127" s="217"/>
      <c r="O127" s="218"/>
      <c r="P127" s="218"/>
      <c r="Q127" s="218"/>
      <c r="R127" s="218"/>
      <c r="S127" s="218"/>
      <c r="T127" s="218"/>
      <c r="U127" s="218"/>
      <c r="V127" s="218"/>
      <c r="W127" s="218"/>
      <c r="X127" s="219"/>
      <c r="AT127" s="220" t="s">
        <v>163</v>
      </c>
      <c r="AU127" s="220" t="s">
        <v>78</v>
      </c>
      <c r="AV127" s="208" t="s">
        <v>78</v>
      </c>
      <c r="AW127" s="208" t="s">
        <v>7</v>
      </c>
      <c r="AX127" s="208" t="s">
        <v>74</v>
      </c>
      <c r="AY127" s="220" t="s">
        <v>144</v>
      </c>
    </row>
    <row r="128" spans="2:65" s="27" customFormat="1" ht="16.5" customHeight="1">
      <c r="B128" s="28"/>
      <c r="C128" s="196" t="s">
        <v>229</v>
      </c>
      <c r="D128" s="196" t="s">
        <v>146</v>
      </c>
      <c r="E128" s="197" t="s">
        <v>193</v>
      </c>
      <c r="F128" s="198" t="s">
        <v>194</v>
      </c>
      <c r="G128" s="199" t="s">
        <v>171</v>
      </c>
      <c r="H128" s="200">
        <v>62.907</v>
      </c>
      <c r="I128" s="201"/>
      <c r="J128" s="201"/>
      <c r="K128" s="202">
        <f>ROUND(P128*H128,2)</f>
        <v>0</v>
      </c>
      <c r="L128" s="198"/>
      <c r="M128" s="49"/>
      <c r="N128" s="203"/>
      <c r="O128" s="204" t="s">
        <v>38</v>
      </c>
      <c r="P128" s="125">
        <f>I128+J128</f>
        <v>0</v>
      </c>
      <c r="Q128" s="125">
        <f>ROUND(I128*H128,2)</f>
        <v>0</v>
      </c>
      <c r="R128" s="125">
        <f>ROUND(J128*H128,2)</f>
        <v>0</v>
      </c>
      <c r="S128" s="29"/>
      <c r="T128" s="205">
        <f>S128*H128</f>
        <v>0</v>
      </c>
      <c r="U128" s="205">
        <v>0</v>
      </c>
      <c r="V128" s="205">
        <f>U128*H128</f>
        <v>0</v>
      </c>
      <c r="W128" s="205">
        <v>0</v>
      </c>
      <c r="X128" s="206">
        <f>W128*H128</f>
        <v>0</v>
      </c>
      <c r="AR128" s="10" t="s">
        <v>84</v>
      </c>
      <c r="AT128" s="10" t="s">
        <v>146</v>
      </c>
      <c r="AU128" s="10" t="s">
        <v>78</v>
      </c>
      <c r="AY128" s="10" t="s">
        <v>144</v>
      </c>
      <c r="BE128" s="207">
        <f>IF(O128="základní",K128,0)</f>
        <v>0</v>
      </c>
      <c r="BF128" s="207">
        <f>IF(O128="snížená",K128,0)</f>
        <v>0</v>
      </c>
      <c r="BG128" s="207">
        <f>IF(O128="zákl. přenesená",K128,0)</f>
        <v>0</v>
      </c>
      <c r="BH128" s="207">
        <f>IF(O128="sníž. přenesená",K128,0)</f>
        <v>0</v>
      </c>
      <c r="BI128" s="207">
        <f>IF(O128="nulová",K128,0)</f>
        <v>0</v>
      </c>
      <c r="BJ128" s="10" t="s">
        <v>74</v>
      </c>
      <c r="BK128" s="207">
        <f>ROUND(P128*H128,2)</f>
        <v>0</v>
      </c>
      <c r="BL128" s="10" t="s">
        <v>84</v>
      </c>
      <c r="BM128" s="10" t="s">
        <v>726</v>
      </c>
    </row>
    <row r="129" spans="2:65" s="27" customFormat="1" ht="16.5" customHeight="1">
      <c r="B129" s="28"/>
      <c r="C129" s="196" t="s">
        <v>234</v>
      </c>
      <c r="D129" s="196" t="s">
        <v>146</v>
      </c>
      <c r="E129" s="197" t="s">
        <v>197</v>
      </c>
      <c r="F129" s="198" t="s">
        <v>198</v>
      </c>
      <c r="G129" s="199" t="s">
        <v>171</v>
      </c>
      <c r="H129" s="200">
        <v>15.727</v>
      </c>
      <c r="I129" s="201"/>
      <c r="J129" s="201"/>
      <c r="K129" s="202">
        <f>ROUND(P129*H129,2)</f>
        <v>0</v>
      </c>
      <c r="L129" s="198"/>
      <c r="M129" s="49"/>
      <c r="N129" s="203"/>
      <c r="O129" s="204" t="s">
        <v>38</v>
      </c>
      <c r="P129" s="125">
        <f>I129+J129</f>
        <v>0</v>
      </c>
      <c r="Q129" s="125">
        <f>ROUND(I129*H129,2)</f>
        <v>0</v>
      </c>
      <c r="R129" s="125">
        <f>ROUND(J129*H129,2)</f>
        <v>0</v>
      </c>
      <c r="S129" s="29"/>
      <c r="T129" s="205">
        <f>S129*H129</f>
        <v>0</v>
      </c>
      <c r="U129" s="205">
        <v>0.010440000000000001</v>
      </c>
      <c r="V129" s="205">
        <f>U129*H129</f>
        <v>0.16418988000000004</v>
      </c>
      <c r="W129" s="205">
        <v>0</v>
      </c>
      <c r="X129" s="206">
        <f>W129*H129</f>
        <v>0</v>
      </c>
      <c r="AR129" s="10" t="s">
        <v>84</v>
      </c>
      <c r="AT129" s="10" t="s">
        <v>146</v>
      </c>
      <c r="AU129" s="10" t="s">
        <v>78</v>
      </c>
      <c r="AY129" s="10" t="s">
        <v>144</v>
      </c>
      <c r="BE129" s="207">
        <f>IF(O129="základní",K129,0)</f>
        <v>0</v>
      </c>
      <c r="BF129" s="207">
        <f>IF(O129="snížená",K129,0)</f>
        <v>0</v>
      </c>
      <c r="BG129" s="207">
        <f>IF(O129="zákl. přenesená",K129,0)</f>
        <v>0</v>
      </c>
      <c r="BH129" s="207">
        <f>IF(O129="sníž. přenesená",K129,0)</f>
        <v>0</v>
      </c>
      <c r="BI129" s="207">
        <f>IF(O129="nulová",K129,0)</f>
        <v>0</v>
      </c>
      <c r="BJ129" s="10" t="s">
        <v>74</v>
      </c>
      <c r="BK129" s="207">
        <f>ROUND(P129*H129,2)</f>
        <v>0</v>
      </c>
      <c r="BL129" s="10" t="s">
        <v>84</v>
      </c>
      <c r="BM129" s="10" t="s">
        <v>727</v>
      </c>
    </row>
    <row r="130" spans="2:51" s="208" customFormat="1" ht="13.5">
      <c r="B130" s="209"/>
      <c r="C130" s="210"/>
      <c r="D130" s="211" t="s">
        <v>163</v>
      </c>
      <c r="E130" s="212"/>
      <c r="F130" s="213" t="s">
        <v>728</v>
      </c>
      <c r="G130" s="210"/>
      <c r="H130" s="214">
        <v>15.727</v>
      </c>
      <c r="I130" s="215"/>
      <c r="J130" s="215"/>
      <c r="K130" s="210"/>
      <c r="L130" s="210"/>
      <c r="M130" s="216"/>
      <c r="N130" s="217"/>
      <c r="O130" s="218"/>
      <c r="P130" s="218"/>
      <c r="Q130" s="218"/>
      <c r="R130" s="218"/>
      <c r="S130" s="218"/>
      <c r="T130" s="218"/>
      <c r="U130" s="218"/>
      <c r="V130" s="218"/>
      <c r="W130" s="218"/>
      <c r="X130" s="219"/>
      <c r="AT130" s="220" t="s">
        <v>163</v>
      </c>
      <c r="AU130" s="220" t="s">
        <v>78</v>
      </c>
      <c r="AV130" s="208" t="s">
        <v>78</v>
      </c>
      <c r="AW130" s="208" t="s">
        <v>7</v>
      </c>
      <c r="AX130" s="208" t="s">
        <v>74</v>
      </c>
      <c r="AY130" s="220" t="s">
        <v>144</v>
      </c>
    </row>
    <row r="131" spans="2:65" s="27" customFormat="1" ht="16.5" customHeight="1">
      <c r="B131" s="28"/>
      <c r="C131" s="196" t="s">
        <v>239</v>
      </c>
      <c r="D131" s="196" t="s">
        <v>146</v>
      </c>
      <c r="E131" s="197" t="s">
        <v>202</v>
      </c>
      <c r="F131" s="198" t="s">
        <v>203</v>
      </c>
      <c r="G131" s="199" t="s">
        <v>204</v>
      </c>
      <c r="H131" s="200">
        <v>306.88</v>
      </c>
      <c r="I131" s="201"/>
      <c r="J131" s="201"/>
      <c r="K131" s="202">
        <f>ROUND(P131*H131,2)</f>
        <v>0</v>
      </c>
      <c r="L131" s="198"/>
      <c r="M131" s="49"/>
      <c r="N131" s="203"/>
      <c r="O131" s="204" t="s">
        <v>38</v>
      </c>
      <c r="P131" s="125">
        <f>I131+J131</f>
        <v>0</v>
      </c>
      <c r="Q131" s="125">
        <f>ROUND(I131*H131,2)</f>
        <v>0</v>
      </c>
      <c r="R131" s="125">
        <f>ROUND(J131*H131,2)</f>
        <v>0</v>
      </c>
      <c r="S131" s="29"/>
      <c r="T131" s="205">
        <f>S131*H131</f>
        <v>0</v>
      </c>
      <c r="U131" s="205">
        <v>0.0008399999999999999</v>
      </c>
      <c r="V131" s="205">
        <f>U131*H131</f>
        <v>0.2577792</v>
      </c>
      <c r="W131" s="205">
        <v>0</v>
      </c>
      <c r="X131" s="206">
        <f>W131*H131</f>
        <v>0</v>
      </c>
      <c r="AR131" s="10" t="s">
        <v>84</v>
      </c>
      <c r="AT131" s="10" t="s">
        <v>146</v>
      </c>
      <c r="AU131" s="10" t="s">
        <v>78</v>
      </c>
      <c r="AY131" s="10" t="s">
        <v>144</v>
      </c>
      <c r="BE131" s="207">
        <f>IF(O131="základní",K131,0)</f>
        <v>0</v>
      </c>
      <c r="BF131" s="207">
        <f>IF(O131="snížená",K131,0)</f>
        <v>0</v>
      </c>
      <c r="BG131" s="207">
        <f>IF(O131="zákl. přenesená",K131,0)</f>
        <v>0</v>
      </c>
      <c r="BH131" s="207">
        <f>IF(O131="sníž. přenesená",K131,0)</f>
        <v>0</v>
      </c>
      <c r="BI131" s="207">
        <f>IF(O131="nulová",K131,0)</f>
        <v>0</v>
      </c>
      <c r="BJ131" s="10" t="s">
        <v>74</v>
      </c>
      <c r="BK131" s="207">
        <f>ROUND(P131*H131,2)</f>
        <v>0</v>
      </c>
      <c r="BL131" s="10" t="s">
        <v>84</v>
      </c>
      <c r="BM131" s="10" t="s">
        <v>729</v>
      </c>
    </row>
    <row r="132" spans="2:51" s="208" customFormat="1" ht="40.5">
      <c r="B132" s="209"/>
      <c r="C132" s="210"/>
      <c r="D132" s="211" t="s">
        <v>163</v>
      </c>
      <c r="E132" s="212"/>
      <c r="F132" s="213" t="s">
        <v>713</v>
      </c>
      <c r="G132" s="210"/>
      <c r="H132" s="214">
        <v>264.035</v>
      </c>
      <c r="I132" s="215"/>
      <c r="J132" s="215"/>
      <c r="K132" s="210"/>
      <c r="L132" s="210"/>
      <c r="M132" s="216"/>
      <c r="N132" s="217"/>
      <c r="O132" s="218"/>
      <c r="P132" s="218"/>
      <c r="Q132" s="218"/>
      <c r="R132" s="218"/>
      <c r="S132" s="218"/>
      <c r="T132" s="218"/>
      <c r="U132" s="218"/>
      <c r="V132" s="218"/>
      <c r="W132" s="218"/>
      <c r="X132" s="219"/>
      <c r="AT132" s="220" t="s">
        <v>163</v>
      </c>
      <c r="AU132" s="220" t="s">
        <v>78</v>
      </c>
      <c r="AV132" s="208" t="s">
        <v>78</v>
      </c>
      <c r="AW132" s="208" t="s">
        <v>7</v>
      </c>
      <c r="AX132" s="208" t="s">
        <v>69</v>
      </c>
      <c r="AY132" s="220" t="s">
        <v>144</v>
      </c>
    </row>
    <row r="133" spans="2:51" s="208" customFormat="1" ht="13.5">
      <c r="B133" s="209"/>
      <c r="C133" s="210"/>
      <c r="D133" s="211" t="s">
        <v>163</v>
      </c>
      <c r="E133" s="212"/>
      <c r="F133" s="213" t="s">
        <v>730</v>
      </c>
      <c r="G133" s="210"/>
      <c r="H133" s="214">
        <v>72.79</v>
      </c>
      <c r="I133" s="215"/>
      <c r="J133" s="215"/>
      <c r="K133" s="210"/>
      <c r="L133" s="210"/>
      <c r="M133" s="216"/>
      <c r="N133" s="217"/>
      <c r="O133" s="218"/>
      <c r="P133" s="218"/>
      <c r="Q133" s="218"/>
      <c r="R133" s="218"/>
      <c r="S133" s="218"/>
      <c r="T133" s="218"/>
      <c r="U133" s="218"/>
      <c r="V133" s="218"/>
      <c r="W133" s="218"/>
      <c r="X133" s="219"/>
      <c r="AT133" s="220" t="s">
        <v>163</v>
      </c>
      <c r="AU133" s="220" t="s">
        <v>78</v>
      </c>
      <c r="AV133" s="208" t="s">
        <v>78</v>
      </c>
      <c r="AW133" s="208" t="s">
        <v>7</v>
      </c>
      <c r="AX133" s="208" t="s">
        <v>69</v>
      </c>
      <c r="AY133" s="220" t="s">
        <v>144</v>
      </c>
    </row>
    <row r="134" spans="2:51" s="208" customFormat="1" ht="13.5">
      <c r="B134" s="209"/>
      <c r="C134" s="210"/>
      <c r="D134" s="211" t="s">
        <v>163</v>
      </c>
      <c r="E134" s="212"/>
      <c r="F134" s="213" t="s">
        <v>731</v>
      </c>
      <c r="G134" s="210"/>
      <c r="H134" s="214">
        <v>6.45</v>
      </c>
      <c r="I134" s="215"/>
      <c r="J134" s="215"/>
      <c r="K134" s="210"/>
      <c r="L134" s="210"/>
      <c r="M134" s="216"/>
      <c r="N134" s="217"/>
      <c r="O134" s="218"/>
      <c r="P134" s="218"/>
      <c r="Q134" s="218"/>
      <c r="R134" s="218"/>
      <c r="S134" s="218"/>
      <c r="T134" s="218"/>
      <c r="U134" s="218"/>
      <c r="V134" s="218"/>
      <c r="W134" s="218"/>
      <c r="X134" s="219"/>
      <c r="AT134" s="220" t="s">
        <v>163</v>
      </c>
      <c r="AU134" s="220" t="s">
        <v>78</v>
      </c>
      <c r="AV134" s="208" t="s">
        <v>78</v>
      </c>
      <c r="AW134" s="208" t="s">
        <v>7</v>
      </c>
      <c r="AX134" s="208" t="s">
        <v>69</v>
      </c>
      <c r="AY134" s="220" t="s">
        <v>144</v>
      </c>
    </row>
    <row r="135" spans="2:51" s="221" customFormat="1" ht="13.5">
      <c r="B135" s="222"/>
      <c r="C135" s="223"/>
      <c r="D135" s="211" t="s">
        <v>163</v>
      </c>
      <c r="E135" s="224"/>
      <c r="F135" s="225" t="s">
        <v>179</v>
      </c>
      <c r="G135" s="223"/>
      <c r="H135" s="226">
        <v>343.275</v>
      </c>
      <c r="I135" s="227"/>
      <c r="J135" s="227"/>
      <c r="K135" s="223"/>
      <c r="L135" s="223"/>
      <c r="M135" s="228"/>
      <c r="N135" s="229"/>
      <c r="O135" s="230"/>
      <c r="P135" s="230"/>
      <c r="Q135" s="230"/>
      <c r="R135" s="230"/>
      <c r="S135" s="230"/>
      <c r="T135" s="230"/>
      <c r="U135" s="230"/>
      <c r="V135" s="230"/>
      <c r="W135" s="230"/>
      <c r="X135" s="231"/>
      <c r="AT135" s="232" t="s">
        <v>163</v>
      </c>
      <c r="AU135" s="232" t="s">
        <v>78</v>
      </c>
      <c r="AV135" s="221" t="s">
        <v>81</v>
      </c>
      <c r="AW135" s="221" t="s">
        <v>7</v>
      </c>
      <c r="AX135" s="221" t="s">
        <v>69</v>
      </c>
      <c r="AY135" s="232" t="s">
        <v>144</v>
      </c>
    </row>
    <row r="136" spans="2:51" s="208" customFormat="1" ht="13.5">
      <c r="B136" s="209"/>
      <c r="C136" s="210"/>
      <c r="D136" s="211" t="s">
        <v>163</v>
      </c>
      <c r="E136" s="212"/>
      <c r="F136" s="213" t="s">
        <v>732</v>
      </c>
      <c r="G136" s="210"/>
      <c r="H136" s="214">
        <v>306.88</v>
      </c>
      <c r="I136" s="215"/>
      <c r="J136" s="215"/>
      <c r="K136" s="210"/>
      <c r="L136" s="210"/>
      <c r="M136" s="216"/>
      <c r="N136" s="217"/>
      <c r="O136" s="218"/>
      <c r="P136" s="218"/>
      <c r="Q136" s="218"/>
      <c r="R136" s="218"/>
      <c r="S136" s="218"/>
      <c r="T136" s="218"/>
      <c r="U136" s="218"/>
      <c r="V136" s="218"/>
      <c r="W136" s="218"/>
      <c r="X136" s="219"/>
      <c r="AT136" s="220" t="s">
        <v>163</v>
      </c>
      <c r="AU136" s="220" t="s">
        <v>78</v>
      </c>
      <c r="AV136" s="208" t="s">
        <v>78</v>
      </c>
      <c r="AW136" s="208" t="s">
        <v>7</v>
      </c>
      <c r="AX136" s="208" t="s">
        <v>74</v>
      </c>
      <c r="AY136" s="220" t="s">
        <v>144</v>
      </c>
    </row>
    <row r="137" spans="2:65" s="27" customFormat="1" ht="16.5" customHeight="1">
      <c r="B137" s="28"/>
      <c r="C137" s="196" t="s">
        <v>244</v>
      </c>
      <c r="D137" s="196" t="s">
        <v>146</v>
      </c>
      <c r="E137" s="197" t="s">
        <v>214</v>
      </c>
      <c r="F137" s="198" t="s">
        <v>215</v>
      </c>
      <c r="G137" s="199" t="s">
        <v>204</v>
      </c>
      <c r="H137" s="200">
        <v>306.88</v>
      </c>
      <c r="I137" s="201"/>
      <c r="J137" s="201"/>
      <c r="K137" s="202">
        <f>ROUND(P137*H137,2)</f>
        <v>0</v>
      </c>
      <c r="L137" s="198"/>
      <c r="M137" s="49"/>
      <c r="N137" s="203"/>
      <c r="O137" s="204" t="s">
        <v>38</v>
      </c>
      <c r="P137" s="125">
        <f>I137+J137</f>
        <v>0</v>
      </c>
      <c r="Q137" s="125">
        <f>ROUND(I137*H137,2)</f>
        <v>0</v>
      </c>
      <c r="R137" s="125">
        <f>ROUND(J137*H137,2)</f>
        <v>0</v>
      </c>
      <c r="S137" s="29"/>
      <c r="T137" s="205">
        <f>S137*H137</f>
        <v>0</v>
      </c>
      <c r="U137" s="205">
        <v>0</v>
      </c>
      <c r="V137" s="205">
        <f>U137*H137</f>
        <v>0</v>
      </c>
      <c r="W137" s="205">
        <v>0</v>
      </c>
      <c r="X137" s="206">
        <f>W137*H137</f>
        <v>0</v>
      </c>
      <c r="AR137" s="10" t="s">
        <v>84</v>
      </c>
      <c r="AT137" s="10" t="s">
        <v>146</v>
      </c>
      <c r="AU137" s="10" t="s">
        <v>78</v>
      </c>
      <c r="AY137" s="10" t="s">
        <v>144</v>
      </c>
      <c r="BE137" s="207">
        <f>IF(O137="základní",K137,0)</f>
        <v>0</v>
      </c>
      <c r="BF137" s="207">
        <f>IF(O137="snížená",K137,0)</f>
        <v>0</v>
      </c>
      <c r="BG137" s="207">
        <f>IF(O137="zákl. přenesená",K137,0)</f>
        <v>0</v>
      </c>
      <c r="BH137" s="207">
        <f>IF(O137="sníž. přenesená",K137,0)</f>
        <v>0</v>
      </c>
      <c r="BI137" s="207">
        <f>IF(O137="nulová",K137,0)</f>
        <v>0</v>
      </c>
      <c r="BJ137" s="10" t="s">
        <v>74</v>
      </c>
      <c r="BK137" s="207">
        <f>ROUND(P137*H137,2)</f>
        <v>0</v>
      </c>
      <c r="BL137" s="10" t="s">
        <v>84</v>
      </c>
      <c r="BM137" s="10" t="s">
        <v>733</v>
      </c>
    </row>
    <row r="138" spans="2:65" s="27" customFormat="1" ht="16.5" customHeight="1">
      <c r="B138" s="28"/>
      <c r="C138" s="196" t="s">
        <v>248</v>
      </c>
      <c r="D138" s="196" t="s">
        <v>146</v>
      </c>
      <c r="E138" s="197" t="s">
        <v>222</v>
      </c>
      <c r="F138" s="198" t="s">
        <v>223</v>
      </c>
      <c r="G138" s="199" t="s">
        <v>171</v>
      </c>
      <c r="H138" s="200">
        <v>141.541</v>
      </c>
      <c r="I138" s="201"/>
      <c r="J138" s="201"/>
      <c r="K138" s="202">
        <f>ROUND(P138*H138,2)</f>
        <v>0</v>
      </c>
      <c r="L138" s="198"/>
      <c r="M138" s="49"/>
      <c r="N138" s="203"/>
      <c r="O138" s="204" t="s">
        <v>38</v>
      </c>
      <c r="P138" s="125">
        <f>I138+J138</f>
        <v>0</v>
      </c>
      <c r="Q138" s="125">
        <f>ROUND(I138*H138,2)</f>
        <v>0</v>
      </c>
      <c r="R138" s="125">
        <f>ROUND(J138*H138,2)</f>
        <v>0</v>
      </c>
      <c r="S138" s="29"/>
      <c r="T138" s="205">
        <f>S138*H138</f>
        <v>0</v>
      </c>
      <c r="U138" s="205">
        <v>0</v>
      </c>
      <c r="V138" s="205">
        <f>U138*H138</f>
        <v>0</v>
      </c>
      <c r="W138" s="205">
        <v>0</v>
      </c>
      <c r="X138" s="206">
        <f>W138*H138</f>
        <v>0</v>
      </c>
      <c r="AR138" s="10" t="s">
        <v>84</v>
      </c>
      <c r="AT138" s="10" t="s">
        <v>146</v>
      </c>
      <c r="AU138" s="10" t="s">
        <v>78</v>
      </c>
      <c r="AY138" s="10" t="s">
        <v>144</v>
      </c>
      <c r="BE138" s="207">
        <f>IF(O138="základní",K138,0)</f>
        <v>0</v>
      </c>
      <c r="BF138" s="207">
        <f>IF(O138="snížená",K138,0)</f>
        <v>0</v>
      </c>
      <c r="BG138" s="207">
        <f>IF(O138="zákl. přenesená",K138,0)</f>
        <v>0</v>
      </c>
      <c r="BH138" s="207">
        <f>IF(O138="sníž. přenesená",K138,0)</f>
        <v>0</v>
      </c>
      <c r="BI138" s="207">
        <f>IF(O138="nulová",K138,0)</f>
        <v>0</v>
      </c>
      <c r="BJ138" s="10" t="s">
        <v>74</v>
      </c>
      <c r="BK138" s="207">
        <f>ROUND(P138*H138,2)</f>
        <v>0</v>
      </c>
      <c r="BL138" s="10" t="s">
        <v>84</v>
      </c>
      <c r="BM138" s="10" t="s">
        <v>734</v>
      </c>
    </row>
    <row r="139" spans="2:51" s="208" customFormat="1" ht="13.5">
      <c r="B139" s="209"/>
      <c r="C139" s="210"/>
      <c r="D139" s="211" t="s">
        <v>163</v>
      </c>
      <c r="E139" s="212"/>
      <c r="F139" s="213" t="s">
        <v>735</v>
      </c>
      <c r="G139" s="210"/>
      <c r="H139" s="214">
        <v>141.541</v>
      </c>
      <c r="I139" s="215"/>
      <c r="J139" s="215"/>
      <c r="K139" s="210"/>
      <c r="L139" s="210"/>
      <c r="M139" s="216"/>
      <c r="N139" s="217"/>
      <c r="O139" s="218"/>
      <c r="P139" s="218"/>
      <c r="Q139" s="218"/>
      <c r="R139" s="218"/>
      <c r="S139" s="218"/>
      <c r="T139" s="218"/>
      <c r="U139" s="218"/>
      <c r="V139" s="218"/>
      <c r="W139" s="218"/>
      <c r="X139" s="219"/>
      <c r="AT139" s="220" t="s">
        <v>163</v>
      </c>
      <c r="AU139" s="220" t="s">
        <v>78</v>
      </c>
      <c r="AV139" s="208" t="s">
        <v>78</v>
      </c>
      <c r="AW139" s="208" t="s">
        <v>7</v>
      </c>
      <c r="AX139" s="208" t="s">
        <v>74</v>
      </c>
      <c r="AY139" s="220" t="s">
        <v>144</v>
      </c>
    </row>
    <row r="140" spans="2:65" s="27" customFormat="1" ht="16.5" customHeight="1">
      <c r="B140" s="28"/>
      <c r="C140" s="196" t="s">
        <v>10</v>
      </c>
      <c r="D140" s="196" t="s">
        <v>146</v>
      </c>
      <c r="E140" s="197" t="s">
        <v>226</v>
      </c>
      <c r="F140" s="198" t="s">
        <v>227</v>
      </c>
      <c r="G140" s="199" t="s">
        <v>171</v>
      </c>
      <c r="H140" s="200">
        <v>15.727</v>
      </c>
      <c r="I140" s="201"/>
      <c r="J140" s="201"/>
      <c r="K140" s="202">
        <f>ROUND(P140*H140,2)</f>
        <v>0</v>
      </c>
      <c r="L140" s="198"/>
      <c r="M140" s="49"/>
      <c r="N140" s="203"/>
      <c r="O140" s="204" t="s">
        <v>38</v>
      </c>
      <c r="P140" s="125">
        <f>I140+J140</f>
        <v>0</v>
      </c>
      <c r="Q140" s="125">
        <f>ROUND(I140*H140,2)</f>
        <v>0</v>
      </c>
      <c r="R140" s="125">
        <f>ROUND(J140*H140,2)</f>
        <v>0</v>
      </c>
      <c r="S140" s="29"/>
      <c r="T140" s="205">
        <f>S140*H140</f>
        <v>0</v>
      </c>
      <c r="U140" s="205">
        <v>0</v>
      </c>
      <c r="V140" s="205">
        <f>U140*H140</f>
        <v>0</v>
      </c>
      <c r="W140" s="205">
        <v>0</v>
      </c>
      <c r="X140" s="206">
        <f>W140*H140</f>
        <v>0</v>
      </c>
      <c r="AR140" s="10" t="s">
        <v>84</v>
      </c>
      <c r="AT140" s="10" t="s">
        <v>146</v>
      </c>
      <c r="AU140" s="10" t="s">
        <v>78</v>
      </c>
      <c r="AY140" s="10" t="s">
        <v>144</v>
      </c>
      <c r="BE140" s="207">
        <f>IF(O140="základní",K140,0)</f>
        <v>0</v>
      </c>
      <c r="BF140" s="207">
        <f>IF(O140="snížená",K140,0)</f>
        <v>0</v>
      </c>
      <c r="BG140" s="207">
        <f>IF(O140="zákl. přenesená",K140,0)</f>
        <v>0</v>
      </c>
      <c r="BH140" s="207">
        <f>IF(O140="sníž. přenesená",K140,0)</f>
        <v>0</v>
      </c>
      <c r="BI140" s="207">
        <f>IF(O140="nulová",K140,0)</f>
        <v>0</v>
      </c>
      <c r="BJ140" s="10" t="s">
        <v>74</v>
      </c>
      <c r="BK140" s="207">
        <f>ROUND(P140*H140,2)</f>
        <v>0</v>
      </c>
      <c r="BL140" s="10" t="s">
        <v>84</v>
      </c>
      <c r="BM140" s="10" t="s">
        <v>736</v>
      </c>
    </row>
    <row r="141" spans="2:65" s="27" customFormat="1" ht="16.5" customHeight="1">
      <c r="B141" s="28"/>
      <c r="C141" s="196" t="s">
        <v>257</v>
      </c>
      <c r="D141" s="196" t="s">
        <v>146</v>
      </c>
      <c r="E141" s="197" t="s">
        <v>230</v>
      </c>
      <c r="F141" s="198" t="s">
        <v>231</v>
      </c>
      <c r="G141" s="199" t="s">
        <v>171</v>
      </c>
      <c r="H141" s="200">
        <v>148.968</v>
      </c>
      <c r="I141" s="201"/>
      <c r="J141" s="201"/>
      <c r="K141" s="202">
        <f>ROUND(P141*H141,2)</f>
        <v>0</v>
      </c>
      <c r="L141" s="198"/>
      <c r="M141" s="49"/>
      <c r="N141" s="203"/>
      <c r="O141" s="204" t="s">
        <v>38</v>
      </c>
      <c r="P141" s="125">
        <f>I141+J141</f>
        <v>0</v>
      </c>
      <c r="Q141" s="125">
        <f>ROUND(I141*H141,2)</f>
        <v>0</v>
      </c>
      <c r="R141" s="125">
        <f>ROUND(J141*H141,2)</f>
        <v>0</v>
      </c>
      <c r="S141" s="29"/>
      <c r="T141" s="205">
        <f>S141*H141</f>
        <v>0</v>
      </c>
      <c r="U141" s="205">
        <v>0</v>
      </c>
      <c r="V141" s="205">
        <f>U141*H141</f>
        <v>0</v>
      </c>
      <c r="W141" s="205">
        <v>0</v>
      </c>
      <c r="X141" s="206">
        <f>W141*H141</f>
        <v>0</v>
      </c>
      <c r="AR141" s="10" t="s">
        <v>84</v>
      </c>
      <c r="AT141" s="10" t="s">
        <v>146</v>
      </c>
      <c r="AU141" s="10" t="s">
        <v>78</v>
      </c>
      <c r="AY141" s="10" t="s">
        <v>144</v>
      </c>
      <c r="BE141" s="207">
        <f>IF(O141="základní",K141,0)</f>
        <v>0</v>
      </c>
      <c r="BF141" s="207">
        <f>IF(O141="snížená",K141,0)</f>
        <v>0</v>
      </c>
      <c r="BG141" s="207">
        <f>IF(O141="zákl. přenesená",K141,0)</f>
        <v>0</v>
      </c>
      <c r="BH141" s="207">
        <f>IF(O141="sníž. přenesená",K141,0)</f>
        <v>0</v>
      </c>
      <c r="BI141" s="207">
        <f>IF(O141="nulová",K141,0)</f>
        <v>0</v>
      </c>
      <c r="BJ141" s="10" t="s">
        <v>74</v>
      </c>
      <c r="BK141" s="207">
        <f>ROUND(P141*H141,2)</f>
        <v>0</v>
      </c>
      <c r="BL141" s="10" t="s">
        <v>84</v>
      </c>
      <c r="BM141" s="10" t="s">
        <v>737</v>
      </c>
    </row>
    <row r="142" spans="2:51" s="208" customFormat="1" ht="13.5">
      <c r="B142" s="209"/>
      <c r="C142" s="210"/>
      <c r="D142" s="211" t="s">
        <v>163</v>
      </c>
      <c r="E142" s="212"/>
      <c r="F142" s="213" t="s">
        <v>738</v>
      </c>
      <c r="G142" s="210"/>
      <c r="H142" s="214">
        <v>148.968</v>
      </c>
      <c r="I142" s="215"/>
      <c r="J142" s="215"/>
      <c r="K142" s="210"/>
      <c r="L142" s="210"/>
      <c r="M142" s="216"/>
      <c r="N142" s="217"/>
      <c r="O142" s="218"/>
      <c r="P142" s="218"/>
      <c r="Q142" s="218"/>
      <c r="R142" s="218"/>
      <c r="S142" s="218"/>
      <c r="T142" s="218"/>
      <c r="U142" s="218"/>
      <c r="V142" s="218"/>
      <c r="W142" s="218"/>
      <c r="X142" s="219"/>
      <c r="AT142" s="220" t="s">
        <v>163</v>
      </c>
      <c r="AU142" s="220" t="s">
        <v>78</v>
      </c>
      <c r="AV142" s="208" t="s">
        <v>78</v>
      </c>
      <c r="AW142" s="208" t="s">
        <v>7</v>
      </c>
      <c r="AX142" s="208" t="s">
        <v>74</v>
      </c>
      <c r="AY142" s="220" t="s">
        <v>144</v>
      </c>
    </row>
    <row r="143" spans="2:65" s="27" customFormat="1" ht="16.5" customHeight="1">
      <c r="B143" s="28"/>
      <c r="C143" s="196" t="s">
        <v>263</v>
      </c>
      <c r="D143" s="196" t="s">
        <v>146</v>
      </c>
      <c r="E143" s="197" t="s">
        <v>235</v>
      </c>
      <c r="F143" s="198" t="s">
        <v>236</v>
      </c>
      <c r="G143" s="199" t="s">
        <v>171</v>
      </c>
      <c r="H143" s="200">
        <v>67.057</v>
      </c>
      <c r="I143" s="201"/>
      <c r="J143" s="201"/>
      <c r="K143" s="202">
        <f>ROUND(P143*H143,2)</f>
        <v>0</v>
      </c>
      <c r="L143" s="198"/>
      <c r="M143" s="49"/>
      <c r="N143" s="203"/>
      <c r="O143" s="204" t="s">
        <v>38</v>
      </c>
      <c r="P143" s="125">
        <f>I143+J143</f>
        <v>0</v>
      </c>
      <c r="Q143" s="125">
        <f>ROUND(I143*H143,2)</f>
        <v>0</v>
      </c>
      <c r="R143" s="125">
        <f>ROUND(J143*H143,2)</f>
        <v>0</v>
      </c>
      <c r="S143" s="29"/>
      <c r="T143" s="205">
        <f>S143*H143</f>
        <v>0</v>
      </c>
      <c r="U143" s="205">
        <v>0</v>
      </c>
      <c r="V143" s="205">
        <f>U143*H143</f>
        <v>0</v>
      </c>
      <c r="W143" s="205">
        <v>0</v>
      </c>
      <c r="X143" s="206">
        <f>W143*H143</f>
        <v>0</v>
      </c>
      <c r="AR143" s="10" t="s">
        <v>84</v>
      </c>
      <c r="AT143" s="10" t="s">
        <v>146</v>
      </c>
      <c r="AU143" s="10" t="s">
        <v>78</v>
      </c>
      <c r="AY143" s="10" t="s">
        <v>144</v>
      </c>
      <c r="BE143" s="207">
        <f>IF(O143="základní",K143,0)</f>
        <v>0</v>
      </c>
      <c r="BF143" s="207">
        <f>IF(O143="snížená",K143,0)</f>
        <v>0</v>
      </c>
      <c r="BG143" s="207">
        <f>IF(O143="zákl. přenesená",K143,0)</f>
        <v>0</v>
      </c>
      <c r="BH143" s="207">
        <f>IF(O143="sníž. přenesená",K143,0)</f>
        <v>0</v>
      </c>
      <c r="BI143" s="207">
        <f>IF(O143="nulová",K143,0)</f>
        <v>0</v>
      </c>
      <c r="BJ143" s="10" t="s">
        <v>74</v>
      </c>
      <c r="BK143" s="207">
        <f>ROUND(P143*H143,2)</f>
        <v>0</v>
      </c>
      <c r="BL143" s="10" t="s">
        <v>84</v>
      </c>
      <c r="BM143" s="10" t="s">
        <v>739</v>
      </c>
    </row>
    <row r="144" spans="2:51" s="208" customFormat="1" ht="13.5">
      <c r="B144" s="209"/>
      <c r="C144" s="210"/>
      <c r="D144" s="211" t="s">
        <v>163</v>
      </c>
      <c r="E144" s="212"/>
      <c r="F144" s="213" t="s">
        <v>740</v>
      </c>
      <c r="G144" s="210"/>
      <c r="H144" s="214">
        <v>67.057</v>
      </c>
      <c r="I144" s="215"/>
      <c r="J144" s="215"/>
      <c r="K144" s="210"/>
      <c r="L144" s="210"/>
      <c r="M144" s="216"/>
      <c r="N144" s="217"/>
      <c r="O144" s="218"/>
      <c r="P144" s="218"/>
      <c r="Q144" s="218"/>
      <c r="R144" s="218"/>
      <c r="S144" s="218"/>
      <c r="T144" s="218"/>
      <c r="U144" s="218"/>
      <c r="V144" s="218"/>
      <c r="W144" s="218"/>
      <c r="X144" s="219"/>
      <c r="AT144" s="220" t="s">
        <v>163</v>
      </c>
      <c r="AU144" s="220" t="s">
        <v>78</v>
      </c>
      <c r="AV144" s="208" t="s">
        <v>78</v>
      </c>
      <c r="AW144" s="208" t="s">
        <v>7</v>
      </c>
      <c r="AX144" s="208" t="s">
        <v>74</v>
      </c>
      <c r="AY144" s="220" t="s">
        <v>144</v>
      </c>
    </row>
    <row r="145" spans="2:65" s="27" customFormat="1" ht="25.5" customHeight="1">
      <c r="B145" s="28"/>
      <c r="C145" s="196" t="s">
        <v>272</v>
      </c>
      <c r="D145" s="196" t="s">
        <v>146</v>
      </c>
      <c r="E145" s="197" t="s">
        <v>240</v>
      </c>
      <c r="F145" s="198" t="s">
        <v>241</v>
      </c>
      <c r="G145" s="199" t="s">
        <v>171</v>
      </c>
      <c r="H145" s="200">
        <v>670.57</v>
      </c>
      <c r="I145" s="201"/>
      <c r="J145" s="201"/>
      <c r="K145" s="202">
        <f>ROUND(P145*H145,2)</f>
        <v>0</v>
      </c>
      <c r="L145" s="198"/>
      <c r="M145" s="49"/>
      <c r="N145" s="203"/>
      <c r="O145" s="204" t="s">
        <v>38</v>
      </c>
      <c r="P145" s="125">
        <f>I145+J145</f>
        <v>0</v>
      </c>
      <c r="Q145" s="125">
        <f>ROUND(I145*H145,2)</f>
        <v>0</v>
      </c>
      <c r="R145" s="125">
        <f>ROUND(J145*H145,2)</f>
        <v>0</v>
      </c>
      <c r="S145" s="29"/>
      <c r="T145" s="205">
        <f>S145*H145</f>
        <v>0</v>
      </c>
      <c r="U145" s="205">
        <v>0</v>
      </c>
      <c r="V145" s="205">
        <f>U145*H145</f>
        <v>0</v>
      </c>
      <c r="W145" s="205">
        <v>0</v>
      </c>
      <c r="X145" s="206">
        <f>W145*H145</f>
        <v>0</v>
      </c>
      <c r="AR145" s="10" t="s">
        <v>84</v>
      </c>
      <c r="AT145" s="10" t="s">
        <v>146</v>
      </c>
      <c r="AU145" s="10" t="s">
        <v>78</v>
      </c>
      <c r="AY145" s="10" t="s">
        <v>144</v>
      </c>
      <c r="BE145" s="207">
        <f>IF(O145="základní",K145,0)</f>
        <v>0</v>
      </c>
      <c r="BF145" s="207">
        <f>IF(O145="snížená",K145,0)</f>
        <v>0</v>
      </c>
      <c r="BG145" s="207">
        <f>IF(O145="zákl. přenesená",K145,0)</f>
        <v>0</v>
      </c>
      <c r="BH145" s="207">
        <f>IF(O145="sníž. přenesená",K145,0)</f>
        <v>0</v>
      </c>
      <c r="BI145" s="207">
        <f>IF(O145="nulová",K145,0)</f>
        <v>0</v>
      </c>
      <c r="BJ145" s="10" t="s">
        <v>74</v>
      </c>
      <c r="BK145" s="207">
        <f>ROUND(P145*H145,2)</f>
        <v>0</v>
      </c>
      <c r="BL145" s="10" t="s">
        <v>84</v>
      </c>
      <c r="BM145" s="10" t="s">
        <v>741</v>
      </c>
    </row>
    <row r="146" spans="2:51" s="208" customFormat="1" ht="13.5">
      <c r="B146" s="209"/>
      <c r="C146" s="210"/>
      <c r="D146" s="211" t="s">
        <v>163</v>
      </c>
      <c r="E146" s="212"/>
      <c r="F146" s="213" t="s">
        <v>742</v>
      </c>
      <c r="G146" s="210"/>
      <c r="H146" s="214">
        <v>670.57</v>
      </c>
      <c r="I146" s="215"/>
      <c r="J146" s="215"/>
      <c r="K146" s="210"/>
      <c r="L146" s="210"/>
      <c r="M146" s="216"/>
      <c r="N146" s="217"/>
      <c r="O146" s="218"/>
      <c r="P146" s="218"/>
      <c r="Q146" s="218"/>
      <c r="R146" s="218"/>
      <c r="S146" s="218"/>
      <c r="T146" s="218"/>
      <c r="U146" s="218"/>
      <c r="V146" s="218"/>
      <c r="W146" s="218"/>
      <c r="X146" s="219"/>
      <c r="AT146" s="220" t="s">
        <v>163</v>
      </c>
      <c r="AU146" s="220" t="s">
        <v>78</v>
      </c>
      <c r="AV146" s="208" t="s">
        <v>78</v>
      </c>
      <c r="AW146" s="208" t="s">
        <v>7</v>
      </c>
      <c r="AX146" s="208" t="s">
        <v>74</v>
      </c>
      <c r="AY146" s="220" t="s">
        <v>144</v>
      </c>
    </row>
    <row r="147" spans="2:65" s="27" customFormat="1" ht="16.5" customHeight="1">
      <c r="B147" s="28"/>
      <c r="C147" s="196" t="s">
        <v>280</v>
      </c>
      <c r="D147" s="196" t="s">
        <v>146</v>
      </c>
      <c r="E147" s="197" t="s">
        <v>245</v>
      </c>
      <c r="F147" s="198" t="s">
        <v>246</v>
      </c>
      <c r="G147" s="199" t="s">
        <v>171</v>
      </c>
      <c r="H147" s="200">
        <v>15.727</v>
      </c>
      <c r="I147" s="201"/>
      <c r="J147" s="201"/>
      <c r="K147" s="202">
        <f>ROUND(P147*H147,2)</f>
        <v>0</v>
      </c>
      <c r="L147" s="198"/>
      <c r="M147" s="49"/>
      <c r="N147" s="203"/>
      <c r="O147" s="204" t="s">
        <v>38</v>
      </c>
      <c r="P147" s="125">
        <f>I147+J147</f>
        <v>0</v>
      </c>
      <c r="Q147" s="125">
        <f>ROUND(I147*H147,2)</f>
        <v>0</v>
      </c>
      <c r="R147" s="125">
        <f>ROUND(J147*H147,2)</f>
        <v>0</v>
      </c>
      <c r="S147" s="29"/>
      <c r="T147" s="205">
        <f>S147*H147</f>
        <v>0</v>
      </c>
      <c r="U147" s="205">
        <v>0</v>
      </c>
      <c r="V147" s="205">
        <f>U147*H147</f>
        <v>0</v>
      </c>
      <c r="W147" s="205">
        <v>0</v>
      </c>
      <c r="X147" s="206">
        <f>W147*H147</f>
        <v>0</v>
      </c>
      <c r="AR147" s="10" t="s">
        <v>84</v>
      </c>
      <c r="AT147" s="10" t="s">
        <v>146</v>
      </c>
      <c r="AU147" s="10" t="s">
        <v>78</v>
      </c>
      <c r="AY147" s="10" t="s">
        <v>144</v>
      </c>
      <c r="BE147" s="207">
        <f>IF(O147="základní",K147,0)</f>
        <v>0</v>
      </c>
      <c r="BF147" s="207">
        <f>IF(O147="snížená",K147,0)</f>
        <v>0</v>
      </c>
      <c r="BG147" s="207">
        <f>IF(O147="zákl. přenesená",K147,0)</f>
        <v>0</v>
      </c>
      <c r="BH147" s="207">
        <f>IF(O147="sníž. přenesená",K147,0)</f>
        <v>0</v>
      </c>
      <c r="BI147" s="207">
        <f>IF(O147="nulová",K147,0)</f>
        <v>0</v>
      </c>
      <c r="BJ147" s="10" t="s">
        <v>74</v>
      </c>
      <c r="BK147" s="207">
        <f>ROUND(P147*H147,2)</f>
        <v>0</v>
      </c>
      <c r="BL147" s="10" t="s">
        <v>84</v>
      </c>
      <c r="BM147" s="10" t="s">
        <v>743</v>
      </c>
    </row>
    <row r="148" spans="2:65" s="27" customFormat="1" ht="25.5" customHeight="1">
      <c r="B148" s="28"/>
      <c r="C148" s="196" t="s">
        <v>287</v>
      </c>
      <c r="D148" s="196" t="s">
        <v>146</v>
      </c>
      <c r="E148" s="197" t="s">
        <v>249</v>
      </c>
      <c r="F148" s="198" t="s">
        <v>250</v>
      </c>
      <c r="G148" s="199" t="s">
        <v>171</v>
      </c>
      <c r="H148" s="200">
        <v>157.27</v>
      </c>
      <c r="I148" s="201"/>
      <c r="J148" s="201"/>
      <c r="K148" s="202">
        <f>ROUND(P148*H148,2)</f>
        <v>0</v>
      </c>
      <c r="L148" s="198"/>
      <c r="M148" s="49"/>
      <c r="N148" s="203"/>
      <c r="O148" s="204" t="s">
        <v>38</v>
      </c>
      <c r="P148" s="125">
        <f>I148+J148</f>
        <v>0</v>
      </c>
      <c r="Q148" s="125">
        <f>ROUND(I148*H148,2)</f>
        <v>0</v>
      </c>
      <c r="R148" s="125">
        <f>ROUND(J148*H148,2)</f>
        <v>0</v>
      </c>
      <c r="S148" s="29"/>
      <c r="T148" s="205">
        <f>S148*H148</f>
        <v>0</v>
      </c>
      <c r="U148" s="205">
        <v>0</v>
      </c>
      <c r="V148" s="205">
        <f>U148*H148</f>
        <v>0</v>
      </c>
      <c r="W148" s="205">
        <v>0</v>
      </c>
      <c r="X148" s="206">
        <f>W148*H148</f>
        <v>0</v>
      </c>
      <c r="AR148" s="10" t="s">
        <v>84</v>
      </c>
      <c r="AT148" s="10" t="s">
        <v>146</v>
      </c>
      <c r="AU148" s="10" t="s">
        <v>78</v>
      </c>
      <c r="AY148" s="10" t="s">
        <v>144</v>
      </c>
      <c r="BE148" s="207">
        <f>IF(O148="základní",K148,0)</f>
        <v>0</v>
      </c>
      <c r="BF148" s="207">
        <f>IF(O148="snížená",K148,0)</f>
        <v>0</v>
      </c>
      <c r="BG148" s="207">
        <f>IF(O148="zákl. přenesená",K148,0)</f>
        <v>0</v>
      </c>
      <c r="BH148" s="207">
        <f>IF(O148="sníž. přenesená",K148,0)</f>
        <v>0</v>
      </c>
      <c r="BI148" s="207">
        <f>IF(O148="nulová",K148,0)</f>
        <v>0</v>
      </c>
      <c r="BJ148" s="10" t="s">
        <v>74</v>
      </c>
      <c r="BK148" s="207">
        <f>ROUND(P148*H148,2)</f>
        <v>0</v>
      </c>
      <c r="BL148" s="10" t="s">
        <v>84</v>
      </c>
      <c r="BM148" s="10" t="s">
        <v>744</v>
      </c>
    </row>
    <row r="149" spans="2:51" s="208" customFormat="1" ht="13.5">
      <c r="B149" s="209"/>
      <c r="C149" s="210"/>
      <c r="D149" s="211" t="s">
        <v>163</v>
      </c>
      <c r="E149" s="212"/>
      <c r="F149" s="213" t="s">
        <v>745</v>
      </c>
      <c r="G149" s="210"/>
      <c r="H149" s="214">
        <v>157.27</v>
      </c>
      <c r="I149" s="215"/>
      <c r="J149" s="215"/>
      <c r="K149" s="210"/>
      <c r="L149" s="210"/>
      <c r="M149" s="216"/>
      <c r="N149" s="217"/>
      <c r="O149" s="218"/>
      <c r="P149" s="218"/>
      <c r="Q149" s="218"/>
      <c r="R149" s="218"/>
      <c r="S149" s="218"/>
      <c r="T149" s="218"/>
      <c r="U149" s="218"/>
      <c r="V149" s="218"/>
      <c r="W149" s="218"/>
      <c r="X149" s="219"/>
      <c r="AT149" s="220" t="s">
        <v>163</v>
      </c>
      <c r="AU149" s="220" t="s">
        <v>78</v>
      </c>
      <c r="AV149" s="208" t="s">
        <v>78</v>
      </c>
      <c r="AW149" s="208" t="s">
        <v>7</v>
      </c>
      <c r="AX149" s="208" t="s">
        <v>74</v>
      </c>
      <c r="AY149" s="220" t="s">
        <v>144</v>
      </c>
    </row>
    <row r="150" spans="2:65" s="27" customFormat="1" ht="16.5" customHeight="1">
      <c r="B150" s="28"/>
      <c r="C150" s="196" t="s">
        <v>292</v>
      </c>
      <c r="D150" s="196" t="s">
        <v>146</v>
      </c>
      <c r="E150" s="197" t="s">
        <v>253</v>
      </c>
      <c r="F150" s="198" t="s">
        <v>254</v>
      </c>
      <c r="G150" s="199" t="s">
        <v>171</v>
      </c>
      <c r="H150" s="200">
        <v>82.784</v>
      </c>
      <c r="I150" s="201"/>
      <c r="J150" s="201"/>
      <c r="K150" s="202">
        <f>ROUND(P150*H150,2)</f>
        <v>0</v>
      </c>
      <c r="L150" s="198"/>
      <c r="M150" s="49"/>
      <c r="N150" s="203"/>
      <c r="O150" s="204" t="s">
        <v>38</v>
      </c>
      <c r="P150" s="125">
        <f>I150+J150</f>
        <v>0</v>
      </c>
      <c r="Q150" s="125">
        <f>ROUND(I150*H150,2)</f>
        <v>0</v>
      </c>
      <c r="R150" s="125">
        <f>ROUND(J150*H150,2)</f>
        <v>0</v>
      </c>
      <c r="S150" s="29"/>
      <c r="T150" s="205">
        <f>S150*H150</f>
        <v>0</v>
      </c>
      <c r="U150" s="205">
        <v>0</v>
      </c>
      <c r="V150" s="205">
        <f>U150*H150</f>
        <v>0</v>
      </c>
      <c r="W150" s="205">
        <v>0</v>
      </c>
      <c r="X150" s="206">
        <f>W150*H150</f>
        <v>0</v>
      </c>
      <c r="AR150" s="10" t="s">
        <v>84</v>
      </c>
      <c r="AT150" s="10" t="s">
        <v>146</v>
      </c>
      <c r="AU150" s="10" t="s">
        <v>78</v>
      </c>
      <c r="AY150" s="10" t="s">
        <v>144</v>
      </c>
      <c r="BE150" s="207">
        <f>IF(O150="základní",K150,0)</f>
        <v>0</v>
      </c>
      <c r="BF150" s="207">
        <f>IF(O150="snížená",K150,0)</f>
        <v>0</v>
      </c>
      <c r="BG150" s="207">
        <f>IF(O150="zákl. přenesená",K150,0)</f>
        <v>0</v>
      </c>
      <c r="BH150" s="207">
        <f>IF(O150="sníž. přenesená",K150,0)</f>
        <v>0</v>
      </c>
      <c r="BI150" s="207">
        <f>IF(O150="nulová",K150,0)</f>
        <v>0</v>
      </c>
      <c r="BJ150" s="10" t="s">
        <v>74</v>
      </c>
      <c r="BK150" s="207">
        <f>ROUND(P150*H150,2)</f>
        <v>0</v>
      </c>
      <c r="BL150" s="10" t="s">
        <v>84</v>
      </c>
      <c r="BM150" s="10" t="s">
        <v>746</v>
      </c>
    </row>
    <row r="151" spans="2:51" s="208" customFormat="1" ht="13.5">
      <c r="B151" s="209"/>
      <c r="C151" s="210"/>
      <c r="D151" s="211" t="s">
        <v>163</v>
      </c>
      <c r="E151" s="212"/>
      <c r="F151" s="213" t="s">
        <v>747</v>
      </c>
      <c r="G151" s="210"/>
      <c r="H151" s="214">
        <v>82.784</v>
      </c>
      <c r="I151" s="215"/>
      <c r="J151" s="215"/>
      <c r="K151" s="210"/>
      <c r="L151" s="210"/>
      <c r="M151" s="216"/>
      <c r="N151" s="217"/>
      <c r="O151" s="218"/>
      <c r="P151" s="218"/>
      <c r="Q151" s="218"/>
      <c r="R151" s="218"/>
      <c r="S151" s="218"/>
      <c r="T151" s="218"/>
      <c r="U151" s="218"/>
      <c r="V151" s="218"/>
      <c r="W151" s="218"/>
      <c r="X151" s="219"/>
      <c r="AT151" s="220" t="s">
        <v>163</v>
      </c>
      <c r="AU151" s="220" t="s">
        <v>78</v>
      </c>
      <c r="AV151" s="208" t="s">
        <v>78</v>
      </c>
      <c r="AW151" s="208" t="s">
        <v>7</v>
      </c>
      <c r="AX151" s="208" t="s">
        <v>74</v>
      </c>
      <c r="AY151" s="220" t="s">
        <v>144</v>
      </c>
    </row>
    <row r="152" spans="2:65" s="27" customFormat="1" ht="16.5" customHeight="1">
      <c r="B152" s="28"/>
      <c r="C152" s="196" t="s">
        <v>297</v>
      </c>
      <c r="D152" s="196" t="s">
        <v>146</v>
      </c>
      <c r="E152" s="197" t="s">
        <v>258</v>
      </c>
      <c r="F152" s="198" t="s">
        <v>259</v>
      </c>
      <c r="G152" s="199" t="s">
        <v>260</v>
      </c>
      <c r="H152" s="200">
        <v>157.29</v>
      </c>
      <c r="I152" s="201"/>
      <c r="J152" s="201"/>
      <c r="K152" s="202">
        <f>ROUND(P152*H152,2)</f>
        <v>0</v>
      </c>
      <c r="L152" s="198"/>
      <c r="M152" s="49"/>
      <c r="N152" s="203"/>
      <c r="O152" s="204" t="s">
        <v>38</v>
      </c>
      <c r="P152" s="125">
        <f>I152+J152</f>
        <v>0</v>
      </c>
      <c r="Q152" s="125">
        <f>ROUND(I152*H152,2)</f>
        <v>0</v>
      </c>
      <c r="R152" s="125">
        <f>ROUND(J152*H152,2)</f>
        <v>0</v>
      </c>
      <c r="S152" s="29"/>
      <c r="T152" s="205">
        <f>S152*H152</f>
        <v>0</v>
      </c>
      <c r="U152" s="205">
        <v>0</v>
      </c>
      <c r="V152" s="205">
        <f>U152*H152</f>
        <v>0</v>
      </c>
      <c r="W152" s="205">
        <v>0</v>
      </c>
      <c r="X152" s="206">
        <f>W152*H152</f>
        <v>0</v>
      </c>
      <c r="AR152" s="10" t="s">
        <v>84</v>
      </c>
      <c r="AT152" s="10" t="s">
        <v>146</v>
      </c>
      <c r="AU152" s="10" t="s">
        <v>78</v>
      </c>
      <c r="AY152" s="10" t="s">
        <v>144</v>
      </c>
      <c r="BE152" s="207">
        <f>IF(O152="základní",K152,0)</f>
        <v>0</v>
      </c>
      <c r="BF152" s="207">
        <f>IF(O152="snížená",K152,0)</f>
        <v>0</v>
      </c>
      <c r="BG152" s="207">
        <f>IF(O152="zákl. přenesená",K152,0)</f>
        <v>0</v>
      </c>
      <c r="BH152" s="207">
        <f>IF(O152="sníž. přenesená",K152,0)</f>
        <v>0</v>
      </c>
      <c r="BI152" s="207">
        <f>IF(O152="nulová",K152,0)</f>
        <v>0</v>
      </c>
      <c r="BJ152" s="10" t="s">
        <v>74</v>
      </c>
      <c r="BK152" s="207">
        <f>ROUND(P152*H152,2)</f>
        <v>0</v>
      </c>
      <c r="BL152" s="10" t="s">
        <v>84</v>
      </c>
      <c r="BM152" s="10" t="s">
        <v>748</v>
      </c>
    </row>
    <row r="153" spans="2:51" s="208" customFormat="1" ht="13.5">
      <c r="B153" s="209"/>
      <c r="C153" s="210"/>
      <c r="D153" s="211" t="s">
        <v>163</v>
      </c>
      <c r="E153" s="212"/>
      <c r="F153" s="213" t="s">
        <v>749</v>
      </c>
      <c r="G153" s="210"/>
      <c r="H153" s="214">
        <v>157.29</v>
      </c>
      <c r="I153" s="215"/>
      <c r="J153" s="215"/>
      <c r="K153" s="210"/>
      <c r="L153" s="210"/>
      <c r="M153" s="216"/>
      <c r="N153" s="217"/>
      <c r="O153" s="218"/>
      <c r="P153" s="218"/>
      <c r="Q153" s="218"/>
      <c r="R153" s="218"/>
      <c r="S153" s="218"/>
      <c r="T153" s="218"/>
      <c r="U153" s="218"/>
      <c r="V153" s="218"/>
      <c r="W153" s="218"/>
      <c r="X153" s="219"/>
      <c r="AT153" s="220" t="s">
        <v>163</v>
      </c>
      <c r="AU153" s="220" t="s">
        <v>78</v>
      </c>
      <c r="AV153" s="208" t="s">
        <v>78</v>
      </c>
      <c r="AW153" s="208" t="s">
        <v>7</v>
      </c>
      <c r="AX153" s="208" t="s">
        <v>74</v>
      </c>
      <c r="AY153" s="220" t="s">
        <v>144</v>
      </c>
    </row>
    <row r="154" spans="2:65" s="27" customFormat="1" ht="16.5" customHeight="1">
      <c r="B154" s="28"/>
      <c r="C154" s="196" t="s">
        <v>304</v>
      </c>
      <c r="D154" s="196" t="s">
        <v>146</v>
      </c>
      <c r="E154" s="197" t="s">
        <v>264</v>
      </c>
      <c r="F154" s="198" t="s">
        <v>265</v>
      </c>
      <c r="G154" s="199" t="s">
        <v>171</v>
      </c>
      <c r="H154" s="200">
        <v>74.484</v>
      </c>
      <c r="I154" s="201"/>
      <c r="J154" s="201"/>
      <c r="K154" s="202">
        <f>ROUND(P154*H154,2)</f>
        <v>0</v>
      </c>
      <c r="L154" s="198"/>
      <c r="M154" s="49"/>
      <c r="N154" s="203"/>
      <c r="O154" s="204" t="s">
        <v>38</v>
      </c>
      <c r="P154" s="125">
        <f>I154+J154</f>
        <v>0</v>
      </c>
      <c r="Q154" s="125">
        <f>ROUND(I154*H154,2)</f>
        <v>0</v>
      </c>
      <c r="R154" s="125">
        <f>ROUND(J154*H154,2)</f>
        <v>0</v>
      </c>
      <c r="S154" s="29"/>
      <c r="T154" s="205">
        <f>S154*H154</f>
        <v>0</v>
      </c>
      <c r="U154" s="205">
        <v>0</v>
      </c>
      <c r="V154" s="205">
        <f>U154*H154</f>
        <v>0</v>
      </c>
      <c r="W154" s="205">
        <v>0</v>
      </c>
      <c r="X154" s="206">
        <f>W154*H154</f>
        <v>0</v>
      </c>
      <c r="AR154" s="10" t="s">
        <v>84</v>
      </c>
      <c r="AT154" s="10" t="s">
        <v>146</v>
      </c>
      <c r="AU154" s="10" t="s">
        <v>78</v>
      </c>
      <c r="AY154" s="10" t="s">
        <v>144</v>
      </c>
      <c r="BE154" s="207">
        <f>IF(O154="základní",K154,0)</f>
        <v>0</v>
      </c>
      <c r="BF154" s="207">
        <f>IF(O154="snížená",K154,0)</f>
        <v>0</v>
      </c>
      <c r="BG154" s="207">
        <f>IF(O154="zákl. přenesená",K154,0)</f>
        <v>0</v>
      </c>
      <c r="BH154" s="207">
        <f>IF(O154="sníž. přenesená",K154,0)</f>
        <v>0</v>
      </c>
      <c r="BI154" s="207">
        <f>IF(O154="nulová",K154,0)</f>
        <v>0</v>
      </c>
      <c r="BJ154" s="10" t="s">
        <v>74</v>
      </c>
      <c r="BK154" s="207">
        <f>ROUND(P154*H154,2)</f>
        <v>0</v>
      </c>
      <c r="BL154" s="10" t="s">
        <v>84</v>
      </c>
      <c r="BM154" s="10" t="s">
        <v>750</v>
      </c>
    </row>
    <row r="155" spans="2:51" s="208" customFormat="1" ht="13.5">
      <c r="B155" s="209"/>
      <c r="C155" s="210"/>
      <c r="D155" s="211" t="s">
        <v>163</v>
      </c>
      <c r="E155" s="212"/>
      <c r="F155" s="213" t="s">
        <v>751</v>
      </c>
      <c r="G155" s="210"/>
      <c r="H155" s="214">
        <v>157.267</v>
      </c>
      <c r="I155" s="215"/>
      <c r="J155" s="215"/>
      <c r="K155" s="210"/>
      <c r="L155" s="210"/>
      <c r="M155" s="216"/>
      <c r="N155" s="217"/>
      <c r="O155" s="218"/>
      <c r="P155" s="218"/>
      <c r="Q155" s="218"/>
      <c r="R155" s="218"/>
      <c r="S155" s="218"/>
      <c r="T155" s="218"/>
      <c r="U155" s="218"/>
      <c r="V155" s="218"/>
      <c r="W155" s="218"/>
      <c r="X155" s="219"/>
      <c r="AT155" s="220" t="s">
        <v>163</v>
      </c>
      <c r="AU155" s="220" t="s">
        <v>78</v>
      </c>
      <c r="AV155" s="208" t="s">
        <v>78</v>
      </c>
      <c r="AW155" s="208" t="s">
        <v>7</v>
      </c>
      <c r="AX155" s="208" t="s">
        <v>69</v>
      </c>
      <c r="AY155" s="220" t="s">
        <v>144</v>
      </c>
    </row>
    <row r="156" spans="2:51" s="208" customFormat="1" ht="13.5">
      <c r="B156" s="209"/>
      <c r="C156" s="210"/>
      <c r="D156" s="211" t="s">
        <v>163</v>
      </c>
      <c r="E156" s="212"/>
      <c r="F156" s="213" t="s">
        <v>752</v>
      </c>
      <c r="G156" s="210"/>
      <c r="H156" s="214">
        <v>-52.876</v>
      </c>
      <c r="I156" s="215"/>
      <c r="J156" s="215"/>
      <c r="K156" s="210"/>
      <c r="L156" s="210"/>
      <c r="M156" s="216"/>
      <c r="N156" s="217"/>
      <c r="O156" s="218"/>
      <c r="P156" s="218"/>
      <c r="Q156" s="218"/>
      <c r="R156" s="218"/>
      <c r="S156" s="218"/>
      <c r="T156" s="218"/>
      <c r="U156" s="218"/>
      <c r="V156" s="218"/>
      <c r="W156" s="218"/>
      <c r="X156" s="219"/>
      <c r="AT156" s="220" t="s">
        <v>163</v>
      </c>
      <c r="AU156" s="220" t="s">
        <v>78</v>
      </c>
      <c r="AV156" s="208" t="s">
        <v>78</v>
      </c>
      <c r="AW156" s="208" t="s">
        <v>7</v>
      </c>
      <c r="AX156" s="208" t="s">
        <v>69</v>
      </c>
      <c r="AY156" s="220" t="s">
        <v>144</v>
      </c>
    </row>
    <row r="157" spans="2:51" s="208" customFormat="1" ht="13.5">
      <c r="B157" s="209"/>
      <c r="C157" s="210"/>
      <c r="D157" s="211" t="s">
        <v>163</v>
      </c>
      <c r="E157" s="212"/>
      <c r="F157" s="213" t="s">
        <v>753</v>
      </c>
      <c r="G157" s="210"/>
      <c r="H157" s="214">
        <v>-1.65</v>
      </c>
      <c r="I157" s="215"/>
      <c r="J157" s="215"/>
      <c r="K157" s="210"/>
      <c r="L157" s="210"/>
      <c r="M157" s="216"/>
      <c r="N157" s="217"/>
      <c r="O157" s="218"/>
      <c r="P157" s="218"/>
      <c r="Q157" s="218"/>
      <c r="R157" s="218"/>
      <c r="S157" s="218"/>
      <c r="T157" s="218"/>
      <c r="U157" s="218"/>
      <c r="V157" s="218"/>
      <c r="W157" s="218"/>
      <c r="X157" s="219"/>
      <c r="AT157" s="220" t="s">
        <v>163</v>
      </c>
      <c r="AU157" s="220" t="s">
        <v>78</v>
      </c>
      <c r="AV157" s="208" t="s">
        <v>78</v>
      </c>
      <c r="AW157" s="208" t="s">
        <v>7</v>
      </c>
      <c r="AX157" s="208" t="s">
        <v>69</v>
      </c>
      <c r="AY157" s="220" t="s">
        <v>144</v>
      </c>
    </row>
    <row r="158" spans="2:51" s="208" customFormat="1" ht="13.5">
      <c r="B158" s="209"/>
      <c r="C158" s="210"/>
      <c r="D158" s="211" t="s">
        <v>163</v>
      </c>
      <c r="E158" s="212"/>
      <c r="F158" s="213" t="s">
        <v>754</v>
      </c>
      <c r="G158" s="210"/>
      <c r="H158" s="214">
        <v>-16.341</v>
      </c>
      <c r="I158" s="215"/>
      <c r="J158" s="215"/>
      <c r="K158" s="210"/>
      <c r="L158" s="210"/>
      <c r="M158" s="216"/>
      <c r="N158" s="217"/>
      <c r="O158" s="218"/>
      <c r="P158" s="218"/>
      <c r="Q158" s="218"/>
      <c r="R158" s="218"/>
      <c r="S158" s="218"/>
      <c r="T158" s="218"/>
      <c r="U158" s="218"/>
      <c r="V158" s="218"/>
      <c r="W158" s="218"/>
      <c r="X158" s="219"/>
      <c r="AT158" s="220" t="s">
        <v>163</v>
      </c>
      <c r="AU158" s="220" t="s">
        <v>78</v>
      </c>
      <c r="AV158" s="208" t="s">
        <v>78</v>
      </c>
      <c r="AW158" s="208" t="s">
        <v>7</v>
      </c>
      <c r="AX158" s="208" t="s">
        <v>69</v>
      </c>
      <c r="AY158" s="220" t="s">
        <v>144</v>
      </c>
    </row>
    <row r="159" spans="2:51" s="208" customFormat="1" ht="13.5">
      <c r="B159" s="209"/>
      <c r="C159" s="210"/>
      <c r="D159" s="211" t="s">
        <v>163</v>
      </c>
      <c r="E159" s="212"/>
      <c r="F159" s="213" t="s">
        <v>755</v>
      </c>
      <c r="G159" s="210"/>
      <c r="H159" s="214">
        <v>-11.406</v>
      </c>
      <c r="I159" s="215"/>
      <c r="J159" s="215"/>
      <c r="K159" s="210"/>
      <c r="L159" s="210"/>
      <c r="M159" s="216"/>
      <c r="N159" s="217"/>
      <c r="O159" s="218"/>
      <c r="P159" s="218"/>
      <c r="Q159" s="218"/>
      <c r="R159" s="218"/>
      <c r="S159" s="218"/>
      <c r="T159" s="218"/>
      <c r="U159" s="218"/>
      <c r="V159" s="218"/>
      <c r="W159" s="218"/>
      <c r="X159" s="219"/>
      <c r="AT159" s="220" t="s">
        <v>163</v>
      </c>
      <c r="AU159" s="220" t="s">
        <v>78</v>
      </c>
      <c r="AV159" s="208" t="s">
        <v>78</v>
      </c>
      <c r="AW159" s="208" t="s">
        <v>7</v>
      </c>
      <c r="AX159" s="208" t="s">
        <v>69</v>
      </c>
      <c r="AY159" s="220" t="s">
        <v>144</v>
      </c>
    </row>
    <row r="160" spans="2:51" s="208" customFormat="1" ht="13.5">
      <c r="B160" s="209"/>
      <c r="C160" s="210"/>
      <c r="D160" s="211" t="s">
        <v>163</v>
      </c>
      <c r="E160" s="212"/>
      <c r="F160" s="213" t="s">
        <v>756</v>
      </c>
      <c r="G160" s="210"/>
      <c r="H160" s="214">
        <v>-0.51</v>
      </c>
      <c r="I160" s="215"/>
      <c r="J160" s="215"/>
      <c r="K160" s="210"/>
      <c r="L160" s="210"/>
      <c r="M160" s="216"/>
      <c r="N160" s="217"/>
      <c r="O160" s="218"/>
      <c r="P160" s="218"/>
      <c r="Q160" s="218"/>
      <c r="R160" s="218"/>
      <c r="S160" s="218"/>
      <c r="T160" s="218"/>
      <c r="U160" s="218"/>
      <c r="V160" s="218"/>
      <c r="W160" s="218"/>
      <c r="X160" s="219"/>
      <c r="AT160" s="220" t="s">
        <v>163</v>
      </c>
      <c r="AU160" s="220" t="s">
        <v>78</v>
      </c>
      <c r="AV160" s="208" t="s">
        <v>78</v>
      </c>
      <c r="AW160" s="208" t="s">
        <v>7</v>
      </c>
      <c r="AX160" s="208" t="s">
        <v>69</v>
      </c>
      <c r="AY160" s="220" t="s">
        <v>144</v>
      </c>
    </row>
    <row r="161" spans="2:51" s="233" customFormat="1" ht="13.5">
      <c r="B161" s="234"/>
      <c r="C161" s="235"/>
      <c r="D161" s="211" t="s">
        <v>163</v>
      </c>
      <c r="E161" s="236"/>
      <c r="F161" s="237" t="s">
        <v>207</v>
      </c>
      <c r="G161" s="235"/>
      <c r="H161" s="238">
        <v>74.484</v>
      </c>
      <c r="I161" s="239"/>
      <c r="J161" s="239"/>
      <c r="K161" s="235"/>
      <c r="L161" s="235"/>
      <c r="M161" s="240"/>
      <c r="N161" s="241"/>
      <c r="O161" s="242"/>
      <c r="P161" s="242"/>
      <c r="Q161" s="242"/>
      <c r="R161" s="242"/>
      <c r="S161" s="242"/>
      <c r="T161" s="242"/>
      <c r="U161" s="242"/>
      <c r="V161" s="242"/>
      <c r="W161" s="242"/>
      <c r="X161" s="243"/>
      <c r="AT161" s="244" t="s">
        <v>163</v>
      </c>
      <c r="AU161" s="244" t="s">
        <v>78</v>
      </c>
      <c r="AV161" s="233" t="s">
        <v>84</v>
      </c>
      <c r="AW161" s="233" t="s">
        <v>7</v>
      </c>
      <c r="AX161" s="233" t="s">
        <v>74</v>
      </c>
      <c r="AY161" s="244" t="s">
        <v>144</v>
      </c>
    </row>
    <row r="162" spans="2:65" s="27" customFormat="1" ht="25.5" customHeight="1">
      <c r="B162" s="28"/>
      <c r="C162" s="196" t="s">
        <v>309</v>
      </c>
      <c r="D162" s="196" t="s">
        <v>146</v>
      </c>
      <c r="E162" s="197" t="s">
        <v>273</v>
      </c>
      <c r="F162" s="198" t="s">
        <v>274</v>
      </c>
      <c r="G162" s="199" t="s">
        <v>171</v>
      </c>
      <c r="H162" s="200">
        <v>55.86</v>
      </c>
      <c r="I162" s="201"/>
      <c r="J162" s="201"/>
      <c r="K162" s="202">
        <f>ROUND(P162*H162,2)</f>
        <v>0</v>
      </c>
      <c r="L162" s="198"/>
      <c r="M162" s="49"/>
      <c r="N162" s="203"/>
      <c r="O162" s="204" t="s">
        <v>38</v>
      </c>
      <c r="P162" s="125">
        <f>I162+J162</f>
        <v>0</v>
      </c>
      <c r="Q162" s="125">
        <f>ROUND(I162*H162,2)</f>
        <v>0</v>
      </c>
      <c r="R162" s="125">
        <f>ROUND(J162*H162,2)</f>
        <v>0</v>
      </c>
      <c r="S162" s="29"/>
      <c r="T162" s="205">
        <f>S162*H162</f>
        <v>0</v>
      </c>
      <c r="U162" s="205">
        <v>0</v>
      </c>
      <c r="V162" s="205">
        <f>U162*H162</f>
        <v>0</v>
      </c>
      <c r="W162" s="205">
        <v>0</v>
      </c>
      <c r="X162" s="206">
        <f>W162*H162</f>
        <v>0</v>
      </c>
      <c r="AR162" s="10" t="s">
        <v>84</v>
      </c>
      <c r="AT162" s="10" t="s">
        <v>146</v>
      </c>
      <c r="AU162" s="10" t="s">
        <v>78</v>
      </c>
      <c r="AY162" s="10" t="s">
        <v>144</v>
      </c>
      <c r="BE162" s="207">
        <f>IF(O162="základní",K162,0)</f>
        <v>0</v>
      </c>
      <c r="BF162" s="207">
        <f>IF(O162="snížená",K162,0)</f>
        <v>0</v>
      </c>
      <c r="BG162" s="207">
        <f>IF(O162="zákl. přenesená",K162,0)</f>
        <v>0</v>
      </c>
      <c r="BH162" s="207">
        <f>IF(O162="sníž. přenesená",K162,0)</f>
        <v>0</v>
      </c>
      <c r="BI162" s="207">
        <f>IF(O162="nulová",K162,0)</f>
        <v>0</v>
      </c>
      <c r="BJ162" s="10" t="s">
        <v>74</v>
      </c>
      <c r="BK162" s="207">
        <f>ROUND(P162*H162,2)</f>
        <v>0</v>
      </c>
      <c r="BL162" s="10" t="s">
        <v>84</v>
      </c>
      <c r="BM162" s="10" t="s">
        <v>757</v>
      </c>
    </row>
    <row r="163" spans="2:51" s="208" customFormat="1" ht="13.5">
      <c r="B163" s="209"/>
      <c r="C163" s="210"/>
      <c r="D163" s="211" t="s">
        <v>163</v>
      </c>
      <c r="E163" s="212"/>
      <c r="F163" s="213" t="s">
        <v>758</v>
      </c>
      <c r="G163" s="210"/>
      <c r="H163" s="214">
        <v>44.741</v>
      </c>
      <c r="I163" s="215"/>
      <c r="J163" s="215"/>
      <c r="K163" s="210"/>
      <c r="L163" s="210"/>
      <c r="M163" s="216"/>
      <c r="N163" s="217"/>
      <c r="O163" s="218"/>
      <c r="P163" s="218"/>
      <c r="Q163" s="218"/>
      <c r="R163" s="218"/>
      <c r="S163" s="218"/>
      <c r="T163" s="218"/>
      <c r="U163" s="218"/>
      <c r="V163" s="218"/>
      <c r="W163" s="218"/>
      <c r="X163" s="219"/>
      <c r="AT163" s="220" t="s">
        <v>163</v>
      </c>
      <c r="AU163" s="220" t="s">
        <v>78</v>
      </c>
      <c r="AV163" s="208" t="s">
        <v>78</v>
      </c>
      <c r="AW163" s="208" t="s">
        <v>7</v>
      </c>
      <c r="AX163" s="208" t="s">
        <v>69</v>
      </c>
      <c r="AY163" s="220" t="s">
        <v>144</v>
      </c>
    </row>
    <row r="164" spans="2:51" s="208" customFormat="1" ht="13.5">
      <c r="B164" s="209"/>
      <c r="C164" s="210"/>
      <c r="D164" s="211" t="s">
        <v>163</v>
      </c>
      <c r="E164" s="212"/>
      <c r="F164" s="213" t="s">
        <v>759</v>
      </c>
      <c r="G164" s="210"/>
      <c r="H164" s="214">
        <v>1.35</v>
      </c>
      <c r="I164" s="215"/>
      <c r="J164" s="215"/>
      <c r="K164" s="210"/>
      <c r="L164" s="210"/>
      <c r="M164" s="216"/>
      <c r="N164" s="217"/>
      <c r="O164" s="218"/>
      <c r="P164" s="218"/>
      <c r="Q164" s="218"/>
      <c r="R164" s="218"/>
      <c r="S164" s="218"/>
      <c r="T164" s="218"/>
      <c r="U164" s="218"/>
      <c r="V164" s="218"/>
      <c r="W164" s="218"/>
      <c r="X164" s="219"/>
      <c r="AT164" s="220" t="s">
        <v>163</v>
      </c>
      <c r="AU164" s="220" t="s">
        <v>78</v>
      </c>
      <c r="AV164" s="208" t="s">
        <v>78</v>
      </c>
      <c r="AW164" s="208" t="s">
        <v>7</v>
      </c>
      <c r="AX164" s="208" t="s">
        <v>69</v>
      </c>
      <c r="AY164" s="220" t="s">
        <v>144</v>
      </c>
    </row>
    <row r="165" spans="2:51" s="208" customFormat="1" ht="13.5">
      <c r="B165" s="209"/>
      <c r="C165" s="210"/>
      <c r="D165" s="211" t="s">
        <v>163</v>
      </c>
      <c r="E165" s="212"/>
      <c r="F165" s="213" t="s">
        <v>760</v>
      </c>
      <c r="G165" s="210"/>
      <c r="H165" s="214">
        <v>13.37</v>
      </c>
      <c r="I165" s="215"/>
      <c r="J165" s="215"/>
      <c r="K165" s="210"/>
      <c r="L165" s="210"/>
      <c r="M165" s="216"/>
      <c r="N165" s="217"/>
      <c r="O165" s="218"/>
      <c r="P165" s="218"/>
      <c r="Q165" s="218"/>
      <c r="R165" s="218"/>
      <c r="S165" s="218"/>
      <c r="T165" s="218"/>
      <c r="U165" s="218"/>
      <c r="V165" s="218"/>
      <c r="W165" s="218"/>
      <c r="X165" s="219"/>
      <c r="AT165" s="220" t="s">
        <v>163</v>
      </c>
      <c r="AU165" s="220" t="s">
        <v>78</v>
      </c>
      <c r="AV165" s="208" t="s">
        <v>78</v>
      </c>
      <c r="AW165" s="208" t="s">
        <v>7</v>
      </c>
      <c r="AX165" s="208" t="s">
        <v>69</v>
      </c>
      <c r="AY165" s="220" t="s">
        <v>144</v>
      </c>
    </row>
    <row r="166" spans="2:51" s="208" customFormat="1" ht="13.5">
      <c r="B166" s="209"/>
      <c r="C166" s="210"/>
      <c r="D166" s="211" t="s">
        <v>163</v>
      </c>
      <c r="E166" s="212"/>
      <c r="F166" s="213" t="s">
        <v>761</v>
      </c>
      <c r="G166" s="210"/>
      <c r="H166" s="214">
        <v>-3.032</v>
      </c>
      <c r="I166" s="215"/>
      <c r="J166" s="215"/>
      <c r="K166" s="210"/>
      <c r="L166" s="210"/>
      <c r="M166" s="216"/>
      <c r="N166" s="217"/>
      <c r="O166" s="218"/>
      <c r="P166" s="218"/>
      <c r="Q166" s="218"/>
      <c r="R166" s="218"/>
      <c r="S166" s="218"/>
      <c r="T166" s="218"/>
      <c r="U166" s="218"/>
      <c r="V166" s="218"/>
      <c r="W166" s="218"/>
      <c r="X166" s="219"/>
      <c r="AT166" s="220" t="s">
        <v>163</v>
      </c>
      <c r="AU166" s="220" t="s">
        <v>78</v>
      </c>
      <c r="AV166" s="208" t="s">
        <v>78</v>
      </c>
      <c r="AW166" s="208" t="s">
        <v>7</v>
      </c>
      <c r="AX166" s="208" t="s">
        <v>69</v>
      </c>
      <c r="AY166" s="220" t="s">
        <v>144</v>
      </c>
    </row>
    <row r="167" spans="2:51" s="208" customFormat="1" ht="13.5">
      <c r="B167" s="209"/>
      <c r="C167" s="210"/>
      <c r="D167" s="211" t="s">
        <v>163</v>
      </c>
      <c r="E167" s="212"/>
      <c r="F167" s="213" t="s">
        <v>762</v>
      </c>
      <c r="G167" s="210"/>
      <c r="H167" s="214">
        <v>-0.5690000000000001</v>
      </c>
      <c r="I167" s="215"/>
      <c r="J167" s="215"/>
      <c r="K167" s="210"/>
      <c r="L167" s="210"/>
      <c r="M167" s="216"/>
      <c r="N167" s="217"/>
      <c r="O167" s="218"/>
      <c r="P167" s="218"/>
      <c r="Q167" s="218"/>
      <c r="R167" s="218"/>
      <c r="S167" s="218"/>
      <c r="T167" s="218"/>
      <c r="U167" s="218"/>
      <c r="V167" s="218"/>
      <c r="W167" s="218"/>
      <c r="X167" s="219"/>
      <c r="AT167" s="220" t="s">
        <v>163</v>
      </c>
      <c r="AU167" s="220" t="s">
        <v>78</v>
      </c>
      <c r="AV167" s="208" t="s">
        <v>78</v>
      </c>
      <c r="AW167" s="208" t="s">
        <v>7</v>
      </c>
      <c r="AX167" s="208" t="s">
        <v>69</v>
      </c>
      <c r="AY167" s="220" t="s">
        <v>144</v>
      </c>
    </row>
    <row r="168" spans="2:51" s="233" customFormat="1" ht="13.5">
      <c r="B168" s="234"/>
      <c r="C168" s="235"/>
      <c r="D168" s="211" t="s">
        <v>163</v>
      </c>
      <c r="E168" s="236"/>
      <c r="F168" s="237" t="s">
        <v>207</v>
      </c>
      <c r="G168" s="235"/>
      <c r="H168" s="238">
        <v>55.86</v>
      </c>
      <c r="I168" s="239"/>
      <c r="J168" s="239"/>
      <c r="K168" s="235"/>
      <c r="L168" s="235"/>
      <c r="M168" s="240"/>
      <c r="N168" s="241"/>
      <c r="O168" s="242"/>
      <c r="P168" s="242"/>
      <c r="Q168" s="242"/>
      <c r="R168" s="242"/>
      <c r="S168" s="242"/>
      <c r="T168" s="242"/>
      <c r="U168" s="242"/>
      <c r="V168" s="242"/>
      <c r="W168" s="242"/>
      <c r="X168" s="243"/>
      <c r="AT168" s="244" t="s">
        <v>163</v>
      </c>
      <c r="AU168" s="244" t="s">
        <v>78</v>
      </c>
      <c r="AV168" s="233" t="s">
        <v>84</v>
      </c>
      <c r="AW168" s="233" t="s">
        <v>7</v>
      </c>
      <c r="AX168" s="233" t="s">
        <v>74</v>
      </c>
      <c r="AY168" s="244" t="s">
        <v>144</v>
      </c>
    </row>
    <row r="169" spans="2:65" s="27" customFormat="1" ht="16.5" customHeight="1">
      <c r="B169" s="28"/>
      <c r="C169" s="245" t="s">
        <v>313</v>
      </c>
      <c r="D169" s="245" t="s">
        <v>281</v>
      </c>
      <c r="E169" s="246" t="s">
        <v>282</v>
      </c>
      <c r="F169" s="247" t="s">
        <v>283</v>
      </c>
      <c r="G169" s="248" t="s">
        <v>260</v>
      </c>
      <c r="H169" s="249">
        <v>62.06</v>
      </c>
      <c r="I169" s="250"/>
      <c r="J169" s="251"/>
      <c r="K169" s="252">
        <f>ROUND(P169*H169,2)</f>
        <v>0</v>
      </c>
      <c r="L169" s="247"/>
      <c r="M169" s="253"/>
      <c r="N169" s="254"/>
      <c r="O169" s="204" t="s">
        <v>38</v>
      </c>
      <c r="P169" s="125">
        <f>I169+J169</f>
        <v>0</v>
      </c>
      <c r="Q169" s="125">
        <f>ROUND(I169*H169,2)</f>
        <v>0</v>
      </c>
      <c r="R169" s="125">
        <f>ROUND(J169*H169,2)</f>
        <v>0</v>
      </c>
      <c r="S169" s="29"/>
      <c r="T169" s="205">
        <f>S169*H169</f>
        <v>0</v>
      </c>
      <c r="U169" s="205">
        <v>1</v>
      </c>
      <c r="V169" s="205">
        <f>U169*H169</f>
        <v>62.06</v>
      </c>
      <c r="W169" s="205">
        <v>0</v>
      </c>
      <c r="X169" s="206">
        <f>W169*H169</f>
        <v>0</v>
      </c>
      <c r="AR169" s="10" t="s">
        <v>96</v>
      </c>
      <c r="AT169" s="10" t="s">
        <v>281</v>
      </c>
      <c r="AU169" s="10" t="s">
        <v>78</v>
      </c>
      <c r="AY169" s="10" t="s">
        <v>144</v>
      </c>
      <c r="BE169" s="207">
        <f>IF(O169="základní",K169,0)</f>
        <v>0</v>
      </c>
      <c r="BF169" s="207">
        <f>IF(O169="snížená",K169,0)</f>
        <v>0</v>
      </c>
      <c r="BG169" s="207">
        <f>IF(O169="zákl. přenesená",K169,0)</f>
        <v>0</v>
      </c>
      <c r="BH169" s="207">
        <f>IF(O169="sníž. přenesená",K169,0)</f>
        <v>0</v>
      </c>
      <c r="BI169" s="207">
        <f>IF(O169="nulová",K169,0)</f>
        <v>0</v>
      </c>
      <c r="BJ169" s="10" t="s">
        <v>74</v>
      </c>
      <c r="BK169" s="207">
        <f>ROUND(P169*H169,2)</f>
        <v>0</v>
      </c>
      <c r="BL169" s="10" t="s">
        <v>84</v>
      </c>
      <c r="BM169" s="10" t="s">
        <v>763</v>
      </c>
    </row>
    <row r="170" spans="2:51" s="208" customFormat="1" ht="13.5">
      <c r="B170" s="209"/>
      <c r="C170" s="210"/>
      <c r="D170" s="211" t="s">
        <v>163</v>
      </c>
      <c r="E170" s="212"/>
      <c r="F170" s="213" t="s">
        <v>764</v>
      </c>
      <c r="G170" s="210"/>
      <c r="H170" s="214">
        <v>62.06</v>
      </c>
      <c r="I170" s="215"/>
      <c r="J170" s="215"/>
      <c r="K170" s="210"/>
      <c r="L170" s="210"/>
      <c r="M170" s="216"/>
      <c r="N170" s="217"/>
      <c r="O170" s="218"/>
      <c r="P170" s="218"/>
      <c r="Q170" s="218"/>
      <c r="R170" s="218"/>
      <c r="S170" s="218"/>
      <c r="T170" s="218"/>
      <c r="U170" s="218"/>
      <c r="V170" s="218"/>
      <c r="W170" s="218"/>
      <c r="X170" s="219"/>
      <c r="AT170" s="220" t="s">
        <v>163</v>
      </c>
      <c r="AU170" s="220" t="s">
        <v>78</v>
      </c>
      <c r="AV170" s="208" t="s">
        <v>78</v>
      </c>
      <c r="AW170" s="208" t="s">
        <v>7</v>
      </c>
      <c r="AX170" s="208" t="s">
        <v>74</v>
      </c>
      <c r="AY170" s="220" t="s">
        <v>144</v>
      </c>
    </row>
    <row r="171" spans="2:65" s="27" customFormat="1" ht="16.5" customHeight="1">
      <c r="B171" s="28"/>
      <c r="C171" s="196" t="s">
        <v>317</v>
      </c>
      <c r="D171" s="196" t="s">
        <v>146</v>
      </c>
      <c r="E171" s="197" t="s">
        <v>765</v>
      </c>
      <c r="F171" s="198" t="s">
        <v>766</v>
      </c>
      <c r="G171" s="199" t="s">
        <v>204</v>
      </c>
      <c r="H171" s="200">
        <v>11.34</v>
      </c>
      <c r="I171" s="201"/>
      <c r="J171" s="201"/>
      <c r="K171" s="202">
        <f>ROUND(P171*H171,2)</f>
        <v>0</v>
      </c>
      <c r="L171" s="198"/>
      <c r="M171" s="49"/>
      <c r="N171" s="203"/>
      <c r="O171" s="204" t="s">
        <v>38</v>
      </c>
      <c r="P171" s="125">
        <f>I171+J171</f>
        <v>0</v>
      </c>
      <c r="Q171" s="125">
        <f>ROUND(I171*H171,2)</f>
        <v>0</v>
      </c>
      <c r="R171" s="125">
        <f>ROUND(J171*H171,2)</f>
        <v>0</v>
      </c>
      <c r="S171" s="29"/>
      <c r="T171" s="205">
        <f>S171*H171</f>
        <v>0</v>
      </c>
      <c r="U171" s="205">
        <v>0</v>
      </c>
      <c r="V171" s="205">
        <f>U171*H171</f>
        <v>0</v>
      </c>
      <c r="W171" s="205">
        <v>0</v>
      </c>
      <c r="X171" s="206">
        <f>W171*H171</f>
        <v>0</v>
      </c>
      <c r="AR171" s="10" t="s">
        <v>84</v>
      </c>
      <c r="AT171" s="10" t="s">
        <v>146</v>
      </c>
      <c r="AU171" s="10" t="s">
        <v>78</v>
      </c>
      <c r="AY171" s="10" t="s">
        <v>144</v>
      </c>
      <c r="BE171" s="207">
        <f>IF(O171="základní",K171,0)</f>
        <v>0</v>
      </c>
      <c r="BF171" s="207">
        <f>IF(O171="snížená",K171,0)</f>
        <v>0</v>
      </c>
      <c r="BG171" s="207">
        <f>IF(O171="zákl. přenesená",K171,0)</f>
        <v>0</v>
      </c>
      <c r="BH171" s="207">
        <f>IF(O171="sníž. přenesená",K171,0)</f>
        <v>0</v>
      </c>
      <c r="BI171" s="207">
        <f>IF(O171="nulová",K171,0)</f>
        <v>0</v>
      </c>
      <c r="BJ171" s="10" t="s">
        <v>74</v>
      </c>
      <c r="BK171" s="207">
        <f>ROUND(P171*H171,2)</f>
        <v>0</v>
      </c>
      <c r="BL171" s="10" t="s">
        <v>84</v>
      </c>
      <c r="BM171" s="10" t="s">
        <v>767</v>
      </c>
    </row>
    <row r="172" spans="2:51" s="208" customFormat="1" ht="13.5">
      <c r="B172" s="209"/>
      <c r="C172" s="210"/>
      <c r="D172" s="211" t="s">
        <v>163</v>
      </c>
      <c r="E172" s="212"/>
      <c r="F172" s="213" t="s">
        <v>768</v>
      </c>
      <c r="G172" s="210"/>
      <c r="H172" s="214">
        <v>11.34</v>
      </c>
      <c r="I172" s="215"/>
      <c r="J172" s="215"/>
      <c r="K172" s="210"/>
      <c r="L172" s="210"/>
      <c r="M172" s="216"/>
      <c r="N172" s="217"/>
      <c r="O172" s="218"/>
      <c r="P172" s="218"/>
      <c r="Q172" s="218"/>
      <c r="R172" s="218"/>
      <c r="S172" s="218"/>
      <c r="T172" s="218"/>
      <c r="U172" s="218"/>
      <c r="V172" s="218"/>
      <c r="W172" s="218"/>
      <c r="X172" s="219"/>
      <c r="AT172" s="220" t="s">
        <v>163</v>
      </c>
      <c r="AU172" s="220" t="s">
        <v>78</v>
      </c>
      <c r="AV172" s="208" t="s">
        <v>78</v>
      </c>
      <c r="AW172" s="208" t="s">
        <v>7</v>
      </c>
      <c r="AX172" s="208" t="s">
        <v>74</v>
      </c>
      <c r="AY172" s="220" t="s">
        <v>144</v>
      </c>
    </row>
    <row r="173" spans="2:65" s="27" customFormat="1" ht="25.5" customHeight="1">
      <c r="B173" s="28"/>
      <c r="C173" s="196" t="s">
        <v>323</v>
      </c>
      <c r="D173" s="196" t="s">
        <v>146</v>
      </c>
      <c r="E173" s="197" t="s">
        <v>769</v>
      </c>
      <c r="F173" s="198" t="s">
        <v>770</v>
      </c>
      <c r="G173" s="199" t="s">
        <v>204</v>
      </c>
      <c r="H173" s="200">
        <v>11.34</v>
      </c>
      <c r="I173" s="201"/>
      <c r="J173" s="201"/>
      <c r="K173" s="202">
        <f>ROUND(P173*H173,2)</f>
        <v>0</v>
      </c>
      <c r="L173" s="198"/>
      <c r="M173" s="49"/>
      <c r="N173" s="203"/>
      <c r="O173" s="204" t="s">
        <v>38</v>
      </c>
      <c r="P173" s="125">
        <f>I173+J173</f>
        <v>0</v>
      </c>
      <c r="Q173" s="125">
        <f>ROUND(I173*H173,2)</f>
        <v>0</v>
      </c>
      <c r="R173" s="125">
        <f>ROUND(J173*H173,2)</f>
        <v>0</v>
      </c>
      <c r="S173" s="29"/>
      <c r="T173" s="205">
        <f>S173*H173</f>
        <v>0</v>
      </c>
      <c r="U173" s="205">
        <v>0</v>
      </c>
      <c r="V173" s="205">
        <f>U173*H173</f>
        <v>0</v>
      </c>
      <c r="W173" s="205">
        <v>0</v>
      </c>
      <c r="X173" s="206">
        <f>W173*H173</f>
        <v>0</v>
      </c>
      <c r="AR173" s="10" t="s">
        <v>84</v>
      </c>
      <c r="AT173" s="10" t="s">
        <v>146</v>
      </c>
      <c r="AU173" s="10" t="s">
        <v>78</v>
      </c>
      <c r="AY173" s="10" t="s">
        <v>144</v>
      </c>
      <c r="BE173" s="207">
        <f>IF(O173="základní",K173,0)</f>
        <v>0</v>
      </c>
      <c r="BF173" s="207">
        <f>IF(O173="snížená",K173,0)</f>
        <v>0</v>
      </c>
      <c r="BG173" s="207">
        <f>IF(O173="zákl. přenesená",K173,0)</f>
        <v>0</v>
      </c>
      <c r="BH173" s="207">
        <f>IF(O173="sníž. přenesená",K173,0)</f>
        <v>0</v>
      </c>
      <c r="BI173" s="207">
        <f>IF(O173="nulová",K173,0)</f>
        <v>0</v>
      </c>
      <c r="BJ173" s="10" t="s">
        <v>74</v>
      </c>
      <c r="BK173" s="207">
        <f>ROUND(P173*H173,2)</f>
        <v>0</v>
      </c>
      <c r="BL173" s="10" t="s">
        <v>84</v>
      </c>
      <c r="BM173" s="10" t="s">
        <v>771</v>
      </c>
    </row>
    <row r="174" spans="2:65" s="27" customFormat="1" ht="16.5" customHeight="1">
      <c r="B174" s="28"/>
      <c r="C174" s="245" t="s">
        <v>327</v>
      </c>
      <c r="D174" s="245" t="s">
        <v>281</v>
      </c>
      <c r="E174" s="246" t="s">
        <v>772</v>
      </c>
      <c r="F174" s="247" t="s">
        <v>773</v>
      </c>
      <c r="G174" s="248" t="s">
        <v>774</v>
      </c>
      <c r="H174" s="249">
        <v>0.36700000000000005</v>
      </c>
      <c r="I174" s="250"/>
      <c r="J174" s="251"/>
      <c r="K174" s="252">
        <f>ROUND(P174*H174,2)</f>
        <v>0</v>
      </c>
      <c r="L174" s="247"/>
      <c r="M174" s="253"/>
      <c r="N174" s="254"/>
      <c r="O174" s="204" t="s">
        <v>38</v>
      </c>
      <c r="P174" s="125">
        <f>I174+J174</f>
        <v>0</v>
      </c>
      <c r="Q174" s="125">
        <f>ROUND(I174*H174,2)</f>
        <v>0</v>
      </c>
      <c r="R174" s="125">
        <f>ROUND(J174*H174,2)</f>
        <v>0</v>
      </c>
      <c r="S174" s="29"/>
      <c r="T174" s="205">
        <f>S174*H174</f>
        <v>0</v>
      </c>
      <c r="U174" s="205">
        <v>0.001</v>
      </c>
      <c r="V174" s="205">
        <f>U174*H174</f>
        <v>0.00036700000000000003</v>
      </c>
      <c r="W174" s="205">
        <v>0</v>
      </c>
      <c r="X174" s="206">
        <f>W174*H174</f>
        <v>0</v>
      </c>
      <c r="AR174" s="10" t="s">
        <v>96</v>
      </c>
      <c r="AT174" s="10" t="s">
        <v>281</v>
      </c>
      <c r="AU174" s="10" t="s">
        <v>78</v>
      </c>
      <c r="AY174" s="10" t="s">
        <v>144</v>
      </c>
      <c r="BE174" s="207">
        <f>IF(O174="základní",K174,0)</f>
        <v>0</v>
      </c>
      <c r="BF174" s="207">
        <f>IF(O174="snížená",K174,0)</f>
        <v>0</v>
      </c>
      <c r="BG174" s="207">
        <f>IF(O174="zákl. přenesená",K174,0)</f>
        <v>0</v>
      </c>
      <c r="BH174" s="207">
        <f>IF(O174="sníž. přenesená",K174,0)</f>
        <v>0</v>
      </c>
      <c r="BI174" s="207">
        <f>IF(O174="nulová",K174,0)</f>
        <v>0</v>
      </c>
      <c r="BJ174" s="10" t="s">
        <v>74</v>
      </c>
      <c r="BK174" s="207">
        <f>ROUND(P174*H174,2)</f>
        <v>0</v>
      </c>
      <c r="BL174" s="10" t="s">
        <v>84</v>
      </c>
      <c r="BM174" s="10" t="s">
        <v>775</v>
      </c>
    </row>
    <row r="175" spans="2:51" s="208" customFormat="1" ht="13.5">
      <c r="B175" s="209"/>
      <c r="C175" s="210"/>
      <c r="D175" s="211" t="s">
        <v>163</v>
      </c>
      <c r="E175" s="212"/>
      <c r="F175" s="213" t="s">
        <v>776</v>
      </c>
      <c r="G175" s="210"/>
      <c r="H175" s="214">
        <v>0.36700000000000005</v>
      </c>
      <c r="I175" s="215"/>
      <c r="J175" s="215"/>
      <c r="K175" s="210"/>
      <c r="L175" s="210"/>
      <c r="M175" s="216"/>
      <c r="N175" s="217"/>
      <c r="O175" s="218"/>
      <c r="P175" s="218"/>
      <c r="Q175" s="218"/>
      <c r="R175" s="218"/>
      <c r="S175" s="218"/>
      <c r="T175" s="218"/>
      <c r="U175" s="218"/>
      <c r="V175" s="218"/>
      <c r="W175" s="218"/>
      <c r="X175" s="219"/>
      <c r="AT175" s="220" t="s">
        <v>163</v>
      </c>
      <c r="AU175" s="220" t="s">
        <v>78</v>
      </c>
      <c r="AV175" s="208" t="s">
        <v>78</v>
      </c>
      <c r="AW175" s="208" t="s">
        <v>7</v>
      </c>
      <c r="AX175" s="208" t="s">
        <v>74</v>
      </c>
      <c r="AY175" s="220" t="s">
        <v>144</v>
      </c>
    </row>
    <row r="176" spans="2:63" s="178" customFormat="1" ht="29.25" customHeight="1">
      <c r="B176" s="179"/>
      <c r="C176" s="180"/>
      <c r="D176" s="181" t="s">
        <v>68</v>
      </c>
      <c r="E176" s="194" t="s">
        <v>81</v>
      </c>
      <c r="F176" s="194" t="s">
        <v>286</v>
      </c>
      <c r="G176" s="180"/>
      <c r="H176" s="180"/>
      <c r="I176" s="183"/>
      <c r="J176" s="183"/>
      <c r="K176" s="195">
        <f>BK176</f>
        <v>0</v>
      </c>
      <c r="L176" s="180"/>
      <c r="M176" s="185"/>
      <c r="N176" s="186"/>
      <c r="O176" s="187"/>
      <c r="P176" s="187"/>
      <c r="Q176" s="188">
        <f>SUM(Q177:Q179)</f>
        <v>0</v>
      </c>
      <c r="R176" s="188">
        <f>SUM(R177:R179)</f>
        <v>0</v>
      </c>
      <c r="S176" s="187"/>
      <c r="T176" s="189">
        <f>SUM(T177:T179)</f>
        <v>0</v>
      </c>
      <c r="U176" s="187"/>
      <c r="V176" s="189">
        <f>SUM(V177:V179)</f>
        <v>0</v>
      </c>
      <c r="W176" s="187"/>
      <c r="X176" s="190">
        <f>SUM(X177:X179)</f>
        <v>0</v>
      </c>
      <c r="AR176" s="191" t="s">
        <v>74</v>
      </c>
      <c r="AT176" s="192" t="s">
        <v>68</v>
      </c>
      <c r="AU176" s="192" t="s">
        <v>74</v>
      </c>
      <c r="AY176" s="191" t="s">
        <v>144</v>
      </c>
      <c r="BK176" s="193">
        <f>SUM(BK177:BK179)</f>
        <v>0</v>
      </c>
    </row>
    <row r="177" spans="2:65" s="27" customFormat="1" ht="16.5" customHeight="1">
      <c r="B177" s="28"/>
      <c r="C177" s="196" t="s">
        <v>332</v>
      </c>
      <c r="D177" s="196" t="s">
        <v>146</v>
      </c>
      <c r="E177" s="197" t="s">
        <v>288</v>
      </c>
      <c r="F177" s="198" t="s">
        <v>289</v>
      </c>
      <c r="G177" s="199" t="s">
        <v>161</v>
      </c>
      <c r="H177" s="200">
        <v>100.01</v>
      </c>
      <c r="I177" s="201"/>
      <c r="J177" s="201"/>
      <c r="K177" s="202">
        <f>ROUND(P177*H177,2)</f>
        <v>0</v>
      </c>
      <c r="L177" s="198"/>
      <c r="M177" s="49"/>
      <c r="N177" s="203"/>
      <c r="O177" s="204" t="s">
        <v>38</v>
      </c>
      <c r="P177" s="125">
        <f>I177+J177</f>
        <v>0</v>
      </c>
      <c r="Q177" s="125">
        <f>ROUND(I177*H177,2)</f>
        <v>0</v>
      </c>
      <c r="R177" s="125">
        <f>ROUND(J177*H177,2)</f>
        <v>0</v>
      </c>
      <c r="S177" s="29"/>
      <c r="T177" s="205">
        <f>S177*H177</f>
        <v>0</v>
      </c>
      <c r="U177" s="205">
        <v>0</v>
      </c>
      <c r="V177" s="205">
        <f>U177*H177</f>
        <v>0</v>
      </c>
      <c r="W177" s="205">
        <v>0</v>
      </c>
      <c r="X177" s="206">
        <f>W177*H177</f>
        <v>0</v>
      </c>
      <c r="AR177" s="10" t="s">
        <v>84</v>
      </c>
      <c r="AT177" s="10" t="s">
        <v>146</v>
      </c>
      <c r="AU177" s="10" t="s">
        <v>78</v>
      </c>
      <c r="AY177" s="10" t="s">
        <v>144</v>
      </c>
      <c r="BE177" s="207">
        <f>IF(O177="základní",K177,0)</f>
        <v>0</v>
      </c>
      <c r="BF177" s="207">
        <f>IF(O177="snížená",K177,0)</f>
        <v>0</v>
      </c>
      <c r="BG177" s="207">
        <f>IF(O177="zákl. přenesená",K177,0)</f>
        <v>0</v>
      </c>
      <c r="BH177" s="207">
        <f>IF(O177="sníž. přenesená",K177,0)</f>
        <v>0</v>
      </c>
      <c r="BI177" s="207">
        <f>IF(O177="nulová",K177,0)</f>
        <v>0</v>
      </c>
      <c r="BJ177" s="10" t="s">
        <v>74</v>
      </c>
      <c r="BK177" s="207">
        <f>ROUND(P177*H177,2)</f>
        <v>0</v>
      </c>
      <c r="BL177" s="10" t="s">
        <v>84</v>
      </c>
      <c r="BM177" s="10" t="s">
        <v>777</v>
      </c>
    </row>
    <row r="178" spans="2:51" s="208" customFormat="1" ht="13.5">
      <c r="B178" s="209"/>
      <c r="C178" s="210"/>
      <c r="D178" s="211" t="s">
        <v>163</v>
      </c>
      <c r="E178" s="212"/>
      <c r="F178" s="213" t="s">
        <v>778</v>
      </c>
      <c r="G178" s="210"/>
      <c r="H178" s="214">
        <v>100.01</v>
      </c>
      <c r="I178" s="215"/>
      <c r="J178" s="215"/>
      <c r="K178" s="210"/>
      <c r="L178" s="210"/>
      <c r="M178" s="216"/>
      <c r="N178" s="217"/>
      <c r="O178" s="218"/>
      <c r="P178" s="218"/>
      <c r="Q178" s="218"/>
      <c r="R178" s="218"/>
      <c r="S178" s="218"/>
      <c r="T178" s="218"/>
      <c r="U178" s="218"/>
      <c r="V178" s="218"/>
      <c r="W178" s="218"/>
      <c r="X178" s="219"/>
      <c r="AT178" s="220" t="s">
        <v>163</v>
      </c>
      <c r="AU178" s="220" t="s">
        <v>78</v>
      </c>
      <c r="AV178" s="208" t="s">
        <v>78</v>
      </c>
      <c r="AW178" s="208" t="s">
        <v>7</v>
      </c>
      <c r="AX178" s="208" t="s">
        <v>74</v>
      </c>
      <c r="AY178" s="220" t="s">
        <v>144</v>
      </c>
    </row>
    <row r="179" spans="2:65" s="27" customFormat="1" ht="16.5" customHeight="1">
      <c r="B179" s="28"/>
      <c r="C179" s="196" t="s">
        <v>336</v>
      </c>
      <c r="D179" s="196" t="s">
        <v>146</v>
      </c>
      <c r="E179" s="197" t="s">
        <v>293</v>
      </c>
      <c r="F179" s="198" t="s">
        <v>294</v>
      </c>
      <c r="G179" s="199" t="s">
        <v>161</v>
      </c>
      <c r="H179" s="200">
        <v>100.01</v>
      </c>
      <c r="I179" s="201"/>
      <c r="J179" s="201"/>
      <c r="K179" s="202">
        <f>ROUND(P179*H179,2)</f>
        <v>0</v>
      </c>
      <c r="L179" s="198"/>
      <c r="M179" s="49"/>
      <c r="N179" s="203"/>
      <c r="O179" s="204" t="s">
        <v>38</v>
      </c>
      <c r="P179" s="125">
        <f>I179+J179</f>
        <v>0</v>
      </c>
      <c r="Q179" s="125">
        <f>ROUND(I179*H179,2)</f>
        <v>0</v>
      </c>
      <c r="R179" s="125">
        <f>ROUND(J179*H179,2)</f>
        <v>0</v>
      </c>
      <c r="S179" s="29"/>
      <c r="T179" s="205">
        <f>S179*H179</f>
        <v>0</v>
      </c>
      <c r="U179" s="205">
        <v>0</v>
      </c>
      <c r="V179" s="205">
        <f>U179*H179</f>
        <v>0</v>
      </c>
      <c r="W179" s="205">
        <v>0</v>
      </c>
      <c r="X179" s="206">
        <f>W179*H179</f>
        <v>0</v>
      </c>
      <c r="AR179" s="10" t="s">
        <v>84</v>
      </c>
      <c r="AT179" s="10" t="s">
        <v>146</v>
      </c>
      <c r="AU179" s="10" t="s">
        <v>78</v>
      </c>
      <c r="AY179" s="10" t="s">
        <v>144</v>
      </c>
      <c r="BE179" s="207">
        <f>IF(O179="základní",K179,0)</f>
        <v>0</v>
      </c>
      <c r="BF179" s="207">
        <f>IF(O179="snížená",K179,0)</f>
        <v>0</v>
      </c>
      <c r="BG179" s="207">
        <f>IF(O179="zákl. přenesená",K179,0)</f>
        <v>0</v>
      </c>
      <c r="BH179" s="207">
        <f>IF(O179="sníž. přenesená",K179,0)</f>
        <v>0</v>
      </c>
      <c r="BI179" s="207">
        <f>IF(O179="nulová",K179,0)</f>
        <v>0</v>
      </c>
      <c r="BJ179" s="10" t="s">
        <v>74</v>
      </c>
      <c r="BK179" s="207">
        <f>ROUND(P179*H179,2)</f>
        <v>0</v>
      </c>
      <c r="BL179" s="10" t="s">
        <v>84</v>
      </c>
      <c r="BM179" s="10" t="s">
        <v>779</v>
      </c>
    </row>
    <row r="180" spans="2:63" s="178" customFormat="1" ht="29.25" customHeight="1">
      <c r="B180" s="179"/>
      <c r="C180" s="180"/>
      <c r="D180" s="181" t="s">
        <v>68</v>
      </c>
      <c r="E180" s="194" t="s">
        <v>84</v>
      </c>
      <c r="F180" s="194" t="s">
        <v>296</v>
      </c>
      <c r="G180" s="180"/>
      <c r="H180" s="180"/>
      <c r="I180" s="183"/>
      <c r="J180" s="183"/>
      <c r="K180" s="195">
        <f>BK180</f>
        <v>0</v>
      </c>
      <c r="L180" s="180"/>
      <c r="M180" s="185"/>
      <c r="N180" s="186"/>
      <c r="O180" s="187"/>
      <c r="P180" s="187"/>
      <c r="Q180" s="188">
        <f>SUM(Q181:Q185)</f>
        <v>0</v>
      </c>
      <c r="R180" s="188">
        <f>SUM(R181:R185)</f>
        <v>0</v>
      </c>
      <c r="S180" s="187"/>
      <c r="T180" s="189">
        <f>SUM(T181:T185)</f>
        <v>0</v>
      </c>
      <c r="U180" s="187"/>
      <c r="V180" s="189">
        <f>SUM(V181:V185)</f>
        <v>21.56612262</v>
      </c>
      <c r="W180" s="187"/>
      <c r="X180" s="190">
        <f>SUM(X181:X185)</f>
        <v>0</v>
      </c>
      <c r="AR180" s="191" t="s">
        <v>74</v>
      </c>
      <c r="AT180" s="192" t="s">
        <v>68</v>
      </c>
      <c r="AU180" s="192" t="s">
        <v>74</v>
      </c>
      <c r="AY180" s="191" t="s">
        <v>144</v>
      </c>
      <c r="BK180" s="193">
        <f>SUM(BK181:BK185)</f>
        <v>0</v>
      </c>
    </row>
    <row r="181" spans="2:65" s="27" customFormat="1" ht="16.5" customHeight="1">
      <c r="B181" s="28"/>
      <c r="C181" s="196" t="s">
        <v>341</v>
      </c>
      <c r="D181" s="196" t="s">
        <v>146</v>
      </c>
      <c r="E181" s="197" t="s">
        <v>298</v>
      </c>
      <c r="F181" s="198" t="s">
        <v>299</v>
      </c>
      <c r="G181" s="199" t="s">
        <v>171</v>
      </c>
      <c r="H181" s="200">
        <v>11.406</v>
      </c>
      <c r="I181" s="201"/>
      <c r="J181" s="201"/>
      <c r="K181" s="202">
        <f>ROUND(P181*H181,2)</f>
        <v>0</v>
      </c>
      <c r="L181" s="198"/>
      <c r="M181" s="49"/>
      <c r="N181" s="203"/>
      <c r="O181" s="204" t="s">
        <v>38</v>
      </c>
      <c r="P181" s="125">
        <f>I181+J181</f>
        <v>0</v>
      </c>
      <c r="Q181" s="125">
        <f>ROUND(I181*H181,2)</f>
        <v>0</v>
      </c>
      <c r="R181" s="125">
        <f>ROUND(J181*H181,2)</f>
        <v>0</v>
      </c>
      <c r="S181" s="29"/>
      <c r="T181" s="205">
        <f>S181*H181</f>
        <v>0</v>
      </c>
      <c r="U181" s="205">
        <v>1.89077</v>
      </c>
      <c r="V181" s="205">
        <f>U181*H181</f>
        <v>21.56612262</v>
      </c>
      <c r="W181" s="205">
        <v>0</v>
      </c>
      <c r="X181" s="206">
        <f>W181*H181</f>
        <v>0</v>
      </c>
      <c r="AR181" s="10" t="s">
        <v>84</v>
      </c>
      <c r="AT181" s="10" t="s">
        <v>146</v>
      </c>
      <c r="AU181" s="10" t="s">
        <v>78</v>
      </c>
      <c r="AY181" s="10" t="s">
        <v>144</v>
      </c>
      <c r="BE181" s="207">
        <f>IF(O181="základní",K181,0)</f>
        <v>0</v>
      </c>
      <c r="BF181" s="207">
        <f>IF(O181="snížená",K181,0)</f>
        <v>0</v>
      </c>
      <c r="BG181" s="207">
        <f>IF(O181="zákl. přenesená",K181,0)</f>
        <v>0</v>
      </c>
      <c r="BH181" s="207">
        <f>IF(O181="sníž. přenesená",K181,0)</f>
        <v>0</v>
      </c>
      <c r="BI181" s="207">
        <f>IF(O181="nulová",K181,0)</f>
        <v>0</v>
      </c>
      <c r="BJ181" s="10" t="s">
        <v>74</v>
      </c>
      <c r="BK181" s="207">
        <f>ROUND(P181*H181,2)</f>
        <v>0</v>
      </c>
      <c r="BL181" s="10" t="s">
        <v>84</v>
      </c>
      <c r="BM181" s="10" t="s">
        <v>780</v>
      </c>
    </row>
    <row r="182" spans="2:51" s="208" customFormat="1" ht="13.5">
      <c r="B182" s="209"/>
      <c r="C182" s="210"/>
      <c r="D182" s="211" t="s">
        <v>163</v>
      </c>
      <c r="E182" s="212"/>
      <c r="F182" s="213" t="s">
        <v>781</v>
      </c>
      <c r="G182" s="210"/>
      <c r="H182" s="214">
        <v>8.135</v>
      </c>
      <c r="I182" s="215"/>
      <c r="J182" s="215"/>
      <c r="K182" s="210"/>
      <c r="L182" s="210"/>
      <c r="M182" s="216"/>
      <c r="N182" s="217"/>
      <c r="O182" s="218"/>
      <c r="P182" s="218"/>
      <c r="Q182" s="218"/>
      <c r="R182" s="218"/>
      <c r="S182" s="218"/>
      <c r="T182" s="218"/>
      <c r="U182" s="218"/>
      <c r="V182" s="218"/>
      <c r="W182" s="218"/>
      <c r="X182" s="219"/>
      <c r="AT182" s="220" t="s">
        <v>163</v>
      </c>
      <c r="AU182" s="220" t="s">
        <v>78</v>
      </c>
      <c r="AV182" s="208" t="s">
        <v>78</v>
      </c>
      <c r="AW182" s="208" t="s">
        <v>7</v>
      </c>
      <c r="AX182" s="208" t="s">
        <v>69</v>
      </c>
      <c r="AY182" s="220" t="s">
        <v>144</v>
      </c>
    </row>
    <row r="183" spans="2:51" s="208" customFormat="1" ht="13.5">
      <c r="B183" s="209"/>
      <c r="C183" s="210"/>
      <c r="D183" s="211" t="s">
        <v>163</v>
      </c>
      <c r="E183" s="212"/>
      <c r="F183" s="213" t="s">
        <v>782</v>
      </c>
      <c r="G183" s="210"/>
      <c r="H183" s="214">
        <v>0.30000000000000004</v>
      </c>
      <c r="I183" s="215"/>
      <c r="J183" s="215"/>
      <c r="K183" s="210"/>
      <c r="L183" s="210"/>
      <c r="M183" s="216"/>
      <c r="N183" s="217"/>
      <c r="O183" s="218"/>
      <c r="P183" s="218"/>
      <c r="Q183" s="218"/>
      <c r="R183" s="218"/>
      <c r="S183" s="218"/>
      <c r="T183" s="218"/>
      <c r="U183" s="218"/>
      <c r="V183" s="218"/>
      <c r="W183" s="218"/>
      <c r="X183" s="219"/>
      <c r="AT183" s="220" t="s">
        <v>163</v>
      </c>
      <c r="AU183" s="220" t="s">
        <v>78</v>
      </c>
      <c r="AV183" s="208" t="s">
        <v>78</v>
      </c>
      <c r="AW183" s="208" t="s">
        <v>7</v>
      </c>
      <c r="AX183" s="208" t="s">
        <v>69</v>
      </c>
      <c r="AY183" s="220" t="s">
        <v>144</v>
      </c>
    </row>
    <row r="184" spans="2:51" s="208" customFormat="1" ht="13.5">
      <c r="B184" s="209"/>
      <c r="C184" s="210"/>
      <c r="D184" s="211" t="s">
        <v>163</v>
      </c>
      <c r="E184" s="212"/>
      <c r="F184" s="213" t="s">
        <v>783</v>
      </c>
      <c r="G184" s="210"/>
      <c r="H184" s="214">
        <v>2.971</v>
      </c>
      <c r="I184" s="215"/>
      <c r="J184" s="215"/>
      <c r="K184" s="210"/>
      <c r="L184" s="210"/>
      <c r="M184" s="216"/>
      <c r="N184" s="217"/>
      <c r="O184" s="218"/>
      <c r="P184" s="218"/>
      <c r="Q184" s="218"/>
      <c r="R184" s="218"/>
      <c r="S184" s="218"/>
      <c r="T184" s="218"/>
      <c r="U184" s="218"/>
      <c r="V184" s="218"/>
      <c r="W184" s="218"/>
      <c r="X184" s="219"/>
      <c r="AT184" s="220" t="s">
        <v>163</v>
      </c>
      <c r="AU184" s="220" t="s">
        <v>78</v>
      </c>
      <c r="AV184" s="208" t="s">
        <v>78</v>
      </c>
      <c r="AW184" s="208" t="s">
        <v>7</v>
      </c>
      <c r="AX184" s="208" t="s">
        <v>69</v>
      </c>
      <c r="AY184" s="220" t="s">
        <v>144</v>
      </c>
    </row>
    <row r="185" spans="2:51" s="233" customFormat="1" ht="13.5">
      <c r="B185" s="234"/>
      <c r="C185" s="235"/>
      <c r="D185" s="211" t="s">
        <v>163</v>
      </c>
      <c r="E185" s="236"/>
      <c r="F185" s="237" t="s">
        <v>207</v>
      </c>
      <c r="G185" s="235"/>
      <c r="H185" s="238">
        <v>11.406</v>
      </c>
      <c r="I185" s="239"/>
      <c r="J185" s="239"/>
      <c r="K185" s="235"/>
      <c r="L185" s="235"/>
      <c r="M185" s="240"/>
      <c r="N185" s="241"/>
      <c r="O185" s="242"/>
      <c r="P185" s="242"/>
      <c r="Q185" s="242"/>
      <c r="R185" s="242"/>
      <c r="S185" s="242"/>
      <c r="T185" s="242"/>
      <c r="U185" s="242"/>
      <c r="V185" s="242"/>
      <c r="W185" s="242"/>
      <c r="X185" s="243"/>
      <c r="AT185" s="244" t="s">
        <v>163</v>
      </c>
      <c r="AU185" s="244" t="s">
        <v>78</v>
      </c>
      <c r="AV185" s="233" t="s">
        <v>84</v>
      </c>
      <c r="AW185" s="233" t="s">
        <v>7</v>
      </c>
      <c r="AX185" s="233" t="s">
        <v>74</v>
      </c>
      <c r="AY185" s="244" t="s">
        <v>144</v>
      </c>
    </row>
    <row r="186" spans="2:63" s="178" customFormat="1" ht="29.25" customHeight="1">
      <c r="B186" s="179"/>
      <c r="C186" s="180"/>
      <c r="D186" s="181" t="s">
        <v>68</v>
      </c>
      <c r="E186" s="194" t="s">
        <v>87</v>
      </c>
      <c r="F186" s="194" t="s">
        <v>784</v>
      </c>
      <c r="G186" s="180"/>
      <c r="H186" s="180"/>
      <c r="I186" s="183"/>
      <c r="J186" s="183"/>
      <c r="K186" s="195">
        <f>BK186</f>
        <v>0</v>
      </c>
      <c r="L186" s="180"/>
      <c r="M186" s="185"/>
      <c r="N186" s="186"/>
      <c r="O186" s="187"/>
      <c r="P186" s="187"/>
      <c r="Q186" s="188">
        <f>SUM(Q187:Q193)</f>
        <v>0</v>
      </c>
      <c r="R186" s="188">
        <f>SUM(R187:R193)</f>
        <v>0</v>
      </c>
      <c r="S186" s="187"/>
      <c r="T186" s="189">
        <f>SUM(T187:T193)</f>
        <v>0</v>
      </c>
      <c r="U186" s="187"/>
      <c r="V186" s="189">
        <f>SUM(V187:V193)</f>
        <v>0.14784</v>
      </c>
      <c r="W186" s="187"/>
      <c r="X186" s="190">
        <f>SUM(X187:X193)</f>
        <v>0</v>
      </c>
      <c r="AR186" s="191" t="s">
        <v>74</v>
      </c>
      <c r="AT186" s="192" t="s">
        <v>68</v>
      </c>
      <c r="AU186" s="192" t="s">
        <v>74</v>
      </c>
      <c r="AY186" s="191" t="s">
        <v>144</v>
      </c>
      <c r="BK186" s="193">
        <f>SUM(BK187:BK193)</f>
        <v>0</v>
      </c>
    </row>
    <row r="187" spans="2:65" s="27" customFormat="1" ht="16.5" customHeight="1">
      <c r="B187" s="28"/>
      <c r="C187" s="196" t="s">
        <v>345</v>
      </c>
      <c r="D187" s="196" t="s">
        <v>146</v>
      </c>
      <c r="E187" s="197" t="s">
        <v>785</v>
      </c>
      <c r="F187" s="198" t="s">
        <v>786</v>
      </c>
      <c r="G187" s="199" t="s">
        <v>204</v>
      </c>
      <c r="H187" s="200">
        <v>59.4</v>
      </c>
      <c r="I187" s="201"/>
      <c r="J187" s="201"/>
      <c r="K187" s="202">
        <f aca="true" t="shared" si="1" ref="K187:K192">ROUND(P187*H187,2)</f>
        <v>0</v>
      </c>
      <c r="L187" s="198"/>
      <c r="M187" s="49"/>
      <c r="N187" s="203"/>
      <c r="O187" s="204" t="s">
        <v>38</v>
      </c>
      <c r="P187" s="125">
        <f aca="true" t="shared" si="2" ref="P187:P192">I187+J187</f>
        <v>0</v>
      </c>
      <c r="Q187" s="125">
        <f aca="true" t="shared" si="3" ref="Q187:Q192">ROUND(I187*H187,2)</f>
        <v>0</v>
      </c>
      <c r="R187" s="125">
        <f aca="true" t="shared" si="4" ref="R187:R192">ROUND(J187*H187,2)</f>
        <v>0</v>
      </c>
      <c r="S187" s="29"/>
      <c r="T187" s="205">
        <f aca="true" t="shared" si="5" ref="T187:T192">S187*H187</f>
        <v>0</v>
      </c>
      <c r="U187" s="205">
        <v>0</v>
      </c>
      <c r="V187" s="205">
        <f aca="true" t="shared" si="6" ref="V187:V192">U187*H187</f>
        <v>0</v>
      </c>
      <c r="W187" s="205">
        <v>0</v>
      </c>
      <c r="X187" s="206">
        <f aca="true" t="shared" si="7" ref="X187:X192">W187*H187</f>
        <v>0</v>
      </c>
      <c r="AR187" s="10" t="s">
        <v>84</v>
      </c>
      <c r="AT187" s="10" t="s">
        <v>146</v>
      </c>
      <c r="AU187" s="10" t="s">
        <v>78</v>
      </c>
      <c r="AY187" s="10" t="s">
        <v>144</v>
      </c>
      <c r="BE187" s="207">
        <f aca="true" t="shared" si="8" ref="BE187:BE192">IF(O187="základní",K187,0)</f>
        <v>0</v>
      </c>
      <c r="BF187" s="207">
        <f aca="true" t="shared" si="9" ref="BF187:BF192">IF(O187="snížená",K187,0)</f>
        <v>0</v>
      </c>
      <c r="BG187" s="207">
        <f aca="true" t="shared" si="10" ref="BG187:BG192">IF(O187="zákl. přenesená",K187,0)</f>
        <v>0</v>
      </c>
      <c r="BH187" s="207">
        <f aca="true" t="shared" si="11" ref="BH187:BH192">IF(O187="sníž. přenesená",K187,0)</f>
        <v>0</v>
      </c>
      <c r="BI187" s="207">
        <f aca="true" t="shared" si="12" ref="BI187:BI192">IF(O187="nulová",K187,0)</f>
        <v>0</v>
      </c>
      <c r="BJ187" s="10" t="s">
        <v>74</v>
      </c>
      <c r="BK187" s="207">
        <f aca="true" t="shared" si="13" ref="BK187:BK192">ROUND(P187*H187,2)</f>
        <v>0</v>
      </c>
      <c r="BL187" s="10" t="s">
        <v>84</v>
      </c>
      <c r="BM187" s="10" t="s">
        <v>787</v>
      </c>
    </row>
    <row r="188" spans="2:65" s="27" customFormat="1" ht="25.5" customHeight="1">
      <c r="B188" s="28"/>
      <c r="C188" s="196" t="s">
        <v>350</v>
      </c>
      <c r="D188" s="196" t="s">
        <v>146</v>
      </c>
      <c r="E188" s="197" t="s">
        <v>788</v>
      </c>
      <c r="F188" s="198" t="s">
        <v>789</v>
      </c>
      <c r="G188" s="199" t="s">
        <v>204</v>
      </c>
      <c r="H188" s="200">
        <v>59.4</v>
      </c>
      <c r="I188" s="201"/>
      <c r="J188" s="201"/>
      <c r="K188" s="202">
        <f t="shared" si="1"/>
        <v>0</v>
      </c>
      <c r="L188" s="198"/>
      <c r="M188" s="49"/>
      <c r="N188" s="203"/>
      <c r="O188" s="204" t="s">
        <v>38</v>
      </c>
      <c r="P188" s="125">
        <f t="shared" si="2"/>
        <v>0</v>
      </c>
      <c r="Q188" s="125">
        <f t="shared" si="3"/>
        <v>0</v>
      </c>
      <c r="R188" s="125">
        <f t="shared" si="4"/>
        <v>0</v>
      </c>
      <c r="S188" s="29"/>
      <c r="T188" s="205">
        <f t="shared" si="5"/>
        <v>0</v>
      </c>
      <c r="U188" s="205">
        <v>0</v>
      </c>
      <c r="V188" s="205">
        <f t="shared" si="6"/>
        <v>0</v>
      </c>
      <c r="W188" s="205">
        <v>0</v>
      </c>
      <c r="X188" s="206">
        <f t="shared" si="7"/>
        <v>0</v>
      </c>
      <c r="AR188" s="10" t="s">
        <v>84</v>
      </c>
      <c r="AT188" s="10" t="s">
        <v>146</v>
      </c>
      <c r="AU188" s="10" t="s">
        <v>78</v>
      </c>
      <c r="AY188" s="10" t="s">
        <v>144</v>
      </c>
      <c r="BE188" s="207">
        <f t="shared" si="8"/>
        <v>0</v>
      </c>
      <c r="BF188" s="207">
        <f t="shared" si="9"/>
        <v>0</v>
      </c>
      <c r="BG188" s="207">
        <f t="shared" si="10"/>
        <v>0</v>
      </c>
      <c r="BH188" s="207">
        <f t="shared" si="11"/>
        <v>0</v>
      </c>
      <c r="BI188" s="207">
        <f t="shared" si="12"/>
        <v>0</v>
      </c>
      <c r="BJ188" s="10" t="s">
        <v>74</v>
      </c>
      <c r="BK188" s="207">
        <f t="shared" si="13"/>
        <v>0</v>
      </c>
      <c r="BL188" s="10" t="s">
        <v>84</v>
      </c>
      <c r="BM188" s="10" t="s">
        <v>790</v>
      </c>
    </row>
    <row r="189" spans="2:65" s="27" customFormat="1" ht="16.5" customHeight="1">
      <c r="B189" s="28"/>
      <c r="C189" s="196" t="s">
        <v>354</v>
      </c>
      <c r="D189" s="196" t="s">
        <v>146</v>
      </c>
      <c r="E189" s="197" t="s">
        <v>791</v>
      </c>
      <c r="F189" s="198" t="s">
        <v>792</v>
      </c>
      <c r="G189" s="199" t="s">
        <v>204</v>
      </c>
      <c r="H189" s="200">
        <v>59.4</v>
      </c>
      <c r="I189" s="201"/>
      <c r="J189" s="201"/>
      <c r="K189" s="202">
        <f t="shared" si="1"/>
        <v>0</v>
      </c>
      <c r="L189" s="198"/>
      <c r="M189" s="49"/>
      <c r="N189" s="203"/>
      <c r="O189" s="204" t="s">
        <v>38</v>
      </c>
      <c r="P189" s="125">
        <f t="shared" si="2"/>
        <v>0</v>
      </c>
      <c r="Q189" s="125">
        <f t="shared" si="3"/>
        <v>0</v>
      </c>
      <c r="R189" s="125">
        <f t="shared" si="4"/>
        <v>0</v>
      </c>
      <c r="S189" s="29"/>
      <c r="T189" s="205">
        <f t="shared" si="5"/>
        <v>0</v>
      </c>
      <c r="U189" s="205">
        <v>0</v>
      </c>
      <c r="V189" s="205">
        <f t="shared" si="6"/>
        <v>0</v>
      </c>
      <c r="W189" s="205">
        <v>0</v>
      </c>
      <c r="X189" s="206">
        <f t="shared" si="7"/>
        <v>0</v>
      </c>
      <c r="AR189" s="10" t="s">
        <v>84</v>
      </c>
      <c r="AT189" s="10" t="s">
        <v>146</v>
      </c>
      <c r="AU189" s="10" t="s">
        <v>78</v>
      </c>
      <c r="AY189" s="10" t="s">
        <v>144</v>
      </c>
      <c r="BE189" s="207">
        <f t="shared" si="8"/>
        <v>0</v>
      </c>
      <c r="BF189" s="207">
        <f t="shared" si="9"/>
        <v>0</v>
      </c>
      <c r="BG189" s="207">
        <f t="shared" si="10"/>
        <v>0</v>
      </c>
      <c r="BH189" s="207">
        <f t="shared" si="11"/>
        <v>0</v>
      </c>
      <c r="BI189" s="207">
        <f t="shared" si="12"/>
        <v>0</v>
      </c>
      <c r="BJ189" s="10" t="s">
        <v>74</v>
      </c>
      <c r="BK189" s="207">
        <f t="shared" si="13"/>
        <v>0</v>
      </c>
      <c r="BL189" s="10" t="s">
        <v>84</v>
      </c>
      <c r="BM189" s="10" t="s">
        <v>793</v>
      </c>
    </row>
    <row r="190" spans="2:65" s="27" customFormat="1" ht="16.5" customHeight="1">
      <c r="B190" s="28"/>
      <c r="C190" s="196" t="s">
        <v>358</v>
      </c>
      <c r="D190" s="196" t="s">
        <v>146</v>
      </c>
      <c r="E190" s="197" t="s">
        <v>794</v>
      </c>
      <c r="F190" s="198" t="s">
        <v>795</v>
      </c>
      <c r="G190" s="199" t="s">
        <v>204</v>
      </c>
      <c r="H190" s="200">
        <v>59.4</v>
      </c>
      <c r="I190" s="201"/>
      <c r="J190" s="201"/>
      <c r="K190" s="202">
        <f t="shared" si="1"/>
        <v>0</v>
      </c>
      <c r="L190" s="198"/>
      <c r="M190" s="49"/>
      <c r="N190" s="203"/>
      <c r="O190" s="204" t="s">
        <v>38</v>
      </c>
      <c r="P190" s="125">
        <f t="shared" si="2"/>
        <v>0</v>
      </c>
      <c r="Q190" s="125">
        <f t="shared" si="3"/>
        <v>0</v>
      </c>
      <c r="R190" s="125">
        <f t="shared" si="4"/>
        <v>0</v>
      </c>
      <c r="S190" s="29"/>
      <c r="T190" s="205">
        <f t="shared" si="5"/>
        <v>0</v>
      </c>
      <c r="U190" s="205">
        <v>0</v>
      </c>
      <c r="V190" s="205">
        <f t="shared" si="6"/>
        <v>0</v>
      </c>
      <c r="W190" s="205">
        <v>0</v>
      </c>
      <c r="X190" s="206">
        <f t="shared" si="7"/>
        <v>0</v>
      </c>
      <c r="AR190" s="10" t="s">
        <v>84</v>
      </c>
      <c r="AT190" s="10" t="s">
        <v>146</v>
      </c>
      <c r="AU190" s="10" t="s">
        <v>78</v>
      </c>
      <c r="AY190" s="10" t="s">
        <v>144</v>
      </c>
      <c r="BE190" s="207">
        <f t="shared" si="8"/>
        <v>0</v>
      </c>
      <c r="BF190" s="207">
        <f t="shared" si="9"/>
        <v>0</v>
      </c>
      <c r="BG190" s="207">
        <f t="shared" si="10"/>
        <v>0</v>
      </c>
      <c r="BH190" s="207">
        <f t="shared" si="11"/>
        <v>0</v>
      </c>
      <c r="BI190" s="207">
        <f t="shared" si="12"/>
        <v>0</v>
      </c>
      <c r="BJ190" s="10" t="s">
        <v>74</v>
      </c>
      <c r="BK190" s="207">
        <f t="shared" si="13"/>
        <v>0</v>
      </c>
      <c r="BL190" s="10" t="s">
        <v>84</v>
      </c>
      <c r="BM190" s="10" t="s">
        <v>796</v>
      </c>
    </row>
    <row r="191" spans="2:65" s="27" customFormat="1" ht="25.5" customHeight="1">
      <c r="B191" s="28"/>
      <c r="C191" s="196" t="s">
        <v>362</v>
      </c>
      <c r="D191" s="196" t="s">
        <v>146</v>
      </c>
      <c r="E191" s="197" t="s">
        <v>797</v>
      </c>
      <c r="F191" s="198" t="s">
        <v>798</v>
      </c>
      <c r="G191" s="199" t="s">
        <v>204</v>
      </c>
      <c r="H191" s="200">
        <v>59.4</v>
      </c>
      <c r="I191" s="201"/>
      <c r="J191" s="201"/>
      <c r="K191" s="202">
        <f t="shared" si="1"/>
        <v>0</v>
      </c>
      <c r="L191" s="198"/>
      <c r="M191" s="49"/>
      <c r="N191" s="203"/>
      <c r="O191" s="204" t="s">
        <v>38</v>
      </c>
      <c r="P191" s="125">
        <f t="shared" si="2"/>
        <v>0</v>
      </c>
      <c r="Q191" s="125">
        <f t="shared" si="3"/>
        <v>0</v>
      </c>
      <c r="R191" s="125">
        <f t="shared" si="4"/>
        <v>0</v>
      </c>
      <c r="S191" s="29"/>
      <c r="T191" s="205">
        <f t="shared" si="5"/>
        <v>0</v>
      </c>
      <c r="U191" s="205">
        <v>0</v>
      </c>
      <c r="V191" s="205">
        <f t="shared" si="6"/>
        <v>0</v>
      </c>
      <c r="W191" s="205">
        <v>0</v>
      </c>
      <c r="X191" s="206">
        <f t="shared" si="7"/>
        <v>0</v>
      </c>
      <c r="AR191" s="10" t="s">
        <v>84</v>
      </c>
      <c r="AT191" s="10" t="s">
        <v>146</v>
      </c>
      <c r="AU191" s="10" t="s">
        <v>78</v>
      </c>
      <c r="AY191" s="10" t="s">
        <v>144</v>
      </c>
      <c r="BE191" s="207">
        <f t="shared" si="8"/>
        <v>0</v>
      </c>
      <c r="BF191" s="207">
        <f t="shared" si="9"/>
        <v>0</v>
      </c>
      <c r="BG191" s="207">
        <f t="shared" si="10"/>
        <v>0</v>
      </c>
      <c r="BH191" s="207">
        <f t="shared" si="11"/>
        <v>0</v>
      </c>
      <c r="BI191" s="207">
        <f t="shared" si="12"/>
        <v>0</v>
      </c>
      <c r="BJ191" s="10" t="s">
        <v>74</v>
      </c>
      <c r="BK191" s="207">
        <f t="shared" si="13"/>
        <v>0</v>
      </c>
      <c r="BL191" s="10" t="s">
        <v>84</v>
      </c>
      <c r="BM191" s="10" t="s">
        <v>799</v>
      </c>
    </row>
    <row r="192" spans="2:65" s="27" customFormat="1" ht="25.5" customHeight="1">
      <c r="B192" s="28"/>
      <c r="C192" s="196" t="s">
        <v>366</v>
      </c>
      <c r="D192" s="196" t="s">
        <v>146</v>
      </c>
      <c r="E192" s="197" t="s">
        <v>800</v>
      </c>
      <c r="F192" s="198" t="s">
        <v>801</v>
      </c>
      <c r="G192" s="199" t="s">
        <v>161</v>
      </c>
      <c r="H192" s="200">
        <v>66</v>
      </c>
      <c r="I192" s="201"/>
      <c r="J192" s="201"/>
      <c r="K192" s="202">
        <f t="shared" si="1"/>
        <v>0</v>
      </c>
      <c r="L192" s="198"/>
      <c r="M192" s="49"/>
      <c r="N192" s="203"/>
      <c r="O192" s="204" t="s">
        <v>38</v>
      </c>
      <c r="P192" s="125">
        <f t="shared" si="2"/>
        <v>0</v>
      </c>
      <c r="Q192" s="125">
        <f t="shared" si="3"/>
        <v>0</v>
      </c>
      <c r="R192" s="125">
        <f t="shared" si="4"/>
        <v>0</v>
      </c>
      <c r="S192" s="29"/>
      <c r="T192" s="205">
        <f t="shared" si="5"/>
        <v>0</v>
      </c>
      <c r="U192" s="205">
        <v>0.00224</v>
      </c>
      <c r="V192" s="205">
        <f t="shared" si="6"/>
        <v>0.14784</v>
      </c>
      <c r="W192" s="205">
        <v>0</v>
      </c>
      <c r="X192" s="206">
        <f t="shared" si="7"/>
        <v>0</v>
      </c>
      <c r="AR192" s="10" t="s">
        <v>84</v>
      </c>
      <c r="AT192" s="10" t="s">
        <v>146</v>
      </c>
      <c r="AU192" s="10" t="s">
        <v>78</v>
      </c>
      <c r="AY192" s="10" t="s">
        <v>144</v>
      </c>
      <c r="BE192" s="207">
        <f t="shared" si="8"/>
        <v>0</v>
      </c>
      <c r="BF192" s="207">
        <f t="shared" si="9"/>
        <v>0</v>
      </c>
      <c r="BG192" s="207">
        <f t="shared" si="10"/>
        <v>0</v>
      </c>
      <c r="BH192" s="207">
        <f t="shared" si="11"/>
        <v>0</v>
      </c>
      <c r="BI192" s="207">
        <f t="shared" si="12"/>
        <v>0</v>
      </c>
      <c r="BJ192" s="10" t="s">
        <v>74</v>
      </c>
      <c r="BK192" s="207">
        <f t="shared" si="13"/>
        <v>0</v>
      </c>
      <c r="BL192" s="10" t="s">
        <v>84</v>
      </c>
      <c r="BM192" s="10" t="s">
        <v>802</v>
      </c>
    </row>
    <row r="193" spans="2:51" s="208" customFormat="1" ht="13.5">
      <c r="B193" s="209"/>
      <c r="C193" s="210"/>
      <c r="D193" s="211" t="s">
        <v>163</v>
      </c>
      <c r="E193" s="212"/>
      <c r="F193" s="213" t="s">
        <v>803</v>
      </c>
      <c r="G193" s="210"/>
      <c r="H193" s="214">
        <v>66</v>
      </c>
      <c r="I193" s="215"/>
      <c r="J193" s="215"/>
      <c r="K193" s="210"/>
      <c r="L193" s="210"/>
      <c r="M193" s="216"/>
      <c r="N193" s="217"/>
      <c r="O193" s="218"/>
      <c r="P193" s="218"/>
      <c r="Q193" s="218"/>
      <c r="R193" s="218"/>
      <c r="S193" s="218"/>
      <c r="T193" s="218"/>
      <c r="U193" s="218"/>
      <c r="V193" s="218"/>
      <c r="W193" s="218"/>
      <c r="X193" s="219"/>
      <c r="AT193" s="220" t="s">
        <v>163</v>
      </c>
      <c r="AU193" s="220" t="s">
        <v>78</v>
      </c>
      <c r="AV193" s="208" t="s">
        <v>78</v>
      </c>
      <c r="AW193" s="208" t="s">
        <v>7</v>
      </c>
      <c r="AX193" s="208" t="s">
        <v>74</v>
      </c>
      <c r="AY193" s="220" t="s">
        <v>144</v>
      </c>
    </row>
    <row r="194" spans="2:63" s="178" customFormat="1" ht="29.25" customHeight="1">
      <c r="B194" s="179"/>
      <c r="C194" s="180"/>
      <c r="D194" s="181" t="s">
        <v>68</v>
      </c>
      <c r="E194" s="194" t="s">
        <v>96</v>
      </c>
      <c r="F194" s="194" t="s">
        <v>303</v>
      </c>
      <c r="G194" s="180"/>
      <c r="H194" s="180"/>
      <c r="I194" s="183"/>
      <c r="J194" s="183"/>
      <c r="K194" s="195">
        <f>BK194</f>
        <v>0</v>
      </c>
      <c r="L194" s="180"/>
      <c r="M194" s="185"/>
      <c r="N194" s="186"/>
      <c r="O194" s="187"/>
      <c r="P194" s="187"/>
      <c r="Q194" s="188">
        <f>SUM(Q195:Q235)</f>
        <v>0</v>
      </c>
      <c r="R194" s="188">
        <f>SUM(R195:R235)</f>
        <v>0</v>
      </c>
      <c r="S194" s="187"/>
      <c r="T194" s="189">
        <f>SUM(T195:T235)</f>
        <v>0</v>
      </c>
      <c r="U194" s="187"/>
      <c r="V194" s="189">
        <f>SUM(V195:V235)</f>
        <v>38.279740700000005</v>
      </c>
      <c r="W194" s="187"/>
      <c r="X194" s="190">
        <f>SUM(X195:X235)</f>
        <v>0</v>
      </c>
      <c r="AR194" s="191" t="s">
        <v>74</v>
      </c>
      <c r="AT194" s="192" t="s">
        <v>68</v>
      </c>
      <c r="AU194" s="192" t="s">
        <v>74</v>
      </c>
      <c r="AY194" s="191" t="s">
        <v>144</v>
      </c>
      <c r="BK194" s="193">
        <f>SUM(BK195:BK235)</f>
        <v>0</v>
      </c>
    </row>
    <row r="195" spans="2:65" s="27" customFormat="1" ht="16.5" customHeight="1">
      <c r="B195" s="28"/>
      <c r="C195" s="196" t="s">
        <v>370</v>
      </c>
      <c r="D195" s="196" t="s">
        <v>146</v>
      </c>
      <c r="E195" s="197" t="s">
        <v>305</v>
      </c>
      <c r="F195" s="198" t="s">
        <v>306</v>
      </c>
      <c r="G195" s="199" t="s">
        <v>307</v>
      </c>
      <c r="H195" s="200">
        <v>2</v>
      </c>
      <c r="I195" s="201"/>
      <c r="J195" s="201"/>
      <c r="K195" s="202">
        <f>ROUND(P195*H195,2)</f>
        <v>0</v>
      </c>
      <c r="L195" s="198"/>
      <c r="M195" s="49"/>
      <c r="N195" s="203"/>
      <c r="O195" s="204" t="s">
        <v>38</v>
      </c>
      <c r="P195" s="125">
        <f>I195+J195</f>
        <v>0</v>
      </c>
      <c r="Q195" s="125">
        <f>ROUND(I195*H195,2)</f>
        <v>0</v>
      </c>
      <c r="R195" s="125">
        <f>ROUND(J195*H195,2)</f>
        <v>0</v>
      </c>
      <c r="S195" s="29"/>
      <c r="T195" s="205">
        <f>S195*H195</f>
        <v>0</v>
      </c>
      <c r="U195" s="205">
        <v>0.19207000000000002</v>
      </c>
      <c r="V195" s="205">
        <f>U195*H195</f>
        <v>0.38414000000000004</v>
      </c>
      <c r="W195" s="205">
        <v>0</v>
      </c>
      <c r="X195" s="206">
        <f>W195*H195</f>
        <v>0</v>
      </c>
      <c r="AR195" s="10" t="s">
        <v>84</v>
      </c>
      <c r="AT195" s="10" t="s">
        <v>146</v>
      </c>
      <c r="AU195" s="10" t="s">
        <v>78</v>
      </c>
      <c r="AY195" s="10" t="s">
        <v>144</v>
      </c>
      <c r="BE195" s="207">
        <f>IF(O195="základní",K195,0)</f>
        <v>0</v>
      </c>
      <c r="BF195" s="207">
        <f>IF(O195="snížená",K195,0)</f>
        <v>0</v>
      </c>
      <c r="BG195" s="207">
        <f>IF(O195="zákl. přenesená",K195,0)</f>
        <v>0</v>
      </c>
      <c r="BH195" s="207">
        <f>IF(O195="sníž. přenesená",K195,0)</f>
        <v>0</v>
      </c>
      <c r="BI195" s="207">
        <f>IF(O195="nulová",K195,0)</f>
        <v>0</v>
      </c>
      <c r="BJ195" s="10" t="s">
        <v>74</v>
      </c>
      <c r="BK195" s="207">
        <f>ROUND(P195*H195,2)</f>
        <v>0</v>
      </c>
      <c r="BL195" s="10" t="s">
        <v>84</v>
      </c>
      <c r="BM195" s="10" t="s">
        <v>804</v>
      </c>
    </row>
    <row r="196" spans="2:65" s="27" customFormat="1" ht="16.5" customHeight="1">
      <c r="B196" s="28"/>
      <c r="C196" s="196" t="s">
        <v>374</v>
      </c>
      <c r="D196" s="196" t="s">
        <v>146</v>
      </c>
      <c r="E196" s="197" t="s">
        <v>314</v>
      </c>
      <c r="F196" s="198" t="s">
        <v>315</v>
      </c>
      <c r="G196" s="199" t="s">
        <v>161</v>
      </c>
      <c r="H196" s="200">
        <v>32.21</v>
      </c>
      <c r="I196" s="201"/>
      <c r="J196" s="201"/>
      <c r="K196" s="202">
        <f>ROUND(P196*H196,2)</f>
        <v>0</v>
      </c>
      <c r="L196" s="198"/>
      <c r="M196" s="49"/>
      <c r="N196" s="203"/>
      <c r="O196" s="204" t="s">
        <v>38</v>
      </c>
      <c r="P196" s="125">
        <f>I196+J196</f>
        <v>0</v>
      </c>
      <c r="Q196" s="125">
        <f>ROUND(I196*H196,2)</f>
        <v>0</v>
      </c>
      <c r="R196" s="125">
        <f>ROUND(J196*H196,2)</f>
        <v>0</v>
      </c>
      <c r="S196" s="29"/>
      <c r="T196" s="205">
        <f>S196*H196</f>
        <v>0</v>
      </c>
      <c r="U196" s="205">
        <v>1E-05</v>
      </c>
      <c r="V196" s="205">
        <f>U196*H196</f>
        <v>0.0003221</v>
      </c>
      <c r="W196" s="205">
        <v>0</v>
      </c>
      <c r="X196" s="206">
        <f>W196*H196</f>
        <v>0</v>
      </c>
      <c r="AR196" s="10" t="s">
        <v>84</v>
      </c>
      <c r="AT196" s="10" t="s">
        <v>146</v>
      </c>
      <c r="AU196" s="10" t="s">
        <v>78</v>
      </c>
      <c r="AY196" s="10" t="s">
        <v>144</v>
      </c>
      <c r="BE196" s="207">
        <f>IF(O196="základní",K196,0)</f>
        <v>0</v>
      </c>
      <c r="BF196" s="207">
        <f>IF(O196="snížená",K196,0)</f>
        <v>0</v>
      </c>
      <c r="BG196" s="207">
        <f>IF(O196="zákl. přenesená",K196,0)</f>
        <v>0</v>
      </c>
      <c r="BH196" s="207">
        <f>IF(O196="sníž. přenesená",K196,0)</f>
        <v>0</v>
      </c>
      <c r="BI196" s="207">
        <f>IF(O196="nulová",K196,0)</f>
        <v>0</v>
      </c>
      <c r="BJ196" s="10" t="s">
        <v>74</v>
      </c>
      <c r="BK196" s="207">
        <f>ROUND(P196*H196,2)</f>
        <v>0</v>
      </c>
      <c r="BL196" s="10" t="s">
        <v>84</v>
      </c>
      <c r="BM196" s="10" t="s">
        <v>805</v>
      </c>
    </row>
    <row r="197" spans="2:51" s="208" customFormat="1" ht="13.5">
      <c r="B197" s="209"/>
      <c r="C197" s="210"/>
      <c r="D197" s="211" t="s">
        <v>163</v>
      </c>
      <c r="E197" s="212"/>
      <c r="F197" s="213" t="s">
        <v>806</v>
      </c>
      <c r="G197" s="210"/>
      <c r="H197" s="214">
        <v>32.21</v>
      </c>
      <c r="I197" s="215"/>
      <c r="J197" s="215"/>
      <c r="K197" s="210"/>
      <c r="L197" s="210"/>
      <c r="M197" s="216"/>
      <c r="N197" s="217"/>
      <c r="O197" s="218"/>
      <c r="P197" s="218"/>
      <c r="Q197" s="218"/>
      <c r="R197" s="218"/>
      <c r="S197" s="218"/>
      <c r="T197" s="218"/>
      <c r="U197" s="218"/>
      <c r="V197" s="218"/>
      <c r="W197" s="218"/>
      <c r="X197" s="219"/>
      <c r="AT197" s="220" t="s">
        <v>163</v>
      </c>
      <c r="AU197" s="220" t="s">
        <v>78</v>
      </c>
      <c r="AV197" s="208" t="s">
        <v>78</v>
      </c>
      <c r="AW197" s="208" t="s">
        <v>7</v>
      </c>
      <c r="AX197" s="208" t="s">
        <v>74</v>
      </c>
      <c r="AY197" s="220" t="s">
        <v>144</v>
      </c>
    </row>
    <row r="198" spans="2:65" s="27" customFormat="1" ht="16.5" customHeight="1">
      <c r="B198" s="28"/>
      <c r="C198" s="245" t="s">
        <v>378</v>
      </c>
      <c r="D198" s="245" t="s">
        <v>281</v>
      </c>
      <c r="E198" s="246" t="s">
        <v>318</v>
      </c>
      <c r="F198" s="247" t="s">
        <v>319</v>
      </c>
      <c r="G198" s="248" t="s">
        <v>307</v>
      </c>
      <c r="H198" s="249">
        <v>14.082</v>
      </c>
      <c r="I198" s="250"/>
      <c r="J198" s="251"/>
      <c r="K198" s="252">
        <f>ROUND(P198*H198,2)</f>
        <v>0</v>
      </c>
      <c r="L198" s="247"/>
      <c r="M198" s="253"/>
      <c r="N198" s="254"/>
      <c r="O198" s="204" t="s">
        <v>38</v>
      </c>
      <c r="P198" s="125">
        <f>I198+J198</f>
        <v>0</v>
      </c>
      <c r="Q198" s="125">
        <f>ROUND(I198*H198,2)</f>
        <v>0</v>
      </c>
      <c r="R198" s="125">
        <f>ROUND(J198*H198,2)</f>
        <v>0</v>
      </c>
      <c r="S198" s="29"/>
      <c r="T198" s="205">
        <f>S198*H198</f>
        <v>0</v>
      </c>
      <c r="U198" s="205">
        <v>0.0125</v>
      </c>
      <c r="V198" s="205">
        <f>U198*H198</f>
        <v>0.17602500000000001</v>
      </c>
      <c r="W198" s="205">
        <v>0</v>
      </c>
      <c r="X198" s="206">
        <f>W198*H198</f>
        <v>0</v>
      </c>
      <c r="AR198" s="10" t="s">
        <v>96</v>
      </c>
      <c r="AT198" s="10" t="s">
        <v>281</v>
      </c>
      <c r="AU198" s="10" t="s">
        <v>78</v>
      </c>
      <c r="AY198" s="10" t="s">
        <v>144</v>
      </c>
      <c r="BE198" s="207">
        <f>IF(O198="základní",K198,0)</f>
        <v>0</v>
      </c>
      <c r="BF198" s="207">
        <f>IF(O198="snížená",K198,0)</f>
        <v>0</v>
      </c>
      <c r="BG198" s="207">
        <f>IF(O198="zákl. přenesená",K198,0)</f>
        <v>0</v>
      </c>
      <c r="BH198" s="207">
        <f>IF(O198="sníž. přenesená",K198,0)</f>
        <v>0</v>
      </c>
      <c r="BI198" s="207">
        <f>IF(O198="nulová",K198,0)</f>
        <v>0</v>
      </c>
      <c r="BJ198" s="10" t="s">
        <v>74</v>
      </c>
      <c r="BK198" s="207">
        <f>ROUND(P198*H198,2)</f>
        <v>0</v>
      </c>
      <c r="BL198" s="10" t="s">
        <v>84</v>
      </c>
      <c r="BM198" s="10" t="s">
        <v>807</v>
      </c>
    </row>
    <row r="199" spans="2:51" s="208" customFormat="1" ht="13.5">
      <c r="B199" s="209"/>
      <c r="C199" s="210"/>
      <c r="D199" s="211" t="s">
        <v>163</v>
      </c>
      <c r="E199" s="212"/>
      <c r="F199" s="213" t="s">
        <v>808</v>
      </c>
      <c r="G199" s="210"/>
      <c r="H199" s="214">
        <v>7.041</v>
      </c>
      <c r="I199" s="215"/>
      <c r="J199" s="215"/>
      <c r="K199" s="210"/>
      <c r="L199" s="210"/>
      <c r="M199" s="216"/>
      <c r="N199" s="217"/>
      <c r="O199" s="218"/>
      <c r="P199" s="218"/>
      <c r="Q199" s="218"/>
      <c r="R199" s="218"/>
      <c r="S199" s="218"/>
      <c r="T199" s="218"/>
      <c r="U199" s="218"/>
      <c r="V199" s="218"/>
      <c r="W199" s="218"/>
      <c r="X199" s="219"/>
      <c r="AT199" s="220" t="s">
        <v>163</v>
      </c>
      <c r="AU199" s="220" t="s">
        <v>78</v>
      </c>
      <c r="AV199" s="208" t="s">
        <v>78</v>
      </c>
      <c r="AW199" s="208" t="s">
        <v>7</v>
      </c>
      <c r="AX199" s="208" t="s">
        <v>74</v>
      </c>
      <c r="AY199" s="220" t="s">
        <v>144</v>
      </c>
    </row>
    <row r="200" spans="2:51" s="208" customFormat="1" ht="13.5">
      <c r="B200" s="209"/>
      <c r="C200" s="210"/>
      <c r="D200" s="211" t="s">
        <v>163</v>
      </c>
      <c r="E200" s="210"/>
      <c r="F200" s="213" t="s">
        <v>809</v>
      </c>
      <c r="G200" s="210"/>
      <c r="H200" s="214">
        <v>14.082</v>
      </c>
      <c r="I200" s="215"/>
      <c r="J200" s="215"/>
      <c r="K200" s="210"/>
      <c r="L200" s="210"/>
      <c r="M200" s="216"/>
      <c r="N200" s="217"/>
      <c r="O200" s="218"/>
      <c r="P200" s="218"/>
      <c r="Q200" s="218"/>
      <c r="R200" s="218"/>
      <c r="S200" s="218"/>
      <c r="T200" s="218"/>
      <c r="U200" s="218"/>
      <c r="V200" s="218"/>
      <c r="W200" s="218"/>
      <c r="X200" s="219"/>
      <c r="AT200" s="220" t="s">
        <v>163</v>
      </c>
      <c r="AU200" s="220" t="s">
        <v>78</v>
      </c>
      <c r="AV200" s="208" t="s">
        <v>78</v>
      </c>
      <c r="AW200" s="208" t="s">
        <v>6</v>
      </c>
      <c r="AX200" s="208" t="s">
        <v>74</v>
      </c>
      <c r="AY200" s="220" t="s">
        <v>144</v>
      </c>
    </row>
    <row r="201" spans="2:65" s="27" customFormat="1" ht="16.5" customHeight="1">
      <c r="B201" s="28"/>
      <c r="C201" s="196" t="s">
        <v>382</v>
      </c>
      <c r="D201" s="196" t="s">
        <v>146</v>
      </c>
      <c r="E201" s="197" t="s">
        <v>324</v>
      </c>
      <c r="F201" s="198" t="s">
        <v>325</v>
      </c>
      <c r="G201" s="199" t="s">
        <v>161</v>
      </c>
      <c r="H201" s="200">
        <v>67.8</v>
      </c>
      <c r="I201" s="201"/>
      <c r="J201" s="201"/>
      <c r="K201" s="202">
        <f>ROUND(P201*H201,2)</f>
        <v>0</v>
      </c>
      <c r="L201" s="198"/>
      <c r="M201" s="49"/>
      <c r="N201" s="203"/>
      <c r="O201" s="204" t="s">
        <v>38</v>
      </c>
      <c r="P201" s="125">
        <f>I201+J201</f>
        <v>0</v>
      </c>
      <c r="Q201" s="125">
        <f>ROUND(I201*H201,2)</f>
        <v>0</v>
      </c>
      <c r="R201" s="125">
        <f>ROUND(J201*H201,2)</f>
        <v>0</v>
      </c>
      <c r="S201" s="29"/>
      <c r="T201" s="205">
        <f>S201*H201</f>
        <v>0</v>
      </c>
      <c r="U201" s="205">
        <v>2E-05</v>
      </c>
      <c r="V201" s="205">
        <f>U201*H201</f>
        <v>0.001356</v>
      </c>
      <c r="W201" s="205">
        <v>0</v>
      </c>
      <c r="X201" s="206">
        <f>W201*H201</f>
        <v>0</v>
      </c>
      <c r="AR201" s="10" t="s">
        <v>84</v>
      </c>
      <c r="AT201" s="10" t="s">
        <v>146</v>
      </c>
      <c r="AU201" s="10" t="s">
        <v>78</v>
      </c>
      <c r="AY201" s="10" t="s">
        <v>144</v>
      </c>
      <c r="BE201" s="207">
        <f>IF(O201="základní",K201,0)</f>
        <v>0</v>
      </c>
      <c r="BF201" s="207">
        <f>IF(O201="snížená",K201,0)</f>
        <v>0</v>
      </c>
      <c r="BG201" s="207">
        <f>IF(O201="zákl. přenesená",K201,0)</f>
        <v>0</v>
      </c>
      <c r="BH201" s="207">
        <f>IF(O201="sníž. přenesená",K201,0)</f>
        <v>0</v>
      </c>
      <c r="BI201" s="207">
        <f>IF(O201="nulová",K201,0)</f>
        <v>0</v>
      </c>
      <c r="BJ201" s="10" t="s">
        <v>74</v>
      </c>
      <c r="BK201" s="207">
        <f>ROUND(P201*H201,2)</f>
        <v>0</v>
      </c>
      <c r="BL201" s="10" t="s">
        <v>84</v>
      </c>
      <c r="BM201" s="10" t="s">
        <v>810</v>
      </c>
    </row>
    <row r="202" spans="2:65" s="27" customFormat="1" ht="16.5" customHeight="1">
      <c r="B202" s="28"/>
      <c r="C202" s="245" t="s">
        <v>386</v>
      </c>
      <c r="D202" s="245" t="s">
        <v>281</v>
      </c>
      <c r="E202" s="246" t="s">
        <v>328</v>
      </c>
      <c r="F202" s="247" t="s">
        <v>329</v>
      </c>
      <c r="G202" s="248" t="s">
        <v>307</v>
      </c>
      <c r="H202" s="249">
        <v>14.821</v>
      </c>
      <c r="I202" s="250"/>
      <c r="J202" s="251"/>
      <c r="K202" s="252">
        <f>ROUND(P202*H202,2)</f>
        <v>0</v>
      </c>
      <c r="L202" s="247"/>
      <c r="M202" s="253"/>
      <c r="N202" s="254"/>
      <c r="O202" s="204" t="s">
        <v>38</v>
      </c>
      <c r="P202" s="125">
        <f>I202+J202</f>
        <v>0</v>
      </c>
      <c r="Q202" s="125">
        <f>ROUND(I202*H202,2)</f>
        <v>0</v>
      </c>
      <c r="R202" s="125">
        <f>ROUND(J202*H202,2)</f>
        <v>0</v>
      </c>
      <c r="S202" s="29"/>
      <c r="T202" s="205">
        <f>S202*H202</f>
        <v>0</v>
      </c>
      <c r="U202" s="205">
        <v>0.029</v>
      </c>
      <c r="V202" s="205">
        <f>U202*H202</f>
        <v>0.429809</v>
      </c>
      <c r="W202" s="205">
        <v>0</v>
      </c>
      <c r="X202" s="206">
        <f>W202*H202</f>
        <v>0</v>
      </c>
      <c r="AR202" s="10" t="s">
        <v>96</v>
      </c>
      <c r="AT202" s="10" t="s">
        <v>281</v>
      </c>
      <c r="AU202" s="10" t="s">
        <v>78</v>
      </c>
      <c r="AY202" s="10" t="s">
        <v>144</v>
      </c>
      <c r="BE202" s="207">
        <f>IF(O202="základní",K202,0)</f>
        <v>0</v>
      </c>
      <c r="BF202" s="207">
        <f>IF(O202="snížená",K202,0)</f>
        <v>0</v>
      </c>
      <c r="BG202" s="207">
        <f>IF(O202="zákl. přenesená",K202,0)</f>
        <v>0</v>
      </c>
      <c r="BH202" s="207">
        <f>IF(O202="sníž. přenesená",K202,0)</f>
        <v>0</v>
      </c>
      <c r="BI202" s="207">
        <f>IF(O202="nulová",K202,0)</f>
        <v>0</v>
      </c>
      <c r="BJ202" s="10" t="s">
        <v>74</v>
      </c>
      <c r="BK202" s="207">
        <f>ROUND(P202*H202,2)</f>
        <v>0</v>
      </c>
      <c r="BL202" s="10" t="s">
        <v>84</v>
      </c>
      <c r="BM202" s="10" t="s">
        <v>811</v>
      </c>
    </row>
    <row r="203" spans="2:51" s="208" customFormat="1" ht="13.5">
      <c r="B203" s="209"/>
      <c r="C203" s="210"/>
      <c r="D203" s="211" t="s">
        <v>163</v>
      </c>
      <c r="E203" s="212"/>
      <c r="F203" s="213" t="s">
        <v>812</v>
      </c>
      <c r="G203" s="210"/>
      <c r="H203" s="214">
        <v>14.821</v>
      </c>
      <c r="I203" s="215"/>
      <c r="J203" s="215"/>
      <c r="K203" s="210"/>
      <c r="L203" s="210"/>
      <c r="M203" s="216"/>
      <c r="N203" s="217"/>
      <c r="O203" s="218"/>
      <c r="P203" s="218"/>
      <c r="Q203" s="218"/>
      <c r="R203" s="218"/>
      <c r="S203" s="218"/>
      <c r="T203" s="218"/>
      <c r="U203" s="218"/>
      <c r="V203" s="218"/>
      <c r="W203" s="218"/>
      <c r="X203" s="219"/>
      <c r="AT203" s="220" t="s">
        <v>163</v>
      </c>
      <c r="AU203" s="220" t="s">
        <v>78</v>
      </c>
      <c r="AV203" s="208" t="s">
        <v>78</v>
      </c>
      <c r="AW203" s="208" t="s">
        <v>7</v>
      </c>
      <c r="AX203" s="208" t="s">
        <v>74</v>
      </c>
      <c r="AY203" s="220" t="s">
        <v>144</v>
      </c>
    </row>
    <row r="204" spans="2:65" s="27" customFormat="1" ht="16.5" customHeight="1">
      <c r="B204" s="28"/>
      <c r="C204" s="196" t="s">
        <v>390</v>
      </c>
      <c r="D204" s="196" t="s">
        <v>146</v>
      </c>
      <c r="E204" s="197" t="s">
        <v>333</v>
      </c>
      <c r="F204" s="198" t="s">
        <v>334</v>
      </c>
      <c r="G204" s="199" t="s">
        <v>307</v>
      </c>
      <c r="H204" s="200">
        <v>2</v>
      </c>
      <c r="I204" s="201"/>
      <c r="J204" s="201"/>
      <c r="K204" s="202">
        <f>ROUND(P204*H204,2)</f>
        <v>0</v>
      </c>
      <c r="L204" s="198"/>
      <c r="M204" s="49"/>
      <c r="N204" s="203"/>
      <c r="O204" s="204" t="s">
        <v>38</v>
      </c>
      <c r="P204" s="125">
        <f>I204+J204</f>
        <v>0</v>
      </c>
      <c r="Q204" s="125">
        <f>ROUND(I204*H204,2)</f>
        <v>0</v>
      </c>
      <c r="R204" s="125">
        <f>ROUND(J204*H204,2)</f>
        <v>0</v>
      </c>
      <c r="S204" s="29"/>
      <c r="T204" s="205">
        <f>S204*H204</f>
        <v>0</v>
      </c>
      <c r="U204" s="205">
        <v>8E-05</v>
      </c>
      <c r="V204" s="205">
        <f>U204*H204</f>
        <v>0.00016</v>
      </c>
      <c r="W204" s="205">
        <v>0</v>
      </c>
      <c r="X204" s="206">
        <f>W204*H204</f>
        <v>0</v>
      </c>
      <c r="AR204" s="10" t="s">
        <v>84</v>
      </c>
      <c r="AT204" s="10" t="s">
        <v>146</v>
      </c>
      <c r="AU204" s="10" t="s">
        <v>78</v>
      </c>
      <c r="AY204" s="10" t="s">
        <v>144</v>
      </c>
      <c r="BE204" s="207">
        <f>IF(O204="základní",K204,0)</f>
        <v>0</v>
      </c>
      <c r="BF204" s="207">
        <f>IF(O204="snížená",K204,0)</f>
        <v>0</v>
      </c>
      <c r="BG204" s="207">
        <f>IF(O204="zákl. přenesená",K204,0)</f>
        <v>0</v>
      </c>
      <c r="BH204" s="207">
        <f>IF(O204="sníž. přenesená",K204,0)</f>
        <v>0</v>
      </c>
      <c r="BI204" s="207">
        <f>IF(O204="nulová",K204,0)</f>
        <v>0</v>
      </c>
      <c r="BJ204" s="10" t="s">
        <v>74</v>
      </c>
      <c r="BK204" s="207">
        <f>ROUND(P204*H204,2)</f>
        <v>0</v>
      </c>
      <c r="BL204" s="10" t="s">
        <v>84</v>
      </c>
      <c r="BM204" s="10" t="s">
        <v>813</v>
      </c>
    </row>
    <row r="205" spans="2:65" s="27" customFormat="1" ht="16.5" customHeight="1">
      <c r="B205" s="28"/>
      <c r="C205" s="245" t="s">
        <v>394</v>
      </c>
      <c r="D205" s="245" t="s">
        <v>281</v>
      </c>
      <c r="E205" s="246" t="s">
        <v>337</v>
      </c>
      <c r="F205" s="247" t="s">
        <v>338</v>
      </c>
      <c r="G205" s="248" t="s">
        <v>307</v>
      </c>
      <c r="H205" s="249">
        <v>2.03</v>
      </c>
      <c r="I205" s="250"/>
      <c r="J205" s="251"/>
      <c r="K205" s="252">
        <f>ROUND(P205*H205,2)</f>
        <v>0</v>
      </c>
      <c r="L205" s="247"/>
      <c r="M205" s="253"/>
      <c r="N205" s="254"/>
      <c r="O205" s="204" t="s">
        <v>38</v>
      </c>
      <c r="P205" s="125">
        <f>I205+J205</f>
        <v>0</v>
      </c>
      <c r="Q205" s="125">
        <f>ROUND(I205*H205,2)</f>
        <v>0</v>
      </c>
      <c r="R205" s="125">
        <f>ROUND(J205*H205,2)</f>
        <v>0</v>
      </c>
      <c r="S205" s="29"/>
      <c r="T205" s="205">
        <f>S205*H205</f>
        <v>0</v>
      </c>
      <c r="U205" s="205">
        <v>0.00062</v>
      </c>
      <c r="V205" s="205">
        <f>U205*H205</f>
        <v>0.0012586</v>
      </c>
      <c r="W205" s="205">
        <v>0</v>
      </c>
      <c r="X205" s="206">
        <f>W205*H205</f>
        <v>0</v>
      </c>
      <c r="AR205" s="10" t="s">
        <v>96</v>
      </c>
      <c r="AT205" s="10" t="s">
        <v>281</v>
      </c>
      <c r="AU205" s="10" t="s">
        <v>78</v>
      </c>
      <c r="AY205" s="10" t="s">
        <v>144</v>
      </c>
      <c r="BE205" s="207">
        <f>IF(O205="základní",K205,0)</f>
        <v>0</v>
      </c>
      <c r="BF205" s="207">
        <f>IF(O205="snížená",K205,0)</f>
        <v>0</v>
      </c>
      <c r="BG205" s="207">
        <f>IF(O205="zákl. přenesená",K205,0)</f>
        <v>0</v>
      </c>
      <c r="BH205" s="207">
        <f>IF(O205="sníž. přenesená",K205,0)</f>
        <v>0</v>
      </c>
      <c r="BI205" s="207">
        <f>IF(O205="nulová",K205,0)</f>
        <v>0</v>
      </c>
      <c r="BJ205" s="10" t="s">
        <v>74</v>
      </c>
      <c r="BK205" s="207">
        <f>ROUND(P205*H205,2)</f>
        <v>0</v>
      </c>
      <c r="BL205" s="10" t="s">
        <v>84</v>
      </c>
      <c r="BM205" s="10" t="s">
        <v>814</v>
      </c>
    </row>
    <row r="206" spans="2:51" s="208" customFormat="1" ht="13.5">
      <c r="B206" s="209"/>
      <c r="C206" s="210"/>
      <c r="D206" s="211" t="s">
        <v>163</v>
      </c>
      <c r="E206" s="212"/>
      <c r="F206" s="213" t="s">
        <v>580</v>
      </c>
      <c r="G206" s="210"/>
      <c r="H206" s="214">
        <v>2.03</v>
      </c>
      <c r="I206" s="215"/>
      <c r="J206" s="215"/>
      <c r="K206" s="210"/>
      <c r="L206" s="210"/>
      <c r="M206" s="216"/>
      <c r="N206" s="217"/>
      <c r="O206" s="218"/>
      <c r="P206" s="218"/>
      <c r="Q206" s="218"/>
      <c r="R206" s="218"/>
      <c r="S206" s="218"/>
      <c r="T206" s="218"/>
      <c r="U206" s="218"/>
      <c r="V206" s="218"/>
      <c r="W206" s="218"/>
      <c r="X206" s="219"/>
      <c r="AT206" s="220" t="s">
        <v>163</v>
      </c>
      <c r="AU206" s="220" t="s">
        <v>78</v>
      </c>
      <c r="AV206" s="208" t="s">
        <v>78</v>
      </c>
      <c r="AW206" s="208" t="s">
        <v>7</v>
      </c>
      <c r="AX206" s="208" t="s">
        <v>74</v>
      </c>
      <c r="AY206" s="220" t="s">
        <v>144</v>
      </c>
    </row>
    <row r="207" spans="2:65" s="27" customFormat="1" ht="16.5" customHeight="1">
      <c r="B207" s="28"/>
      <c r="C207" s="196" t="s">
        <v>398</v>
      </c>
      <c r="D207" s="196" t="s">
        <v>146</v>
      </c>
      <c r="E207" s="197" t="s">
        <v>351</v>
      </c>
      <c r="F207" s="198" t="s">
        <v>352</v>
      </c>
      <c r="G207" s="199" t="s">
        <v>161</v>
      </c>
      <c r="H207" s="200">
        <v>32.21</v>
      </c>
      <c r="I207" s="201"/>
      <c r="J207" s="201"/>
      <c r="K207" s="202">
        <f>ROUND(P207*H207,2)</f>
        <v>0</v>
      </c>
      <c r="L207" s="198"/>
      <c r="M207" s="49"/>
      <c r="N207" s="203"/>
      <c r="O207" s="204" t="s">
        <v>38</v>
      </c>
      <c r="P207" s="125">
        <f>I207+J207</f>
        <v>0</v>
      </c>
      <c r="Q207" s="125">
        <f>ROUND(I207*H207,2)</f>
        <v>0</v>
      </c>
      <c r="R207" s="125">
        <f>ROUND(J207*H207,2)</f>
        <v>0</v>
      </c>
      <c r="S207" s="29"/>
      <c r="T207" s="205">
        <f>S207*H207</f>
        <v>0</v>
      </c>
      <c r="U207" s="205">
        <v>0</v>
      </c>
      <c r="V207" s="205">
        <f>U207*H207</f>
        <v>0</v>
      </c>
      <c r="W207" s="205">
        <v>0</v>
      </c>
      <c r="X207" s="206">
        <f>W207*H207</f>
        <v>0</v>
      </c>
      <c r="AR207" s="10" t="s">
        <v>84</v>
      </c>
      <c r="AT207" s="10" t="s">
        <v>146</v>
      </c>
      <c r="AU207" s="10" t="s">
        <v>78</v>
      </c>
      <c r="AY207" s="10" t="s">
        <v>144</v>
      </c>
      <c r="BE207" s="207">
        <f>IF(O207="základní",K207,0)</f>
        <v>0</v>
      </c>
      <c r="BF207" s="207">
        <f>IF(O207="snížená",K207,0)</f>
        <v>0</v>
      </c>
      <c r="BG207" s="207">
        <f>IF(O207="zákl. přenesená",K207,0)</f>
        <v>0</v>
      </c>
      <c r="BH207" s="207">
        <f>IF(O207="sníž. přenesená",K207,0)</f>
        <v>0</v>
      </c>
      <c r="BI207" s="207">
        <f>IF(O207="nulová",K207,0)</f>
        <v>0</v>
      </c>
      <c r="BJ207" s="10" t="s">
        <v>74</v>
      </c>
      <c r="BK207" s="207">
        <f>ROUND(P207*H207,2)</f>
        <v>0</v>
      </c>
      <c r="BL207" s="10" t="s">
        <v>84</v>
      </c>
      <c r="BM207" s="10" t="s">
        <v>815</v>
      </c>
    </row>
    <row r="208" spans="2:65" s="27" customFormat="1" ht="16.5" customHeight="1">
      <c r="B208" s="28"/>
      <c r="C208" s="196" t="s">
        <v>402</v>
      </c>
      <c r="D208" s="196" t="s">
        <v>146</v>
      </c>
      <c r="E208" s="197" t="s">
        <v>355</v>
      </c>
      <c r="F208" s="198" t="s">
        <v>356</v>
      </c>
      <c r="G208" s="199" t="s">
        <v>307</v>
      </c>
      <c r="H208" s="200">
        <v>3</v>
      </c>
      <c r="I208" s="201"/>
      <c r="J208" s="201"/>
      <c r="K208" s="202">
        <f>ROUND(P208*H208,2)</f>
        <v>0</v>
      </c>
      <c r="L208" s="198"/>
      <c r="M208" s="49"/>
      <c r="N208" s="203"/>
      <c r="O208" s="204" t="s">
        <v>38</v>
      </c>
      <c r="P208" s="125">
        <f>I208+J208</f>
        <v>0</v>
      </c>
      <c r="Q208" s="125">
        <f>ROUND(I208*H208,2)</f>
        <v>0</v>
      </c>
      <c r="R208" s="125">
        <f>ROUND(J208*H208,2)</f>
        <v>0</v>
      </c>
      <c r="S208" s="29"/>
      <c r="T208" s="205">
        <f>S208*H208</f>
        <v>0</v>
      </c>
      <c r="U208" s="205">
        <v>0.46009000000000005</v>
      </c>
      <c r="V208" s="205">
        <f>U208*H208</f>
        <v>1.38027</v>
      </c>
      <c r="W208" s="205">
        <v>0</v>
      </c>
      <c r="X208" s="206">
        <f>W208*H208</f>
        <v>0</v>
      </c>
      <c r="AR208" s="10" t="s">
        <v>84</v>
      </c>
      <c r="AT208" s="10" t="s">
        <v>146</v>
      </c>
      <c r="AU208" s="10" t="s">
        <v>78</v>
      </c>
      <c r="AY208" s="10" t="s">
        <v>144</v>
      </c>
      <c r="BE208" s="207">
        <f>IF(O208="základní",K208,0)</f>
        <v>0</v>
      </c>
      <c r="BF208" s="207">
        <f>IF(O208="snížená",K208,0)</f>
        <v>0</v>
      </c>
      <c r="BG208" s="207">
        <f>IF(O208="zákl. přenesená",K208,0)</f>
        <v>0</v>
      </c>
      <c r="BH208" s="207">
        <f>IF(O208="sníž. přenesená",K208,0)</f>
        <v>0</v>
      </c>
      <c r="BI208" s="207">
        <f>IF(O208="nulová",K208,0)</f>
        <v>0</v>
      </c>
      <c r="BJ208" s="10" t="s">
        <v>74</v>
      </c>
      <c r="BK208" s="207">
        <f>ROUND(P208*H208,2)</f>
        <v>0</v>
      </c>
      <c r="BL208" s="10" t="s">
        <v>84</v>
      </c>
      <c r="BM208" s="10" t="s">
        <v>816</v>
      </c>
    </row>
    <row r="209" spans="2:65" s="27" customFormat="1" ht="16.5" customHeight="1">
      <c r="B209" s="28"/>
      <c r="C209" s="196" t="s">
        <v>406</v>
      </c>
      <c r="D209" s="196" t="s">
        <v>146</v>
      </c>
      <c r="E209" s="197" t="s">
        <v>359</v>
      </c>
      <c r="F209" s="198" t="s">
        <v>360</v>
      </c>
      <c r="G209" s="199" t="s">
        <v>161</v>
      </c>
      <c r="H209" s="200">
        <v>67.8</v>
      </c>
      <c r="I209" s="201"/>
      <c r="J209" s="201"/>
      <c r="K209" s="202">
        <f>ROUND(P209*H209,2)</f>
        <v>0</v>
      </c>
      <c r="L209" s="198"/>
      <c r="M209" s="49"/>
      <c r="N209" s="203"/>
      <c r="O209" s="204" t="s">
        <v>38</v>
      </c>
      <c r="P209" s="125">
        <f>I209+J209</f>
        <v>0</v>
      </c>
      <c r="Q209" s="125">
        <f>ROUND(I209*H209,2)</f>
        <v>0</v>
      </c>
      <c r="R209" s="125">
        <f>ROUND(J209*H209,2)</f>
        <v>0</v>
      </c>
      <c r="S209" s="29"/>
      <c r="T209" s="205">
        <f>S209*H209</f>
        <v>0</v>
      </c>
      <c r="U209" s="205">
        <v>0</v>
      </c>
      <c r="V209" s="205">
        <f>U209*H209</f>
        <v>0</v>
      </c>
      <c r="W209" s="205">
        <v>0</v>
      </c>
      <c r="X209" s="206">
        <f>W209*H209</f>
        <v>0</v>
      </c>
      <c r="AR209" s="10" t="s">
        <v>84</v>
      </c>
      <c r="AT209" s="10" t="s">
        <v>146</v>
      </c>
      <c r="AU209" s="10" t="s">
        <v>78</v>
      </c>
      <c r="AY209" s="10" t="s">
        <v>144</v>
      </c>
      <c r="BE209" s="207">
        <f>IF(O209="základní",K209,0)</f>
        <v>0</v>
      </c>
      <c r="BF209" s="207">
        <f>IF(O209="snížená",K209,0)</f>
        <v>0</v>
      </c>
      <c r="BG209" s="207">
        <f>IF(O209="zákl. přenesená",K209,0)</f>
        <v>0</v>
      </c>
      <c r="BH209" s="207">
        <f>IF(O209="sníž. přenesená",K209,0)</f>
        <v>0</v>
      </c>
      <c r="BI209" s="207">
        <f>IF(O209="nulová",K209,0)</f>
        <v>0</v>
      </c>
      <c r="BJ209" s="10" t="s">
        <v>74</v>
      </c>
      <c r="BK209" s="207">
        <f>ROUND(P209*H209,2)</f>
        <v>0</v>
      </c>
      <c r="BL209" s="10" t="s">
        <v>84</v>
      </c>
      <c r="BM209" s="10" t="s">
        <v>817</v>
      </c>
    </row>
    <row r="210" spans="2:65" s="27" customFormat="1" ht="16.5" customHeight="1">
      <c r="B210" s="28"/>
      <c r="C210" s="196" t="s">
        <v>410</v>
      </c>
      <c r="D210" s="196" t="s">
        <v>146</v>
      </c>
      <c r="E210" s="197" t="s">
        <v>363</v>
      </c>
      <c r="F210" s="198" t="s">
        <v>364</v>
      </c>
      <c r="G210" s="199" t="s">
        <v>161</v>
      </c>
      <c r="H210" s="200">
        <v>100.01</v>
      </c>
      <c r="I210" s="201"/>
      <c r="J210" s="201"/>
      <c r="K210" s="202">
        <f>ROUND(P210*H210,2)</f>
        <v>0</v>
      </c>
      <c r="L210" s="198"/>
      <c r="M210" s="49"/>
      <c r="N210" s="203"/>
      <c r="O210" s="204" t="s">
        <v>38</v>
      </c>
      <c r="P210" s="125">
        <f>I210+J210</f>
        <v>0</v>
      </c>
      <c r="Q210" s="125">
        <f>ROUND(I210*H210,2)</f>
        <v>0</v>
      </c>
      <c r="R210" s="125">
        <f>ROUND(J210*H210,2)</f>
        <v>0</v>
      </c>
      <c r="S210" s="29"/>
      <c r="T210" s="205">
        <f>S210*H210</f>
        <v>0</v>
      </c>
      <c r="U210" s="205">
        <v>0</v>
      </c>
      <c r="V210" s="205">
        <f>U210*H210</f>
        <v>0</v>
      </c>
      <c r="W210" s="205">
        <v>0</v>
      </c>
      <c r="X210" s="206">
        <f>W210*H210</f>
        <v>0</v>
      </c>
      <c r="AR210" s="10" t="s">
        <v>84</v>
      </c>
      <c r="AT210" s="10" t="s">
        <v>146</v>
      </c>
      <c r="AU210" s="10" t="s">
        <v>78</v>
      </c>
      <c r="AY210" s="10" t="s">
        <v>144</v>
      </c>
      <c r="BE210" s="207">
        <f>IF(O210="základní",K210,0)</f>
        <v>0</v>
      </c>
      <c r="BF210" s="207">
        <f>IF(O210="snížená",K210,0)</f>
        <v>0</v>
      </c>
      <c r="BG210" s="207">
        <f>IF(O210="zákl. přenesená",K210,0)</f>
        <v>0</v>
      </c>
      <c r="BH210" s="207">
        <f>IF(O210="sníž. přenesená",K210,0)</f>
        <v>0</v>
      </c>
      <c r="BI210" s="207">
        <f>IF(O210="nulová",K210,0)</f>
        <v>0</v>
      </c>
      <c r="BJ210" s="10" t="s">
        <v>74</v>
      </c>
      <c r="BK210" s="207">
        <f>ROUND(P210*H210,2)</f>
        <v>0</v>
      </c>
      <c r="BL210" s="10" t="s">
        <v>84</v>
      </c>
      <c r="BM210" s="10" t="s">
        <v>818</v>
      </c>
    </row>
    <row r="211" spans="2:51" s="208" customFormat="1" ht="13.5">
      <c r="B211" s="209"/>
      <c r="C211" s="210"/>
      <c r="D211" s="211" t="s">
        <v>163</v>
      </c>
      <c r="E211" s="212"/>
      <c r="F211" s="213" t="s">
        <v>819</v>
      </c>
      <c r="G211" s="210"/>
      <c r="H211" s="214">
        <v>100.01</v>
      </c>
      <c r="I211" s="215"/>
      <c r="J211" s="215"/>
      <c r="K211" s="210"/>
      <c r="L211" s="210"/>
      <c r="M211" s="216"/>
      <c r="N211" s="217"/>
      <c r="O211" s="218"/>
      <c r="P211" s="218"/>
      <c r="Q211" s="218"/>
      <c r="R211" s="218"/>
      <c r="S211" s="218"/>
      <c r="T211" s="218"/>
      <c r="U211" s="218"/>
      <c r="V211" s="218"/>
      <c r="W211" s="218"/>
      <c r="X211" s="219"/>
      <c r="AT211" s="220" t="s">
        <v>163</v>
      </c>
      <c r="AU211" s="220" t="s">
        <v>78</v>
      </c>
      <c r="AV211" s="208" t="s">
        <v>78</v>
      </c>
      <c r="AW211" s="208" t="s">
        <v>7</v>
      </c>
      <c r="AX211" s="208" t="s">
        <v>74</v>
      </c>
      <c r="AY211" s="220" t="s">
        <v>144</v>
      </c>
    </row>
    <row r="212" spans="2:65" s="27" customFormat="1" ht="16.5" customHeight="1">
      <c r="B212" s="28"/>
      <c r="C212" s="196" t="s">
        <v>414</v>
      </c>
      <c r="D212" s="196" t="s">
        <v>146</v>
      </c>
      <c r="E212" s="197" t="s">
        <v>367</v>
      </c>
      <c r="F212" s="198" t="s">
        <v>368</v>
      </c>
      <c r="G212" s="199" t="s">
        <v>307</v>
      </c>
      <c r="H212" s="200">
        <v>12</v>
      </c>
      <c r="I212" s="201"/>
      <c r="J212" s="201"/>
      <c r="K212" s="202">
        <f aca="true" t="shared" si="14" ref="K212:K235">ROUND(P212*H212,2)</f>
        <v>0</v>
      </c>
      <c r="L212" s="198"/>
      <c r="M212" s="49"/>
      <c r="N212" s="203"/>
      <c r="O212" s="204" t="s">
        <v>38</v>
      </c>
      <c r="P212" s="125">
        <f aca="true" t="shared" si="15" ref="P212:P235">I212+J212</f>
        <v>0</v>
      </c>
      <c r="Q212" s="125">
        <f aca="true" t="shared" si="16" ref="Q212:Q235">ROUND(I212*H212,2)</f>
        <v>0</v>
      </c>
      <c r="R212" s="125">
        <f aca="true" t="shared" si="17" ref="R212:R235">ROUND(J212*H212,2)</f>
        <v>0</v>
      </c>
      <c r="S212" s="29"/>
      <c r="T212" s="205">
        <f aca="true" t="shared" si="18" ref="T212:T235">S212*H212</f>
        <v>0</v>
      </c>
      <c r="U212" s="205">
        <v>0.03724</v>
      </c>
      <c r="V212" s="205">
        <f aca="true" t="shared" si="19" ref="V212:V235">U212*H212</f>
        <v>0.44688000000000005</v>
      </c>
      <c r="W212" s="205">
        <v>0</v>
      </c>
      <c r="X212" s="206">
        <f aca="true" t="shared" si="20" ref="X212:X235">W212*H212</f>
        <v>0</v>
      </c>
      <c r="AR212" s="10" t="s">
        <v>84</v>
      </c>
      <c r="AT212" s="10" t="s">
        <v>146</v>
      </c>
      <c r="AU212" s="10" t="s">
        <v>78</v>
      </c>
      <c r="AY212" s="10" t="s">
        <v>144</v>
      </c>
      <c r="BE212" s="207">
        <f aca="true" t="shared" si="21" ref="BE212:BE235">IF(O212="základní",K212,0)</f>
        <v>0</v>
      </c>
      <c r="BF212" s="207">
        <f aca="true" t="shared" si="22" ref="BF212:BF235">IF(O212="snížená",K212,0)</f>
        <v>0</v>
      </c>
      <c r="BG212" s="207">
        <f aca="true" t="shared" si="23" ref="BG212:BG235">IF(O212="zákl. přenesená",K212,0)</f>
        <v>0</v>
      </c>
      <c r="BH212" s="207">
        <f aca="true" t="shared" si="24" ref="BH212:BH235">IF(O212="sníž. přenesená",K212,0)</f>
        <v>0</v>
      </c>
      <c r="BI212" s="207">
        <f aca="true" t="shared" si="25" ref="BI212:BI235">IF(O212="nulová",K212,0)</f>
        <v>0</v>
      </c>
      <c r="BJ212" s="10" t="s">
        <v>74</v>
      </c>
      <c r="BK212" s="207">
        <f aca="true" t="shared" si="26" ref="BK212:BK235">ROUND(P212*H212,2)</f>
        <v>0</v>
      </c>
      <c r="BL212" s="10" t="s">
        <v>84</v>
      </c>
      <c r="BM212" s="10" t="s">
        <v>820</v>
      </c>
    </row>
    <row r="213" spans="2:65" s="27" customFormat="1" ht="25.5" customHeight="1">
      <c r="B213" s="28"/>
      <c r="C213" s="196" t="s">
        <v>418</v>
      </c>
      <c r="D213" s="196" t="s">
        <v>146</v>
      </c>
      <c r="E213" s="197" t="s">
        <v>371</v>
      </c>
      <c r="F213" s="198" t="s">
        <v>372</v>
      </c>
      <c r="G213" s="199" t="s">
        <v>307</v>
      </c>
      <c r="H213" s="200">
        <v>6</v>
      </c>
      <c r="I213" s="201"/>
      <c r="J213" s="201"/>
      <c r="K213" s="202">
        <f t="shared" si="14"/>
        <v>0</v>
      </c>
      <c r="L213" s="198"/>
      <c r="M213" s="49"/>
      <c r="N213" s="203"/>
      <c r="O213" s="204" t="s">
        <v>38</v>
      </c>
      <c r="P213" s="125">
        <f t="shared" si="15"/>
        <v>0</v>
      </c>
      <c r="Q213" s="125">
        <f t="shared" si="16"/>
        <v>0</v>
      </c>
      <c r="R213" s="125">
        <f t="shared" si="17"/>
        <v>0</v>
      </c>
      <c r="S213" s="29"/>
      <c r="T213" s="205">
        <f t="shared" si="18"/>
        <v>0</v>
      </c>
      <c r="U213" s="205">
        <v>2.11676</v>
      </c>
      <c r="V213" s="205">
        <f t="shared" si="19"/>
        <v>12.700560000000001</v>
      </c>
      <c r="W213" s="205">
        <v>0</v>
      </c>
      <c r="X213" s="206">
        <f t="shared" si="20"/>
        <v>0</v>
      </c>
      <c r="AR213" s="10" t="s">
        <v>84</v>
      </c>
      <c r="AT213" s="10" t="s">
        <v>146</v>
      </c>
      <c r="AU213" s="10" t="s">
        <v>78</v>
      </c>
      <c r="AY213" s="10" t="s">
        <v>144</v>
      </c>
      <c r="BE213" s="207">
        <f t="shared" si="21"/>
        <v>0</v>
      </c>
      <c r="BF213" s="207">
        <f t="shared" si="22"/>
        <v>0</v>
      </c>
      <c r="BG213" s="207">
        <f t="shared" si="23"/>
        <v>0</v>
      </c>
      <c r="BH213" s="207">
        <f t="shared" si="24"/>
        <v>0</v>
      </c>
      <c r="BI213" s="207">
        <f t="shared" si="25"/>
        <v>0</v>
      </c>
      <c r="BJ213" s="10" t="s">
        <v>74</v>
      </c>
      <c r="BK213" s="207">
        <f t="shared" si="26"/>
        <v>0</v>
      </c>
      <c r="BL213" s="10" t="s">
        <v>84</v>
      </c>
      <c r="BM213" s="10" t="s">
        <v>821</v>
      </c>
    </row>
    <row r="214" spans="2:65" s="27" customFormat="1" ht="16.5" customHeight="1">
      <c r="B214" s="28"/>
      <c r="C214" s="196" t="s">
        <v>422</v>
      </c>
      <c r="D214" s="196" t="s">
        <v>146</v>
      </c>
      <c r="E214" s="197" t="s">
        <v>375</v>
      </c>
      <c r="F214" s="198" t="s">
        <v>376</v>
      </c>
      <c r="G214" s="199" t="s">
        <v>307</v>
      </c>
      <c r="H214" s="200">
        <v>2</v>
      </c>
      <c r="I214" s="201"/>
      <c r="J214" s="201"/>
      <c r="K214" s="202">
        <f t="shared" si="14"/>
        <v>0</v>
      </c>
      <c r="L214" s="198"/>
      <c r="M214" s="49"/>
      <c r="N214" s="203"/>
      <c r="O214" s="204" t="s">
        <v>38</v>
      </c>
      <c r="P214" s="125">
        <f t="shared" si="15"/>
        <v>0</v>
      </c>
      <c r="Q214" s="125">
        <f t="shared" si="16"/>
        <v>0</v>
      </c>
      <c r="R214" s="125">
        <f t="shared" si="17"/>
        <v>0</v>
      </c>
      <c r="S214" s="29"/>
      <c r="T214" s="205">
        <f t="shared" si="18"/>
        <v>0</v>
      </c>
      <c r="U214" s="205">
        <v>0.34090000000000004</v>
      </c>
      <c r="V214" s="205">
        <f t="shared" si="19"/>
        <v>0.6818000000000001</v>
      </c>
      <c r="W214" s="205">
        <v>0</v>
      </c>
      <c r="X214" s="206">
        <f t="shared" si="20"/>
        <v>0</v>
      </c>
      <c r="AR214" s="10" t="s">
        <v>84</v>
      </c>
      <c r="AT214" s="10" t="s">
        <v>146</v>
      </c>
      <c r="AU214" s="10" t="s">
        <v>78</v>
      </c>
      <c r="AY214" s="10" t="s">
        <v>144</v>
      </c>
      <c r="BE214" s="207">
        <f t="shared" si="21"/>
        <v>0</v>
      </c>
      <c r="BF214" s="207">
        <f t="shared" si="22"/>
        <v>0</v>
      </c>
      <c r="BG214" s="207">
        <f t="shared" si="23"/>
        <v>0</v>
      </c>
      <c r="BH214" s="207">
        <f t="shared" si="24"/>
        <v>0</v>
      </c>
      <c r="BI214" s="207">
        <f t="shared" si="25"/>
        <v>0</v>
      </c>
      <c r="BJ214" s="10" t="s">
        <v>74</v>
      </c>
      <c r="BK214" s="207">
        <f t="shared" si="26"/>
        <v>0</v>
      </c>
      <c r="BL214" s="10" t="s">
        <v>84</v>
      </c>
      <c r="BM214" s="10" t="s">
        <v>822</v>
      </c>
    </row>
    <row r="215" spans="2:65" s="27" customFormat="1" ht="25.5" customHeight="1">
      <c r="B215" s="28"/>
      <c r="C215" s="196" t="s">
        <v>426</v>
      </c>
      <c r="D215" s="196" t="s">
        <v>146</v>
      </c>
      <c r="E215" s="197" t="s">
        <v>379</v>
      </c>
      <c r="F215" s="198" t="s">
        <v>380</v>
      </c>
      <c r="G215" s="199" t="s">
        <v>307</v>
      </c>
      <c r="H215" s="200">
        <v>6</v>
      </c>
      <c r="I215" s="201"/>
      <c r="J215" s="201"/>
      <c r="K215" s="202">
        <f t="shared" si="14"/>
        <v>0</v>
      </c>
      <c r="L215" s="198"/>
      <c r="M215" s="49"/>
      <c r="N215" s="203"/>
      <c r="O215" s="204" t="s">
        <v>38</v>
      </c>
      <c r="P215" s="125">
        <f t="shared" si="15"/>
        <v>0</v>
      </c>
      <c r="Q215" s="125">
        <f t="shared" si="16"/>
        <v>0</v>
      </c>
      <c r="R215" s="125">
        <f t="shared" si="17"/>
        <v>0</v>
      </c>
      <c r="S215" s="29"/>
      <c r="T215" s="205">
        <f t="shared" si="18"/>
        <v>0</v>
      </c>
      <c r="U215" s="205">
        <v>0.00702</v>
      </c>
      <c r="V215" s="205">
        <f t="shared" si="19"/>
        <v>0.042120000000000005</v>
      </c>
      <c r="W215" s="205">
        <v>0</v>
      </c>
      <c r="X215" s="206">
        <f t="shared" si="20"/>
        <v>0</v>
      </c>
      <c r="AR215" s="10" t="s">
        <v>84</v>
      </c>
      <c r="AT215" s="10" t="s">
        <v>146</v>
      </c>
      <c r="AU215" s="10" t="s">
        <v>78</v>
      </c>
      <c r="AY215" s="10" t="s">
        <v>144</v>
      </c>
      <c r="BE215" s="207">
        <f t="shared" si="21"/>
        <v>0</v>
      </c>
      <c r="BF215" s="207">
        <f t="shared" si="22"/>
        <v>0</v>
      </c>
      <c r="BG215" s="207">
        <f t="shared" si="23"/>
        <v>0</v>
      </c>
      <c r="BH215" s="207">
        <f t="shared" si="24"/>
        <v>0</v>
      </c>
      <c r="BI215" s="207">
        <f t="shared" si="25"/>
        <v>0</v>
      </c>
      <c r="BJ215" s="10" t="s">
        <v>74</v>
      </c>
      <c r="BK215" s="207">
        <f t="shared" si="26"/>
        <v>0</v>
      </c>
      <c r="BL215" s="10" t="s">
        <v>84</v>
      </c>
      <c r="BM215" s="10" t="s">
        <v>823</v>
      </c>
    </row>
    <row r="216" spans="2:65" s="27" customFormat="1" ht="16.5" customHeight="1">
      <c r="B216" s="28"/>
      <c r="C216" s="245" t="s">
        <v>430</v>
      </c>
      <c r="D216" s="245" t="s">
        <v>281</v>
      </c>
      <c r="E216" s="246" t="s">
        <v>383</v>
      </c>
      <c r="F216" s="247" t="s">
        <v>384</v>
      </c>
      <c r="G216" s="248" t="s">
        <v>307</v>
      </c>
      <c r="H216" s="249">
        <v>6</v>
      </c>
      <c r="I216" s="250"/>
      <c r="J216" s="251"/>
      <c r="K216" s="252">
        <f t="shared" si="14"/>
        <v>0</v>
      </c>
      <c r="L216" s="247"/>
      <c r="M216" s="253"/>
      <c r="N216" s="254"/>
      <c r="O216" s="204" t="s">
        <v>38</v>
      </c>
      <c r="P216" s="125">
        <f t="shared" si="15"/>
        <v>0</v>
      </c>
      <c r="Q216" s="125">
        <f t="shared" si="16"/>
        <v>0</v>
      </c>
      <c r="R216" s="125">
        <f t="shared" si="17"/>
        <v>0</v>
      </c>
      <c r="S216" s="29"/>
      <c r="T216" s="205">
        <f t="shared" si="18"/>
        <v>0</v>
      </c>
      <c r="U216" s="205">
        <v>0.162</v>
      </c>
      <c r="V216" s="205">
        <f t="shared" si="19"/>
        <v>0.972</v>
      </c>
      <c r="W216" s="205">
        <v>0</v>
      </c>
      <c r="X216" s="206">
        <f t="shared" si="20"/>
        <v>0</v>
      </c>
      <c r="AR216" s="10" t="s">
        <v>96</v>
      </c>
      <c r="AT216" s="10" t="s">
        <v>281</v>
      </c>
      <c r="AU216" s="10" t="s">
        <v>78</v>
      </c>
      <c r="AY216" s="10" t="s">
        <v>144</v>
      </c>
      <c r="BE216" s="207">
        <f t="shared" si="21"/>
        <v>0</v>
      </c>
      <c r="BF216" s="207">
        <f t="shared" si="22"/>
        <v>0</v>
      </c>
      <c r="BG216" s="207">
        <f t="shared" si="23"/>
        <v>0</v>
      </c>
      <c r="BH216" s="207">
        <f t="shared" si="24"/>
        <v>0</v>
      </c>
      <c r="BI216" s="207">
        <f t="shared" si="25"/>
        <v>0</v>
      </c>
      <c r="BJ216" s="10" t="s">
        <v>74</v>
      </c>
      <c r="BK216" s="207">
        <f t="shared" si="26"/>
        <v>0</v>
      </c>
      <c r="BL216" s="10" t="s">
        <v>84</v>
      </c>
      <c r="BM216" s="10" t="s">
        <v>824</v>
      </c>
    </row>
    <row r="217" spans="2:65" s="27" customFormat="1" ht="16.5" customHeight="1">
      <c r="B217" s="28"/>
      <c r="C217" s="245" t="s">
        <v>434</v>
      </c>
      <c r="D217" s="245" t="s">
        <v>281</v>
      </c>
      <c r="E217" s="246" t="s">
        <v>391</v>
      </c>
      <c r="F217" s="247" t="s">
        <v>392</v>
      </c>
      <c r="G217" s="248" t="s">
        <v>307</v>
      </c>
      <c r="H217" s="249">
        <v>6.06</v>
      </c>
      <c r="I217" s="250"/>
      <c r="J217" s="251"/>
      <c r="K217" s="252">
        <f t="shared" si="14"/>
        <v>0</v>
      </c>
      <c r="L217" s="247"/>
      <c r="M217" s="253"/>
      <c r="N217" s="254"/>
      <c r="O217" s="204" t="s">
        <v>38</v>
      </c>
      <c r="P217" s="125">
        <f t="shared" si="15"/>
        <v>0</v>
      </c>
      <c r="Q217" s="125">
        <f t="shared" si="16"/>
        <v>0</v>
      </c>
      <c r="R217" s="125">
        <f t="shared" si="17"/>
        <v>0</v>
      </c>
      <c r="S217" s="29"/>
      <c r="T217" s="205">
        <f t="shared" si="18"/>
        <v>0</v>
      </c>
      <c r="U217" s="205">
        <v>2.31</v>
      </c>
      <c r="V217" s="205">
        <f t="shared" si="19"/>
        <v>13.9986</v>
      </c>
      <c r="W217" s="205">
        <v>0</v>
      </c>
      <c r="X217" s="206">
        <f t="shared" si="20"/>
        <v>0</v>
      </c>
      <c r="AR217" s="10" t="s">
        <v>96</v>
      </c>
      <c r="AT217" s="10" t="s">
        <v>281</v>
      </c>
      <c r="AU217" s="10" t="s">
        <v>78</v>
      </c>
      <c r="AY217" s="10" t="s">
        <v>144</v>
      </c>
      <c r="BE217" s="207">
        <f t="shared" si="21"/>
        <v>0</v>
      </c>
      <c r="BF217" s="207">
        <f t="shared" si="22"/>
        <v>0</v>
      </c>
      <c r="BG217" s="207">
        <f t="shared" si="23"/>
        <v>0</v>
      </c>
      <c r="BH217" s="207">
        <f t="shared" si="24"/>
        <v>0</v>
      </c>
      <c r="BI217" s="207">
        <f t="shared" si="25"/>
        <v>0</v>
      </c>
      <c r="BJ217" s="10" t="s">
        <v>74</v>
      </c>
      <c r="BK217" s="207">
        <f t="shared" si="26"/>
        <v>0</v>
      </c>
      <c r="BL217" s="10" t="s">
        <v>84</v>
      </c>
      <c r="BM217" s="10" t="s">
        <v>825</v>
      </c>
    </row>
    <row r="218" spans="2:65" s="27" customFormat="1" ht="16.5" customHeight="1">
      <c r="B218" s="28"/>
      <c r="C218" s="245" t="s">
        <v>438</v>
      </c>
      <c r="D218" s="245" t="s">
        <v>281</v>
      </c>
      <c r="E218" s="246" t="s">
        <v>395</v>
      </c>
      <c r="F218" s="247" t="s">
        <v>396</v>
      </c>
      <c r="G218" s="248" t="s">
        <v>307</v>
      </c>
      <c r="H218" s="249">
        <v>12</v>
      </c>
      <c r="I218" s="250"/>
      <c r="J218" s="251"/>
      <c r="K218" s="252">
        <f t="shared" si="14"/>
        <v>0</v>
      </c>
      <c r="L218" s="247"/>
      <c r="M218" s="253"/>
      <c r="N218" s="254"/>
      <c r="O218" s="204" t="s">
        <v>38</v>
      </c>
      <c r="P218" s="125">
        <f t="shared" si="15"/>
        <v>0</v>
      </c>
      <c r="Q218" s="125">
        <f t="shared" si="16"/>
        <v>0</v>
      </c>
      <c r="R218" s="125">
        <f t="shared" si="17"/>
        <v>0</v>
      </c>
      <c r="S218" s="29"/>
      <c r="T218" s="205">
        <f t="shared" si="18"/>
        <v>0</v>
      </c>
      <c r="U218" s="205">
        <v>0.002</v>
      </c>
      <c r="V218" s="205">
        <f t="shared" si="19"/>
        <v>0.024</v>
      </c>
      <c r="W218" s="205">
        <v>0</v>
      </c>
      <c r="X218" s="206">
        <f t="shared" si="20"/>
        <v>0</v>
      </c>
      <c r="AR218" s="10" t="s">
        <v>96</v>
      </c>
      <c r="AT218" s="10" t="s">
        <v>281</v>
      </c>
      <c r="AU218" s="10" t="s">
        <v>78</v>
      </c>
      <c r="AY218" s="10" t="s">
        <v>144</v>
      </c>
      <c r="BE218" s="207">
        <f t="shared" si="21"/>
        <v>0</v>
      </c>
      <c r="BF218" s="207">
        <f t="shared" si="22"/>
        <v>0</v>
      </c>
      <c r="BG218" s="207">
        <f t="shared" si="23"/>
        <v>0</v>
      </c>
      <c r="BH218" s="207">
        <f t="shared" si="24"/>
        <v>0</v>
      </c>
      <c r="BI218" s="207">
        <f t="shared" si="25"/>
        <v>0</v>
      </c>
      <c r="BJ218" s="10" t="s">
        <v>74</v>
      </c>
      <c r="BK218" s="207">
        <f t="shared" si="26"/>
        <v>0</v>
      </c>
      <c r="BL218" s="10" t="s">
        <v>84</v>
      </c>
      <c r="BM218" s="10" t="s">
        <v>826</v>
      </c>
    </row>
    <row r="219" spans="2:65" s="27" customFormat="1" ht="16.5" customHeight="1">
      <c r="B219" s="28"/>
      <c r="C219" s="245" t="s">
        <v>442</v>
      </c>
      <c r="D219" s="245" t="s">
        <v>281</v>
      </c>
      <c r="E219" s="246" t="s">
        <v>399</v>
      </c>
      <c r="F219" s="247" t="s">
        <v>400</v>
      </c>
      <c r="G219" s="248" t="s">
        <v>307</v>
      </c>
      <c r="H219" s="249">
        <v>4.04</v>
      </c>
      <c r="I219" s="250"/>
      <c r="J219" s="251"/>
      <c r="K219" s="252">
        <f t="shared" si="14"/>
        <v>0</v>
      </c>
      <c r="L219" s="247"/>
      <c r="M219" s="253"/>
      <c r="N219" s="254"/>
      <c r="O219" s="204" t="s">
        <v>38</v>
      </c>
      <c r="P219" s="125">
        <f t="shared" si="15"/>
        <v>0</v>
      </c>
      <c r="Q219" s="125">
        <f t="shared" si="16"/>
        <v>0</v>
      </c>
      <c r="R219" s="125">
        <f t="shared" si="17"/>
        <v>0</v>
      </c>
      <c r="S219" s="29"/>
      <c r="T219" s="205">
        <f t="shared" si="18"/>
        <v>0</v>
      </c>
      <c r="U219" s="205">
        <v>0.5</v>
      </c>
      <c r="V219" s="205">
        <f t="shared" si="19"/>
        <v>2.02</v>
      </c>
      <c r="W219" s="205">
        <v>0</v>
      </c>
      <c r="X219" s="206">
        <f t="shared" si="20"/>
        <v>0</v>
      </c>
      <c r="AR219" s="10" t="s">
        <v>96</v>
      </c>
      <c r="AT219" s="10" t="s">
        <v>281</v>
      </c>
      <c r="AU219" s="10" t="s">
        <v>78</v>
      </c>
      <c r="AY219" s="10" t="s">
        <v>144</v>
      </c>
      <c r="BE219" s="207">
        <f t="shared" si="21"/>
        <v>0</v>
      </c>
      <c r="BF219" s="207">
        <f t="shared" si="22"/>
        <v>0</v>
      </c>
      <c r="BG219" s="207">
        <f t="shared" si="23"/>
        <v>0</v>
      </c>
      <c r="BH219" s="207">
        <f t="shared" si="24"/>
        <v>0</v>
      </c>
      <c r="BI219" s="207">
        <f t="shared" si="25"/>
        <v>0</v>
      </c>
      <c r="BJ219" s="10" t="s">
        <v>74</v>
      </c>
      <c r="BK219" s="207">
        <f t="shared" si="26"/>
        <v>0</v>
      </c>
      <c r="BL219" s="10" t="s">
        <v>84</v>
      </c>
      <c r="BM219" s="10" t="s">
        <v>827</v>
      </c>
    </row>
    <row r="220" spans="2:65" s="27" customFormat="1" ht="16.5" customHeight="1">
      <c r="B220" s="28"/>
      <c r="C220" s="245" t="s">
        <v>446</v>
      </c>
      <c r="D220" s="245" t="s">
        <v>281</v>
      </c>
      <c r="E220" s="246" t="s">
        <v>828</v>
      </c>
      <c r="F220" s="247" t="s">
        <v>829</v>
      </c>
      <c r="G220" s="248" t="s">
        <v>307</v>
      </c>
      <c r="H220" s="249">
        <v>2.02</v>
      </c>
      <c r="I220" s="250"/>
      <c r="J220" s="251"/>
      <c r="K220" s="252">
        <f t="shared" si="14"/>
        <v>0</v>
      </c>
      <c r="L220" s="247"/>
      <c r="M220" s="253"/>
      <c r="N220" s="254"/>
      <c r="O220" s="204" t="s">
        <v>38</v>
      </c>
      <c r="P220" s="125">
        <f t="shared" si="15"/>
        <v>0</v>
      </c>
      <c r="Q220" s="125">
        <f t="shared" si="16"/>
        <v>0</v>
      </c>
      <c r="R220" s="125">
        <f t="shared" si="17"/>
        <v>0</v>
      </c>
      <c r="S220" s="29"/>
      <c r="T220" s="205">
        <f t="shared" si="18"/>
        <v>0</v>
      </c>
      <c r="U220" s="205">
        <v>0.25</v>
      </c>
      <c r="V220" s="205">
        <f t="shared" si="19"/>
        <v>0.505</v>
      </c>
      <c r="W220" s="205">
        <v>0</v>
      </c>
      <c r="X220" s="206">
        <f t="shared" si="20"/>
        <v>0</v>
      </c>
      <c r="AR220" s="10" t="s">
        <v>96</v>
      </c>
      <c r="AT220" s="10" t="s">
        <v>281</v>
      </c>
      <c r="AU220" s="10" t="s">
        <v>78</v>
      </c>
      <c r="AY220" s="10" t="s">
        <v>144</v>
      </c>
      <c r="BE220" s="207">
        <f t="shared" si="21"/>
        <v>0</v>
      </c>
      <c r="BF220" s="207">
        <f t="shared" si="22"/>
        <v>0</v>
      </c>
      <c r="BG220" s="207">
        <f t="shared" si="23"/>
        <v>0</v>
      </c>
      <c r="BH220" s="207">
        <f t="shared" si="24"/>
        <v>0</v>
      </c>
      <c r="BI220" s="207">
        <f t="shared" si="25"/>
        <v>0</v>
      </c>
      <c r="BJ220" s="10" t="s">
        <v>74</v>
      </c>
      <c r="BK220" s="207">
        <f t="shared" si="26"/>
        <v>0</v>
      </c>
      <c r="BL220" s="10" t="s">
        <v>84</v>
      </c>
      <c r="BM220" s="10" t="s">
        <v>830</v>
      </c>
    </row>
    <row r="221" spans="2:65" s="27" customFormat="1" ht="16.5" customHeight="1">
      <c r="B221" s="28"/>
      <c r="C221" s="245" t="s">
        <v>452</v>
      </c>
      <c r="D221" s="245" t="s">
        <v>281</v>
      </c>
      <c r="E221" s="246" t="s">
        <v>407</v>
      </c>
      <c r="F221" s="247" t="s">
        <v>408</v>
      </c>
      <c r="G221" s="248" t="s">
        <v>307</v>
      </c>
      <c r="H221" s="249">
        <v>5.05</v>
      </c>
      <c r="I221" s="250"/>
      <c r="J221" s="251"/>
      <c r="K221" s="252">
        <f t="shared" si="14"/>
        <v>0</v>
      </c>
      <c r="L221" s="247"/>
      <c r="M221" s="253"/>
      <c r="N221" s="254"/>
      <c r="O221" s="204" t="s">
        <v>38</v>
      </c>
      <c r="P221" s="125">
        <f t="shared" si="15"/>
        <v>0</v>
      </c>
      <c r="Q221" s="125">
        <f t="shared" si="16"/>
        <v>0</v>
      </c>
      <c r="R221" s="125">
        <f t="shared" si="17"/>
        <v>0</v>
      </c>
      <c r="S221" s="29"/>
      <c r="T221" s="205">
        <f t="shared" si="18"/>
        <v>0</v>
      </c>
      <c r="U221" s="205">
        <v>0.5850000000000001</v>
      </c>
      <c r="V221" s="205">
        <f t="shared" si="19"/>
        <v>2.9542500000000005</v>
      </c>
      <c r="W221" s="205">
        <v>0</v>
      </c>
      <c r="X221" s="206">
        <f t="shared" si="20"/>
        <v>0</v>
      </c>
      <c r="AR221" s="10" t="s">
        <v>96</v>
      </c>
      <c r="AT221" s="10" t="s">
        <v>281</v>
      </c>
      <c r="AU221" s="10" t="s">
        <v>78</v>
      </c>
      <c r="AY221" s="10" t="s">
        <v>144</v>
      </c>
      <c r="BE221" s="207">
        <f t="shared" si="21"/>
        <v>0</v>
      </c>
      <c r="BF221" s="207">
        <f t="shared" si="22"/>
        <v>0</v>
      </c>
      <c r="BG221" s="207">
        <f t="shared" si="23"/>
        <v>0</v>
      </c>
      <c r="BH221" s="207">
        <f t="shared" si="24"/>
        <v>0</v>
      </c>
      <c r="BI221" s="207">
        <f t="shared" si="25"/>
        <v>0</v>
      </c>
      <c r="BJ221" s="10" t="s">
        <v>74</v>
      </c>
      <c r="BK221" s="207">
        <f t="shared" si="26"/>
        <v>0</v>
      </c>
      <c r="BL221" s="10" t="s">
        <v>84</v>
      </c>
      <c r="BM221" s="10" t="s">
        <v>831</v>
      </c>
    </row>
    <row r="222" spans="2:65" s="27" customFormat="1" ht="16.5" customHeight="1">
      <c r="B222" s="28"/>
      <c r="C222" s="245" t="s">
        <v>460</v>
      </c>
      <c r="D222" s="245" t="s">
        <v>281</v>
      </c>
      <c r="E222" s="246" t="s">
        <v>832</v>
      </c>
      <c r="F222" s="247" t="s">
        <v>833</v>
      </c>
      <c r="G222" s="248" t="s">
        <v>307</v>
      </c>
      <c r="H222" s="249">
        <v>1.01</v>
      </c>
      <c r="I222" s="250"/>
      <c r="J222" s="251"/>
      <c r="K222" s="252">
        <f t="shared" si="14"/>
        <v>0</v>
      </c>
      <c r="L222" s="247"/>
      <c r="M222" s="253"/>
      <c r="N222" s="254"/>
      <c r="O222" s="204" t="s">
        <v>38</v>
      </c>
      <c r="P222" s="125">
        <f t="shared" si="15"/>
        <v>0</v>
      </c>
      <c r="Q222" s="125">
        <f t="shared" si="16"/>
        <v>0</v>
      </c>
      <c r="R222" s="125">
        <f t="shared" si="17"/>
        <v>0</v>
      </c>
      <c r="S222" s="29"/>
      <c r="T222" s="205">
        <f t="shared" si="18"/>
        <v>0</v>
      </c>
      <c r="U222" s="205">
        <v>0.449</v>
      </c>
      <c r="V222" s="205">
        <f t="shared" si="19"/>
        <v>0.45349</v>
      </c>
      <c r="W222" s="205">
        <v>0</v>
      </c>
      <c r="X222" s="206">
        <f t="shared" si="20"/>
        <v>0</v>
      </c>
      <c r="AR222" s="10" t="s">
        <v>96</v>
      </c>
      <c r="AT222" s="10" t="s">
        <v>281</v>
      </c>
      <c r="AU222" s="10" t="s">
        <v>78</v>
      </c>
      <c r="AY222" s="10" t="s">
        <v>144</v>
      </c>
      <c r="BE222" s="207">
        <f t="shared" si="21"/>
        <v>0</v>
      </c>
      <c r="BF222" s="207">
        <f t="shared" si="22"/>
        <v>0</v>
      </c>
      <c r="BG222" s="207">
        <f t="shared" si="23"/>
        <v>0</v>
      </c>
      <c r="BH222" s="207">
        <f t="shared" si="24"/>
        <v>0</v>
      </c>
      <c r="BI222" s="207">
        <f t="shared" si="25"/>
        <v>0</v>
      </c>
      <c r="BJ222" s="10" t="s">
        <v>74</v>
      </c>
      <c r="BK222" s="207">
        <f t="shared" si="26"/>
        <v>0</v>
      </c>
      <c r="BL222" s="10" t="s">
        <v>84</v>
      </c>
      <c r="BM222" s="10" t="s">
        <v>834</v>
      </c>
    </row>
    <row r="223" spans="2:65" s="27" customFormat="1" ht="16.5" customHeight="1">
      <c r="B223" s="28"/>
      <c r="C223" s="245" t="s">
        <v>466</v>
      </c>
      <c r="D223" s="245" t="s">
        <v>281</v>
      </c>
      <c r="E223" s="246" t="s">
        <v>835</v>
      </c>
      <c r="F223" s="247" t="s">
        <v>836</v>
      </c>
      <c r="G223" s="248" t="s">
        <v>307</v>
      </c>
      <c r="H223" s="249">
        <v>4.04</v>
      </c>
      <c r="I223" s="250"/>
      <c r="J223" s="251"/>
      <c r="K223" s="252">
        <f t="shared" si="14"/>
        <v>0</v>
      </c>
      <c r="L223" s="247"/>
      <c r="M223" s="253"/>
      <c r="N223" s="254"/>
      <c r="O223" s="204" t="s">
        <v>38</v>
      </c>
      <c r="P223" s="125">
        <f t="shared" si="15"/>
        <v>0</v>
      </c>
      <c r="Q223" s="125">
        <f t="shared" si="16"/>
        <v>0</v>
      </c>
      <c r="R223" s="125">
        <f t="shared" si="17"/>
        <v>0</v>
      </c>
      <c r="S223" s="29"/>
      <c r="T223" s="205">
        <f t="shared" si="18"/>
        <v>0</v>
      </c>
      <c r="U223" s="205">
        <v>0.04</v>
      </c>
      <c r="V223" s="205">
        <f t="shared" si="19"/>
        <v>0.1616</v>
      </c>
      <c r="W223" s="205">
        <v>0</v>
      </c>
      <c r="X223" s="206">
        <f t="shared" si="20"/>
        <v>0</v>
      </c>
      <c r="AR223" s="10" t="s">
        <v>96</v>
      </c>
      <c r="AT223" s="10" t="s">
        <v>281</v>
      </c>
      <c r="AU223" s="10" t="s">
        <v>78</v>
      </c>
      <c r="AY223" s="10" t="s">
        <v>144</v>
      </c>
      <c r="BE223" s="207">
        <f t="shared" si="21"/>
        <v>0</v>
      </c>
      <c r="BF223" s="207">
        <f t="shared" si="22"/>
        <v>0</v>
      </c>
      <c r="BG223" s="207">
        <f t="shared" si="23"/>
        <v>0</v>
      </c>
      <c r="BH223" s="207">
        <f t="shared" si="24"/>
        <v>0</v>
      </c>
      <c r="BI223" s="207">
        <f t="shared" si="25"/>
        <v>0</v>
      </c>
      <c r="BJ223" s="10" t="s">
        <v>74</v>
      </c>
      <c r="BK223" s="207">
        <f t="shared" si="26"/>
        <v>0</v>
      </c>
      <c r="BL223" s="10" t="s">
        <v>84</v>
      </c>
      <c r="BM223" s="10" t="s">
        <v>837</v>
      </c>
    </row>
    <row r="224" spans="2:65" s="27" customFormat="1" ht="16.5" customHeight="1">
      <c r="B224" s="28"/>
      <c r="C224" s="245" t="s">
        <v>471</v>
      </c>
      <c r="D224" s="245" t="s">
        <v>281</v>
      </c>
      <c r="E224" s="246" t="s">
        <v>838</v>
      </c>
      <c r="F224" s="247" t="s">
        <v>839</v>
      </c>
      <c r="G224" s="248" t="s">
        <v>307</v>
      </c>
      <c r="H224" s="249">
        <v>4.04</v>
      </c>
      <c r="I224" s="250"/>
      <c r="J224" s="251"/>
      <c r="K224" s="252">
        <f t="shared" si="14"/>
        <v>0</v>
      </c>
      <c r="L224" s="247"/>
      <c r="M224" s="253"/>
      <c r="N224" s="254"/>
      <c r="O224" s="204" t="s">
        <v>38</v>
      </c>
      <c r="P224" s="125">
        <f t="shared" si="15"/>
        <v>0</v>
      </c>
      <c r="Q224" s="125">
        <f t="shared" si="16"/>
        <v>0</v>
      </c>
      <c r="R224" s="125">
        <f t="shared" si="17"/>
        <v>0</v>
      </c>
      <c r="S224" s="29"/>
      <c r="T224" s="205">
        <f t="shared" si="18"/>
        <v>0</v>
      </c>
      <c r="U224" s="205">
        <v>0.054000000000000006</v>
      </c>
      <c r="V224" s="205">
        <f t="shared" si="19"/>
        <v>0.21816000000000002</v>
      </c>
      <c r="W224" s="205">
        <v>0</v>
      </c>
      <c r="X224" s="206">
        <f t="shared" si="20"/>
        <v>0</v>
      </c>
      <c r="AR224" s="10" t="s">
        <v>96</v>
      </c>
      <c r="AT224" s="10" t="s">
        <v>281</v>
      </c>
      <c r="AU224" s="10" t="s">
        <v>78</v>
      </c>
      <c r="AY224" s="10" t="s">
        <v>144</v>
      </c>
      <c r="BE224" s="207">
        <f t="shared" si="21"/>
        <v>0</v>
      </c>
      <c r="BF224" s="207">
        <f t="shared" si="22"/>
        <v>0</v>
      </c>
      <c r="BG224" s="207">
        <f t="shared" si="23"/>
        <v>0</v>
      </c>
      <c r="BH224" s="207">
        <f t="shared" si="24"/>
        <v>0</v>
      </c>
      <c r="BI224" s="207">
        <f t="shared" si="25"/>
        <v>0</v>
      </c>
      <c r="BJ224" s="10" t="s">
        <v>74</v>
      </c>
      <c r="BK224" s="207">
        <f t="shared" si="26"/>
        <v>0</v>
      </c>
      <c r="BL224" s="10" t="s">
        <v>84</v>
      </c>
      <c r="BM224" s="10" t="s">
        <v>840</v>
      </c>
    </row>
    <row r="225" spans="2:65" s="27" customFormat="1" ht="25.5" customHeight="1">
      <c r="B225" s="28"/>
      <c r="C225" s="196" t="s">
        <v>475</v>
      </c>
      <c r="D225" s="196" t="s">
        <v>146</v>
      </c>
      <c r="E225" s="197" t="s">
        <v>419</v>
      </c>
      <c r="F225" s="198" t="s">
        <v>420</v>
      </c>
      <c r="G225" s="199" t="s">
        <v>307</v>
      </c>
      <c r="H225" s="200">
        <v>2</v>
      </c>
      <c r="I225" s="201"/>
      <c r="J225" s="201"/>
      <c r="K225" s="202">
        <f t="shared" si="14"/>
        <v>0</v>
      </c>
      <c r="L225" s="198"/>
      <c r="M225" s="49"/>
      <c r="N225" s="203"/>
      <c r="O225" s="204" t="s">
        <v>38</v>
      </c>
      <c r="P225" s="125">
        <f t="shared" si="15"/>
        <v>0</v>
      </c>
      <c r="Q225" s="125">
        <f t="shared" si="16"/>
        <v>0</v>
      </c>
      <c r="R225" s="125">
        <f t="shared" si="17"/>
        <v>0</v>
      </c>
      <c r="S225" s="29"/>
      <c r="T225" s="205">
        <f t="shared" si="18"/>
        <v>0</v>
      </c>
      <c r="U225" s="205">
        <v>0.0117</v>
      </c>
      <c r="V225" s="205">
        <f t="shared" si="19"/>
        <v>0.0234</v>
      </c>
      <c r="W225" s="205">
        <v>0</v>
      </c>
      <c r="X225" s="206">
        <f t="shared" si="20"/>
        <v>0</v>
      </c>
      <c r="AR225" s="10" t="s">
        <v>84</v>
      </c>
      <c r="AT225" s="10" t="s">
        <v>146</v>
      </c>
      <c r="AU225" s="10" t="s">
        <v>78</v>
      </c>
      <c r="AY225" s="10" t="s">
        <v>144</v>
      </c>
      <c r="BE225" s="207">
        <f t="shared" si="21"/>
        <v>0</v>
      </c>
      <c r="BF225" s="207">
        <f t="shared" si="22"/>
        <v>0</v>
      </c>
      <c r="BG225" s="207">
        <f t="shared" si="23"/>
        <v>0</v>
      </c>
      <c r="BH225" s="207">
        <f t="shared" si="24"/>
        <v>0</v>
      </c>
      <c r="BI225" s="207">
        <f t="shared" si="25"/>
        <v>0</v>
      </c>
      <c r="BJ225" s="10" t="s">
        <v>74</v>
      </c>
      <c r="BK225" s="207">
        <f t="shared" si="26"/>
        <v>0</v>
      </c>
      <c r="BL225" s="10" t="s">
        <v>84</v>
      </c>
      <c r="BM225" s="10" t="s">
        <v>841</v>
      </c>
    </row>
    <row r="226" spans="2:65" s="27" customFormat="1" ht="25.5" customHeight="1">
      <c r="B226" s="28"/>
      <c r="C226" s="245" t="s">
        <v>479</v>
      </c>
      <c r="D226" s="245" t="s">
        <v>281</v>
      </c>
      <c r="E226" s="246" t="s">
        <v>423</v>
      </c>
      <c r="F226" s="247" t="s">
        <v>424</v>
      </c>
      <c r="G226" s="248" t="s">
        <v>307</v>
      </c>
      <c r="H226" s="249">
        <v>2.02</v>
      </c>
      <c r="I226" s="250"/>
      <c r="J226" s="251"/>
      <c r="K226" s="252">
        <f t="shared" si="14"/>
        <v>0</v>
      </c>
      <c r="L226" s="247"/>
      <c r="M226" s="253"/>
      <c r="N226" s="254"/>
      <c r="O226" s="204" t="s">
        <v>38</v>
      </c>
      <c r="P226" s="125">
        <f t="shared" si="15"/>
        <v>0</v>
      </c>
      <c r="Q226" s="125">
        <f t="shared" si="16"/>
        <v>0</v>
      </c>
      <c r="R226" s="125">
        <f t="shared" si="17"/>
        <v>0</v>
      </c>
      <c r="S226" s="29"/>
      <c r="T226" s="205">
        <f t="shared" si="18"/>
        <v>0</v>
      </c>
      <c r="U226" s="205">
        <v>0.027</v>
      </c>
      <c r="V226" s="205">
        <f t="shared" si="19"/>
        <v>0.05454</v>
      </c>
      <c r="W226" s="205">
        <v>0</v>
      </c>
      <c r="X226" s="206">
        <f t="shared" si="20"/>
        <v>0</v>
      </c>
      <c r="AR226" s="10" t="s">
        <v>96</v>
      </c>
      <c r="AT226" s="10" t="s">
        <v>281</v>
      </c>
      <c r="AU226" s="10" t="s">
        <v>78</v>
      </c>
      <c r="AY226" s="10" t="s">
        <v>144</v>
      </c>
      <c r="BE226" s="207">
        <f t="shared" si="21"/>
        <v>0</v>
      </c>
      <c r="BF226" s="207">
        <f t="shared" si="22"/>
        <v>0</v>
      </c>
      <c r="BG226" s="207">
        <f t="shared" si="23"/>
        <v>0</v>
      </c>
      <c r="BH226" s="207">
        <f t="shared" si="24"/>
        <v>0</v>
      </c>
      <c r="BI226" s="207">
        <f t="shared" si="25"/>
        <v>0</v>
      </c>
      <c r="BJ226" s="10" t="s">
        <v>74</v>
      </c>
      <c r="BK226" s="207">
        <f t="shared" si="26"/>
        <v>0</v>
      </c>
      <c r="BL226" s="10" t="s">
        <v>84</v>
      </c>
      <c r="BM226" s="10" t="s">
        <v>842</v>
      </c>
    </row>
    <row r="227" spans="2:65" s="27" customFormat="1" ht="16.5" customHeight="1">
      <c r="B227" s="28"/>
      <c r="C227" s="245" t="s">
        <v>483</v>
      </c>
      <c r="D227" s="245" t="s">
        <v>281</v>
      </c>
      <c r="E227" s="246" t="s">
        <v>427</v>
      </c>
      <c r="F227" s="247" t="s">
        <v>428</v>
      </c>
      <c r="G227" s="248" t="s">
        <v>307</v>
      </c>
      <c r="H227" s="249">
        <v>1.01</v>
      </c>
      <c r="I227" s="250"/>
      <c r="J227" s="251"/>
      <c r="K227" s="252">
        <f t="shared" si="14"/>
        <v>0</v>
      </c>
      <c r="L227" s="247"/>
      <c r="M227" s="253"/>
      <c r="N227" s="254"/>
      <c r="O227" s="204" t="s">
        <v>38</v>
      </c>
      <c r="P227" s="125">
        <f t="shared" si="15"/>
        <v>0</v>
      </c>
      <c r="Q227" s="125">
        <f t="shared" si="16"/>
        <v>0</v>
      </c>
      <c r="R227" s="125">
        <f t="shared" si="17"/>
        <v>0</v>
      </c>
      <c r="S227" s="29"/>
      <c r="T227" s="205">
        <f t="shared" si="18"/>
        <v>0</v>
      </c>
      <c r="U227" s="205">
        <v>0.111</v>
      </c>
      <c r="V227" s="205">
        <f t="shared" si="19"/>
        <v>0.11211</v>
      </c>
      <c r="W227" s="205">
        <v>0</v>
      </c>
      <c r="X227" s="206">
        <f t="shared" si="20"/>
        <v>0</v>
      </c>
      <c r="AR227" s="10" t="s">
        <v>96</v>
      </c>
      <c r="AT227" s="10" t="s">
        <v>281</v>
      </c>
      <c r="AU227" s="10" t="s">
        <v>78</v>
      </c>
      <c r="AY227" s="10" t="s">
        <v>144</v>
      </c>
      <c r="BE227" s="207">
        <f t="shared" si="21"/>
        <v>0</v>
      </c>
      <c r="BF227" s="207">
        <f t="shared" si="22"/>
        <v>0</v>
      </c>
      <c r="BG227" s="207">
        <f t="shared" si="23"/>
        <v>0</v>
      </c>
      <c r="BH227" s="207">
        <f t="shared" si="24"/>
        <v>0</v>
      </c>
      <c r="BI227" s="207">
        <f t="shared" si="25"/>
        <v>0</v>
      </c>
      <c r="BJ227" s="10" t="s">
        <v>74</v>
      </c>
      <c r="BK227" s="207">
        <f t="shared" si="26"/>
        <v>0</v>
      </c>
      <c r="BL227" s="10" t="s">
        <v>84</v>
      </c>
      <c r="BM227" s="10" t="s">
        <v>843</v>
      </c>
    </row>
    <row r="228" spans="2:65" s="27" customFormat="1" ht="25.5" customHeight="1">
      <c r="B228" s="28"/>
      <c r="C228" s="245" t="s">
        <v>201</v>
      </c>
      <c r="D228" s="245" t="s">
        <v>281</v>
      </c>
      <c r="E228" s="246" t="s">
        <v>431</v>
      </c>
      <c r="F228" s="247" t="s">
        <v>432</v>
      </c>
      <c r="G228" s="248" t="s">
        <v>307</v>
      </c>
      <c r="H228" s="249">
        <v>1.01</v>
      </c>
      <c r="I228" s="250"/>
      <c r="J228" s="251"/>
      <c r="K228" s="252">
        <f t="shared" si="14"/>
        <v>0</v>
      </c>
      <c r="L228" s="247"/>
      <c r="M228" s="253"/>
      <c r="N228" s="254"/>
      <c r="O228" s="204" t="s">
        <v>38</v>
      </c>
      <c r="P228" s="125">
        <f t="shared" si="15"/>
        <v>0</v>
      </c>
      <c r="Q228" s="125">
        <f t="shared" si="16"/>
        <v>0</v>
      </c>
      <c r="R228" s="125">
        <f t="shared" si="17"/>
        <v>0</v>
      </c>
      <c r="S228" s="29"/>
      <c r="T228" s="205">
        <f t="shared" si="18"/>
        <v>0</v>
      </c>
      <c r="U228" s="205">
        <v>0.08</v>
      </c>
      <c r="V228" s="205">
        <f t="shared" si="19"/>
        <v>0.0808</v>
      </c>
      <c r="W228" s="205">
        <v>0</v>
      </c>
      <c r="X228" s="206">
        <f t="shared" si="20"/>
        <v>0</v>
      </c>
      <c r="AR228" s="10" t="s">
        <v>96</v>
      </c>
      <c r="AT228" s="10" t="s">
        <v>281</v>
      </c>
      <c r="AU228" s="10" t="s">
        <v>78</v>
      </c>
      <c r="AY228" s="10" t="s">
        <v>144</v>
      </c>
      <c r="BE228" s="207">
        <f t="shared" si="21"/>
        <v>0</v>
      </c>
      <c r="BF228" s="207">
        <f t="shared" si="22"/>
        <v>0</v>
      </c>
      <c r="BG228" s="207">
        <f t="shared" si="23"/>
        <v>0</v>
      </c>
      <c r="BH228" s="207">
        <f t="shared" si="24"/>
        <v>0</v>
      </c>
      <c r="BI228" s="207">
        <f t="shared" si="25"/>
        <v>0</v>
      </c>
      <c r="BJ228" s="10" t="s">
        <v>74</v>
      </c>
      <c r="BK228" s="207">
        <f t="shared" si="26"/>
        <v>0</v>
      </c>
      <c r="BL228" s="10" t="s">
        <v>84</v>
      </c>
      <c r="BM228" s="10" t="s">
        <v>844</v>
      </c>
    </row>
    <row r="229" spans="2:65" s="27" customFormat="1" ht="16.5" customHeight="1">
      <c r="B229" s="28"/>
      <c r="C229" s="245" t="s">
        <v>213</v>
      </c>
      <c r="D229" s="245" t="s">
        <v>281</v>
      </c>
      <c r="E229" s="246" t="s">
        <v>435</v>
      </c>
      <c r="F229" s="247" t="s">
        <v>436</v>
      </c>
      <c r="G229" s="248" t="s">
        <v>307</v>
      </c>
      <c r="H229" s="249">
        <v>1.01</v>
      </c>
      <c r="I229" s="250"/>
      <c r="J229" s="251"/>
      <c r="K229" s="252">
        <f t="shared" si="14"/>
        <v>0</v>
      </c>
      <c r="L229" s="247"/>
      <c r="M229" s="253"/>
      <c r="N229" s="254"/>
      <c r="O229" s="204" t="s">
        <v>38</v>
      </c>
      <c r="P229" s="125">
        <f t="shared" si="15"/>
        <v>0</v>
      </c>
      <c r="Q229" s="125">
        <f t="shared" si="16"/>
        <v>0</v>
      </c>
      <c r="R229" s="125">
        <f t="shared" si="17"/>
        <v>0</v>
      </c>
      <c r="S229" s="29"/>
      <c r="T229" s="205">
        <f t="shared" si="18"/>
        <v>0</v>
      </c>
      <c r="U229" s="205">
        <v>0.07200000000000001</v>
      </c>
      <c r="V229" s="205">
        <f t="shared" si="19"/>
        <v>0.07272</v>
      </c>
      <c r="W229" s="205">
        <v>0</v>
      </c>
      <c r="X229" s="206">
        <f t="shared" si="20"/>
        <v>0</v>
      </c>
      <c r="AR229" s="10" t="s">
        <v>96</v>
      </c>
      <c r="AT229" s="10" t="s">
        <v>281</v>
      </c>
      <c r="AU229" s="10" t="s">
        <v>78</v>
      </c>
      <c r="AY229" s="10" t="s">
        <v>144</v>
      </c>
      <c r="BE229" s="207">
        <f t="shared" si="21"/>
        <v>0</v>
      </c>
      <c r="BF229" s="207">
        <f t="shared" si="22"/>
        <v>0</v>
      </c>
      <c r="BG229" s="207">
        <f t="shared" si="23"/>
        <v>0</v>
      </c>
      <c r="BH229" s="207">
        <f t="shared" si="24"/>
        <v>0</v>
      </c>
      <c r="BI229" s="207">
        <f t="shared" si="25"/>
        <v>0</v>
      </c>
      <c r="BJ229" s="10" t="s">
        <v>74</v>
      </c>
      <c r="BK229" s="207">
        <f t="shared" si="26"/>
        <v>0</v>
      </c>
      <c r="BL229" s="10" t="s">
        <v>84</v>
      </c>
      <c r="BM229" s="10" t="s">
        <v>845</v>
      </c>
    </row>
    <row r="230" spans="2:65" s="27" customFormat="1" ht="25.5" customHeight="1">
      <c r="B230" s="28"/>
      <c r="C230" s="245" t="s">
        <v>846</v>
      </c>
      <c r="D230" s="245" t="s">
        <v>281</v>
      </c>
      <c r="E230" s="246" t="s">
        <v>847</v>
      </c>
      <c r="F230" s="247" t="s">
        <v>848</v>
      </c>
      <c r="G230" s="248" t="s">
        <v>307</v>
      </c>
      <c r="H230" s="249">
        <v>1.01</v>
      </c>
      <c r="I230" s="250"/>
      <c r="J230" s="251"/>
      <c r="K230" s="252">
        <f t="shared" si="14"/>
        <v>0</v>
      </c>
      <c r="L230" s="247"/>
      <c r="M230" s="253"/>
      <c r="N230" s="254"/>
      <c r="O230" s="204" t="s">
        <v>38</v>
      </c>
      <c r="P230" s="125">
        <f t="shared" si="15"/>
        <v>0</v>
      </c>
      <c r="Q230" s="125">
        <f t="shared" si="16"/>
        <v>0</v>
      </c>
      <c r="R230" s="125">
        <f t="shared" si="17"/>
        <v>0</v>
      </c>
      <c r="S230" s="29"/>
      <c r="T230" s="205">
        <f t="shared" si="18"/>
        <v>0</v>
      </c>
      <c r="U230" s="205">
        <v>0.097</v>
      </c>
      <c r="V230" s="205">
        <f t="shared" si="19"/>
        <v>0.09797</v>
      </c>
      <c r="W230" s="205">
        <v>0</v>
      </c>
      <c r="X230" s="206">
        <f t="shared" si="20"/>
        <v>0</v>
      </c>
      <c r="AR230" s="10" t="s">
        <v>96</v>
      </c>
      <c r="AT230" s="10" t="s">
        <v>281</v>
      </c>
      <c r="AU230" s="10" t="s">
        <v>78</v>
      </c>
      <c r="AY230" s="10" t="s">
        <v>144</v>
      </c>
      <c r="BE230" s="207">
        <f t="shared" si="21"/>
        <v>0</v>
      </c>
      <c r="BF230" s="207">
        <f t="shared" si="22"/>
        <v>0</v>
      </c>
      <c r="BG230" s="207">
        <f t="shared" si="23"/>
        <v>0</v>
      </c>
      <c r="BH230" s="207">
        <f t="shared" si="24"/>
        <v>0</v>
      </c>
      <c r="BI230" s="207">
        <f t="shared" si="25"/>
        <v>0</v>
      </c>
      <c r="BJ230" s="10" t="s">
        <v>74</v>
      </c>
      <c r="BK230" s="207">
        <f t="shared" si="26"/>
        <v>0</v>
      </c>
      <c r="BL230" s="10" t="s">
        <v>84</v>
      </c>
      <c r="BM230" s="10" t="s">
        <v>849</v>
      </c>
    </row>
    <row r="231" spans="2:65" s="27" customFormat="1" ht="16.5" customHeight="1">
      <c r="B231" s="28"/>
      <c r="C231" s="245" t="s">
        <v>850</v>
      </c>
      <c r="D231" s="245" t="s">
        <v>281</v>
      </c>
      <c r="E231" s="246" t="s">
        <v>851</v>
      </c>
      <c r="F231" s="247" t="s">
        <v>852</v>
      </c>
      <c r="G231" s="248" t="s">
        <v>307</v>
      </c>
      <c r="H231" s="249">
        <v>1.01</v>
      </c>
      <c r="I231" s="250"/>
      <c r="J231" s="251"/>
      <c r="K231" s="252">
        <f t="shared" si="14"/>
        <v>0</v>
      </c>
      <c r="L231" s="247"/>
      <c r="M231" s="253"/>
      <c r="N231" s="254"/>
      <c r="O231" s="204" t="s">
        <v>38</v>
      </c>
      <c r="P231" s="125">
        <f t="shared" si="15"/>
        <v>0</v>
      </c>
      <c r="Q231" s="125">
        <f t="shared" si="16"/>
        <v>0</v>
      </c>
      <c r="R231" s="125">
        <f t="shared" si="17"/>
        <v>0</v>
      </c>
      <c r="S231" s="29"/>
      <c r="T231" s="205">
        <f t="shared" si="18"/>
        <v>0</v>
      </c>
      <c r="U231" s="205">
        <v>0.04</v>
      </c>
      <c r="V231" s="205">
        <f t="shared" si="19"/>
        <v>0.0404</v>
      </c>
      <c r="W231" s="205">
        <v>0</v>
      </c>
      <c r="X231" s="206">
        <f t="shared" si="20"/>
        <v>0</v>
      </c>
      <c r="AR231" s="10" t="s">
        <v>96</v>
      </c>
      <c r="AT231" s="10" t="s">
        <v>281</v>
      </c>
      <c r="AU231" s="10" t="s">
        <v>78</v>
      </c>
      <c r="AY231" s="10" t="s">
        <v>144</v>
      </c>
      <c r="BE231" s="207">
        <f t="shared" si="21"/>
        <v>0</v>
      </c>
      <c r="BF231" s="207">
        <f t="shared" si="22"/>
        <v>0</v>
      </c>
      <c r="BG231" s="207">
        <f t="shared" si="23"/>
        <v>0</v>
      </c>
      <c r="BH231" s="207">
        <f t="shared" si="24"/>
        <v>0</v>
      </c>
      <c r="BI231" s="207">
        <f t="shared" si="25"/>
        <v>0</v>
      </c>
      <c r="BJ231" s="10" t="s">
        <v>74</v>
      </c>
      <c r="BK231" s="207">
        <f t="shared" si="26"/>
        <v>0</v>
      </c>
      <c r="BL231" s="10" t="s">
        <v>84</v>
      </c>
      <c r="BM231" s="10" t="s">
        <v>853</v>
      </c>
    </row>
    <row r="232" spans="2:65" s="27" customFormat="1" ht="16.5" customHeight="1">
      <c r="B232" s="28"/>
      <c r="C232" s="245" t="s">
        <v>854</v>
      </c>
      <c r="D232" s="245" t="s">
        <v>281</v>
      </c>
      <c r="E232" s="246" t="s">
        <v>439</v>
      </c>
      <c r="F232" s="247" t="s">
        <v>440</v>
      </c>
      <c r="G232" s="248" t="s">
        <v>307</v>
      </c>
      <c r="H232" s="249">
        <v>1</v>
      </c>
      <c r="I232" s="250"/>
      <c r="J232" s="251"/>
      <c r="K232" s="252">
        <f t="shared" si="14"/>
        <v>0</v>
      </c>
      <c r="L232" s="247"/>
      <c r="M232" s="253"/>
      <c r="N232" s="254"/>
      <c r="O232" s="204" t="s">
        <v>38</v>
      </c>
      <c r="P232" s="125">
        <f t="shared" si="15"/>
        <v>0</v>
      </c>
      <c r="Q232" s="125">
        <f t="shared" si="16"/>
        <v>0</v>
      </c>
      <c r="R232" s="125">
        <f t="shared" si="17"/>
        <v>0</v>
      </c>
      <c r="S232" s="29"/>
      <c r="T232" s="205">
        <f t="shared" si="18"/>
        <v>0</v>
      </c>
      <c r="U232" s="205">
        <v>0.006</v>
      </c>
      <c r="V232" s="205">
        <f t="shared" si="19"/>
        <v>0.006</v>
      </c>
      <c r="W232" s="205">
        <v>0</v>
      </c>
      <c r="X232" s="206">
        <f t="shared" si="20"/>
        <v>0</v>
      </c>
      <c r="AR232" s="10" t="s">
        <v>96</v>
      </c>
      <c r="AT232" s="10" t="s">
        <v>281</v>
      </c>
      <c r="AU232" s="10" t="s">
        <v>78</v>
      </c>
      <c r="AY232" s="10" t="s">
        <v>144</v>
      </c>
      <c r="BE232" s="207">
        <f t="shared" si="21"/>
        <v>0</v>
      </c>
      <c r="BF232" s="207">
        <f t="shared" si="22"/>
        <v>0</v>
      </c>
      <c r="BG232" s="207">
        <f t="shared" si="23"/>
        <v>0</v>
      </c>
      <c r="BH232" s="207">
        <f t="shared" si="24"/>
        <v>0</v>
      </c>
      <c r="BI232" s="207">
        <f t="shared" si="25"/>
        <v>0</v>
      </c>
      <c r="BJ232" s="10" t="s">
        <v>74</v>
      </c>
      <c r="BK232" s="207">
        <f t="shared" si="26"/>
        <v>0</v>
      </c>
      <c r="BL232" s="10" t="s">
        <v>84</v>
      </c>
      <c r="BM232" s="10" t="s">
        <v>855</v>
      </c>
    </row>
    <row r="233" spans="2:65" s="27" customFormat="1" ht="16.5" customHeight="1">
      <c r="B233" s="28"/>
      <c r="C233" s="245" t="s">
        <v>856</v>
      </c>
      <c r="D233" s="245" t="s">
        <v>281</v>
      </c>
      <c r="E233" s="246" t="s">
        <v>857</v>
      </c>
      <c r="F233" s="247" t="s">
        <v>858</v>
      </c>
      <c r="G233" s="248" t="s">
        <v>307</v>
      </c>
      <c r="H233" s="249">
        <v>1</v>
      </c>
      <c r="I233" s="250"/>
      <c r="J233" s="251"/>
      <c r="K233" s="252">
        <f t="shared" si="14"/>
        <v>0</v>
      </c>
      <c r="L233" s="247"/>
      <c r="M233" s="253"/>
      <c r="N233" s="254"/>
      <c r="O233" s="204" t="s">
        <v>38</v>
      </c>
      <c r="P233" s="125">
        <f t="shared" si="15"/>
        <v>0</v>
      </c>
      <c r="Q233" s="125">
        <f t="shared" si="16"/>
        <v>0</v>
      </c>
      <c r="R233" s="125">
        <f t="shared" si="17"/>
        <v>0</v>
      </c>
      <c r="S233" s="29"/>
      <c r="T233" s="205">
        <f t="shared" si="18"/>
        <v>0</v>
      </c>
      <c r="U233" s="205">
        <v>0.004</v>
      </c>
      <c r="V233" s="205">
        <f t="shared" si="19"/>
        <v>0.004</v>
      </c>
      <c r="W233" s="205">
        <v>0</v>
      </c>
      <c r="X233" s="206">
        <f t="shared" si="20"/>
        <v>0</v>
      </c>
      <c r="AR233" s="10" t="s">
        <v>96</v>
      </c>
      <c r="AT233" s="10" t="s">
        <v>281</v>
      </c>
      <c r="AU233" s="10" t="s">
        <v>78</v>
      </c>
      <c r="AY233" s="10" t="s">
        <v>144</v>
      </c>
      <c r="BE233" s="207">
        <f t="shared" si="21"/>
        <v>0</v>
      </c>
      <c r="BF233" s="207">
        <f t="shared" si="22"/>
        <v>0</v>
      </c>
      <c r="BG233" s="207">
        <f t="shared" si="23"/>
        <v>0</v>
      </c>
      <c r="BH233" s="207">
        <f t="shared" si="24"/>
        <v>0</v>
      </c>
      <c r="BI233" s="207">
        <f t="shared" si="25"/>
        <v>0</v>
      </c>
      <c r="BJ233" s="10" t="s">
        <v>74</v>
      </c>
      <c r="BK233" s="207">
        <f t="shared" si="26"/>
        <v>0</v>
      </c>
      <c r="BL233" s="10" t="s">
        <v>84</v>
      </c>
      <c r="BM233" s="10" t="s">
        <v>859</v>
      </c>
    </row>
    <row r="234" spans="2:65" s="27" customFormat="1" ht="16.5" customHeight="1">
      <c r="B234" s="28"/>
      <c r="C234" s="245" t="s">
        <v>860</v>
      </c>
      <c r="D234" s="245" t="s">
        <v>281</v>
      </c>
      <c r="E234" s="246" t="s">
        <v>443</v>
      </c>
      <c r="F234" s="247" t="s">
        <v>444</v>
      </c>
      <c r="G234" s="248" t="s">
        <v>307</v>
      </c>
      <c r="H234" s="249">
        <v>2</v>
      </c>
      <c r="I234" s="250"/>
      <c r="J234" s="251"/>
      <c r="K234" s="252">
        <f t="shared" si="14"/>
        <v>0</v>
      </c>
      <c r="L234" s="247"/>
      <c r="M234" s="253"/>
      <c r="N234" s="254"/>
      <c r="O234" s="204" t="s">
        <v>38</v>
      </c>
      <c r="P234" s="125">
        <f t="shared" si="15"/>
        <v>0</v>
      </c>
      <c r="Q234" s="125">
        <f t="shared" si="16"/>
        <v>0</v>
      </c>
      <c r="R234" s="125">
        <f t="shared" si="17"/>
        <v>0</v>
      </c>
      <c r="S234" s="29"/>
      <c r="T234" s="205">
        <f t="shared" si="18"/>
        <v>0</v>
      </c>
      <c r="U234" s="205">
        <v>0.060000000000000005</v>
      </c>
      <c r="V234" s="205">
        <f t="shared" si="19"/>
        <v>0.12000000000000001</v>
      </c>
      <c r="W234" s="205">
        <v>0</v>
      </c>
      <c r="X234" s="206">
        <f t="shared" si="20"/>
        <v>0</v>
      </c>
      <c r="AR234" s="10" t="s">
        <v>96</v>
      </c>
      <c r="AT234" s="10" t="s">
        <v>281</v>
      </c>
      <c r="AU234" s="10" t="s">
        <v>78</v>
      </c>
      <c r="AY234" s="10" t="s">
        <v>144</v>
      </c>
      <c r="BE234" s="207">
        <f t="shared" si="21"/>
        <v>0</v>
      </c>
      <c r="BF234" s="207">
        <f t="shared" si="22"/>
        <v>0</v>
      </c>
      <c r="BG234" s="207">
        <f t="shared" si="23"/>
        <v>0</v>
      </c>
      <c r="BH234" s="207">
        <f t="shared" si="24"/>
        <v>0</v>
      </c>
      <c r="BI234" s="207">
        <f t="shared" si="25"/>
        <v>0</v>
      </c>
      <c r="BJ234" s="10" t="s">
        <v>74</v>
      </c>
      <c r="BK234" s="207">
        <f t="shared" si="26"/>
        <v>0</v>
      </c>
      <c r="BL234" s="10" t="s">
        <v>84</v>
      </c>
      <c r="BM234" s="10" t="s">
        <v>861</v>
      </c>
    </row>
    <row r="235" spans="2:65" s="27" customFormat="1" ht="16.5" customHeight="1">
      <c r="B235" s="28"/>
      <c r="C235" s="245" t="s">
        <v>862</v>
      </c>
      <c r="D235" s="245" t="s">
        <v>281</v>
      </c>
      <c r="E235" s="246" t="s">
        <v>447</v>
      </c>
      <c r="F235" s="247" t="s">
        <v>448</v>
      </c>
      <c r="G235" s="248" t="s">
        <v>307</v>
      </c>
      <c r="H235" s="249">
        <v>2</v>
      </c>
      <c r="I235" s="250"/>
      <c r="J235" s="251"/>
      <c r="K235" s="252">
        <f t="shared" si="14"/>
        <v>0</v>
      </c>
      <c r="L235" s="247"/>
      <c r="M235" s="253"/>
      <c r="N235" s="254"/>
      <c r="O235" s="204" t="s">
        <v>38</v>
      </c>
      <c r="P235" s="125">
        <f t="shared" si="15"/>
        <v>0</v>
      </c>
      <c r="Q235" s="125">
        <f t="shared" si="16"/>
        <v>0</v>
      </c>
      <c r="R235" s="125">
        <f t="shared" si="17"/>
        <v>0</v>
      </c>
      <c r="S235" s="29"/>
      <c r="T235" s="205">
        <f t="shared" si="18"/>
        <v>0</v>
      </c>
      <c r="U235" s="205">
        <v>0.058</v>
      </c>
      <c r="V235" s="205">
        <f t="shared" si="19"/>
        <v>0.116</v>
      </c>
      <c r="W235" s="205">
        <v>0</v>
      </c>
      <c r="X235" s="206">
        <f t="shared" si="20"/>
        <v>0</v>
      </c>
      <c r="AR235" s="10" t="s">
        <v>96</v>
      </c>
      <c r="AT235" s="10" t="s">
        <v>281</v>
      </c>
      <c r="AU235" s="10" t="s">
        <v>78</v>
      </c>
      <c r="AY235" s="10" t="s">
        <v>144</v>
      </c>
      <c r="BE235" s="207">
        <f t="shared" si="21"/>
        <v>0</v>
      </c>
      <c r="BF235" s="207">
        <f t="shared" si="22"/>
        <v>0</v>
      </c>
      <c r="BG235" s="207">
        <f t="shared" si="23"/>
        <v>0</v>
      </c>
      <c r="BH235" s="207">
        <f t="shared" si="24"/>
        <v>0</v>
      </c>
      <c r="BI235" s="207">
        <f t="shared" si="25"/>
        <v>0</v>
      </c>
      <c r="BJ235" s="10" t="s">
        <v>74</v>
      </c>
      <c r="BK235" s="207">
        <f t="shared" si="26"/>
        <v>0</v>
      </c>
      <c r="BL235" s="10" t="s">
        <v>84</v>
      </c>
      <c r="BM235" s="10" t="s">
        <v>863</v>
      </c>
    </row>
    <row r="236" spans="2:63" s="178" customFormat="1" ht="29.25" customHeight="1">
      <c r="B236" s="179"/>
      <c r="C236" s="180"/>
      <c r="D236" s="181" t="s">
        <v>68</v>
      </c>
      <c r="E236" s="194" t="s">
        <v>187</v>
      </c>
      <c r="F236" s="194" t="s">
        <v>649</v>
      </c>
      <c r="G236" s="180"/>
      <c r="H236" s="180"/>
      <c r="I236" s="183"/>
      <c r="J236" s="183"/>
      <c r="K236" s="195">
        <f>BK236</f>
        <v>0</v>
      </c>
      <c r="L236" s="180"/>
      <c r="M236" s="185"/>
      <c r="N236" s="186"/>
      <c r="O236" s="187"/>
      <c r="P236" s="187"/>
      <c r="Q236" s="188">
        <f>SUM(Q237:Q243)</f>
        <v>0</v>
      </c>
      <c r="R236" s="188">
        <f>SUM(R237:R243)</f>
        <v>0</v>
      </c>
      <c r="S236" s="187"/>
      <c r="T236" s="189">
        <f>SUM(T237:T243)</f>
        <v>0</v>
      </c>
      <c r="U236" s="187"/>
      <c r="V236" s="189">
        <f>SUM(V237:V243)</f>
        <v>0.00028</v>
      </c>
      <c r="W236" s="187"/>
      <c r="X236" s="190">
        <f>SUM(X237:X243)</f>
        <v>0</v>
      </c>
      <c r="AR236" s="191" t="s">
        <v>74</v>
      </c>
      <c r="AT236" s="192" t="s">
        <v>68</v>
      </c>
      <c r="AU236" s="192" t="s">
        <v>74</v>
      </c>
      <c r="AY236" s="191" t="s">
        <v>144</v>
      </c>
      <c r="BK236" s="193">
        <f>SUM(BK237:BK243)</f>
        <v>0</v>
      </c>
    </row>
    <row r="237" spans="2:65" s="27" customFormat="1" ht="16.5" customHeight="1">
      <c r="B237" s="28"/>
      <c r="C237" s="196" t="s">
        <v>864</v>
      </c>
      <c r="D237" s="196" t="s">
        <v>146</v>
      </c>
      <c r="E237" s="197" t="s">
        <v>865</v>
      </c>
      <c r="F237" s="198" t="s">
        <v>866</v>
      </c>
      <c r="G237" s="199" t="s">
        <v>161</v>
      </c>
      <c r="H237" s="200">
        <v>66</v>
      </c>
      <c r="I237" s="201"/>
      <c r="J237" s="201"/>
      <c r="K237" s="202">
        <f>ROUND(P237*H237,2)</f>
        <v>0</v>
      </c>
      <c r="L237" s="198"/>
      <c r="M237" s="49"/>
      <c r="N237" s="203"/>
      <c r="O237" s="204" t="s">
        <v>38</v>
      </c>
      <c r="P237" s="125">
        <f>I237+J237</f>
        <v>0</v>
      </c>
      <c r="Q237" s="125">
        <f>ROUND(I237*H237,2)</f>
        <v>0</v>
      </c>
      <c r="R237" s="125">
        <f>ROUND(J237*H237,2)</f>
        <v>0</v>
      </c>
      <c r="S237" s="29"/>
      <c r="T237" s="205">
        <f>S237*H237</f>
        <v>0</v>
      </c>
      <c r="U237" s="205">
        <v>0</v>
      </c>
      <c r="V237" s="205">
        <f>U237*H237</f>
        <v>0</v>
      </c>
      <c r="W237" s="205">
        <v>0</v>
      </c>
      <c r="X237" s="206">
        <f>W237*H237</f>
        <v>0</v>
      </c>
      <c r="AR237" s="10" t="s">
        <v>84</v>
      </c>
      <c r="AT237" s="10" t="s">
        <v>146</v>
      </c>
      <c r="AU237" s="10" t="s">
        <v>78</v>
      </c>
      <c r="AY237" s="10" t="s">
        <v>144</v>
      </c>
      <c r="BE237" s="207">
        <f>IF(O237="základní",K237,0)</f>
        <v>0</v>
      </c>
      <c r="BF237" s="207">
        <f>IF(O237="snížená",K237,0)</f>
        <v>0</v>
      </c>
      <c r="BG237" s="207">
        <f>IF(O237="zákl. přenesená",K237,0)</f>
        <v>0</v>
      </c>
      <c r="BH237" s="207">
        <f>IF(O237="sníž. přenesená",K237,0)</f>
        <v>0</v>
      </c>
      <c r="BI237" s="207">
        <f>IF(O237="nulová",K237,0)</f>
        <v>0</v>
      </c>
      <c r="BJ237" s="10" t="s">
        <v>74</v>
      </c>
      <c r="BK237" s="207">
        <f>ROUND(P237*H237,2)</f>
        <v>0</v>
      </c>
      <c r="BL237" s="10" t="s">
        <v>84</v>
      </c>
      <c r="BM237" s="10" t="s">
        <v>867</v>
      </c>
    </row>
    <row r="238" spans="2:51" s="208" customFormat="1" ht="13.5">
      <c r="B238" s="209"/>
      <c r="C238" s="210"/>
      <c r="D238" s="211" t="s">
        <v>163</v>
      </c>
      <c r="E238" s="212"/>
      <c r="F238" s="213" t="s">
        <v>868</v>
      </c>
      <c r="G238" s="210"/>
      <c r="H238" s="214">
        <v>66</v>
      </c>
      <c r="I238" s="215"/>
      <c r="J238" s="215"/>
      <c r="K238" s="210"/>
      <c r="L238" s="210"/>
      <c r="M238" s="216"/>
      <c r="N238" s="217"/>
      <c r="O238" s="218"/>
      <c r="P238" s="218"/>
      <c r="Q238" s="218"/>
      <c r="R238" s="218"/>
      <c r="S238" s="218"/>
      <c r="T238" s="218"/>
      <c r="U238" s="218"/>
      <c r="V238" s="218"/>
      <c r="W238" s="218"/>
      <c r="X238" s="219"/>
      <c r="AT238" s="220" t="s">
        <v>163</v>
      </c>
      <c r="AU238" s="220" t="s">
        <v>78</v>
      </c>
      <c r="AV238" s="208" t="s">
        <v>78</v>
      </c>
      <c r="AW238" s="208" t="s">
        <v>7</v>
      </c>
      <c r="AX238" s="208" t="s">
        <v>74</v>
      </c>
      <c r="AY238" s="220" t="s">
        <v>144</v>
      </c>
    </row>
    <row r="239" spans="2:65" s="27" customFormat="1" ht="16.5" customHeight="1">
      <c r="B239" s="28"/>
      <c r="C239" s="196" t="s">
        <v>869</v>
      </c>
      <c r="D239" s="196" t="s">
        <v>146</v>
      </c>
      <c r="E239" s="197" t="s">
        <v>870</v>
      </c>
      <c r="F239" s="198" t="s">
        <v>871</v>
      </c>
      <c r="G239" s="199" t="s">
        <v>161</v>
      </c>
      <c r="H239" s="200">
        <v>66</v>
      </c>
      <c r="I239" s="201"/>
      <c r="J239" s="201"/>
      <c r="K239" s="202">
        <f>ROUND(P239*H239,2)</f>
        <v>0</v>
      </c>
      <c r="L239" s="198"/>
      <c r="M239" s="49"/>
      <c r="N239" s="203"/>
      <c r="O239" s="204" t="s">
        <v>38</v>
      </c>
      <c r="P239" s="125">
        <f>I239+J239</f>
        <v>0</v>
      </c>
      <c r="Q239" s="125">
        <f>ROUND(I239*H239,2)</f>
        <v>0</v>
      </c>
      <c r="R239" s="125">
        <f>ROUND(J239*H239,2)</f>
        <v>0</v>
      </c>
      <c r="S239" s="29"/>
      <c r="T239" s="205">
        <f>S239*H239</f>
        <v>0</v>
      </c>
      <c r="U239" s="205">
        <v>0</v>
      </c>
      <c r="V239" s="205">
        <f>U239*H239</f>
        <v>0</v>
      </c>
      <c r="W239" s="205">
        <v>0</v>
      </c>
      <c r="X239" s="206">
        <f>W239*H239</f>
        <v>0</v>
      </c>
      <c r="AR239" s="10" t="s">
        <v>84</v>
      </c>
      <c r="AT239" s="10" t="s">
        <v>146</v>
      </c>
      <c r="AU239" s="10" t="s">
        <v>78</v>
      </c>
      <c r="AY239" s="10" t="s">
        <v>144</v>
      </c>
      <c r="BE239" s="207">
        <f>IF(O239="základní",K239,0)</f>
        <v>0</v>
      </c>
      <c r="BF239" s="207">
        <f>IF(O239="snížená",K239,0)</f>
        <v>0</v>
      </c>
      <c r="BG239" s="207">
        <f>IF(O239="zákl. přenesená",K239,0)</f>
        <v>0</v>
      </c>
      <c r="BH239" s="207">
        <f>IF(O239="sníž. přenesená",K239,0)</f>
        <v>0</v>
      </c>
      <c r="BI239" s="207">
        <f>IF(O239="nulová",K239,0)</f>
        <v>0</v>
      </c>
      <c r="BJ239" s="10" t="s">
        <v>74</v>
      </c>
      <c r="BK239" s="207">
        <f>ROUND(P239*H239,2)</f>
        <v>0</v>
      </c>
      <c r="BL239" s="10" t="s">
        <v>84</v>
      </c>
      <c r="BM239" s="10" t="s">
        <v>872</v>
      </c>
    </row>
    <row r="240" spans="2:65" s="27" customFormat="1" ht="16.5" customHeight="1">
      <c r="B240" s="28"/>
      <c r="C240" s="196" t="s">
        <v>873</v>
      </c>
      <c r="D240" s="196" t="s">
        <v>146</v>
      </c>
      <c r="E240" s="197" t="s">
        <v>874</v>
      </c>
      <c r="F240" s="198" t="s">
        <v>875</v>
      </c>
      <c r="G240" s="199" t="s">
        <v>463</v>
      </c>
      <c r="H240" s="200">
        <v>1</v>
      </c>
      <c r="I240" s="201"/>
      <c r="J240" s="201"/>
      <c r="K240" s="202">
        <f>ROUND(P240*H240,2)</f>
        <v>0</v>
      </c>
      <c r="L240" s="198"/>
      <c r="M240" s="49"/>
      <c r="N240" s="203"/>
      <c r="O240" s="204" t="s">
        <v>38</v>
      </c>
      <c r="P240" s="125">
        <f>I240+J240</f>
        <v>0</v>
      </c>
      <c r="Q240" s="125">
        <f>ROUND(I240*H240,2)</f>
        <v>0</v>
      </c>
      <c r="R240" s="125">
        <f>ROUND(J240*H240,2)</f>
        <v>0</v>
      </c>
      <c r="S240" s="29"/>
      <c r="T240" s="205">
        <f>S240*H240</f>
        <v>0</v>
      </c>
      <c r="U240" s="205">
        <v>7E-05</v>
      </c>
      <c r="V240" s="205">
        <f>U240*H240</f>
        <v>7E-05</v>
      </c>
      <c r="W240" s="205">
        <v>0</v>
      </c>
      <c r="X240" s="206">
        <f>W240*H240</f>
        <v>0</v>
      </c>
      <c r="AR240" s="10" t="s">
        <v>84</v>
      </c>
      <c r="AT240" s="10" t="s">
        <v>146</v>
      </c>
      <c r="AU240" s="10" t="s">
        <v>78</v>
      </c>
      <c r="AY240" s="10" t="s">
        <v>144</v>
      </c>
      <c r="BE240" s="207">
        <f>IF(O240="základní",K240,0)</f>
        <v>0</v>
      </c>
      <c r="BF240" s="207">
        <f>IF(O240="snížená",K240,0)</f>
        <v>0</v>
      </c>
      <c r="BG240" s="207">
        <f>IF(O240="zákl. přenesená",K240,0)</f>
        <v>0</v>
      </c>
      <c r="BH240" s="207">
        <f>IF(O240="sníž. přenesená",K240,0)</f>
        <v>0</v>
      </c>
      <c r="BI240" s="207">
        <f>IF(O240="nulová",K240,0)</f>
        <v>0</v>
      </c>
      <c r="BJ240" s="10" t="s">
        <v>74</v>
      </c>
      <c r="BK240" s="207">
        <f>ROUND(P240*H240,2)</f>
        <v>0</v>
      </c>
      <c r="BL240" s="10" t="s">
        <v>84</v>
      </c>
      <c r="BM240" s="10" t="s">
        <v>876</v>
      </c>
    </row>
    <row r="241" spans="2:65" s="27" customFormat="1" ht="16.5" customHeight="1">
      <c r="B241" s="28"/>
      <c r="C241" s="196" t="s">
        <v>877</v>
      </c>
      <c r="D241" s="196" t="s">
        <v>146</v>
      </c>
      <c r="E241" s="197" t="s">
        <v>878</v>
      </c>
      <c r="F241" s="198" t="s">
        <v>879</v>
      </c>
      <c r="G241" s="199" t="s">
        <v>463</v>
      </c>
      <c r="H241" s="200">
        <v>1</v>
      </c>
      <c r="I241" s="201"/>
      <c r="J241" s="201"/>
      <c r="K241" s="202">
        <f>ROUND(P241*H241,2)</f>
        <v>0</v>
      </c>
      <c r="L241" s="198"/>
      <c r="M241" s="49"/>
      <c r="N241" s="203"/>
      <c r="O241" s="204" t="s">
        <v>38</v>
      </c>
      <c r="P241" s="125">
        <f>I241+J241</f>
        <v>0</v>
      </c>
      <c r="Q241" s="125">
        <f>ROUND(I241*H241,2)</f>
        <v>0</v>
      </c>
      <c r="R241" s="125">
        <f>ROUND(J241*H241,2)</f>
        <v>0</v>
      </c>
      <c r="S241" s="29"/>
      <c r="T241" s="205">
        <f>S241*H241</f>
        <v>0</v>
      </c>
      <c r="U241" s="205">
        <v>7E-05</v>
      </c>
      <c r="V241" s="205">
        <f>U241*H241</f>
        <v>7E-05</v>
      </c>
      <c r="W241" s="205">
        <v>0</v>
      </c>
      <c r="X241" s="206">
        <f>W241*H241</f>
        <v>0</v>
      </c>
      <c r="AR241" s="10" t="s">
        <v>84</v>
      </c>
      <c r="AT241" s="10" t="s">
        <v>146</v>
      </c>
      <c r="AU241" s="10" t="s">
        <v>78</v>
      </c>
      <c r="AY241" s="10" t="s">
        <v>144</v>
      </c>
      <c r="BE241" s="207">
        <f>IF(O241="základní",K241,0)</f>
        <v>0</v>
      </c>
      <c r="BF241" s="207">
        <f>IF(O241="snížená",K241,0)</f>
        <v>0</v>
      </c>
      <c r="BG241" s="207">
        <f>IF(O241="zákl. přenesená",K241,0)</f>
        <v>0</v>
      </c>
      <c r="BH241" s="207">
        <f>IF(O241="sníž. přenesená",K241,0)</f>
        <v>0</v>
      </c>
      <c r="BI241" s="207">
        <f>IF(O241="nulová",K241,0)</f>
        <v>0</v>
      </c>
      <c r="BJ241" s="10" t="s">
        <v>74</v>
      </c>
      <c r="BK241" s="207">
        <f>ROUND(P241*H241,2)</f>
        <v>0</v>
      </c>
      <c r="BL241" s="10" t="s">
        <v>84</v>
      </c>
      <c r="BM241" s="10" t="s">
        <v>880</v>
      </c>
    </row>
    <row r="242" spans="2:65" s="27" customFormat="1" ht="16.5" customHeight="1">
      <c r="B242" s="28"/>
      <c r="C242" s="196" t="s">
        <v>881</v>
      </c>
      <c r="D242" s="196" t="s">
        <v>146</v>
      </c>
      <c r="E242" s="197" t="s">
        <v>882</v>
      </c>
      <c r="F242" s="198" t="s">
        <v>883</v>
      </c>
      <c r="G242" s="199" t="s">
        <v>463</v>
      </c>
      <c r="H242" s="200">
        <v>1</v>
      </c>
      <c r="I242" s="201"/>
      <c r="J242" s="201"/>
      <c r="K242" s="202">
        <f>ROUND(P242*H242,2)</f>
        <v>0</v>
      </c>
      <c r="L242" s="198"/>
      <c r="M242" s="49"/>
      <c r="N242" s="203"/>
      <c r="O242" s="204" t="s">
        <v>38</v>
      </c>
      <c r="P242" s="125">
        <f>I242+J242</f>
        <v>0</v>
      </c>
      <c r="Q242" s="125">
        <f>ROUND(I242*H242,2)</f>
        <v>0</v>
      </c>
      <c r="R242" s="125">
        <f>ROUND(J242*H242,2)</f>
        <v>0</v>
      </c>
      <c r="S242" s="29"/>
      <c r="T242" s="205">
        <f>S242*H242</f>
        <v>0</v>
      </c>
      <c r="U242" s="205">
        <v>7E-05</v>
      </c>
      <c r="V242" s="205">
        <f>U242*H242</f>
        <v>7E-05</v>
      </c>
      <c r="W242" s="205">
        <v>0</v>
      </c>
      <c r="X242" s="206">
        <f>W242*H242</f>
        <v>0</v>
      </c>
      <c r="AR242" s="10" t="s">
        <v>84</v>
      </c>
      <c r="AT242" s="10" t="s">
        <v>146</v>
      </c>
      <c r="AU242" s="10" t="s">
        <v>78</v>
      </c>
      <c r="AY242" s="10" t="s">
        <v>144</v>
      </c>
      <c r="BE242" s="207">
        <f>IF(O242="základní",K242,0)</f>
        <v>0</v>
      </c>
      <c r="BF242" s="207">
        <f>IF(O242="snížená",K242,0)</f>
        <v>0</v>
      </c>
      <c r="BG242" s="207">
        <f>IF(O242="zákl. přenesená",K242,0)</f>
        <v>0</v>
      </c>
      <c r="BH242" s="207">
        <f>IF(O242="sníž. přenesená",K242,0)</f>
        <v>0</v>
      </c>
      <c r="BI242" s="207">
        <f>IF(O242="nulová",K242,0)</f>
        <v>0</v>
      </c>
      <c r="BJ242" s="10" t="s">
        <v>74</v>
      </c>
      <c r="BK242" s="207">
        <f>ROUND(P242*H242,2)</f>
        <v>0</v>
      </c>
      <c r="BL242" s="10" t="s">
        <v>84</v>
      </c>
      <c r="BM242" s="10" t="s">
        <v>884</v>
      </c>
    </row>
    <row r="243" spans="2:65" s="27" customFormat="1" ht="16.5" customHeight="1">
      <c r="B243" s="28"/>
      <c r="C243" s="196" t="s">
        <v>885</v>
      </c>
      <c r="D243" s="196" t="s">
        <v>146</v>
      </c>
      <c r="E243" s="197" t="s">
        <v>886</v>
      </c>
      <c r="F243" s="198" t="s">
        <v>887</v>
      </c>
      <c r="G243" s="199" t="s">
        <v>463</v>
      </c>
      <c r="H243" s="200">
        <v>1</v>
      </c>
      <c r="I243" s="201"/>
      <c r="J243" s="201"/>
      <c r="K243" s="202">
        <f>ROUND(P243*H243,2)</f>
        <v>0</v>
      </c>
      <c r="L243" s="198"/>
      <c r="M243" s="49"/>
      <c r="N243" s="203"/>
      <c r="O243" s="204" t="s">
        <v>38</v>
      </c>
      <c r="P243" s="125">
        <f>I243+J243</f>
        <v>0</v>
      </c>
      <c r="Q243" s="125">
        <f>ROUND(I243*H243,2)</f>
        <v>0</v>
      </c>
      <c r="R243" s="125">
        <f>ROUND(J243*H243,2)</f>
        <v>0</v>
      </c>
      <c r="S243" s="29"/>
      <c r="T243" s="205">
        <f>S243*H243</f>
        <v>0</v>
      </c>
      <c r="U243" s="205">
        <v>7E-05</v>
      </c>
      <c r="V243" s="205">
        <f>U243*H243</f>
        <v>7E-05</v>
      </c>
      <c r="W243" s="205">
        <v>0</v>
      </c>
      <c r="X243" s="206">
        <f>W243*H243</f>
        <v>0</v>
      </c>
      <c r="AR243" s="10" t="s">
        <v>84</v>
      </c>
      <c r="AT243" s="10" t="s">
        <v>146</v>
      </c>
      <c r="AU243" s="10" t="s">
        <v>78</v>
      </c>
      <c r="AY243" s="10" t="s">
        <v>144</v>
      </c>
      <c r="BE243" s="207">
        <f>IF(O243="základní",K243,0)</f>
        <v>0</v>
      </c>
      <c r="BF243" s="207">
        <f>IF(O243="snížená",K243,0)</f>
        <v>0</v>
      </c>
      <c r="BG243" s="207">
        <f>IF(O243="zákl. přenesená",K243,0)</f>
        <v>0</v>
      </c>
      <c r="BH243" s="207">
        <f>IF(O243="sníž. přenesená",K243,0)</f>
        <v>0</v>
      </c>
      <c r="BI243" s="207">
        <f>IF(O243="nulová",K243,0)</f>
        <v>0</v>
      </c>
      <c r="BJ243" s="10" t="s">
        <v>74</v>
      </c>
      <c r="BK243" s="207">
        <f>ROUND(P243*H243,2)</f>
        <v>0</v>
      </c>
      <c r="BL243" s="10" t="s">
        <v>84</v>
      </c>
      <c r="BM243" s="10" t="s">
        <v>888</v>
      </c>
    </row>
    <row r="244" spans="2:63" s="178" customFormat="1" ht="29.25" customHeight="1">
      <c r="B244" s="179"/>
      <c r="C244" s="180"/>
      <c r="D244" s="181" t="s">
        <v>68</v>
      </c>
      <c r="E244" s="194" t="s">
        <v>889</v>
      </c>
      <c r="F244" s="194" t="s">
        <v>451</v>
      </c>
      <c r="G244" s="180"/>
      <c r="H244" s="180"/>
      <c r="I244" s="183"/>
      <c r="J244" s="183"/>
      <c r="K244" s="195">
        <f>BK244</f>
        <v>0</v>
      </c>
      <c r="L244" s="180"/>
      <c r="M244" s="185"/>
      <c r="N244" s="186"/>
      <c r="O244" s="187"/>
      <c r="P244" s="187"/>
      <c r="Q244" s="188">
        <f>SUM(Q245:Q251)</f>
        <v>0</v>
      </c>
      <c r="R244" s="188">
        <f>SUM(R245:R251)</f>
        <v>0</v>
      </c>
      <c r="S244" s="187"/>
      <c r="T244" s="189">
        <f>SUM(T245:T251)</f>
        <v>0</v>
      </c>
      <c r="U244" s="187"/>
      <c r="V244" s="189">
        <f>SUM(V245:V251)</f>
        <v>0</v>
      </c>
      <c r="W244" s="187"/>
      <c r="X244" s="190">
        <f>SUM(X245:X251)</f>
        <v>0</v>
      </c>
      <c r="AR244" s="191" t="s">
        <v>74</v>
      </c>
      <c r="AT244" s="192" t="s">
        <v>68</v>
      </c>
      <c r="AU244" s="192" t="s">
        <v>74</v>
      </c>
      <c r="AY244" s="191" t="s">
        <v>144</v>
      </c>
      <c r="BK244" s="193">
        <f>SUM(BK245:BK251)</f>
        <v>0</v>
      </c>
    </row>
    <row r="245" spans="2:65" s="27" customFormat="1" ht="16.5" customHeight="1">
      <c r="B245" s="28"/>
      <c r="C245" s="196" t="s">
        <v>890</v>
      </c>
      <c r="D245" s="196" t="s">
        <v>146</v>
      </c>
      <c r="E245" s="197" t="s">
        <v>891</v>
      </c>
      <c r="F245" s="198" t="s">
        <v>892</v>
      </c>
      <c r="G245" s="199" t="s">
        <v>260</v>
      </c>
      <c r="H245" s="200">
        <v>53.341</v>
      </c>
      <c r="I245" s="201"/>
      <c r="J245" s="201"/>
      <c r="K245" s="202">
        <f>ROUND(P245*H245,2)</f>
        <v>0</v>
      </c>
      <c r="L245" s="198"/>
      <c r="M245" s="49"/>
      <c r="N245" s="203"/>
      <c r="O245" s="204" t="s">
        <v>38</v>
      </c>
      <c r="P245" s="125">
        <f>I245+J245</f>
        <v>0</v>
      </c>
      <c r="Q245" s="125">
        <f>ROUND(I245*H245,2)</f>
        <v>0</v>
      </c>
      <c r="R245" s="125">
        <f>ROUND(J245*H245,2)</f>
        <v>0</v>
      </c>
      <c r="S245" s="29"/>
      <c r="T245" s="205">
        <f>S245*H245</f>
        <v>0</v>
      </c>
      <c r="U245" s="205">
        <v>0</v>
      </c>
      <c r="V245" s="205">
        <f>U245*H245</f>
        <v>0</v>
      </c>
      <c r="W245" s="205">
        <v>0</v>
      </c>
      <c r="X245" s="206">
        <f>W245*H245</f>
        <v>0</v>
      </c>
      <c r="AR245" s="10" t="s">
        <v>84</v>
      </c>
      <c r="AT245" s="10" t="s">
        <v>146</v>
      </c>
      <c r="AU245" s="10" t="s">
        <v>78</v>
      </c>
      <c r="AY245" s="10" t="s">
        <v>144</v>
      </c>
      <c r="BE245" s="207">
        <f>IF(O245="základní",K245,0)</f>
        <v>0</v>
      </c>
      <c r="BF245" s="207">
        <f>IF(O245="snížená",K245,0)</f>
        <v>0</v>
      </c>
      <c r="BG245" s="207">
        <f>IF(O245="zákl. přenesená",K245,0)</f>
        <v>0</v>
      </c>
      <c r="BH245" s="207">
        <f>IF(O245="sníž. přenesená",K245,0)</f>
        <v>0</v>
      </c>
      <c r="BI245" s="207">
        <f>IF(O245="nulová",K245,0)</f>
        <v>0</v>
      </c>
      <c r="BJ245" s="10" t="s">
        <v>74</v>
      </c>
      <c r="BK245" s="207">
        <f>ROUND(P245*H245,2)</f>
        <v>0</v>
      </c>
      <c r="BL245" s="10" t="s">
        <v>84</v>
      </c>
      <c r="BM245" s="10" t="s">
        <v>893</v>
      </c>
    </row>
    <row r="246" spans="2:65" s="27" customFormat="1" ht="16.5" customHeight="1">
      <c r="B246" s="28"/>
      <c r="C246" s="196" t="s">
        <v>894</v>
      </c>
      <c r="D246" s="196" t="s">
        <v>146</v>
      </c>
      <c r="E246" s="197" t="s">
        <v>895</v>
      </c>
      <c r="F246" s="198" t="s">
        <v>896</v>
      </c>
      <c r="G246" s="199" t="s">
        <v>260</v>
      </c>
      <c r="H246" s="200">
        <v>480.069</v>
      </c>
      <c r="I246" s="201"/>
      <c r="J246" s="201"/>
      <c r="K246" s="202">
        <f>ROUND(P246*H246,2)</f>
        <v>0</v>
      </c>
      <c r="L246" s="198"/>
      <c r="M246" s="49"/>
      <c r="N246" s="203"/>
      <c r="O246" s="204" t="s">
        <v>38</v>
      </c>
      <c r="P246" s="125">
        <f>I246+J246</f>
        <v>0</v>
      </c>
      <c r="Q246" s="125">
        <f>ROUND(I246*H246,2)</f>
        <v>0</v>
      </c>
      <c r="R246" s="125">
        <f>ROUND(J246*H246,2)</f>
        <v>0</v>
      </c>
      <c r="S246" s="29"/>
      <c r="T246" s="205">
        <f>S246*H246</f>
        <v>0</v>
      </c>
      <c r="U246" s="205">
        <v>0</v>
      </c>
      <c r="V246" s="205">
        <f>U246*H246</f>
        <v>0</v>
      </c>
      <c r="W246" s="205">
        <v>0</v>
      </c>
      <c r="X246" s="206">
        <f>W246*H246</f>
        <v>0</v>
      </c>
      <c r="AR246" s="10" t="s">
        <v>84</v>
      </c>
      <c r="AT246" s="10" t="s">
        <v>146</v>
      </c>
      <c r="AU246" s="10" t="s">
        <v>78</v>
      </c>
      <c r="AY246" s="10" t="s">
        <v>144</v>
      </c>
      <c r="BE246" s="207">
        <f>IF(O246="základní",K246,0)</f>
        <v>0</v>
      </c>
      <c r="BF246" s="207">
        <f>IF(O246="snížená",K246,0)</f>
        <v>0</v>
      </c>
      <c r="BG246" s="207">
        <f>IF(O246="zákl. přenesená",K246,0)</f>
        <v>0</v>
      </c>
      <c r="BH246" s="207">
        <f>IF(O246="sníž. přenesená",K246,0)</f>
        <v>0</v>
      </c>
      <c r="BI246" s="207">
        <f>IF(O246="nulová",K246,0)</f>
        <v>0</v>
      </c>
      <c r="BJ246" s="10" t="s">
        <v>74</v>
      </c>
      <c r="BK246" s="207">
        <f>ROUND(P246*H246,2)</f>
        <v>0</v>
      </c>
      <c r="BL246" s="10" t="s">
        <v>84</v>
      </c>
      <c r="BM246" s="10" t="s">
        <v>897</v>
      </c>
    </row>
    <row r="247" spans="2:51" s="208" customFormat="1" ht="13.5">
      <c r="B247" s="209"/>
      <c r="C247" s="210"/>
      <c r="D247" s="211" t="s">
        <v>163</v>
      </c>
      <c r="E247" s="212"/>
      <c r="F247" s="213" t="s">
        <v>898</v>
      </c>
      <c r="G247" s="210"/>
      <c r="H247" s="214">
        <v>480.069</v>
      </c>
      <c r="I247" s="215"/>
      <c r="J247" s="215"/>
      <c r="K247" s="210"/>
      <c r="L247" s="210"/>
      <c r="M247" s="216"/>
      <c r="N247" s="217"/>
      <c r="O247" s="218"/>
      <c r="P247" s="218"/>
      <c r="Q247" s="218"/>
      <c r="R247" s="218"/>
      <c r="S247" s="218"/>
      <c r="T247" s="218"/>
      <c r="U247" s="218"/>
      <c r="V247" s="218"/>
      <c r="W247" s="218"/>
      <c r="X247" s="219"/>
      <c r="AT247" s="220" t="s">
        <v>163</v>
      </c>
      <c r="AU247" s="220" t="s">
        <v>78</v>
      </c>
      <c r="AV247" s="208" t="s">
        <v>78</v>
      </c>
      <c r="AW247" s="208" t="s">
        <v>7</v>
      </c>
      <c r="AX247" s="208" t="s">
        <v>74</v>
      </c>
      <c r="AY247" s="220" t="s">
        <v>144</v>
      </c>
    </row>
    <row r="248" spans="2:65" s="27" customFormat="1" ht="16.5" customHeight="1">
      <c r="B248" s="28"/>
      <c r="C248" s="196" t="s">
        <v>899</v>
      </c>
      <c r="D248" s="196" t="s">
        <v>146</v>
      </c>
      <c r="E248" s="197" t="s">
        <v>900</v>
      </c>
      <c r="F248" s="198" t="s">
        <v>901</v>
      </c>
      <c r="G248" s="199" t="s">
        <v>260</v>
      </c>
      <c r="H248" s="200">
        <v>53.341</v>
      </c>
      <c r="I248" s="201"/>
      <c r="J248" s="201"/>
      <c r="K248" s="202">
        <f>ROUND(P248*H248,2)</f>
        <v>0</v>
      </c>
      <c r="L248" s="198"/>
      <c r="M248" s="49"/>
      <c r="N248" s="203"/>
      <c r="O248" s="204" t="s">
        <v>38</v>
      </c>
      <c r="P248" s="125">
        <f>I248+J248</f>
        <v>0</v>
      </c>
      <c r="Q248" s="125">
        <f>ROUND(I248*H248,2)</f>
        <v>0</v>
      </c>
      <c r="R248" s="125">
        <f>ROUND(J248*H248,2)</f>
        <v>0</v>
      </c>
      <c r="S248" s="29"/>
      <c r="T248" s="205">
        <f>S248*H248</f>
        <v>0</v>
      </c>
      <c r="U248" s="205">
        <v>0</v>
      </c>
      <c r="V248" s="205">
        <f>U248*H248</f>
        <v>0</v>
      </c>
      <c r="W248" s="205">
        <v>0</v>
      </c>
      <c r="X248" s="206">
        <f>W248*H248</f>
        <v>0</v>
      </c>
      <c r="AR248" s="10" t="s">
        <v>84</v>
      </c>
      <c r="AT248" s="10" t="s">
        <v>146</v>
      </c>
      <c r="AU248" s="10" t="s">
        <v>78</v>
      </c>
      <c r="AY248" s="10" t="s">
        <v>144</v>
      </c>
      <c r="BE248" s="207">
        <f>IF(O248="základní",K248,0)</f>
        <v>0</v>
      </c>
      <c r="BF248" s="207">
        <f>IF(O248="snížená",K248,0)</f>
        <v>0</v>
      </c>
      <c r="BG248" s="207">
        <f>IF(O248="zákl. přenesená",K248,0)</f>
        <v>0</v>
      </c>
      <c r="BH248" s="207">
        <f>IF(O248="sníž. přenesená",K248,0)</f>
        <v>0</v>
      </c>
      <c r="BI248" s="207">
        <f>IF(O248="nulová",K248,0)</f>
        <v>0</v>
      </c>
      <c r="BJ248" s="10" t="s">
        <v>74</v>
      </c>
      <c r="BK248" s="207">
        <f>ROUND(P248*H248,2)</f>
        <v>0</v>
      </c>
      <c r="BL248" s="10" t="s">
        <v>84</v>
      </c>
      <c r="BM248" s="10" t="s">
        <v>902</v>
      </c>
    </row>
    <row r="249" spans="2:65" s="27" customFormat="1" ht="16.5" customHeight="1">
      <c r="B249" s="28"/>
      <c r="C249" s="196" t="s">
        <v>903</v>
      </c>
      <c r="D249" s="196" t="s">
        <v>146</v>
      </c>
      <c r="E249" s="197" t="s">
        <v>904</v>
      </c>
      <c r="F249" s="198" t="s">
        <v>905</v>
      </c>
      <c r="G249" s="199" t="s">
        <v>260</v>
      </c>
      <c r="H249" s="200">
        <v>18.889</v>
      </c>
      <c r="I249" s="201"/>
      <c r="J249" s="201"/>
      <c r="K249" s="202">
        <f>ROUND(P249*H249,2)</f>
        <v>0</v>
      </c>
      <c r="L249" s="198"/>
      <c r="M249" s="49"/>
      <c r="N249" s="203"/>
      <c r="O249" s="204" t="s">
        <v>38</v>
      </c>
      <c r="P249" s="125">
        <f>I249+J249</f>
        <v>0</v>
      </c>
      <c r="Q249" s="125">
        <f>ROUND(I249*H249,2)</f>
        <v>0</v>
      </c>
      <c r="R249" s="125">
        <f>ROUND(J249*H249,2)</f>
        <v>0</v>
      </c>
      <c r="S249" s="29"/>
      <c r="T249" s="205">
        <f>S249*H249</f>
        <v>0</v>
      </c>
      <c r="U249" s="205">
        <v>0</v>
      </c>
      <c r="V249" s="205">
        <f>U249*H249</f>
        <v>0</v>
      </c>
      <c r="W249" s="205">
        <v>0</v>
      </c>
      <c r="X249" s="206">
        <f>W249*H249</f>
        <v>0</v>
      </c>
      <c r="AR249" s="10" t="s">
        <v>84</v>
      </c>
      <c r="AT249" s="10" t="s">
        <v>146</v>
      </c>
      <c r="AU249" s="10" t="s">
        <v>78</v>
      </c>
      <c r="AY249" s="10" t="s">
        <v>144</v>
      </c>
      <c r="BE249" s="207">
        <f>IF(O249="základní",K249,0)</f>
        <v>0</v>
      </c>
      <c r="BF249" s="207">
        <f>IF(O249="snížená",K249,0)</f>
        <v>0</v>
      </c>
      <c r="BG249" s="207">
        <f>IF(O249="zákl. přenesená",K249,0)</f>
        <v>0</v>
      </c>
      <c r="BH249" s="207">
        <f>IF(O249="sníž. přenesená",K249,0)</f>
        <v>0</v>
      </c>
      <c r="BI249" s="207">
        <f>IF(O249="nulová",K249,0)</f>
        <v>0</v>
      </c>
      <c r="BJ249" s="10" t="s">
        <v>74</v>
      </c>
      <c r="BK249" s="207">
        <f>ROUND(P249*H249,2)</f>
        <v>0</v>
      </c>
      <c r="BL249" s="10" t="s">
        <v>84</v>
      </c>
      <c r="BM249" s="10" t="s">
        <v>906</v>
      </c>
    </row>
    <row r="250" spans="2:65" s="27" customFormat="1" ht="16.5" customHeight="1">
      <c r="B250" s="28"/>
      <c r="C250" s="196" t="s">
        <v>907</v>
      </c>
      <c r="D250" s="196" t="s">
        <v>146</v>
      </c>
      <c r="E250" s="197" t="s">
        <v>908</v>
      </c>
      <c r="F250" s="198" t="s">
        <v>909</v>
      </c>
      <c r="G250" s="199" t="s">
        <v>260</v>
      </c>
      <c r="H250" s="200">
        <v>34.452</v>
      </c>
      <c r="I250" s="201"/>
      <c r="J250" s="201"/>
      <c r="K250" s="202">
        <f>ROUND(P250*H250,2)</f>
        <v>0</v>
      </c>
      <c r="L250" s="198"/>
      <c r="M250" s="49"/>
      <c r="N250" s="203"/>
      <c r="O250" s="204" t="s">
        <v>38</v>
      </c>
      <c r="P250" s="125">
        <f>I250+J250</f>
        <v>0</v>
      </c>
      <c r="Q250" s="125">
        <f>ROUND(I250*H250,2)</f>
        <v>0</v>
      </c>
      <c r="R250" s="125">
        <f>ROUND(J250*H250,2)</f>
        <v>0</v>
      </c>
      <c r="S250" s="29"/>
      <c r="T250" s="205">
        <f>S250*H250</f>
        <v>0</v>
      </c>
      <c r="U250" s="205">
        <v>0</v>
      </c>
      <c r="V250" s="205">
        <f>U250*H250</f>
        <v>0</v>
      </c>
      <c r="W250" s="205">
        <v>0</v>
      </c>
      <c r="X250" s="206">
        <f>W250*H250</f>
        <v>0</v>
      </c>
      <c r="AR250" s="10" t="s">
        <v>84</v>
      </c>
      <c r="AT250" s="10" t="s">
        <v>146</v>
      </c>
      <c r="AU250" s="10" t="s">
        <v>78</v>
      </c>
      <c r="AY250" s="10" t="s">
        <v>144</v>
      </c>
      <c r="BE250" s="207">
        <f>IF(O250="základní",K250,0)</f>
        <v>0</v>
      </c>
      <c r="BF250" s="207">
        <f>IF(O250="snížená",K250,0)</f>
        <v>0</v>
      </c>
      <c r="BG250" s="207">
        <f>IF(O250="zákl. přenesená",K250,0)</f>
        <v>0</v>
      </c>
      <c r="BH250" s="207">
        <f>IF(O250="sníž. přenesená",K250,0)</f>
        <v>0</v>
      </c>
      <c r="BI250" s="207">
        <f>IF(O250="nulová",K250,0)</f>
        <v>0</v>
      </c>
      <c r="BJ250" s="10" t="s">
        <v>74</v>
      </c>
      <c r="BK250" s="207">
        <f>ROUND(P250*H250,2)</f>
        <v>0</v>
      </c>
      <c r="BL250" s="10" t="s">
        <v>84</v>
      </c>
      <c r="BM250" s="10" t="s">
        <v>910</v>
      </c>
    </row>
    <row r="251" spans="2:65" s="27" customFormat="1" ht="16.5" customHeight="1">
      <c r="B251" s="28"/>
      <c r="C251" s="196" t="s">
        <v>911</v>
      </c>
      <c r="D251" s="196" t="s">
        <v>146</v>
      </c>
      <c r="E251" s="197" t="s">
        <v>453</v>
      </c>
      <c r="F251" s="198" t="s">
        <v>454</v>
      </c>
      <c r="G251" s="199" t="s">
        <v>260</v>
      </c>
      <c r="H251" s="200">
        <v>38.28</v>
      </c>
      <c r="I251" s="201"/>
      <c r="J251" s="201"/>
      <c r="K251" s="202">
        <f>ROUND(P251*H251,2)</f>
        <v>0</v>
      </c>
      <c r="L251" s="198"/>
      <c r="M251" s="49"/>
      <c r="N251" s="203"/>
      <c r="O251" s="204" t="s">
        <v>38</v>
      </c>
      <c r="P251" s="125">
        <f>I251+J251</f>
        <v>0</v>
      </c>
      <c r="Q251" s="125">
        <f>ROUND(I251*H251,2)</f>
        <v>0</v>
      </c>
      <c r="R251" s="125">
        <f>ROUND(J251*H251,2)</f>
        <v>0</v>
      </c>
      <c r="S251" s="29"/>
      <c r="T251" s="205">
        <f>S251*H251</f>
        <v>0</v>
      </c>
      <c r="U251" s="205">
        <v>0</v>
      </c>
      <c r="V251" s="205">
        <f>U251*H251</f>
        <v>0</v>
      </c>
      <c r="W251" s="205">
        <v>0</v>
      </c>
      <c r="X251" s="206">
        <f>W251*H251</f>
        <v>0</v>
      </c>
      <c r="AR251" s="10" t="s">
        <v>84</v>
      </c>
      <c r="AT251" s="10" t="s">
        <v>146</v>
      </c>
      <c r="AU251" s="10" t="s">
        <v>78</v>
      </c>
      <c r="AY251" s="10" t="s">
        <v>144</v>
      </c>
      <c r="BE251" s="207">
        <f>IF(O251="základní",K251,0)</f>
        <v>0</v>
      </c>
      <c r="BF251" s="207">
        <f>IF(O251="snížená",K251,0)</f>
        <v>0</v>
      </c>
      <c r="BG251" s="207">
        <f>IF(O251="zákl. přenesená",K251,0)</f>
        <v>0</v>
      </c>
      <c r="BH251" s="207">
        <f>IF(O251="sníž. přenesená",K251,0)</f>
        <v>0</v>
      </c>
      <c r="BI251" s="207">
        <f>IF(O251="nulová",K251,0)</f>
        <v>0</v>
      </c>
      <c r="BJ251" s="10" t="s">
        <v>74</v>
      </c>
      <c r="BK251" s="207">
        <f>ROUND(P251*H251,2)</f>
        <v>0</v>
      </c>
      <c r="BL251" s="10" t="s">
        <v>84</v>
      </c>
      <c r="BM251" s="10" t="s">
        <v>912</v>
      </c>
    </row>
    <row r="252" spans="2:63" s="178" customFormat="1" ht="37.5" customHeight="1">
      <c r="B252" s="179"/>
      <c r="C252" s="180"/>
      <c r="D252" s="181" t="s">
        <v>68</v>
      </c>
      <c r="E252" s="182" t="s">
        <v>456</v>
      </c>
      <c r="F252" s="182" t="s">
        <v>457</v>
      </c>
      <c r="G252" s="180"/>
      <c r="H252" s="180"/>
      <c r="I252" s="183"/>
      <c r="J252" s="183"/>
      <c r="K252" s="184">
        <f>BK252</f>
        <v>0</v>
      </c>
      <c r="L252" s="180"/>
      <c r="M252" s="185"/>
      <c r="N252" s="186"/>
      <c r="O252" s="187"/>
      <c r="P252" s="187"/>
      <c r="Q252" s="188">
        <f>Q253</f>
        <v>0</v>
      </c>
      <c r="R252" s="188">
        <f>R253</f>
        <v>0</v>
      </c>
      <c r="S252" s="187"/>
      <c r="T252" s="189">
        <f>T253</f>
        <v>0</v>
      </c>
      <c r="U252" s="187"/>
      <c r="V252" s="189">
        <f>V253</f>
        <v>0</v>
      </c>
      <c r="W252" s="187"/>
      <c r="X252" s="190">
        <f>X253</f>
        <v>0</v>
      </c>
      <c r="AR252" s="191" t="s">
        <v>87</v>
      </c>
      <c r="AT252" s="192" t="s">
        <v>68</v>
      </c>
      <c r="AU252" s="192" t="s">
        <v>69</v>
      </c>
      <c r="AY252" s="191" t="s">
        <v>144</v>
      </c>
      <c r="BK252" s="193">
        <f>BK253</f>
        <v>0</v>
      </c>
    </row>
    <row r="253" spans="2:63" s="178" customFormat="1" ht="19.5" customHeight="1">
      <c r="B253" s="179"/>
      <c r="C253" s="180"/>
      <c r="D253" s="181" t="s">
        <v>68</v>
      </c>
      <c r="E253" s="194" t="s">
        <v>458</v>
      </c>
      <c r="F253" s="194" t="s">
        <v>459</v>
      </c>
      <c r="G253" s="180"/>
      <c r="H253" s="180"/>
      <c r="I253" s="183"/>
      <c r="J253" s="183"/>
      <c r="K253" s="195">
        <f>BK253</f>
        <v>0</v>
      </c>
      <c r="L253" s="180"/>
      <c r="M253" s="185"/>
      <c r="N253" s="186"/>
      <c r="O253" s="187"/>
      <c r="P253" s="187"/>
      <c r="Q253" s="188">
        <f>SUM(Q254:Q260)</f>
        <v>0</v>
      </c>
      <c r="R253" s="188">
        <f>SUM(R254:R260)</f>
        <v>0</v>
      </c>
      <c r="S253" s="187"/>
      <c r="T253" s="189">
        <f>SUM(T254:T260)</f>
        <v>0</v>
      </c>
      <c r="U253" s="187"/>
      <c r="V253" s="189">
        <f>SUM(V254:V260)</f>
        <v>0</v>
      </c>
      <c r="W253" s="187"/>
      <c r="X253" s="190">
        <f>SUM(X254:X260)</f>
        <v>0</v>
      </c>
      <c r="AR253" s="191" t="s">
        <v>87</v>
      </c>
      <c r="AT253" s="192" t="s">
        <v>68</v>
      </c>
      <c r="AU253" s="192" t="s">
        <v>74</v>
      </c>
      <c r="AY253" s="191" t="s">
        <v>144</v>
      </c>
      <c r="BK253" s="193">
        <f>SUM(BK254:BK260)</f>
        <v>0</v>
      </c>
    </row>
    <row r="254" spans="2:65" s="27" customFormat="1" ht="16.5" customHeight="1">
      <c r="B254" s="28"/>
      <c r="C254" s="196" t="s">
        <v>913</v>
      </c>
      <c r="D254" s="196" t="s">
        <v>146</v>
      </c>
      <c r="E254" s="197" t="s">
        <v>461</v>
      </c>
      <c r="F254" s="198" t="s">
        <v>462</v>
      </c>
      <c r="G254" s="199" t="s">
        <v>463</v>
      </c>
      <c r="H254" s="200">
        <v>1</v>
      </c>
      <c r="I254" s="201"/>
      <c r="J254" s="201"/>
      <c r="K254" s="202">
        <f>ROUND(P254*H254,2)</f>
        <v>0</v>
      </c>
      <c r="L254" s="198"/>
      <c r="M254" s="49"/>
      <c r="N254" s="203"/>
      <c r="O254" s="204" t="s">
        <v>38</v>
      </c>
      <c r="P254" s="125">
        <f>I254+J254</f>
        <v>0</v>
      </c>
      <c r="Q254" s="125">
        <f>ROUND(I254*H254,2)</f>
        <v>0</v>
      </c>
      <c r="R254" s="125">
        <f>ROUND(J254*H254,2)</f>
        <v>0</v>
      </c>
      <c r="S254" s="29"/>
      <c r="T254" s="205">
        <f>S254*H254</f>
        <v>0</v>
      </c>
      <c r="U254" s="205">
        <v>0</v>
      </c>
      <c r="V254" s="205">
        <f>U254*H254</f>
        <v>0</v>
      </c>
      <c r="W254" s="205">
        <v>0</v>
      </c>
      <c r="X254" s="206">
        <f>W254*H254</f>
        <v>0</v>
      </c>
      <c r="AR254" s="10" t="s">
        <v>464</v>
      </c>
      <c r="AT254" s="10" t="s">
        <v>146</v>
      </c>
      <c r="AU254" s="10" t="s">
        <v>78</v>
      </c>
      <c r="AY254" s="10" t="s">
        <v>144</v>
      </c>
      <c r="BE254" s="207">
        <f>IF(O254="základní",K254,0)</f>
        <v>0</v>
      </c>
      <c r="BF254" s="207">
        <f>IF(O254="snížená",K254,0)</f>
        <v>0</v>
      </c>
      <c r="BG254" s="207">
        <f>IF(O254="zákl. přenesená",K254,0)</f>
        <v>0</v>
      </c>
      <c r="BH254" s="207">
        <f>IF(O254="sníž. přenesená",K254,0)</f>
        <v>0</v>
      </c>
      <c r="BI254" s="207">
        <f>IF(O254="nulová",K254,0)</f>
        <v>0</v>
      </c>
      <c r="BJ254" s="10" t="s">
        <v>74</v>
      </c>
      <c r="BK254" s="207">
        <f>ROUND(P254*H254,2)</f>
        <v>0</v>
      </c>
      <c r="BL254" s="10" t="s">
        <v>464</v>
      </c>
      <c r="BM254" s="10" t="s">
        <v>914</v>
      </c>
    </row>
    <row r="255" spans="2:65" s="27" customFormat="1" ht="16.5" customHeight="1">
      <c r="B255" s="28"/>
      <c r="C255" s="196" t="s">
        <v>915</v>
      </c>
      <c r="D255" s="196" t="s">
        <v>146</v>
      </c>
      <c r="E255" s="197" t="s">
        <v>467</v>
      </c>
      <c r="F255" s="198" t="s">
        <v>468</v>
      </c>
      <c r="G255" s="199" t="s">
        <v>463</v>
      </c>
      <c r="H255" s="200">
        <v>1</v>
      </c>
      <c r="I255" s="201"/>
      <c r="J255" s="201"/>
      <c r="K255" s="202">
        <f>ROUND(P255*H255,2)</f>
        <v>0</v>
      </c>
      <c r="L255" s="198"/>
      <c r="M255" s="49"/>
      <c r="N255" s="203"/>
      <c r="O255" s="204" t="s">
        <v>38</v>
      </c>
      <c r="P255" s="125">
        <f>I255+J255</f>
        <v>0</v>
      </c>
      <c r="Q255" s="125">
        <f>ROUND(I255*H255,2)</f>
        <v>0</v>
      </c>
      <c r="R255" s="125">
        <f>ROUND(J255*H255,2)</f>
        <v>0</v>
      </c>
      <c r="S255" s="29"/>
      <c r="T255" s="205">
        <f>S255*H255</f>
        <v>0</v>
      </c>
      <c r="U255" s="205">
        <v>0</v>
      </c>
      <c r="V255" s="205">
        <f>U255*H255</f>
        <v>0</v>
      </c>
      <c r="W255" s="205">
        <v>0</v>
      </c>
      <c r="X255" s="206">
        <f>W255*H255</f>
        <v>0</v>
      </c>
      <c r="AR255" s="10" t="s">
        <v>464</v>
      </c>
      <c r="AT255" s="10" t="s">
        <v>146</v>
      </c>
      <c r="AU255" s="10" t="s">
        <v>78</v>
      </c>
      <c r="AY255" s="10" t="s">
        <v>144</v>
      </c>
      <c r="BE255" s="207">
        <f>IF(O255="základní",K255,0)</f>
        <v>0</v>
      </c>
      <c r="BF255" s="207">
        <f>IF(O255="snížená",K255,0)</f>
        <v>0</v>
      </c>
      <c r="BG255" s="207">
        <f>IF(O255="zákl. přenesená",K255,0)</f>
        <v>0</v>
      </c>
      <c r="BH255" s="207">
        <f>IF(O255="sníž. přenesená",K255,0)</f>
        <v>0</v>
      </c>
      <c r="BI255" s="207">
        <f>IF(O255="nulová",K255,0)</f>
        <v>0</v>
      </c>
      <c r="BJ255" s="10" t="s">
        <v>74</v>
      </c>
      <c r="BK255" s="207">
        <f>ROUND(P255*H255,2)</f>
        <v>0</v>
      </c>
      <c r="BL255" s="10" t="s">
        <v>464</v>
      </c>
      <c r="BM255" s="10" t="s">
        <v>916</v>
      </c>
    </row>
    <row r="256" spans="2:51" s="208" customFormat="1" ht="13.5">
      <c r="B256" s="209"/>
      <c r="C256" s="210"/>
      <c r="D256" s="211" t="s">
        <v>163</v>
      </c>
      <c r="E256" s="212"/>
      <c r="F256" s="213" t="s">
        <v>470</v>
      </c>
      <c r="G256" s="210"/>
      <c r="H256" s="214">
        <v>1</v>
      </c>
      <c r="I256" s="215"/>
      <c r="J256" s="215"/>
      <c r="K256" s="210"/>
      <c r="L256" s="210"/>
      <c r="M256" s="216"/>
      <c r="N256" s="217"/>
      <c r="O256" s="218"/>
      <c r="P256" s="218"/>
      <c r="Q256" s="218"/>
      <c r="R256" s="218"/>
      <c r="S256" s="218"/>
      <c r="T256" s="218"/>
      <c r="U256" s="218"/>
      <c r="V256" s="218"/>
      <c r="W256" s="218"/>
      <c r="X256" s="219"/>
      <c r="AT256" s="220" t="s">
        <v>163</v>
      </c>
      <c r="AU256" s="220" t="s">
        <v>78</v>
      </c>
      <c r="AV256" s="208" t="s">
        <v>78</v>
      </c>
      <c r="AW256" s="208" t="s">
        <v>7</v>
      </c>
      <c r="AX256" s="208" t="s">
        <v>74</v>
      </c>
      <c r="AY256" s="220" t="s">
        <v>144</v>
      </c>
    </row>
    <row r="257" spans="2:65" s="27" customFormat="1" ht="16.5" customHeight="1">
      <c r="B257" s="28"/>
      <c r="C257" s="196" t="s">
        <v>917</v>
      </c>
      <c r="D257" s="196" t="s">
        <v>146</v>
      </c>
      <c r="E257" s="197" t="s">
        <v>472</v>
      </c>
      <c r="F257" s="198" t="s">
        <v>473</v>
      </c>
      <c r="G257" s="199" t="s">
        <v>463</v>
      </c>
      <c r="H257" s="200">
        <v>1</v>
      </c>
      <c r="I257" s="201"/>
      <c r="J257" s="201"/>
      <c r="K257" s="202">
        <f>ROUND(P257*H257,2)</f>
        <v>0</v>
      </c>
      <c r="L257" s="198"/>
      <c r="M257" s="49"/>
      <c r="N257" s="203"/>
      <c r="O257" s="204" t="s">
        <v>38</v>
      </c>
      <c r="P257" s="125">
        <f>I257+J257</f>
        <v>0</v>
      </c>
      <c r="Q257" s="125">
        <f>ROUND(I257*H257,2)</f>
        <v>0</v>
      </c>
      <c r="R257" s="125">
        <f>ROUND(J257*H257,2)</f>
        <v>0</v>
      </c>
      <c r="S257" s="29"/>
      <c r="T257" s="205">
        <f>S257*H257</f>
        <v>0</v>
      </c>
      <c r="U257" s="205">
        <v>0</v>
      </c>
      <c r="V257" s="205">
        <f>U257*H257</f>
        <v>0</v>
      </c>
      <c r="W257" s="205">
        <v>0</v>
      </c>
      <c r="X257" s="206">
        <f>W257*H257</f>
        <v>0</v>
      </c>
      <c r="AR257" s="10" t="s">
        <v>464</v>
      </c>
      <c r="AT257" s="10" t="s">
        <v>146</v>
      </c>
      <c r="AU257" s="10" t="s">
        <v>78</v>
      </c>
      <c r="AY257" s="10" t="s">
        <v>144</v>
      </c>
      <c r="BE257" s="207">
        <f>IF(O257="základní",K257,0)</f>
        <v>0</v>
      </c>
      <c r="BF257" s="207">
        <f>IF(O257="snížená",K257,0)</f>
        <v>0</v>
      </c>
      <c r="BG257" s="207">
        <f>IF(O257="zákl. přenesená",K257,0)</f>
        <v>0</v>
      </c>
      <c r="BH257" s="207">
        <f>IF(O257="sníž. přenesená",K257,0)</f>
        <v>0</v>
      </c>
      <c r="BI257" s="207">
        <f>IF(O257="nulová",K257,0)</f>
        <v>0</v>
      </c>
      <c r="BJ257" s="10" t="s">
        <v>74</v>
      </c>
      <c r="BK257" s="207">
        <f>ROUND(P257*H257,2)</f>
        <v>0</v>
      </c>
      <c r="BL257" s="10" t="s">
        <v>464</v>
      </c>
      <c r="BM257" s="10" t="s">
        <v>918</v>
      </c>
    </row>
    <row r="258" spans="2:65" s="27" customFormat="1" ht="16.5" customHeight="1">
      <c r="B258" s="28"/>
      <c r="C258" s="196" t="s">
        <v>919</v>
      </c>
      <c r="D258" s="196" t="s">
        <v>146</v>
      </c>
      <c r="E258" s="197" t="s">
        <v>476</v>
      </c>
      <c r="F258" s="198" t="s">
        <v>477</v>
      </c>
      <c r="G258" s="199" t="s">
        <v>463</v>
      </c>
      <c r="H258" s="200">
        <v>1</v>
      </c>
      <c r="I258" s="201"/>
      <c r="J258" s="201"/>
      <c r="K258" s="202">
        <f>ROUND(P258*H258,2)</f>
        <v>0</v>
      </c>
      <c r="L258" s="198"/>
      <c r="M258" s="49"/>
      <c r="N258" s="203"/>
      <c r="O258" s="204" t="s">
        <v>38</v>
      </c>
      <c r="P258" s="125">
        <f>I258+J258</f>
        <v>0</v>
      </c>
      <c r="Q258" s="125">
        <f>ROUND(I258*H258,2)</f>
        <v>0</v>
      </c>
      <c r="R258" s="125">
        <f>ROUND(J258*H258,2)</f>
        <v>0</v>
      </c>
      <c r="S258" s="29"/>
      <c r="T258" s="205">
        <f>S258*H258</f>
        <v>0</v>
      </c>
      <c r="U258" s="205">
        <v>0</v>
      </c>
      <c r="V258" s="205">
        <f>U258*H258</f>
        <v>0</v>
      </c>
      <c r="W258" s="205">
        <v>0</v>
      </c>
      <c r="X258" s="206">
        <f>W258*H258</f>
        <v>0</v>
      </c>
      <c r="AR258" s="10" t="s">
        <v>464</v>
      </c>
      <c r="AT258" s="10" t="s">
        <v>146</v>
      </c>
      <c r="AU258" s="10" t="s">
        <v>78</v>
      </c>
      <c r="AY258" s="10" t="s">
        <v>144</v>
      </c>
      <c r="BE258" s="207">
        <f>IF(O258="základní",K258,0)</f>
        <v>0</v>
      </c>
      <c r="BF258" s="207">
        <f>IF(O258="snížená",K258,0)</f>
        <v>0</v>
      </c>
      <c r="BG258" s="207">
        <f>IF(O258="zákl. přenesená",K258,0)</f>
        <v>0</v>
      </c>
      <c r="BH258" s="207">
        <f>IF(O258="sníž. přenesená",K258,0)</f>
        <v>0</v>
      </c>
      <c r="BI258" s="207">
        <f>IF(O258="nulová",K258,0)</f>
        <v>0</v>
      </c>
      <c r="BJ258" s="10" t="s">
        <v>74</v>
      </c>
      <c r="BK258" s="207">
        <f>ROUND(P258*H258,2)</f>
        <v>0</v>
      </c>
      <c r="BL258" s="10" t="s">
        <v>464</v>
      </c>
      <c r="BM258" s="10" t="s">
        <v>920</v>
      </c>
    </row>
    <row r="259" spans="2:65" s="27" customFormat="1" ht="16.5" customHeight="1">
      <c r="B259" s="28"/>
      <c r="C259" s="196" t="s">
        <v>921</v>
      </c>
      <c r="D259" s="196" t="s">
        <v>146</v>
      </c>
      <c r="E259" s="197" t="s">
        <v>480</v>
      </c>
      <c r="F259" s="198" t="s">
        <v>481</v>
      </c>
      <c r="G259" s="199" t="s">
        <v>463</v>
      </c>
      <c r="H259" s="200">
        <v>1</v>
      </c>
      <c r="I259" s="201"/>
      <c r="J259" s="201"/>
      <c r="K259" s="202">
        <f>ROUND(P259*H259,2)</f>
        <v>0</v>
      </c>
      <c r="L259" s="198"/>
      <c r="M259" s="49"/>
      <c r="N259" s="203"/>
      <c r="O259" s="204" t="s">
        <v>38</v>
      </c>
      <c r="P259" s="125">
        <f>I259+J259</f>
        <v>0</v>
      </c>
      <c r="Q259" s="125">
        <f>ROUND(I259*H259,2)</f>
        <v>0</v>
      </c>
      <c r="R259" s="125">
        <f>ROUND(J259*H259,2)</f>
        <v>0</v>
      </c>
      <c r="S259" s="29"/>
      <c r="T259" s="205">
        <f>S259*H259</f>
        <v>0</v>
      </c>
      <c r="U259" s="205">
        <v>0</v>
      </c>
      <c r="V259" s="205">
        <f>U259*H259</f>
        <v>0</v>
      </c>
      <c r="W259" s="205">
        <v>0</v>
      </c>
      <c r="X259" s="206">
        <f>W259*H259</f>
        <v>0</v>
      </c>
      <c r="AR259" s="10" t="s">
        <v>84</v>
      </c>
      <c r="AT259" s="10" t="s">
        <v>146</v>
      </c>
      <c r="AU259" s="10" t="s">
        <v>78</v>
      </c>
      <c r="AY259" s="10" t="s">
        <v>144</v>
      </c>
      <c r="BE259" s="207">
        <f>IF(O259="základní",K259,0)</f>
        <v>0</v>
      </c>
      <c r="BF259" s="207">
        <f>IF(O259="snížená",K259,0)</f>
        <v>0</v>
      </c>
      <c r="BG259" s="207">
        <f>IF(O259="zákl. přenesená",K259,0)</f>
        <v>0</v>
      </c>
      <c r="BH259" s="207">
        <f>IF(O259="sníž. přenesená",K259,0)</f>
        <v>0</v>
      </c>
      <c r="BI259" s="207">
        <f>IF(O259="nulová",K259,0)</f>
        <v>0</v>
      </c>
      <c r="BJ259" s="10" t="s">
        <v>74</v>
      </c>
      <c r="BK259" s="207">
        <f>ROUND(P259*H259,2)</f>
        <v>0</v>
      </c>
      <c r="BL259" s="10" t="s">
        <v>84</v>
      </c>
      <c r="BM259" s="10" t="s">
        <v>922</v>
      </c>
    </row>
    <row r="260" spans="2:65" s="27" customFormat="1" ht="16.5" customHeight="1">
      <c r="B260" s="28"/>
      <c r="C260" s="196" t="s">
        <v>923</v>
      </c>
      <c r="D260" s="196" t="s">
        <v>146</v>
      </c>
      <c r="E260" s="197" t="s">
        <v>484</v>
      </c>
      <c r="F260" s="198" t="s">
        <v>485</v>
      </c>
      <c r="G260" s="199" t="s">
        <v>463</v>
      </c>
      <c r="H260" s="200">
        <v>1</v>
      </c>
      <c r="I260" s="201"/>
      <c r="J260" s="201"/>
      <c r="K260" s="202">
        <f>ROUND(P260*H260,2)</f>
        <v>0</v>
      </c>
      <c r="L260" s="198"/>
      <c r="M260" s="49"/>
      <c r="N260" s="203"/>
      <c r="O260" s="255" t="s">
        <v>38</v>
      </c>
      <c r="P260" s="256">
        <f>I260+J260</f>
        <v>0</v>
      </c>
      <c r="Q260" s="256">
        <f>ROUND(I260*H260,2)</f>
        <v>0</v>
      </c>
      <c r="R260" s="256">
        <f>ROUND(J260*H260,2)</f>
        <v>0</v>
      </c>
      <c r="S260" s="257"/>
      <c r="T260" s="258">
        <f>S260*H260</f>
        <v>0</v>
      </c>
      <c r="U260" s="258">
        <v>0</v>
      </c>
      <c r="V260" s="258">
        <f>U260*H260</f>
        <v>0</v>
      </c>
      <c r="W260" s="258">
        <v>0</v>
      </c>
      <c r="X260" s="259">
        <f>W260*H260</f>
        <v>0</v>
      </c>
      <c r="AR260" s="10" t="s">
        <v>84</v>
      </c>
      <c r="AT260" s="10" t="s">
        <v>146</v>
      </c>
      <c r="AU260" s="10" t="s">
        <v>78</v>
      </c>
      <c r="AY260" s="10" t="s">
        <v>144</v>
      </c>
      <c r="BE260" s="207">
        <f>IF(O260="základní",K260,0)</f>
        <v>0</v>
      </c>
      <c r="BF260" s="207">
        <f>IF(O260="snížená",K260,0)</f>
        <v>0</v>
      </c>
      <c r="BG260" s="207">
        <f>IF(O260="zákl. přenesená",K260,0)</f>
        <v>0</v>
      </c>
      <c r="BH260" s="207">
        <f>IF(O260="sníž. přenesená",K260,0)</f>
        <v>0</v>
      </c>
      <c r="BI260" s="207">
        <f>IF(O260="nulová",K260,0)</f>
        <v>0</v>
      </c>
      <c r="BJ260" s="10" t="s">
        <v>74</v>
      </c>
      <c r="BK260" s="207">
        <f>ROUND(P260*H260,2)</f>
        <v>0</v>
      </c>
      <c r="BL260" s="10" t="s">
        <v>84</v>
      </c>
      <c r="BM260" s="10" t="s">
        <v>924</v>
      </c>
    </row>
    <row r="261" spans="2:13" s="27" customFormat="1" ht="6.75" customHeight="1">
      <c r="B261" s="44"/>
      <c r="C261" s="45"/>
      <c r="D261" s="45"/>
      <c r="E261" s="45"/>
      <c r="F261" s="45"/>
      <c r="G261" s="45"/>
      <c r="H261" s="45"/>
      <c r="I261" s="134"/>
      <c r="J261" s="134"/>
      <c r="K261" s="45"/>
      <c r="L261" s="45"/>
      <c r="M261" s="49"/>
    </row>
  </sheetData>
  <sheetProtection password="C55E" sheet="1"/>
  <mergeCells count="10">
    <mergeCell ref="E49:H49"/>
    <mergeCell ref="J53:J54"/>
    <mergeCell ref="E78:H78"/>
    <mergeCell ref="E80:H80"/>
    <mergeCell ref="G1:H1"/>
    <mergeCell ref="M2:Z2"/>
    <mergeCell ref="E7:H7"/>
    <mergeCell ref="E9:H9"/>
    <mergeCell ref="E24:H24"/>
    <mergeCell ref="E47:H47"/>
  </mergeCells>
  <hyperlinks>
    <hyperlink ref="F1" location="C2" display="1) Krycí list soupisu"/>
    <hyperlink ref="G1" location="C56" display="2) Rekapitulace"/>
    <hyperlink ref="J1" location="C87" display="3) Soupis prací"/>
    <hyperlink ref="L1" location="Rekapitulace stavby!C2" display="Rekapitulace stavby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L220" sqref="L220"/>
    </sheetView>
  </sheetViews>
  <sheetFormatPr defaultColWidth="6.4218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6" width="56.7109375" style="1" customWidth="1"/>
    <col min="7" max="7" width="6.57421875" style="1" customWidth="1"/>
    <col min="8" max="8" width="8.421875" style="1" customWidth="1"/>
    <col min="9" max="10" width="17.7109375" style="103" customWidth="1"/>
    <col min="11" max="11" width="17.7109375" style="1" customWidth="1"/>
    <col min="12" max="12" width="11.7109375" style="1" customWidth="1"/>
    <col min="13" max="13" width="6.421875" style="1" customWidth="1"/>
    <col min="14" max="25" width="0" style="1" hidden="1" customWidth="1"/>
    <col min="26" max="26" width="12.28125" style="1" customWidth="1"/>
    <col min="27" max="27" width="9.28125" style="1" customWidth="1"/>
    <col min="28" max="28" width="11.28125" style="1" customWidth="1"/>
    <col min="29" max="29" width="8.28125" style="1" customWidth="1"/>
    <col min="30" max="30" width="11.28125" style="1" customWidth="1"/>
    <col min="31" max="31" width="12.28125" style="1" customWidth="1"/>
    <col min="32" max="43" width="6.421875" style="1" customWidth="1"/>
    <col min="44" max="65" width="0" style="1" hidden="1" customWidth="1"/>
    <col min="66" max="16384" width="6.421875" style="1" customWidth="1"/>
  </cols>
  <sheetData>
    <row r="1" spans="1:70" ht="21.75" customHeight="1">
      <c r="A1" s="7"/>
      <c r="B1" s="104"/>
      <c r="C1" s="104"/>
      <c r="D1" s="105" t="s">
        <v>1</v>
      </c>
      <c r="E1" s="104"/>
      <c r="F1" s="106" t="s">
        <v>99</v>
      </c>
      <c r="G1" s="362" t="s">
        <v>100</v>
      </c>
      <c r="H1" s="362"/>
      <c r="I1" s="107"/>
      <c r="J1" s="108" t="s">
        <v>101</v>
      </c>
      <c r="K1" s="105" t="s">
        <v>102</v>
      </c>
      <c r="L1" s="106" t="s">
        <v>103</v>
      </c>
      <c r="M1" s="106"/>
      <c r="N1" s="106"/>
      <c r="O1" s="106"/>
      <c r="P1" s="106"/>
      <c r="Q1" s="106"/>
      <c r="R1" s="106"/>
      <c r="S1" s="106"/>
      <c r="T1" s="10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75" customHeight="1"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T2" s="10" t="s">
        <v>86</v>
      </c>
    </row>
    <row r="3" spans="2:46" ht="6.75" customHeight="1">
      <c r="B3" s="11"/>
      <c r="C3" s="12"/>
      <c r="D3" s="12"/>
      <c r="E3" s="12"/>
      <c r="F3" s="12"/>
      <c r="G3" s="12"/>
      <c r="H3" s="12"/>
      <c r="I3" s="109"/>
      <c r="J3" s="109"/>
      <c r="K3" s="12"/>
      <c r="L3" s="13"/>
      <c r="AT3" s="10" t="s">
        <v>78</v>
      </c>
    </row>
    <row r="4" spans="2:46" ht="36.75" customHeight="1">
      <c r="B4" s="14"/>
      <c r="C4" s="15"/>
      <c r="D4" s="16" t="s">
        <v>104</v>
      </c>
      <c r="E4" s="15"/>
      <c r="F4" s="15"/>
      <c r="G4" s="15"/>
      <c r="H4" s="15"/>
      <c r="I4" s="110"/>
      <c r="J4" s="110"/>
      <c r="K4" s="15"/>
      <c r="L4" s="17"/>
      <c r="N4" s="18" t="s">
        <v>13</v>
      </c>
      <c r="AT4" s="10" t="s">
        <v>6</v>
      </c>
    </row>
    <row r="5" spans="2:12" ht="6.75" customHeight="1">
      <c r="B5" s="14"/>
      <c r="C5" s="15"/>
      <c r="D5" s="15"/>
      <c r="E5" s="15"/>
      <c r="F5" s="15"/>
      <c r="G5" s="15"/>
      <c r="H5" s="15"/>
      <c r="I5" s="110"/>
      <c r="J5" s="110"/>
      <c r="K5" s="15"/>
      <c r="L5" s="17"/>
    </row>
    <row r="6" spans="2:12" ht="15">
      <c r="B6" s="14"/>
      <c r="C6" s="15"/>
      <c r="D6" s="23" t="s">
        <v>18</v>
      </c>
      <c r="E6" s="15"/>
      <c r="F6" s="15"/>
      <c r="G6" s="15"/>
      <c r="H6" s="15"/>
      <c r="I6" s="110"/>
      <c r="J6" s="110"/>
      <c r="K6" s="15"/>
      <c r="L6" s="17"/>
    </row>
    <row r="7" spans="2:12" ht="16.5" customHeight="1">
      <c r="B7" s="14"/>
      <c r="C7" s="15"/>
      <c r="D7" s="15"/>
      <c r="E7" s="363" t="str">
        <f>'Rekapitulace stavby'!K6</f>
        <v>Sokolov - Stavební úpravy komunikace ul. J.K. Tyla - Vodovod, kanalizace</v>
      </c>
      <c r="F7" s="363"/>
      <c r="G7" s="363"/>
      <c r="H7" s="363"/>
      <c r="I7" s="110"/>
      <c r="J7" s="110"/>
      <c r="K7" s="15"/>
      <c r="L7" s="17"/>
    </row>
    <row r="8" spans="2:12" s="27" customFormat="1" ht="15">
      <c r="B8" s="28"/>
      <c r="C8" s="29"/>
      <c r="D8" s="23" t="s">
        <v>105</v>
      </c>
      <c r="E8" s="29"/>
      <c r="F8" s="29"/>
      <c r="G8" s="29"/>
      <c r="H8" s="29"/>
      <c r="I8" s="111"/>
      <c r="J8" s="111"/>
      <c r="K8" s="29"/>
      <c r="L8" s="32"/>
    </row>
    <row r="9" spans="2:12" s="27" customFormat="1" ht="36.75" customHeight="1">
      <c r="B9" s="28"/>
      <c r="C9" s="29"/>
      <c r="D9" s="29"/>
      <c r="E9" s="351" t="s">
        <v>925</v>
      </c>
      <c r="F9" s="351"/>
      <c r="G9" s="351"/>
      <c r="H9" s="351"/>
      <c r="I9" s="111"/>
      <c r="J9" s="111"/>
      <c r="K9" s="29"/>
      <c r="L9" s="32"/>
    </row>
    <row r="10" spans="2:12" s="27" customFormat="1" ht="13.5">
      <c r="B10" s="28"/>
      <c r="C10" s="29"/>
      <c r="D10" s="29"/>
      <c r="E10" s="29"/>
      <c r="F10" s="29"/>
      <c r="G10" s="29"/>
      <c r="H10" s="29"/>
      <c r="I10" s="111"/>
      <c r="J10" s="111"/>
      <c r="K10" s="29"/>
      <c r="L10" s="32"/>
    </row>
    <row r="11" spans="2:12" s="27" customFormat="1" ht="14.25" customHeight="1">
      <c r="B11" s="28"/>
      <c r="C11" s="29"/>
      <c r="D11" s="23" t="s">
        <v>20</v>
      </c>
      <c r="E11" s="29"/>
      <c r="F11" s="21"/>
      <c r="G11" s="29"/>
      <c r="H11" s="29"/>
      <c r="I11" s="112" t="s">
        <v>21</v>
      </c>
      <c r="J11" s="113"/>
      <c r="K11" s="29"/>
      <c r="L11" s="32"/>
    </row>
    <row r="12" spans="2:12" s="27" customFormat="1" ht="14.25" customHeight="1">
      <c r="B12" s="28"/>
      <c r="C12" s="29"/>
      <c r="D12" s="23" t="s">
        <v>22</v>
      </c>
      <c r="E12" s="29"/>
      <c r="F12" s="21" t="s">
        <v>23</v>
      </c>
      <c r="G12" s="29"/>
      <c r="H12" s="29"/>
      <c r="I12" s="112" t="s">
        <v>24</v>
      </c>
      <c r="J12" s="114" t="str">
        <f>'Rekapitulace stavby'!AN8</f>
        <v>4. 5. 2019</v>
      </c>
      <c r="K12" s="29"/>
      <c r="L12" s="32"/>
    </row>
    <row r="13" spans="2:12" s="27" customFormat="1" ht="10.5" customHeight="1">
      <c r="B13" s="28"/>
      <c r="C13" s="29"/>
      <c r="D13" s="29"/>
      <c r="E13" s="29"/>
      <c r="F13" s="29"/>
      <c r="G13" s="29"/>
      <c r="H13" s="29"/>
      <c r="I13" s="111"/>
      <c r="J13" s="111"/>
      <c r="K13" s="29"/>
      <c r="L13" s="32"/>
    </row>
    <row r="14" spans="2:12" s="27" customFormat="1" ht="14.25" customHeight="1">
      <c r="B14" s="28"/>
      <c r="C14" s="29"/>
      <c r="D14" s="23" t="s">
        <v>26</v>
      </c>
      <c r="E14" s="29"/>
      <c r="F14" s="29"/>
      <c r="G14" s="29"/>
      <c r="H14" s="29"/>
      <c r="I14" s="112" t="s">
        <v>27</v>
      </c>
      <c r="J14" s="113">
        <f>IF('Rekapitulace stavby'!AN10="","",'Rekapitulace stavby'!AN10)</f>
      </c>
      <c r="K14" s="29"/>
      <c r="L14" s="32"/>
    </row>
    <row r="15" spans="2:12" s="27" customFormat="1" ht="18" customHeight="1">
      <c r="B15" s="28"/>
      <c r="C15" s="29"/>
      <c r="D15" s="29"/>
      <c r="E15" s="21" t="str">
        <f>IF('Rekapitulace stavby'!E11="","",'Rekapitulace stavby'!E11)</f>
        <v> </v>
      </c>
      <c r="F15" s="29"/>
      <c r="G15" s="29"/>
      <c r="H15" s="29"/>
      <c r="I15" s="112" t="s">
        <v>28</v>
      </c>
      <c r="J15" s="113">
        <f>IF('Rekapitulace stavby'!AN11="","",'Rekapitulace stavby'!AN11)</f>
      </c>
      <c r="K15" s="29"/>
      <c r="L15" s="32"/>
    </row>
    <row r="16" spans="2:12" s="27" customFormat="1" ht="6.75" customHeight="1">
      <c r="B16" s="28"/>
      <c r="C16" s="29"/>
      <c r="D16" s="29"/>
      <c r="E16" s="29"/>
      <c r="F16" s="29"/>
      <c r="G16" s="29"/>
      <c r="H16" s="29"/>
      <c r="I16" s="111"/>
      <c r="J16" s="111"/>
      <c r="K16" s="29"/>
      <c r="L16" s="32"/>
    </row>
    <row r="17" spans="2:12" s="27" customFormat="1" ht="14.25" customHeight="1">
      <c r="B17" s="28"/>
      <c r="C17" s="29"/>
      <c r="D17" s="23" t="s">
        <v>29</v>
      </c>
      <c r="E17" s="29"/>
      <c r="F17" s="29"/>
      <c r="G17" s="29"/>
      <c r="H17" s="29"/>
      <c r="I17" s="112" t="s">
        <v>27</v>
      </c>
      <c r="J17" s="113">
        <f>IF('Rekapitulace stavby'!AN13="Vyplň údaj","",IF('Rekapitulace stavby'!AN13="","",'Rekapitulace stavby'!AN13))</f>
      </c>
      <c r="K17" s="29"/>
      <c r="L17" s="32"/>
    </row>
    <row r="18" spans="2:12" s="27" customFormat="1" ht="18" customHeight="1">
      <c r="B18" s="28"/>
      <c r="C18" s="29"/>
      <c r="D18" s="29"/>
      <c r="E18" s="21">
        <f>IF('Rekapitulace stavby'!E14="Vyplň údaj","",IF('Rekapitulace stavby'!E14="","",'Rekapitulace stavby'!E14))</f>
      </c>
      <c r="F18" s="29"/>
      <c r="G18" s="29"/>
      <c r="H18" s="29"/>
      <c r="I18" s="112" t="s">
        <v>28</v>
      </c>
      <c r="J18" s="113">
        <f>IF('Rekapitulace stavby'!AN14="Vyplň údaj","",IF('Rekapitulace stavby'!AN14="","",'Rekapitulace stavby'!AN14))</f>
      </c>
      <c r="K18" s="29"/>
      <c r="L18" s="32"/>
    </row>
    <row r="19" spans="2:12" s="27" customFormat="1" ht="6.75" customHeight="1">
      <c r="B19" s="28"/>
      <c r="C19" s="29"/>
      <c r="D19" s="29"/>
      <c r="E19" s="29"/>
      <c r="F19" s="29"/>
      <c r="G19" s="29"/>
      <c r="H19" s="29"/>
      <c r="I19" s="111"/>
      <c r="J19" s="111"/>
      <c r="K19" s="29"/>
      <c r="L19" s="32"/>
    </row>
    <row r="20" spans="2:12" s="27" customFormat="1" ht="14.25" customHeight="1">
      <c r="B20" s="28"/>
      <c r="C20" s="29"/>
      <c r="D20" s="23" t="s">
        <v>31</v>
      </c>
      <c r="E20" s="29"/>
      <c r="F20" s="29"/>
      <c r="G20" s="29"/>
      <c r="H20" s="29"/>
      <c r="I20" s="112" t="s">
        <v>27</v>
      </c>
      <c r="J20" s="113">
        <f>IF('Rekapitulace stavby'!AN16="","",'Rekapitulace stavby'!AN16)</f>
      </c>
      <c r="K20" s="29"/>
      <c r="L20" s="32"/>
    </row>
    <row r="21" spans="2:12" s="27" customFormat="1" ht="18" customHeight="1">
      <c r="B21" s="28"/>
      <c r="C21" s="29"/>
      <c r="D21" s="29"/>
      <c r="E21" s="21" t="str">
        <f>IF('Rekapitulace stavby'!E17="","",'Rekapitulace stavby'!E17)</f>
        <v> </v>
      </c>
      <c r="F21" s="29"/>
      <c r="G21" s="29"/>
      <c r="H21" s="29"/>
      <c r="I21" s="112" t="s">
        <v>28</v>
      </c>
      <c r="J21" s="113">
        <f>IF('Rekapitulace stavby'!AN17="","",'Rekapitulace stavby'!AN17)</f>
      </c>
      <c r="K21" s="29"/>
      <c r="L21" s="32"/>
    </row>
    <row r="22" spans="2:12" s="27" customFormat="1" ht="6.75" customHeight="1">
      <c r="B22" s="28"/>
      <c r="C22" s="29"/>
      <c r="D22" s="29"/>
      <c r="E22" s="29"/>
      <c r="F22" s="29"/>
      <c r="G22" s="29"/>
      <c r="H22" s="29"/>
      <c r="I22" s="111"/>
      <c r="J22" s="111"/>
      <c r="K22" s="29"/>
      <c r="L22" s="32"/>
    </row>
    <row r="23" spans="2:12" s="27" customFormat="1" ht="14.25" customHeight="1">
      <c r="B23" s="28"/>
      <c r="C23" s="29"/>
      <c r="D23" s="23" t="s">
        <v>32</v>
      </c>
      <c r="E23" s="29"/>
      <c r="F23" s="29"/>
      <c r="G23" s="29"/>
      <c r="H23" s="29"/>
      <c r="I23" s="111"/>
      <c r="J23" s="111"/>
      <c r="K23" s="29"/>
      <c r="L23" s="32"/>
    </row>
    <row r="24" spans="2:12" s="115" customFormat="1" ht="16.5" customHeight="1">
      <c r="B24" s="116"/>
      <c r="C24" s="117"/>
      <c r="D24" s="117"/>
      <c r="E24" s="344"/>
      <c r="F24" s="344"/>
      <c r="G24" s="344"/>
      <c r="H24" s="344"/>
      <c r="I24" s="118"/>
      <c r="J24" s="118"/>
      <c r="K24" s="117"/>
      <c r="L24" s="119"/>
    </row>
    <row r="25" spans="2:12" s="27" customFormat="1" ht="6.75" customHeight="1">
      <c r="B25" s="28"/>
      <c r="C25" s="29"/>
      <c r="D25" s="29"/>
      <c r="E25" s="29"/>
      <c r="F25" s="29"/>
      <c r="G25" s="29"/>
      <c r="H25" s="29"/>
      <c r="I25" s="111"/>
      <c r="J25" s="111"/>
      <c r="K25" s="29"/>
      <c r="L25" s="32"/>
    </row>
    <row r="26" spans="2:12" s="27" customFormat="1" ht="6.75" customHeight="1">
      <c r="B26" s="28"/>
      <c r="C26" s="29"/>
      <c r="D26" s="74"/>
      <c r="E26" s="74"/>
      <c r="F26" s="74"/>
      <c r="G26" s="74"/>
      <c r="H26" s="74"/>
      <c r="I26" s="120"/>
      <c r="J26" s="120"/>
      <c r="K26" s="74"/>
      <c r="L26" s="121"/>
    </row>
    <row r="27" spans="2:12" s="27" customFormat="1" ht="15">
      <c r="B27" s="28"/>
      <c r="C27" s="29"/>
      <c r="D27" s="29"/>
      <c r="E27" s="23" t="s">
        <v>107</v>
      </c>
      <c r="F27" s="29"/>
      <c r="G27" s="29"/>
      <c r="H27" s="29"/>
      <c r="I27" s="111"/>
      <c r="J27" s="111"/>
      <c r="K27" s="122">
        <f>I58</f>
        <v>0</v>
      </c>
      <c r="L27" s="32"/>
    </row>
    <row r="28" spans="2:12" s="27" customFormat="1" ht="15">
      <c r="B28" s="28"/>
      <c r="C28" s="29"/>
      <c r="D28" s="29"/>
      <c r="E28" s="23" t="s">
        <v>108</v>
      </c>
      <c r="F28" s="29"/>
      <c r="G28" s="29"/>
      <c r="H28" s="29"/>
      <c r="I28" s="111"/>
      <c r="J28" s="111"/>
      <c r="K28" s="122">
        <f>J58</f>
        <v>0</v>
      </c>
      <c r="L28" s="32"/>
    </row>
    <row r="29" spans="2:12" s="27" customFormat="1" ht="25.5" customHeight="1">
      <c r="B29" s="28"/>
      <c r="C29" s="29"/>
      <c r="D29" s="123" t="s">
        <v>33</v>
      </c>
      <c r="E29" s="29"/>
      <c r="F29" s="29"/>
      <c r="G29" s="29"/>
      <c r="H29" s="29"/>
      <c r="I29" s="111"/>
      <c r="J29" s="111"/>
      <c r="K29" s="78">
        <f>ROUND(K86,2)</f>
        <v>0</v>
      </c>
      <c r="L29" s="32"/>
    </row>
    <row r="30" spans="2:12" s="27" customFormat="1" ht="6.75" customHeight="1">
      <c r="B30" s="28"/>
      <c r="C30" s="29"/>
      <c r="D30" s="74"/>
      <c r="E30" s="74"/>
      <c r="F30" s="74"/>
      <c r="G30" s="74"/>
      <c r="H30" s="74"/>
      <c r="I30" s="120"/>
      <c r="J30" s="120"/>
      <c r="K30" s="74"/>
      <c r="L30" s="121"/>
    </row>
    <row r="31" spans="2:12" s="27" customFormat="1" ht="14.25" customHeight="1">
      <c r="B31" s="28"/>
      <c r="C31" s="29"/>
      <c r="D31" s="29"/>
      <c r="E31" s="29"/>
      <c r="F31" s="33" t="s">
        <v>35</v>
      </c>
      <c r="G31" s="29"/>
      <c r="H31" s="29"/>
      <c r="I31" s="124" t="s">
        <v>34</v>
      </c>
      <c r="J31" s="111"/>
      <c r="K31" s="33" t="s">
        <v>36</v>
      </c>
      <c r="L31" s="32"/>
    </row>
    <row r="32" spans="2:12" s="27" customFormat="1" ht="14.25" customHeight="1">
      <c r="B32" s="28"/>
      <c r="C32" s="29"/>
      <c r="D32" s="37" t="s">
        <v>37</v>
      </c>
      <c r="E32" s="37" t="s">
        <v>38</v>
      </c>
      <c r="F32" s="125">
        <f>ROUND(SUM(BE86:BE216),2)</f>
        <v>0</v>
      </c>
      <c r="G32" s="29"/>
      <c r="H32" s="29"/>
      <c r="I32" s="126">
        <v>0.21000000000000002</v>
      </c>
      <c r="J32" s="111"/>
      <c r="K32" s="125">
        <f>ROUND(ROUND((SUM(BE86:BE216)),2)*I32,2)</f>
        <v>0</v>
      </c>
      <c r="L32" s="32"/>
    </row>
    <row r="33" spans="2:12" s="27" customFormat="1" ht="14.25" customHeight="1">
      <c r="B33" s="28"/>
      <c r="C33" s="29"/>
      <c r="D33" s="29"/>
      <c r="E33" s="37" t="s">
        <v>39</v>
      </c>
      <c r="F33" s="125">
        <f>ROUND(SUM(BF86:BF216),2)</f>
        <v>0</v>
      </c>
      <c r="G33" s="29"/>
      <c r="H33" s="29"/>
      <c r="I33" s="126">
        <v>0.15000000000000002</v>
      </c>
      <c r="J33" s="111"/>
      <c r="K33" s="125">
        <f>ROUND(ROUND((SUM(BF86:BF216)),2)*I33,2)</f>
        <v>0</v>
      </c>
      <c r="L33" s="32"/>
    </row>
    <row r="34" spans="2:12" s="27" customFormat="1" ht="14.25" customHeight="1" hidden="1">
      <c r="B34" s="28"/>
      <c r="C34" s="29"/>
      <c r="D34" s="29"/>
      <c r="E34" s="37" t="s">
        <v>40</v>
      </c>
      <c r="F34" s="125">
        <f>ROUND(SUM(BG86:BG216),2)</f>
        <v>0</v>
      </c>
      <c r="G34" s="29"/>
      <c r="H34" s="29"/>
      <c r="I34" s="126">
        <v>0.21000000000000002</v>
      </c>
      <c r="J34" s="111"/>
      <c r="K34" s="125">
        <v>0</v>
      </c>
      <c r="L34" s="32"/>
    </row>
    <row r="35" spans="2:12" s="27" customFormat="1" ht="14.25" customHeight="1" hidden="1">
      <c r="B35" s="28"/>
      <c r="C35" s="29"/>
      <c r="D35" s="29"/>
      <c r="E35" s="37" t="s">
        <v>41</v>
      </c>
      <c r="F35" s="125">
        <f>ROUND(SUM(BH86:BH216),2)</f>
        <v>0</v>
      </c>
      <c r="G35" s="29"/>
      <c r="H35" s="29"/>
      <c r="I35" s="126">
        <v>0.15000000000000002</v>
      </c>
      <c r="J35" s="111"/>
      <c r="K35" s="125">
        <v>0</v>
      </c>
      <c r="L35" s="32"/>
    </row>
    <row r="36" spans="2:12" s="27" customFormat="1" ht="14.25" customHeight="1" hidden="1">
      <c r="B36" s="28"/>
      <c r="C36" s="29"/>
      <c r="D36" s="29"/>
      <c r="E36" s="37" t="s">
        <v>42</v>
      </c>
      <c r="F36" s="125">
        <f>ROUND(SUM(BI86:BI216),2)</f>
        <v>0</v>
      </c>
      <c r="G36" s="29"/>
      <c r="H36" s="29"/>
      <c r="I36" s="126">
        <v>0</v>
      </c>
      <c r="J36" s="111"/>
      <c r="K36" s="125">
        <v>0</v>
      </c>
      <c r="L36" s="32"/>
    </row>
    <row r="37" spans="2:12" s="27" customFormat="1" ht="6.75" customHeight="1">
      <c r="B37" s="28"/>
      <c r="C37" s="29"/>
      <c r="D37" s="29"/>
      <c r="E37" s="29"/>
      <c r="F37" s="29"/>
      <c r="G37" s="29"/>
      <c r="H37" s="29"/>
      <c r="I37" s="111"/>
      <c r="J37" s="111"/>
      <c r="K37" s="29"/>
      <c r="L37" s="32"/>
    </row>
    <row r="38" spans="2:12" s="27" customFormat="1" ht="25.5" customHeight="1">
      <c r="B38" s="28"/>
      <c r="C38" s="127"/>
      <c r="D38" s="128" t="s">
        <v>43</v>
      </c>
      <c r="E38" s="68"/>
      <c r="F38" s="68"/>
      <c r="G38" s="129" t="s">
        <v>44</v>
      </c>
      <c r="H38" s="130" t="s">
        <v>45</v>
      </c>
      <c r="I38" s="131"/>
      <c r="J38" s="131"/>
      <c r="K38" s="132">
        <f>SUM(K29:K36)</f>
        <v>0</v>
      </c>
      <c r="L38" s="133"/>
    </row>
    <row r="39" spans="2:12" s="27" customFormat="1" ht="14.25" customHeight="1">
      <c r="B39" s="44"/>
      <c r="C39" s="45"/>
      <c r="D39" s="45"/>
      <c r="E39" s="45"/>
      <c r="F39" s="45"/>
      <c r="G39" s="45"/>
      <c r="H39" s="45"/>
      <c r="I39" s="134"/>
      <c r="J39" s="134"/>
      <c r="K39" s="45"/>
      <c r="L39" s="46"/>
    </row>
    <row r="43" spans="2:12" s="27" customFormat="1" ht="6.75" customHeight="1">
      <c r="B43" s="135"/>
      <c r="C43" s="136"/>
      <c r="D43" s="136"/>
      <c r="E43" s="136"/>
      <c r="F43" s="136"/>
      <c r="G43" s="136"/>
      <c r="H43" s="136"/>
      <c r="I43" s="137"/>
      <c r="J43" s="137"/>
      <c r="K43" s="136"/>
      <c r="L43" s="138"/>
    </row>
    <row r="44" spans="2:12" s="27" customFormat="1" ht="36.75" customHeight="1">
      <c r="B44" s="28"/>
      <c r="C44" s="16" t="s">
        <v>109</v>
      </c>
      <c r="D44" s="29"/>
      <c r="E44" s="29"/>
      <c r="F44" s="29"/>
      <c r="G44" s="29"/>
      <c r="H44" s="29"/>
      <c r="I44" s="111"/>
      <c r="J44" s="111"/>
      <c r="K44" s="29"/>
      <c r="L44" s="32"/>
    </row>
    <row r="45" spans="2:12" s="27" customFormat="1" ht="6.75" customHeight="1">
      <c r="B45" s="28"/>
      <c r="C45" s="29"/>
      <c r="D45" s="29"/>
      <c r="E45" s="29"/>
      <c r="F45" s="29"/>
      <c r="G45" s="29"/>
      <c r="H45" s="29"/>
      <c r="I45" s="111"/>
      <c r="J45" s="111"/>
      <c r="K45" s="29"/>
      <c r="L45" s="32"/>
    </row>
    <row r="46" spans="2:12" s="27" customFormat="1" ht="14.25" customHeight="1">
      <c r="B46" s="28"/>
      <c r="C46" s="23" t="s">
        <v>18</v>
      </c>
      <c r="D46" s="29"/>
      <c r="E46" s="29"/>
      <c r="F46" s="29"/>
      <c r="G46" s="29"/>
      <c r="H46" s="29"/>
      <c r="I46" s="111"/>
      <c r="J46" s="111"/>
      <c r="K46" s="29"/>
      <c r="L46" s="32"/>
    </row>
    <row r="47" spans="2:12" s="27" customFormat="1" ht="16.5" customHeight="1">
      <c r="B47" s="28"/>
      <c r="C47" s="29"/>
      <c r="D47" s="29"/>
      <c r="E47" s="363" t="str">
        <f>E7</f>
        <v>Sokolov - Stavební úpravy komunikace ul. J.K. Tyla - Vodovod, kanalizace</v>
      </c>
      <c r="F47" s="363"/>
      <c r="G47" s="363"/>
      <c r="H47" s="363"/>
      <c r="I47" s="111"/>
      <c r="J47" s="111"/>
      <c r="K47" s="29"/>
      <c r="L47" s="32"/>
    </row>
    <row r="48" spans="2:12" s="27" customFormat="1" ht="14.25" customHeight="1">
      <c r="B48" s="28"/>
      <c r="C48" s="23" t="s">
        <v>105</v>
      </c>
      <c r="D48" s="29"/>
      <c r="E48" s="29"/>
      <c r="F48" s="29"/>
      <c r="G48" s="29"/>
      <c r="H48" s="29"/>
      <c r="I48" s="111"/>
      <c r="J48" s="111"/>
      <c r="K48" s="29"/>
      <c r="L48" s="32"/>
    </row>
    <row r="49" spans="2:12" s="27" customFormat="1" ht="17.25" customHeight="1">
      <c r="B49" s="28"/>
      <c r="C49" s="29"/>
      <c r="D49" s="29"/>
      <c r="E49" s="351" t="str">
        <f>E9</f>
        <v>4 - SO 04.2 Dešťová kanalizace - stoka D1</v>
      </c>
      <c r="F49" s="351"/>
      <c r="G49" s="351"/>
      <c r="H49" s="351"/>
      <c r="I49" s="111"/>
      <c r="J49" s="111"/>
      <c r="K49" s="29"/>
      <c r="L49" s="32"/>
    </row>
    <row r="50" spans="2:12" s="27" customFormat="1" ht="6.75" customHeight="1">
      <c r="B50" s="28"/>
      <c r="C50" s="29"/>
      <c r="D50" s="29"/>
      <c r="E50" s="29"/>
      <c r="F50" s="29"/>
      <c r="G50" s="29"/>
      <c r="H50" s="29"/>
      <c r="I50" s="111"/>
      <c r="J50" s="111"/>
      <c r="K50" s="29"/>
      <c r="L50" s="32"/>
    </row>
    <row r="51" spans="2:12" s="27" customFormat="1" ht="18" customHeight="1">
      <c r="B51" s="28"/>
      <c r="C51" s="23" t="s">
        <v>22</v>
      </c>
      <c r="D51" s="29"/>
      <c r="E51" s="29"/>
      <c r="F51" s="21" t="str">
        <f>F12</f>
        <v> </v>
      </c>
      <c r="G51" s="29"/>
      <c r="H51" s="29"/>
      <c r="I51" s="112" t="s">
        <v>24</v>
      </c>
      <c r="J51" s="114" t="str">
        <f>IF(J12="","",J12)</f>
        <v>4. 5. 2019</v>
      </c>
      <c r="K51" s="29"/>
      <c r="L51" s="32"/>
    </row>
    <row r="52" spans="2:12" s="27" customFormat="1" ht="6.75" customHeight="1">
      <c r="B52" s="28"/>
      <c r="C52" s="29"/>
      <c r="D52" s="29"/>
      <c r="E52" s="29"/>
      <c r="F52" s="29"/>
      <c r="G52" s="29"/>
      <c r="H52" s="29"/>
      <c r="I52" s="111"/>
      <c r="J52" s="111"/>
      <c r="K52" s="29"/>
      <c r="L52" s="32"/>
    </row>
    <row r="53" spans="2:12" s="27" customFormat="1" ht="15">
      <c r="B53" s="28"/>
      <c r="C53" s="23" t="s">
        <v>26</v>
      </c>
      <c r="D53" s="29"/>
      <c r="E53" s="29"/>
      <c r="F53" s="21" t="str">
        <f>E15</f>
        <v> </v>
      </c>
      <c r="G53" s="29"/>
      <c r="H53" s="29"/>
      <c r="I53" s="112" t="s">
        <v>31</v>
      </c>
      <c r="J53" s="364" t="str">
        <f>E21</f>
        <v> </v>
      </c>
      <c r="K53" s="29"/>
      <c r="L53" s="32"/>
    </row>
    <row r="54" spans="2:12" s="27" customFormat="1" ht="14.25" customHeight="1">
      <c r="B54" s="28"/>
      <c r="C54" s="23" t="s">
        <v>29</v>
      </c>
      <c r="D54" s="29"/>
      <c r="E54" s="29"/>
      <c r="F54" s="21">
        <f>IF(E18="","",E18)</f>
      </c>
      <c r="G54" s="29"/>
      <c r="H54" s="29"/>
      <c r="I54" s="111"/>
      <c r="J54" s="364"/>
      <c r="K54" s="29"/>
      <c r="L54" s="32"/>
    </row>
    <row r="55" spans="2:12" s="27" customFormat="1" ht="9.75" customHeight="1">
      <c r="B55" s="28"/>
      <c r="C55" s="29"/>
      <c r="D55" s="29"/>
      <c r="E55" s="29"/>
      <c r="F55" s="29"/>
      <c r="G55" s="29"/>
      <c r="H55" s="29"/>
      <c r="I55" s="111"/>
      <c r="J55" s="111"/>
      <c r="K55" s="29"/>
      <c r="L55" s="32"/>
    </row>
    <row r="56" spans="2:12" s="27" customFormat="1" ht="29.25" customHeight="1">
      <c r="B56" s="28"/>
      <c r="C56" s="139" t="s">
        <v>110</v>
      </c>
      <c r="D56" s="127"/>
      <c r="E56" s="127"/>
      <c r="F56" s="127"/>
      <c r="G56" s="127"/>
      <c r="H56" s="127"/>
      <c r="I56" s="140" t="s">
        <v>111</v>
      </c>
      <c r="J56" s="140" t="s">
        <v>112</v>
      </c>
      <c r="K56" s="141" t="s">
        <v>113</v>
      </c>
      <c r="L56" s="142"/>
    </row>
    <row r="57" spans="2:12" s="27" customFormat="1" ht="9.75" customHeight="1">
      <c r="B57" s="28"/>
      <c r="C57" s="29"/>
      <c r="D57" s="29"/>
      <c r="E57" s="29"/>
      <c r="F57" s="29"/>
      <c r="G57" s="29"/>
      <c r="H57" s="29"/>
      <c r="I57" s="111"/>
      <c r="J57" s="111"/>
      <c r="K57" s="29"/>
      <c r="L57" s="32"/>
    </row>
    <row r="58" spans="2:47" s="27" customFormat="1" ht="29.25" customHeight="1">
      <c r="B58" s="28"/>
      <c r="C58" s="143" t="s">
        <v>114</v>
      </c>
      <c r="D58" s="29"/>
      <c r="E58" s="29"/>
      <c r="F58" s="29"/>
      <c r="G58" s="29"/>
      <c r="H58" s="29"/>
      <c r="I58" s="144">
        <f aca="true" t="shared" si="0" ref="I58:J60">Q86</f>
        <v>0</v>
      </c>
      <c r="J58" s="144">
        <f t="shared" si="0"/>
        <v>0</v>
      </c>
      <c r="K58" s="78">
        <f>K86</f>
        <v>0</v>
      </c>
      <c r="L58" s="32"/>
      <c r="AU58" s="10" t="s">
        <v>115</v>
      </c>
    </row>
    <row r="59" spans="2:12" s="145" customFormat="1" ht="24.75" customHeight="1">
      <c r="B59" s="146"/>
      <c r="C59" s="147"/>
      <c r="D59" s="148" t="s">
        <v>116</v>
      </c>
      <c r="E59" s="149"/>
      <c r="F59" s="149"/>
      <c r="G59" s="149"/>
      <c r="H59" s="149"/>
      <c r="I59" s="150">
        <f t="shared" si="0"/>
        <v>0</v>
      </c>
      <c r="J59" s="150">
        <f t="shared" si="0"/>
        <v>0</v>
      </c>
      <c r="K59" s="151">
        <f>K87</f>
        <v>0</v>
      </c>
      <c r="L59" s="152"/>
    </row>
    <row r="60" spans="2:12" s="153" customFormat="1" ht="19.5" customHeight="1">
      <c r="B60" s="154"/>
      <c r="C60" s="155"/>
      <c r="D60" s="156" t="s">
        <v>117</v>
      </c>
      <c r="E60" s="157"/>
      <c r="F60" s="157"/>
      <c r="G60" s="157"/>
      <c r="H60" s="157"/>
      <c r="I60" s="158">
        <f t="shared" si="0"/>
        <v>0</v>
      </c>
      <c r="J60" s="158">
        <f t="shared" si="0"/>
        <v>0</v>
      </c>
      <c r="K60" s="159">
        <f>K88</f>
        <v>0</v>
      </c>
      <c r="L60" s="160"/>
    </row>
    <row r="61" spans="2:12" s="153" customFormat="1" ht="19.5" customHeight="1">
      <c r="B61" s="154"/>
      <c r="C61" s="155"/>
      <c r="D61" s="156" t="s">
        <v>118</v>
      </c>
      <c r="E61" s="157"/>
      <c r="F61" s="157"/>
      <c r="G61" s="157"/>
      <c r="H61" s="157"/>
      <c r="I61" s="158">
        <f>Q153</f>
        <v>0</v>
      </c>
      <c r="J61" s="158">
        <f>R153</f>
        <v>0</v>
      </c>
      <c r="K61" s="159">
        <f>K153</f>
        <v>0</v>
      </c>
      <c r="L61" s="160"/>
    </row>
    <row r="62" spans="2:12" s="153" customFormat="1" ht="19.5" customHeight="1">
      <c r="B62" s="154"/>
      <c r="C62" s="155"/>
      <c r="D62" s="156" t="s">
        <v>119</v>
      </c>
      <c r="E62" s="157"/>
      <c r="F62" s="157"/>
      <c r="G62" s="157"/>
      <c r="H62" s="157"/>
      <c r="I62" s="158">
        <f>Q157</f>
        <v>0</v>
      </c>
      <c r="J62" s="158">
        <f>R157</f>
        <v>0</v>
      </c>
      <c r="K62" s="159">
        <f>K157</f>
        <v>0</v>
      </c>
      <c r="L62" s="160"/>
    </row>
    <row r="63" spans="2:12" s="153" customFormat="1" ht="19.5" customHeight="1">
      <c r="B63" s="154"/>
      <c r="C63" s="155"/>
      <c r="D63" s="156" t="s">
        <v>120</v>
      </c>
      <c r="E63" s="157"/>
      <c r="F63" s="157"/>
      <c r="G63" s="157"/>
      <c r="H63" s="157"/>
      <c r="I63" s="158">
        <f>Q163</f>
        <v>0</v>
      </c>
      <c r="J63" s="158">
        <f>R163</f>
        <v>0</v>
      </c>
      <c r="K63" s="159">
        <f>K163</f>
        <v>0</v>
      </c>
      <c r="L63" s="160"/>
    </row>
    <row r="64" spans="2:12" s="153" customFormat="1" ht="19.5" customHeight="1">
      <c r="B64" s="154"/>
      <c r="C64" s="155"/>
      <c r="D64" s="156" t="s">
        <v>676</v>
      </c>
      <c r="E64" s="157"/>
      <c r="F64" s="157"/>
      <c r="G64" s="157"/>
      <c r="H64" s="157"/>
      <c r="I64" s="158">
        <f>Q206</f>
        <v>0</v>
      </c>
      <c r="J64" s="158">
        <f>R206</f>
        <v>0</v>
      </c>
      <c r="K64" s="159">
        <f>K206</f>
        <v>0</v>
      </c>
      <c r="L64" s="160"/>
    </row>
    <row r="65" spans="2:12" s="145" customFormat="1" ht="24.75" customHeight="1">
      <c r="B65" s="146"/>
      <c r="C65" s="147"/>
      <c r="D65" s="148" t="s">
        <v>122</v>
      </c>
      <c r="E65" s="149"/>
      <c r="F65" s="149"/>
      <c r="G65" s="149"/>
      <c r="H65" s="149"/>
      <c r="I65" s="150">
        <f>Q208</f>
        <v>0</v>
      </c>
      <c r="J65" s="150">
        <f>R208</f>
        <v>0</v>
      </c>
      <c r="K65" s="151">
        <f>K208</f>
        <v>0</v>
      </c>
      <c r="L65" s="152"/>
    </row>
    <row r="66" spans="2:12" s="153" customFormat="1" ht="19.5" customHeight="1">
      <c r="B66" s="154"/>
      <c r="C66" s="155"/>
      <c r="D66" s="156" t="s">
        <v>123</v>
      </c>
      <c r="E66" s="157"/>
      <c r="F66" s="157"/>
      <c r="G66" s="157"/>
      <c r="H66" s="157"/>
      <c r="I66" s="158">
        <f>Q209</f>
        <v>0</v>
      </c>
      <c r="J66" s="158">
        <f>R209</f>
        <v>0</v>
      </c>
      <c r="K66" s="159">
        <f>K209</f>
        <v>0</v>
      </c>
      <c r="L66" s="160"/>
    </row>
    <row r="67" spans="2:12" s="27" customFormat="1" ht="21.75" customHeight="1">
      <c r="B67" s="28"/>
      <c r="C67" s="29"/>
      <c r="D67" s="29"/>
      <c r="E67" s="29"/>
      <c r="F67" s="29"/>
      <c r="G67" s="29"/>
      <c r="H67" s="29"/>
      <c r="I67" s="111"/>
      <c r="J67" s="111"/>
      <c r="K67" s="29"/>
      <c r="L67" s="32"/>
    </row>
    <row r="68" spans="2:12" s="27" customFormat="1" ht="6.75" customHeight="1">
      <c r="B68" s="44"/>
      <c r="C68" s="45"/>
      <c r="D68" s="45"/>
      <c r="E68" s="45"/>
      <c r="F68" s="45"/>
      <c r="G68" s="45"/>
      <c r="H68" s="45"/>
      <c r="I68" s="134"/>
      <c r="J68" s="134"/>
      <c r="K68" s="45"/>
      <c r="L68" s="46"/>
    </row>
    <row r="72" spans="2:13" s="27" customFormat="1" ht="6.75" customHeight="1">
      <c r="B72" s="47"/>
      <c r="C72" s="48"/>
      <c r="D72" s="48"/>
      <c r="E72" s="48"/>
      <c r="F72" s="48"/>
      <c r="G72" s="48"/>
      <c r="H72" s="48"/>
      <c r="I72" s="137"/>
      <c r="J72" s="137"/>
      <c r="K72" s="48"/>
      <c r="L72" s="48"/>
      <c r="M72" s="49"/>
    </row>
    <row r="73" spans="2:13" s="27" customFormat="1" ht="36.75" customHeight="1">
      <c r="B73" s="28"/>
      <c r="C73" s="50" t="s">
        <v>124</v>
      </c>
      <c r="D73" s="51"/>
      <c r="E73" s="51"/>
      <c r="F73" s="51"/>
      <c r="G73" s="51"/>
      <c r="H73" s="51"/>
      <c r="I73" s="161"/>
      <c r="J73" s="161"/>
      <c r="K73" s="51"/>
      <c r="L73" s="51"/>
      <c r="M73" s="49"/>
    </row>
    <row r="74" spans="2:13" s="27" customFormat="1" ht="6.75" customHeight="1">
      <c r="B74" s="28"/>
      <c r="C74" s="51"/>
      <c r="D74" s="51"/>
      <c r="E74" s="51"/>
      <c r="F74" s="51"/>
      <c r="G74" s="51"/>
      <c r="H74" s="51"/>
      <c r="I74" s="161"/>
      <c r="J74" s="161"/>
      <c r="K74" s="51"/>
      <c r="L74" s="51"/>
      <c r="M74" s="49"/>
    </row>
    <row r="75" spans="2:13" s="27" customFormat="1" ht="14.25" customHeight="1">
      <c r="B75" s="28"/>
      <c r="C75" s="54" t="s">
        <v>18</v>
      </c>
      <c r="D75" s="51"/>
      <c r="E75" s="51"/>
      <c r="F75" s="51"/>
      <c r="G75" s="51"/>
      <c r="H75" s="51"/>
      <c r="I75" s="161"/>
      <c r="J75" s="161"/>
      <c r="K75" s="51"/>
      <c r="L75" s="51"/>
      <c r="M75" s="49"/>
    </row>
    <row r="76" spans="2:13" s="27" customFormat="1" ht="16.5" customHeight="1">
      <c r="B76" s="28"/>
      <c r="C76" s="51"/>
      <c r="D76" s="51"/>
      <c r="E76" s="363" t="str">
        <f>E7</f>
        <v>Sokolov - Stavební úpravy komunikace ul. J.K. Tyla - Vodovod, kanalizace</v>
      </c>
      <c r="F76" s="363"/>
      <c r="G76" s="363"/>
      <c r="H76" s="363"/>
      <c r="I76" s="161"/>
      <c r="J76" s="161"/>
      <c r="K76" s="51"/>
      <c r="L76" s="51"/>
      <c r="M76" s="49"/>
    </row>
    <row r="77" spans="2:13" s="27" customFormat="1" ht="14.25" customHeight="1">
      <c r="B77" s="28"/>
      <c r="C77" s="54" t="s">
        <v>105</v>
      </c>
      <c r="D77" s="51"/>
      <c r="E77" s="51"/>
      <c r="F77" s="51"/>
      <c r="G77" s="51"/>
      <c r="H77" s="51"/>
      <c r="I77" s="161"/>
      <c r="J77" s="161"/>
      <c r="K77" s="51"/>
      <c r="L77" s="51"/>
      <c r="M77" s="49"/>
    </row>
    <row r="78" spans="2:13" s="27" customFormat="1" ht="17.25" customHeight="1">
      <c r="B78" s="28"/>
      <c r="C78" s="51"/>
      <c r="D78" s="51"/>
      <c r="E78" s="351" t="str">
        <f>E9</f>
        <v>4 - SO 04.2 Dešťová kanalizace - stoka D1</v>
      </c>
      <c r="F78" s="351"/>
      <c r="G78" s="351"/>
      <c r="H78" s="351"/>
      <c r="I78" s="161"/>
      <c r="J78" s="161"/>
      <c r="K78" s="51"/>
      <c r="L78" s="51"/>
      <c r="M78" s="49"/>
    </row>
    <row r="79" spans="2:13" s="27" customFormat="1" ht="6.75" customHeight="1">
      <c r="B79" s="28"/>
      <c r="C79" s="51"/>
      <c r="D79" s="51"/>
      <c r="E79" s="51"/>
      <c r="F79" s="51"/>
      <c r="G79" s="51"/>
      <c r="H79" s="51"/>
      <c r="I79" s="161"/>
      <c r="J79" s="161"/>
      <c r="K79" s="51"/>
      <c r="L79" s="51"/>
      <c r="M79" s="49"/>
    </row>
    <row r="80" spans="2:13" s="27" customFormat="1" ht="18" customHeight="1">
      <c r="B80" s="28"/>
      <c r="C80" s="54" t="s">
        <v>22</v>
      </c>
      <c r="D80" s="51"/>
      <c r="E80" s="51"/>
      <c r="F80" s="162" t="str">
        <f>F12</f>
        <v> </v>
      </c>
      <c r="G80" s="51"/>
      <c r="H80" s="51"/>
      <c r="I80" s="163" t="s">
        <v>24</v>
      </c>
      <c r="J80" s="164" t="str">
        <f>IF(J12="","",J12)</f>
        <v>4. 5. 2019</v>
      </c>
      <c r="K80" s="51"/>
      <c r="L80" s="51"/>
      <c r="M80" s="49"/>
    </row>
    <row r="81" spans="2:13" s="27" customFormat="1" ht="6.75" customHeight="1">
      <c r="B81" s="28"/>
      <c r="C81" s="51"/>
      <c r="D81" s="51"/>
      <c r="E81" s="51"/>
      <c r="F81" s="51"/>
      <c r="G81" s="51"/>
      <c r="H81" s="51"/>
      <c r="I81" s="161"/>
      <c r="J81" s="161"/>
      <c r="K81" s="51"/>
      <c r="L81" s="51"/>
      <c r="M81" s="49"/>
    </row>
    <row r="82" spans="2:13" s="27" customFormat="1" ht="15">
      <c r="B82" s="28"/>
      <c r="C82" s="54" t="s">
        <v>26</v>
      </c>
      <c r="D82" s="51"/>
      <c r="E82" s="51"/>
      <c r="F82" s="162" t="str">
        <f>E15</f>
        <v> </v>
      </c>
      <c r="G82" s="51"/>
      <c r="H82" s="51"/>
      <c r="I82" s="163" t="s">
        <v>31</v>
      </c>
      <c r="J82" s="165" t="str">
        <f>E21</f>
        <v> </v>
      </c>
      <c r="K82" s="51"/>
      <c r="L82" s="51"/>
      <c r="M82" s="49"/>
    </row>
    <row r="83" spans="2:13" s="27" customFormat="1" ht="14.25" customHeight="1">
      <c r="B83" s="28"/>
      <c r="C83" s="54" t="s">
        <v>29</v>
      </c>
      <c r="D83" s="51"/>
      <c r="E83" s="51"/>
      <c r="F83" s="162">
        <f>IF(E18="","",E18)</f>
      </c>
      <c r="G83" s="51"/>
      <c r="H83" s="51"/>
      <c r="I83" s="161"/>
      <c r="J83" s="161"/>
      <c r="K83" s="51"/>
      <c r="L83" s="51"/>
      <c r="M83" s="49"/>
    </row>
    <row r="84" spans="2:13" s="27" customFormat="1" ht="9.75" customHeight="1">
      <c r="B84" s="28"/>
      <c r="C84" s="51"/>
      <c r="D84" s="51"/>
      <c r="E84" s="51"/>
      <c r="F84" s="51"/>
      <c r="G84" s="51"/>
      <c r="H84" s="51"/>
      <c r="I84" s="161"/>
      <c r="J84" s="161"/>
      <c r="K84" s="51"/>
      <c r="L84" s="51"/>
      <c r="M84" s="49"/>
    </row>
    <row r="85" spans="2:24" s="166" customFormat="1" ht="29.25" customHeight="1">
      <c r="B85" s="167"/>
      <c r="C85" s="168" t="s">
        <v>125</v>
      </c>
      <c r="D85" s="169" t="s">
        <v>52</v>
      </c>
      <c r="E85" s="169" t="s">
        <v>48</v>
      </c>
      <c r="F85" s="169" t="s">
        <v>126</v>
      </c>
      <c r="G85" s="169" t="s">
        <v>127</v>
      </c>
      <c r="H85" s="169" t="s">
        <v>128</v>
      </c>
      <c r="I85" s="170" t="s">
        <v>129</v>
      </c>
      <c r="J85" s="170" t="s">
        <v>130</v>
      </c>
      <c r="K85" s="169" t="s">
        <v>113</v>
      </c>
      <c r="L85" s="171" t="s">
        <v>131</v>
      </c>
      <c r="M85" s="172"/>
      <c r="N85" s="70" t="s">
        <v>132</v>
      </c>
      <c r="O85" s="71" t="s">
        <v>37</v>
      </c>
      <c r="P85" s="71" t="s">
        <v>133</v>
      </c>
      <c r="Q85" s="71" t="s">
        <v>134</v>
      </c>
      <c r="R85" s="71" t="s">
        <v>135</v>
      </c>
      <c r="S85" s="71" t="s">
        <v>136</v>
      </c>
      <c r="T85" s="71" t="s">
        <v>137</v>
      </c>
      <c r="U85" s="71" t="s">
        <v>138</v>
      </c>
      <c r="V85" s="71" t="s">
        <v>139</v>
      </c>
      <c r="W85" s="71" t="s">
        <v>140</v>
      </c>
      <c r="X85" s="72" t="s">
        <v>141</v>
      </c>
    </row>
    <row r="86" spans="2:63" s="27" customFormat="1" ht="29.25" customHeight="1">
      <c r="B86" s="28"/>
      <c r="C86" s="76" t="s">
        <v>114</v>
      </c>
      <c r="D86" s="51"/>
      <c r="E86" s="51"/>
      <c r="F86" s="51"/>
      <c r="G86" s="51"/>
      <c r="H86" s="51"/>
      <c r="I86" s="161"/>
      <c r="J86" s="161"/>
      <c r="K86" s="173">
        <f>BK86</f>
        <v>0</v>
      </c>
      <c r="L86" s="51"/>
      <c r="M86" s="49"/>
      <c r="N86" s="73"/>
      <c r="O86" s="74"/>
      <c r="P86" s="74"/>
      <c r="Q86" s="174">
        <f>Q87+Q208</f>
        <v>0</v>
      </c>
      <c r="R86" s="174">
        <f>R87+R208</f>
        <v>0</v>
      </c>
      <c r="S86" s="74"/>
      <c r="T86" s="175">
        <f>T87+T208</f>
        <v>0</v>
      </c>
      <c r="U86" s="74"/>
      <c r="V86" s="175">
        <f>V87+V208</f>
        <v>62.93549881000001</v>
      </c>
      <c r="W86" s="74"/>
      <c r="X86" s="176">
        <f>X87+X208</f>
        <v>0</v>
      </c>
      <c r="AT86" s="10" t="s">
        <v>68</v>
      </c>
      <c r="AU86" s="10" t="s">
        <v>115</v>
      </c>
      <c r="BK86" s="177">
        <f>BK87+BK208</f>
        <v>0</v>
      </c>
    </row>
    <row r="87" spans="2:63" s="178" customFormat="1" ht="37.5" customHeight="1">
      <c r="B87" s="179"/>
      <c r="C87" s="180"/>
      <c r="D87" s="181" t="s">
        <v>68</v>
      </c>
      <c r="E87" s="182" t="s">
        <v>142</v>
      </c>
      <c r="F87" s="182" t="s">
        <v>143</v>
      </c>
      <c r="G87" s="180"/>
      <c r="H87" s="180"/>
      <c r="I87" s="183"/>
      <c r="J87" s="183"/>
      <c r="K87" s="184">
        <f>BK87</f>
        <v>0</v>
      </c>
      <c r="L87" s="180"/>
      <c r="M87" s="185"/>
      <c r="N87" s="186"/>
      <c r="O87" s="187"/>
      <c r="P87" s="187"/>
      <c r="Q87" s="188">
        <f>Q88+Q153+Q157+Q163+Q206</f>
        <v>0</v>
      </c>
      <c r="R87" s="188">
        <f>R88+R153+R157+R163+R206</f>
        <v>0</v>
      </c>
      <c r="S87" s="187"/>
      <c r="T87" s="189">
        <f>T88+T153+T157+T163+T206</f>
        <v>0</v>
      </c>
      <c r="U87" s="187"/>
      <c r="V87" s="189">
        <f>V88+V153+V157+V163+V206</f>
        <v>62.93549881000001</v>
      </c>
      <c r="W87" s="187"/>
      <c r="X87" s="190">
        <f>X88+X153+X157+X163+X206</f>
        <v>0</v>
      </c>
      <c r="AR87" s="191" t="s">
        <v>74</v>
      </c>
      <c r="AT87" s="192" t="s">
        <v>68</v>
      </c>
      <c r="AU87" s="192" t="s">
        <v>69</v>
      </c>
      <c r="AY87" s="191" t="s">
        <v>144</v>
      </c>
      <c r="BK87" s="193">
        <f>BK88+BK153+BK157+BK163+BK206</f>
        <v>0</v>
      </c>
    </row>
    <row r="88" spans="2:63" s="178" customFormat="1" ht="19.5" customHeight="1">
      <c r="B88" s="179"/>
      <c r="C88" s="180"/>
      <c r="D88" s="181" t="s">
        <v>68</v>
      </c>
      <c r="E88" s="194" t="s">
        <v>74</v>
      </c>
      <c r="F88" s="194" t="s">
        <v>145</v>
      </c>
      <c r="G88" s="180"/>
      <c r="H88" s="180"/>
      <c r="I88" s="183"/>
      <c r="J88" s="183"/>
      <c r="K88" s="195">
        <f>BK88</f>
        <v>0</v>
      </c>
      <c r="L88" s="180"/>
      <c r="M88" s="185"/>
      <c r="N88" s="186"/>
      <c r="O88" s="187"/>
      <c r="P88" s="187"/>
      <c r="Q88" s="188">
        <f>SUM(Q89:Q152)</f>
        <v>0</v>
      </c>
      <c r="R88" s="188">
        <f>SUM(R89:R152)</f>
        <v>0</v>
      </c>
      <c r="S88" s="187"/>
      <c r="T88" s="189">
        <f>SUM(T89:T152)</f>
        <v>0</v>
      </c>
      <c r="U88" s="187"/>
      <c r="V88" s="189">
        <f>SUM(V89:V152)</f>
        <v>31.52293976</v>
      </c>
      <c r="W88" s="187"/>
      <c r="X88" s="190">
        <f>SUM(X89:X152)</f>
        <v>0</v>
      </c>
      <c r="AR88" s="191" t="s">
        <v>74</v>
      </c>
      <c r="AT88" s="192" t="s">
        <v>68</v>
      </c>
      <c r="AU88" s="192" t="s">
        <v>74</v>
      </c>
      <c r="AY88" s="191" t="s">
        <v>144</v>
      </c>
      <c r="BK88" s="193">
        <f>SUM(BK89:BK152)</f>
        <v>0</v>
      </c>
    </row>
    <row r="89" spans="2:65" s="27" customFormat="1" ht="16.5" customHeight="1">
      <c r="B89" s="28"/>
      <c r="C89" s="196" t="s">
        <v>74</v>
      </c>
      <c r="D89" s="196" t="s">
        <v>146</v>
      </c>
      <c r="E89" s="197" t="s">
        <v>147</v>
      </c>
      <c r="F89" s="198" t="s">
        <v>148</v>
      </c>
      <c r="G89" s="199" t="s">
        <v>149</v>
      </c>
      <c r="H89" s="200">
        <v>50</v>
      </c>
      <c r="I89" s="201"/>
      <c r="J89" s="201"/>
      <c r="K89" s="202">
        <f>ROUND(P89*H89,2)</f>
        <v>0</v>
      </c>
      <c r="L89" s="198"/>
      <c r="M89" s="49"/>
      <c r="N89" s="203"/>
      <c r="O89" s="204" t="s">
        <v>38</v>
      </c>
      <c r="P89" s="125">
        <f>I89+J89</f>
        <v>0</v>
      </c>
      <c r="Q89" s="125">
        <f>ROUND(I89*H89,2)</f>
        <v>0</v>
      </c>
      <c r="R89" s="125">
        <f>ROUND(J89*H89,2)</f>
        <v>0</v>
      </c>
      <c r="S89" s="29"/>
      <c r="T89" s="205">
        <f>S89*H89</f>
        <v>0</v>
      </c>
      <c r="U89" s="205">
        <v>4E-05</v>
      </c>
      <c r="V89" s="205">
        <f>U89*H89</f>
        <v>0.002</v>
      </c>
      <c r="W89" s="205">
        <v>0</v>
      </c>
      <c r="X89" s="206">
        <f>W89*H89</f>
        <v>0</v>
      </c>
      <c r="AR89" s="10" t="s">
        <v>84</v>
      </c>
      <c r="AT89" s="10" t="s">
        <v>146</v>
      </c>
      <c r="AU89" s="10" t="s">
        <v>78</v>
      </c>
      <c r="AY89" s="10" t="s">
        <v>144</v>
      </c>
      <c r="BE89" s="207">
        <f>IF(O89="základní",K89,0)</f>
        <v>0</v>
      </c>
      <c r="BF89" s="207">
        <f>IF(O89="snížená",K89,0)</f>
        <v>0</v>
      </c>
      <c r="BG89" s="207">
        <f>IF(O89="zákl. přenesená",K89,0)</f>
        <v>0</v>
      </c>
      <c r="BH89" s="207">
        <f>IF(O89="sníž. přenesená",K89,0)</f>
        <v>0</v>
      </c>
      <c r="BI89" s="207">
        <f>IF(O89="nulová",K89,0)</f>
        <v>0</v>
      </c>
      <c r="BJ89" s="10" t="s">
        <v>74</v>
      </c>
      <c r="BK89" s="207">
        <f>ROUND(P89*H89,2)</f>
        <v>0</v>
      </c>
      <c r="BL89" s="10" t="s">
        <v>84</v>
      </c>
      <c r="BM89" s="10" t="s">
        <v>926</v>
      </c>
    </row>
    <row r="90" spans="2:65" s="27" customFormat="1" ht="25.5" customHeight="1">
      <c r="B90" s="28"/>
      <c r="C90" s="196" t="s">
        <v>78</v>
      </c>
      <c r="D90" s="196" t="s">
        <v>146</v>
      </c>
      <c r="E90" s="197" t="s">
        <v>155</v>
      </c>
      <c r="F90" s="198" t="s">
        <v>156</v>
      </c>
      <c r="G90" s="199" t="s">
        <v>157</v>
      </c>
      <c r="H90" s="200">
        <v>5</v>
      </c>
      <c r="I90" s="201"/>
      <c r="J90" s="201"/>
      <c r="K90" s="202">
        <f>ROUND(P90*H90,2)</f>
        <v>0</v>
      </c>
      <c r="L90" s="198"/>
      <c r="M90" s="49"/>
      <c r="N90" s="203"/>
      <c r="O90" s="204" t="s">
        <v>38</v>
      </c>
      <c r="P90" s="125">
        <f>I90+J90</f>
        <v>0</v>
      </c>
      <c r="Q90" s="125">
        <f>ROUND(I90*H90,2)</f>
        <v>0</v>
      </c>
      <c r="R90" s="125">
        <f>ROUND(J90*H90,2)</f>
        <v>0</v>
      </c>
      <c r="S90" s="29"/>
      <c r="T90" s="205">
        <f>S90*H90</f>
        <v>0</v>
      </c>
      <c r="U90" s="205">
        <v>0</v>
      </c>
      <c r="V90" s="205">
        <f>U90*H90</f>
        <v>0</v>
      </c>
      <c r="W90" s="205">
        <v>0</v>
      </c>
      <c r="X90" s="206">
        <f>W90*H90</f>
        <v>0</v>
      </c>
      <c r="AR90" s="10" t="s">
        <v>84</v>
      </c>
      <c r="AT90" s="10" t="s">
        <v>146</v>
      </c>
      <c r="AU90" s="10" t="s">
        <v>78</v>
      </c>
      <c r="AY90" s="10" t="s">
        <v>144</v>
      </c>
      <c r="BE90" s="207">
        <f>IF(O90="základní",K90,0)</f>
        <v>0</v>
      </c>
      <c r="BF90" s="207">
        <f>IF(O90="snížená",K90,0)</f>
        <v>0</v>
      </c>
      <c r="BG90" s="207">
        <f>IF(O90="zákl. přenesená",K90,0)</f>
        <v>0</v>
      </c>
      <c r="BH90" s="207">
        <f>IF(O90="sníž. přenesená",K90,0)</f>
        <v>0</v>
      </c>
      <c r="BI90" s="207">
        <f>IF(O90="nulová",K90,0)</f>
        <v>0</v>
      </c>
      <c r="BJ90" s="10" t="s">
        <v>74</v>
      </c>
      <c r="BK90" s="207">
        <f>ROUND(P90*H90,2)</f>
        <v>0</v>
      </c>
      <c r="BL90" s="10" t="s">
        <v>84</v>
      </c>
      <c r="BM90" s="10" t="s">
        <v>927</v>
      </c>
    </row>
    <row r="91" spans="2:65" s="27" customFormat="1" ht="16.5" customHeight="1">
      <c r="B91" s="28"/>
      <c r="C91" s="196" t="s">
        <v>81</v>
      </c>
      <c r="D91" s="196" t="s">
        <v>146</v>
      </c>
      <c r="E91" s="197" t="s">
        <v>159</v>
      </c>
      <c r="F91" s="198" t="s">
        <v>160</v>
      </c>
      <c r="G91" s="199" t="s">
        <v>161</v>
      </c>
      <c r="H91" s="200">
        <v>4.5</v>
      </c>
      <c r="I91" s="201"/>
      <c r="J91" s="201"/>
      <c r="K91" s="202">
        <f>ROUND(P91*H91,2)</f>
        <v>0</v>
      </c>
      <c r="L91" s="198"/>
      <c r="M91" s="49"/>
      <c r="N91" s="203"/>
      <c r="O91" s="204" t="s">
        <v>38</v>
      </c>
      <c r="P91" s="125">
        <f>I91+J91</f>
        <v>0</v>
      </c>
      <c r="Q91" s="125">
        <f>ROUND(I91*H91,2)</f>
        <v>0</v>
      </c>
      <c r="R91" s="125">
        <f>ROUND(J91*H91,2)</f>
        <v>0</v>
      </c>
      <c r="S91" s="29"/>
      <c r="T91" s="205">
        <f>S91*H91</f>
        <v>0</v>
      </c>
      <c r="U91" s="205">
        <v>0.00868</v>
      </c>
      <c r="V91" s="205">
        <f>U91*H91</f>
        <v>0.03906</v>
      </c>
      <c r="W91" s="205">
        <v>0</v>
      </c>
      <c r="X91" s="206">
        <f>W91*H91</f>
        <v>0</v>
      </c>
      <c r="AR91" s="10" t="s">
        <v>84</v>
      </c>
      <c r="AT91" s="10" t="s">
        <v>146</v>
      </c>
      <c r="AU91" s="10" t="s">
        <v>78</v>
      </c>
      <c r="AY91" s="10" t="s">
        <v>144</v>
      </c>
      <c r="BE91" s="207">
        <f>IF(O91="základní",K91,0)</f>
        <v>0</v>
      </c>
      <c r="BF91" s="207">
        <f>IF(O91="snížená",K91,0)</f>
        <v>0</v>
      </c>
      <c r="BG91" s="207">
        <f>IF(O91="zákl. přenesená",K91,0)</f>
        <v>0</v>
      </c>
      <c r="BH91" s="207">
        <f>IF(O91="sníž. přenesená",K91,0)</f>
        <v>0</v>
      </c>
      <c r="BI91" s="207">
        <f>IF(O91="nulová",K91,0)</f>
        <v>0</v>
      </c>
      <c r="BJ91" s="10" t="s">
        <v>74</v>
      </c>
      <c r="BK91" s="207">
        <f>ROUND(P91*H91,2)</f>
        <v>0</v>
      </c>
      <c r="BL91" s="10" t="s">
        <v>84</v>
      </c>
      <c r="BM91" s="10" t="s">
        <v>928</v>
      </c>
    </row>
    <row r="92" spans="2:51" s="208" customFormat="1" ht="13.5">
      <c r="B92" s="209"/>
      <c r="C92" s="210"/>
      <c r="D92" s="211" t="s">
        <v>163</v>
      </c>
      <c r="E92" s="212"/>
      <c r="F92" s="213" t="s">
        <v>929</v>
      </c>
      <c r="G92" s="210"/>
      <c r="H92" s="214">
        <v>4.5</v>
      </c>
      <c r="I92" s="215"/>
      <c r="J92" s="215"/>
      <c r="K92" s="210"/>
      <c r="L92" s="210"/>
      <c r="M92" s="216"/>
      <c r="N92" s="217"/>
      <c r="O92" s="218"/>
      <c r="P92" s="218"/>
      <c r="Q92" s="218"/>
      <c r="R92" s="218"/>
      <c r="S92" s="218"/>
      <c r="T92" s="218"/>
      <c r="U92" s="218"/>
      <c r="V92" s="218"/>
      <c r="W92" s="218"/>
      <c r="X92" s="219"/>
      <c r="AT92" s="220" t="s">
        <v>163</v>
      </c>
      <c r="AU92" s="220" t="s">
        <v>78</v>
      </c>
      <c r="AV92" s="208" t="s">
        <v>78</v>
      </c>
      <c r="AW92" s="208" t="s">
        <v>7</v>
      </c>
      <c r="AX92" s="208" t="s">
        <v>74</v>
      </c>
      <c r="AY92" s="220" t="s">
        <v>144</v>
      </c>
    </row>
    <row r="93" spans="2:65" s="27" customFormat="1" ht="16.5" customHeight="1">
      <c r="B93" s="28"/>
      <c r="C93" s="196" t="s">
        <v>84</v>
      </c>
      <c r="D93" s="196" t="s">
        <v>146</v>
      </c>
      <c r="E93" s="197" t="s">
        <v>165</v>
      </c>
      <c r="F93" s="198" t="s">
        <v>166</v>
      </c>
      <c r="G93" s="199" t="s">
        <v>161</v>
      </c>
      <c r="H93" s="200">
        <v>9</v>
      </c>
      <c r="I93" s="201"/>
      <c r="J93" s="201"/>
      <c r="K93" s="202">
        <f>ROUND(P93*H93,2)</f>
        <v>0</v>
      </c>
      <c r="L93" s="198"/>
      <c r="M93" s="49"/>
      <c r="N93" s="203"/>
      <c r="O93" s="204" t="s">
        <v>38</v>
      </c>
      <c r="P93" s="125">
        <f>I93+J93</f>
        <v>0</v>
      </c>
      <c r="Q93" s="125">
        <f>ROUND(I93*H93,2)</f>
        <v>0</v>
      </c>
      <c r="R93" s="125">
        <f>ROUND(J93*H93,2)</f>
        <v>0</v>
      </c>
      <c r="S93" s="29"/>
      <c r="T93" s="205">
        <f>S93*H93</f>
        <v>0</v>
      </c>
      <c r="U93" s="205">
        <v>0.0369</v>
      </c>
      <c r="V93" s="205">
        <f>U93*H93</f>
        <v>0.3321</v>
      </c>
      <c r="W93" s="205">
        <v>0</v>
      </c>
      <c r="X93" s="206">
        <f>W93*H93</f>
        <v>0</v>
      </c>
      <c r="AR93" s="10" t="s">
        <v>84</v>
      </c>
      <c r="AT93" s="10" t="s">
        <v>146</v>
      </c>
      <c r="AU93" s="10" t="s">
        <v>78</v>
      </c>
      <c r="AY93" s="10" t="s">
        <v>144</v>
      </c>
      <c r="BE93" s="207">
        <f>IF(O93="základní",K93,0)</f>
        <v>0</v>
      </c>
      <c r="BF93" s="207">
        <f>IF(O93="snížená",K93,0)</f>
        <v>0</v>
      </c>
      <c r="BG93" s="207">
        <f>IF(O93="zákl. přenesená",K93,0)</f>
        <v>0</v>
      </c>
      <c r="BH93" s="207">
        <f>IF(O93="sníž. přenesená",K93,0)</f>
        <v>0</v>
      </c>
      <c r="BI93" s="207">
        <f>IF(O93="nulová",K93,0)</f>
        <v>0</v>
      </c>
      <c r="BJ93" s="10" t="s">
        <v>74</v>
      </c>
      <c r="BK93" s="207">
        <f>ROUND(P93*H93,2)</f>
        <v>0</v>
      </c>
      <c r="BL93" s="10" t="s">
        <v>84</v>
      </c>
      <c r="BM93" s="10" t="s">
        <v>930</v>
      </c>
    </row>
    <row r="94" spans="2:51" s="208" customFormat="1" ht="13.5">
      <c r="B94" s="209"/>
      <c r="C94" s="210"/>
      <c r="D94" s="211" t="s">
        <v>163</v>
      </c>
      <c r="E94" s="212"/>
      <c r="F94" s="213" t="s">
        <v>495</v>
      </c>
      <c r="G94" s="210"/>
      <c r="H94" s="214">
        <v>9</v>
      </c>
      <c r="I94" s="215"/>
      <c r="J94" s="215"/>
      <c r="K94" s="210"/>
      <c r="L94" s="210"/>
      <c r="M94" s="216"/>
      <c r="N94" s="217"/>
      <c r="O94" s="218"/>
      <c r="P94" s="218"/>
      <c r="Q94" s="218"/>
      <c r="R94" s="218"/>
      <c r="S94" s="218"/>
      <c r="T94" s="218"/>
      <c r="U94" s="218"/>
      <c r="V94" s="218"/>
      <c r="W94" s="218"/>
      <c r="X94" s="219"/>
      <c r="AT94" s="220" t="s">
        <v>163</v>
      </c>
      <c r="AU94" s="220" t="s">
        <v>78</v>
      </c>
      <c r="AV94" s="208" t="s">
        <v>78</v>
      </c>
      <c r="AW94" s="208" t="s">
        <v>7</v>
      </c>
      <c r="AX94" s="208" t="s">
        <v>74</v>
      </c>
      <c r="AY94" s="220" t="s">
        <v>144</v>
      </c>
    </row>
    <row r="95" spans="2:65" s="27" customFormat="1" ht="16.5" customHeight="1">
      <c r="B95" s="28"/>
      <c r="C95" s="196" t="s">
        <v>87</v>
      </c>
      <c r="D95" s="196" t="s">
        <v>146</v>
      </c>
      <c r="E95" s="197" t="s">
        <v>169</v>
      </c>
      <c r="F95" s="198" t="s">
        <v>170</v>
      </c>
      <c r="G95" s="199" t="s">
        <v>171</v>
      </c>
      <c r="H95" s="200">
        <v>18.83</v>
      </c>
      <c r="I95" s="201"/>
      <c r="J95" s="201"/>
      <c r="K95" s="202">
        <f>ROUND(P95*H95,2)</f>
        <v>0</v>
      </c>
      <c r="L95" s="198"/>
      <c r="M95" s="49"/>
      <c r="N95" s="203"/>
      <c r="O95" s="204" t="s">
        <v>38</v>
      </c>
      <c r="P95" s="125">
        <f>I95+J95</f>
        <v>0</v>
      </c>
      <c r="Q95" s="125">
        <f>ROUND(I95*H95,2)</f>
        <v>0</v>
      </c>
      <c r="R95" s="125">
        <f>ROUND(J95*H95,2)</f>
        <v>0</v>
      </c>
      <c r="S95" s="29"/>
      <c r="T95" s="205">
        <f>S95*H95</f>
        <v>0</v>
      </c>
      <c r="U95" s="205">
        <v>0</v>
      </c>
      <c r="V95" s="205">
        <f>U95*H95</f>
        <v>0</v>
      </c>
      <c r="W95" s="205">
        <v>0</v>
      </c>
      <c r="X95" s="206">
        <f>W95*H95</f>
        <v>0</v>
      </c>
      <c r="AR95" s="10" t="s">
        <v>84</v>
      </c>
      <c r="AT95" s="10" t="s">
        <v>146</v>
      </c>
      <c r="AU95" s="10" t="s">
        <v>78</v>
      </c>
      <c r="AY95" s="10" t="s">
        <v>144</v>
      </c>
      <c r="BE95" s="207">
        <f>IF(O95="základní",K95,0)</f>
        <v>0</v>
      </c>
      <c r="BF95" s="207">
        <f>IF(O95="snížená",K95,0)</f>
        <v>0</v>
      </c>
      <c r="BG95" s="207">
        <f>IF(O95="zákl. přenesená",K95,0)</f>
        <v>0</v>
      </c>
      <c r="BH95" s="207">
        <f>IF(O95="sníž. přenesená",K95,0)</f>
        <v>0</v>
      </c>
      <c r="BI95" s="207">
        <f>IF(O95="nulová",K95,0)</f>
        <v>0</v>
      </c>
      <c r="BJ95" s="10" t="s">
        <v>74</v>
      </c>
      <c r="BK95" s="207">
        <f>ROUND(P95*H95,2)</f>
        <v>0</v>
      </c>
      <c r="BL95" s="10" t="s">
        <v>84</v>
      </c>
      <c r="BM95" s="10" t="s">
        <v>931</v>
      </c>
    </row>
    <row r="96" spans="2:51" s="208" customFormat="1" ht="13.5">
      <c r="B96" s="209"/>
      <c r="C96" s="210"/>
      <c r="D96" s="211" t="s">
        <v>163</v>
      </c>
      <c r="E96" s="212"/>
      <c r="F96" s="213" t="s">
        <v>932</v>
      </c>
      <c r="G96" s="210"/>
      <c r="H96" s="214">
        <v>18.83</v>
      </c>
      <c r="I96" s="215"/>
      <c r="J96" s="215"/>
      <c r="K96" s="210"/>
      <c r="L96" s="210"/>
      <c r="M96" s="216"/>
      <c r="N96" s="217"/>
      <c r="O96" s="218"/>
      <c r="P96" s="218"/>
      <c r="Q96" s="218"/>
      <c r="R96" s="218"/>
      <c r="S96" s="218"/>
      <c r="T96" s="218"/>
      <c r="U96" s="218"/>
      <c r="V96" s="218"/>
      <c r="W96" s="218"/>
      <c r="X96" s="219"/>
      <c r="AT96" s="220" t="s">
        <v>163</v>
      </c>
      <c r="AU96" s="220" t="s">
        <v>78</v>
      </c>
      <c r="AV96" s="208" t="s">
        <v>78</v>
      </c>
      <c r="AW96" s="208" t="s">
        <v>7</v>
      </c>
      <c r="AX96" s="208" t="s">
        <v>74</v>
      </c>
      <c r="AY96" s="220" t="s">
        <v>144</v>
      </c>
    </row>
    <row r="97" spans="2:65" s="27" customFormat="1" ht="16.5" customHeight="1">
      <c r="B97" s="28"/>
      <c r="C97" s="196" t="s">
        <v>90</v>
      </c>
      <c r="D97" s="196" t="s">
        <v>146</v>
      </c>
      <c r="E97" s="197" t="s">
        <v>174</v>
      </c>
      <c r="F97" s="198" t="s">
        <v>175</v>
      </c>
      <c r="G97" s="199" t="s">
        <v>171</v>
      </c>
      <c r="H97" s="200">
        <v>27.151</v>
      </c>
      <c r="I97" s="201"/>
      <c r="J97" s="201"/>
      <c r="K97" s="202">
        <f>ROUND(P97*H97,2)</f>
        <v>0</v>
      </c>
      <c r="L97" s="198"/>
      <c r="M97" s="49"/>
      <c r="N97" s="203"/>
      <c r="O97" s="204" t="s">
        <v>38</v>
      </c>
      <c r="P97" s="125">
        <f>I97+J97</f>
        <v>0</v>
      </c>
      <c r="Q97" s="125">
        <f>ROUND(I97*H97,2)</f>
        <v>0</v>
      </c>
      <c r="R97" s="125">
        <f>ROUND(J97*H97,2)</f>
        <v>0</v>
      </c>
      <c r="S97" s="29"/>
      <c r="T97" s="205">
        <f>S97*H97</f>
        <v>0</v>
      </c>
      <c r="U97" s="205">
        <v>0</v>
      </c>
      <c r="V97" s="205">
        <f>U97*H97</f>
        <v>0</v>
      </c>
      <c r="W97" s="205">
        <v>0</v>
      </c>
      <c r="X97" s="206">
        <f>W97*H97</f>
        <v>0</v>
      </c>
      <c r="AR97" s="10" t="s">
        <v>84</v>
      </c>
      <c r="AT97" s="10" t="s">
        <v>146</v>
      </c>
      <c r="AU97" s="10" t="s">
        <v>78</v>
      </c>
      <c r="AY97" s="10" t="s">
        <v>144</v>
      </c>
      <c r="BE97" s="207">
        <f>IF(O97="základní",K97,0)</f>
        <v>0</v>
      </c>
      <c r="BF97" s="207">
        <f>IF(O97="snížená",K97,0)</f>
        <v>0</v>
      </c>
      <c r="BG97" s="207">
        <f>IF(O97="zákl. přenesená",K97,0)</f>
        <v>0</v>
      </c>
      <c r="BH97" s="207">
        <f>IF(O97="sníž. přenesená",K97,0)</f>
        <v>0</v>
      </c>
      <c r="BI97" s="207">
        <f>IF(O97="nulová",K97,0)</f>
        <v>0</v>
      </c>
      <c r="BJ97" s="10" t="s">
        <v>74</v>
      </c>
      <c r="BK97" s="207">
        <f>ROUND(P97*H97,2)</f>
        <v>0</v>
      </c>
      <c r="BL97" s="10" t="s">
        <v>84</v>
      </c>
      <c r="BM97" s="10" t="s">
        <v>933</v>
      </c>
    </row>
    <row r="98" spans="2:51" s="208" customFormat="1" ht="13.5">
      <c r="B98" s="209"/>
      <c r="C98" s="210"/>
      <c r="D98" s="211" t="s">
        <v>163</v>
      </c>
      <c r="E98" s="212"/>
      <c r="F98" s="213" t="s">
        <v>934</v>
      </c>
      <c r="G98" s="210"/>
      <c r="H98" s="214">
        <v>15.584</v>
      </c>
      <c r="I98" s="215"/>
      <c r="J98" s="215"/>
      <c r="K98" s="210"/>
      <c r="L98" s="210"/>
      <c r="M98" s="216"/>
      <c r="N98" s="217"/>
      <c r="O98" s="218"/>
      <c r="P98" s="218"/>
      <c r="Q98" s="218"/>
      <c r="R98" s="218"/>
      <c r="S98" s="218"/>
      <c r="T98" s="218"/>
      <c r="U98" s="218"/>
      <c r="V98" s="218"/>
      <c r="W98" s="218"/>
      <c r="X98" s="219"/>
      <c r="AT98" s="220" t="s">
        <v>163</v>
      </c>
      <c r="AU98" s="220" t="s">
        <v>78</v>
      </c>
      <c r="AV98" s="208" t="s">
        <v>78</v>
      </c>
      <c r="AW98" s="208" t="s">
        <v>7</v>
      </c>
      <c r="AX98" s="208" t="s">
        <v>69</v>
      </c>
      <c r="AY98" s="220" t="s">
        <v>144</v>
      </c>
    </row>
    <row r="99" spans="2:51" s="221" customFormat="1" ht="13.5">
      <c r="B99" s="222"/>
      <c r="C99" s="223"/>
      <c r="D99" s="211" t="s">
        <v>163</v>
      </c>
      <c r="E99" s="224"/>
      <c r="F99" s="225" t="s">
        <v>179</v>
      </c>
      <c r="G99" s="223"/>
      <c r="H99" s="226">
        <v>15.584</v>
      </c>
      <c r="I99" s="227"/>
      <c r="J99" s="227"/>
      <c r="K99" s="223"/>
      <c r="L99" s="223"/>
      <c r="M99" s="228"/>
      <c r="N99" s="229"/>
      <c r="O99" s="230"/>
      <c r="P99" s="230"/>
      <c r="Q99" s="230"/>
      <c r="R99" s="230"/>
      <c r="S99" s="230"/>
      <c r="T99" s="230"/>
      <c r="U99" s="230"/>
      <c r="V99" s="230"/>
      <c r="W99" s="230"/>
      <c r="X99" s="231"/>
      <c r="AT99" s="232" t="s">
        <v>163</v>
      </c>
      <c r="AU99" s="232" t="s">
        <v>78</v>
      </c>
      <c r="AV99" s="221" t="s">
        <v>81</v>
      </c>
      <c r="AW99" s="221" t="s">
        <v>7</v>
      </c>
      <c r="AX99" s="221" t="s">
        <v>69</v>
      </c>
      <c r="AY99" s="232" t="s">
        <v>144</v>
      </c>
    </row>
    <row r="100" spans="2:51" s="208" customFormat="1" ht="13.5">
      <c r="B100" s="209"/>
      <c r="C100" s="210"/>
      <c r="D100" s="211" t="s">
        <v>163</v>
      </c>
      <c r="E100" s="212"/>
      <c r="F100" s="213" t="s">
        <v>935</v>
      </c>
      <c r="G100" s="210"/>
      <c r="H100" s="214">
        <v>80.033</v>
      </c>
      <c r="I100" s="215"/>
      <c r="J100" s="215"/>
      <c r="K100" s="210"/>
      <c r="L100" s="210"/>
      <c r="M100" s="216"/>
      <c r="N100" s="217"/>
      <c r="O100" s="218"/>
      <c r="P100" s="218"/>
      <c r="Q100" s="218"/>
      <c r="R100" s="218"/>
      <c r="S100" s="218"/>
      <c r="T100" s="218"/>
      <c r="U100" s="218"/>
      <c r="V100" s="218"/>
      <c r="W100" s="218"/>
      <c r="X100" s="219"/>
      <c r="AT100" s="220" t="s">
        <v>163</v>
      </c>
      <c r="AU100" s="220" t="s">
        <v>78</v>
      </c>
      <c r="AV100" s="208" t="s">
        <v>78</v>
      </c>
      <c r="AW100" s="208" t="s">
        <v>7</v>
      </c>
      <c r="AX100" s="208" t="s">
        <v>69</v>
      </c>
      <c r="AY100" s="220" t="s">
        <v>144</v>
      </c>
    </row>
    <row r="101" spans="2:51" s="208" customFormat="1" ht="13.5">
      <c r="B101" s="209"/>
      <c r="C101" s="210"/>
      <c r="D101" s="211" t="s">
        <v>163</v>
      </c>
      <c r="E101" s="212"/>
      <c r="F101" s="213" t="s">
        <v>936</v>
      </c>
      <c r="G101" s="210"/>
      <c r="H101" s="214">
        <v>50.958</v>
      </c>
      <c r="I101" s="215"/>
      <c r="J101" s="215"/>
      <c r="K101" s="210"/>
      <c r="L101" s="210"/>
      <c r="M101" s="216"/>
      <c r="N101" s="217"/>
      <c r="O101" s="218"/>
      <c r="P101" s="218"/>
      <c r="Q101" s="218"/>
      <c r="R101" s="218"/>
      <c r="S101" s="218"/>
      <c r="T101" s="218"/>
      <c r="U101" s="218"/>
      <c r="V101" s="218"/>
      <c r="W101" s="218"/>
      <c r="X101" s="219"/>
      <c r="AT101" s="220" t="s">
        <v>163</v>
      </c>
      <c r="AU101" s="220" t="s">
        <v>78</v>
      </c>
      <c r="AV101" s="208" t="s">
        <v>78</v>
      </c>
      <c r="AW101" s="208" t="s">
        <v>7</v>
      </c>
      <c r="AX101" s="208" t="s">
        <v>69</v>
      </c>
      <c r="AY101" s="220" t="s">
        <v>144</v>
      </c>
    </row>
    <row r="102" spans="2:51" s="221" customFormat="1" ht="13.5">
      <c r="B102" s="222"/>
      <c r="C102" s="223"/>
      <c r="D102" s="211" t="s">
        <v>163</v>
      </c>
      <c r="E102" s="224"/>
      <c r="F102" s="225" t="s">
        <v>179</v>
      </c>
      <c r="G102" s="223"/>
      <c r="H102" s="226">
        <v>130.991</v>
      </c>
      <c r="I102" s="227"/>
      <c r="J102" s="227"/>
      <c r="K102" s="223"/>
      <c r="L102" s="223"/>
      <c r="M102" s="228"/>
      <c r="N102" s="229"/>
      <c r="O102" s="230"/>
      <c r="P102" s="230"/>
      <c r="Q102" s="230"/>
      <c r="R102" s="230"/>
      <c r="S102" s="230"/>
      <c r="T102" s="230"/>
      <c r="U102" s="230"/>
      <c r="V102" s="230"/>
      <c r="W102" s="230"/>
      <c r="X102" s="231"/>
      <c r="AT102" s="232" t="s">
        <v>163</v>
      </c>
      <c r="AU102" s="232" t="s">
        <v>78</v>
      </c>
      <c r="AV102" s="221" t="s">
        <v>81</v>
      </c>
      <c r="AW102" s="221" t="s">
        <v>7</v>
      </c>
      <c r="AX102" s="221" t="s">
        <v>69</v>
      </c>
      <c r="AY102" s="232" t="s">
        <v>144</v>
      </c>
    </row>
    <row r="103" spans="2:51" s="208" customFormat="1" ht="13.5">
      <c r="B103" s="209"/>
      <c r="C103" s="210"/>
      <c r="D103" s="211" t="s">
        <v>163</v>
      </c>
      <c r="E103" s="212"/>
      <c r="F103" s="213" t="s">
        <v>937</v>
      </c>
      <c r="G103" s="210"/>
      <c r="H103" s="214">
        <v>9.35</v>
      </c>
      <c r="I103" s="215"/>
      <c r="J103" s="215"/>
      <c r="K103" s="210"/>
      <c r="L103" s="210"/>
      <c r="M103" s="216"/>
      <c r="N103" s="217"/>
      <c r="O103" s="218"/>
      <c r="P103" s="218"/>
      <c r="Q103" s="218"/>
      <c r="R103" s="218"/>
      <c r="S103" s="218"/>
      <c r="T103" s="218"/>
      <c r="U103" s="218"/>
      <c r="V103" s="218"/>
      <c r="W103" s="218"/>
      <c r="X103" s="219"/>
      <c r="AT103" s="220" t="s">
        <v>163</v>
      </c>
      <c r="AU103" s="220" t="s">
        <v>78</v>
      </c>
      <c r="AV103" s="208" t="s">
        <v>78</v>
      </c>
      <c r="AW103" s="208" t="s">
        <v>7</v>
      </c>
      <c r="AX103" s="208" t="s">
        <v>69</v>
      </c>
      <c r="AY103" s="220" t="s">
        <v>144</v>
      </c>
    </row>
    <row r="104" spans="2:51" s="208" customFormat="1" ht="13.5">
      <c r="B104" s="209"/>
      <c r="C104" s="210"/>
      <c r="D104" s="211" t="s">
        <v>163</v>
      </c>
      <c r="E104" s="212"/>
      <c r="F104" s="213" t="s">
        <v>938</v>
      </c>
      <c r="G104" s="210"/>
      <c r="H104" s="214">
        <v>65.496</v>
      </c>
      <c r="I104" s="215"/>
      <c r="J104" s="215"/>
      <c r="K104" s="210"/>
      <c r="L104" s="210"/>
      <c r="M104" s="216"/>
      <c r="N104" s="217"/>
      <c r="O104" s="218"/>
      <c r="P104" s="218"/>
      <c r="Q104" s="218"/>
      <c r="R104" s="218"/>
      <c r="S104" s="218"/>
      <c r="T104" s="218"/>
      <c r="U104" s="218"/>
      <c r="V104" s="218"/>
      <c r="W104" s="218"/>
      <c r="X104" s="219"/>
      <c r="AT104" s="220" t="s">
        <v>163</v>
      </c>
      <c r="AU104" s="220" t="s">
        <v>78</v>
      </c>
      <c r="AV104" s="208" t="s">
        <v>78</v>
      </c>
      <c r="AW104" s="208" t="s">
        <v>7</v>
      </c>
      <c r="AX104" s="208" t="s">
        <v>69</v>
      </c>
      <c r="AY104" s="220" t="s">
        <v>144</v>
      </c>
    </row>
    <row r="105" spans="2:51" s="208" customFormat="1" ht="13.5">
      <c r="B105" s="209"/>
      <c r="C105" s="210"/>
      <c r="D105" s="211" t="s">
        <v>163</v>
      </c>
      <c r="E105" s="212"/>
      <c r="F105" s="213" t="s">
        <v>939</v>
      </c>
      <c r="G105" s="210"/>
      <c r="H105" s="214">
        <v>-2.54</v>
      </c>
      <c r="I105" s="215"/>
      <c r="J105" s="215"/>
      <c r="K105" s="210"/>
      <c r="L105" s="210"/>
      <c r="M105" s="216"/>
      <c r="N105" s="217"/>
      <c r="O105" s="218"/>
      <c r="P105" s="218"/>
      <c r="Q105" s="218"/>
      <c r="R105" s="218"/>
      <c r="S105" s="218"/>
      <c r="T105" s="218"/>
      <c r="U105" s="218"/>
      <c r="V105" s="218"/>
      <c r="W105" s="218"/>
      <c r="X105" s="219"/>
      <c r="AT105" s="220" t="s">
        <v>163</v>
      </c>
      <c r="AU105" s="220" t="s">
        <v>78</v>
      </c>
      <c r="AV105" s="208" t="s">
        <v>78</v>
      </c>
      <c r="AW105" s="208" t="s">
        <v>7</v>
      </c>
      <c r="AX105" s="208" t="s">
        <v>69</v>
      </c>
      <c r="AY105" s="220" t="s">
        <v>144</v>
      </c>
    </row>
    <row r="106" spans="2:51" s="208" customFormat="1" ht="13.5">
      <c r="B106" s="209"/>
      <c r="C106" s="210"/>
      <c r="D106" s="211" t="s">
        <v>163</v>
      </c>
      <c r="E106" s="212"/>
      <c r="F106" s="213" t="s">
        <v>940</v>
      </c>
      <c r="G106" s="210"/>
      <c r="H106" s="214">
        <v>-23.355</v>
      </c>
      <c r="I106" s="215"/>
      <c r="J106" s="215"/>
      <c r="K106" s="210"/>
      <c r="L106" s="210"/>
      <c r="M106" s="216"/>
      <c r="N106" s="217"/>
      <c r="O106" s="218"/>
      <c r="P106" s="218"/>
      <c r="Q106" s="218"/>
      <c r="R106" s="218"/>
      <c r="S106" s="218"/>
      <c r="T106" s="218"/>
      <c r="U106" s="218"/>
      <c r="V106" s="218"/>
      <c r="W106" s="218"/>
      <c r="X106" s="219"/>
      <c r="AT106" s="220" t="s">
        <v>163</v>
      </c>
      <c r="AU106" s="220" t="s">
        <v>78</v>
      </c>
      <c r="AV106" s="208" t="s">
        <v>78</v>
      </c>
      <c r="AW106" s="208" t="s">
        <v>7</v>
      </c>
      <c r="AX106" s="208" t="s">
        <v>69</v>
      </c>
      <c r="AY106" s="220" t="s">
        <v>144</v>
      </c>
    </row>
    <row r="107" spans="2:51" s="208" customFormat="1" ht="13.5">
      <c r="B107" s="209"/>
      <c r="C107" s="210"/>
      <c r="D107" s="211" t="s">
        <v>163</v>
      </c>
      <c r="E107" s="212"/>
      <c r="F107" s="213" t="s">
        <v>941</v>
      </c>
      <c r="G107" s="210"/>
      <c r="H107" s="214">
        <v>3.309</v>
      </c>
      <c r="I107" s="215"/>
      <c r="J107" s="215"/>
      <c r="K107" s="210"/>
      <c r="L107" s="210"/>
      <c r="M107" s="216"/>
      <c r="N107" s="217"/>
      <c r="O107" s="218"/>
      <c r="P107" s="218"/>
      <c r="Q107" s="218"/>
      <c r="R107" s="218"/>
      <c r="S107" s="218"/>
      <c r="T107" s="218"/>
      <c r="U107" s="218"/>
      <c r="V107" s="218"/>
      <c r="W107" s="218"/>
      <c r="X107" s="219"/>
      <c r="AT107" s="220" t="s">
        <v>163</v>
      </c>
      <c r="AU107" s="220" t="s">
        <v>78</v>
      </c>
      <c r="AV107" s="208" t="s">
        <v>78</v>
      </c>
      <c r="AW107" s="208" t="s">
        <v>7</v>
      </c>
      <c r="AX107" s="208" t="s">
        <v>69</v>
      </c>
      <c r="AY107" s="220" t="s">
        <v>144</v>
      </c>
    </row>
    <row r="108" spans="2:51" s="208" customFormat="1" ht="13.5">
      <c r="B108" s="209"/>
      <c r="C108" s="210"/>
      <c r="D108" s="211" t="s">
        <v>163</v>
      </c>
      <c r="E108" s="212"/>
      <c r="F108" s="213" t="s">
        <v>721</v>
      </c>
      <c r="G108" s="210"/>
      <c r="H108" s="214">
        <v>2.041</v>
      </c>
      <c r="I108" s="215"/>
      <c r="J108" s="215"/>
      <c r="K108" s="210"/>
      <c r="L108" s="210"/>
      <c r="M108" s="216"/>
      <c r="N108" s="217"/>
      <c r="O108" s="218"/>
      <c r="P108" s="218"/>
      <c r="Q108" s="218"/>
      <c r="R108" s="218"/>
      <c r="S108" s="218"/>
      <c r="T108" s="218"/>
      <c r="U108" s="218"/>
      <c r="V108" s="218"/>
      <c r="W108" s="218"/>
      <c r="X108" s="219"/>
      <c r="AT108" s="220" t="s">
        <v>163</v>
      </c>
      <c r="AU108" s="220" t="s">
        <v>78</v>
      </c>
      <c r="AV108" s="208" t="s">
        <v>78</v>
      </c>
      <c r="AW108" s="208" t="s">
        <v>7</v>
      </c>
      <c r="AX108" s="208" t="s">
        <v>69</v>
      </c>
      <c r="AY108" s="220" t="s">
        <v>144</v>
      </c>
    </row>
    <row r="109" spans="2:51" s="221" customFormat="1" ht="13.5">
      <c r="B109" s="222"/>
      <c r="C109" s="223"/>
      <c r="D109" s="211" t="s">
        <v>163</v>
      </c>
      <c r="E109" s="224"/>
      <c r="F109" s="225" t="s">
        <v>179</v>
      </c>
      <c r="G109" s="223"/>
      <c r="H109" s="226">
        <v>54.301</v>
      </c>
      <c r="I109" s="227"/>
      <c r="J109" s="227"/>
      <c r="K109" s="223"/>
      <c r="L109" s="223"/>
      <c r="M109" s="228"/>
      <c r="N109" s="229"/>
      <c r="O109" s="230"/>
      <c r="P109" s="230"/>
      <c r="Q109" s="230"/>
      <c r="R109" s="230"/>
      <c r="S109" s="230"/>
      <c r="T109" s="230"/>
      <c r="U109" s="230"/>
      <c r="V109" s="230"/>
      <c r="W109" s="230"/>
      <c r="X109" s="231"/>
      <c r="AT109" s="232" t="s">
        <v>163</v>
      </c>
      <c r="AU109" s="232" t="s">
        <v>78</v>
      </c>
      <c r="AV109" s="221" t="s">
        <v>81</v>
      </c>
      <c r="AW109" s="221" t="s">
        <v>7</v>
      </c>
      <c r="AX109" s="221" t="s">
        <v>69</v>
      </c>
      <c r="AY109" s="232" t="s">
        <v>144</v>
      </c>
    </row>
    <row r="110" spans="2:51" s="208" customFormat="1" ht="13.5">
      <c r="B110" s="209"/>
      <c r="C110" s="210"/>
      <c r="D110" s="211" t="s">
        <v>163</v>
      </c>
      <c r="E110" s="212"/>
      <c r="F110" s="213" t="s">
        <v>942</v>
      </c>
      <c r="G110" s="210"/>
      <c r="H110" s="214">
        <v>27.151</v>
      </c>
      <c r="I110" s="215"/>
      <c r="J110" s="215"/>
      <c r="K110" s="210"/>
      <c r="L110" s="210"/>
      <c r="M110" s="216"/>
      <c r="N110" s="217"/>
      <c r="O110" s="218"/>
      <c r="P110" s="218"/>
      <c r="Q110" s="218"/>
      <c r="R110" s="218"/>
      <c r="S110" s="218"/>
      <c r="T110" s="218"/>
      <c r="U110" s="218"/>
      <c r="V110" s="218"/>
      <c r="W110" s="218"/>
      <c r="X110" s="219"/>
      <c r="AT110" s="220" t="s">
        <v>163</v>
      </c>
      <c r="AU110" s="220" t="s">
        <v>78</v>
      </c>
      <c r="AV110" s="208" t="s">
        <v>78</v>
      </c>
      <c r="AW110" s="208" t="s">
        <v>7</v>
      </c>
      <c r="AX110" s="208" t="s">
        <v>74</v>
      </c>
      <c r="AY110" s="220" t="s">
        <v>144</v>
      </c>
    </row>
    <row r="111" spans="2:65" s="27" customFormat="1" ht="16.5" customHeight="1">
      <c r="B111" s="28"/>
      <c r="C111" s="196" t="s">
        <v>93</v>
      </c>
      <c r="D111" s="196" t="s">
        <v>146</v>
      </c>
      <c r="E111" s="197" t="s">
        <v>184</v>
      </c>
      <c r="F111" s="198" t="s">
        <v>185</v>
      </c>
      <c r="G111" s="199" t="s">
        <v>171</v>
      </c>
      <c r="H111" s="200">
        <v>27.151</v>
      </c>
      <c r="I111" s="201"/>
      <c r="J111" s="201"/>
      <c r="K111" s="202">
        <f>ROUND(P111*H111,2)</f>
        <v>0</v>
      </c>
      <c r="L111" s="198"/>
      <c r="M111" s="49"/>
      <c r="N111" s="203"/>
      <c r="O111" s="204" t="s">
        <v>38</v>
      </c>
      <c r="P111" s="125">
        <f>I111+J111</f>
        <v>0</v>
      </c>
      <c r="Q111" s="125">
        <f>ROUND(I111*H111,2)</f>
        <v>0</v>
      </c>
      <c r="R111" s="125">
        <f>ROUND(J111*H111,2)</f>
        <v>0</v>
      </c>
      <c r="S111" s="29"/>
      <c r="T111" s="205">
        <f>S111*H111</f>
        <v>0</v>
      </c>
      <c r="U111" s="205">
        <v>0</v>
      </c>
      <c r="V111" s="205">
        <f>U111*H111</f>
        <v>0</v>
      </c>
      <c r="W111" s="205">
        <v>0</v>
      </c>
      <c r="X111" s="206">
        <f>W111*H111</f>
        <v>0</v>
      </c>
      <c r="AR111" s="10" t="s">
        <v>84</v>
      </c>
      <c r="AT111" s="10" t="s">
        <v>146</v>
      </c>
      <c r="AU111" s="10" t="s">
        <v>78</v>
      </c>
      <c r="AY111" s="10" t="s">
        <v>144</v>
      </c>
      <c r="BE111" s="207">
        <f>IF(O111="základní",K111,0)</f>
        <v>0</v>
      </c>
      <c r="BF111" s="207">
        <f>IF(O111="snížená",K111,0)</f>
        <v>0</v>
      </c>
      <c r="BG111" s="207">
        <f>IF(O111="zákl. přenesená",K111,0)</f>
        <v>0</v>
      </c>
      <c r="BH111" s="207">
        <f>IF(O111="sníž. přenesená",K111,0)</f>
        <v>0</v>
      </c>
      <c r="BI111" s="207">
        <f>IF(O111="nulová",K111,0)</f>
        <v>0</v>
      </c>
      <c r="BJ111" s="10" t="s">
        <v>74</v>
      </c>
      <c r="BK111" s="207">
        <f>ROUND(P111*H111,2)</f>
        <v>0</v>
      </c>
      <c r="BL111" s="10" t="s">
        <v>84</v>
      </c>
      <c r="BM111" s="10" t="s">
        <v>943</v>
      </c>
    </row>
    <row r="112" spans="2:65" s="27" customFormat="1" ht="16.5" customHeight="1">
      <c r="B112" s="28"/>
      <c r="C112" s="196" t="s">
        <v>96</v>
      </c>
      <c r="D112" s="196" t="s">
        <v>146</v>
      </c>
      <c r="E112" s="197" t="s">
        <v>188</v>
      </c>
      <c r="F112" s="198" t="s">
        <v>189</v>
      </c>
      <c r="G112" s="199" t="s">
        <v>171</v>
      </c>
      <c r="H112" s="200">
        <v>21.72</v>
      </c>
      <c r="I112" s="201"/>
      <c r="J112" s="201"/>
      <c r="K112" s="202">
        <f>ROUND(P112*H112,2)</f>
        <v>0</v>
      </c>
      <c r="L112" s="198"/>
      <c r="M112" s="49"/>
      <c r="N112" s="203"/>
      <c r="O112" s="204" t="s">
        <v>38</v>
      </c>
      <c r="P112" s="125">
        <f>I112+J112</f>
        <v>0</v>
      </c>
      <c r="Q112" s="125">
        <f>ROUND(I112*H112,2)</f>
        <v>0</v>
      </c>
      <c r="R112" s="125">
        <f>ROUND(J112*H112,2)</f>
        <v>0</v>
      </c>
      <c r="S112" s="29"/>
      <c r="T112" s="205">
        <f>S112*H112</f>
        <v>0</v>
      </c>
      <c r="U112" s="205">
        <v>0</v>
      </c>
      <c r="V112" s="205">
        <f>U112*H112</f>
        <v>0</v>
      </c>
      <c r="W112" s="205">
        <v>0</v>
      </c>
      <c r="X112" s="206">
        <f>W112*H112</f>
        <v>0</v>
      </c>
      <c r="AR112" s="10" t="s">
        <v>84</v>
      </c>
      <c r="AT112" s="10" t="s">
        <v>146</v>
      </c>
      <c r="AU112" s="10" t="s">
        <v>78</v>
      </c>
      <c r="AY112" s="10" t="s">
        <v>144</v>
      </c>
      <c r="BE112" s="207">
        <f>IF(O112="základní",K112,0)</f>
        <v>0</v>
      </c>
      <c r="BF112" s="207">
        <f>IF(O112="snížená",K112,0)</f>
        <v>0</v>
      </c>
      <c r="BG112" s="207">
        <f>IF(O112="zákl. přenesená",K112,0)</f>
        <v>0</v>
      </c>
      <c r="BH112" s="207">
        <f>IF(O112="sníž. přenesená",K112,0)</f>
        <v>0</v>
      </c>
      <c r="BI112" s="207">
        <f>IF(O112="nulová",K112,0)</f>
        <v>0</v>
      </c>
      <c r="BJ112" s="10" t="s">
        <v>74</v>
      </c>
      <c r="BK112" s="207">
        <f>ROUND(P112*H112,2)</f>
        <v>0</v>
      </c>
      <c r="BL112" s="10" t="s">
        <v>84</v>
      </c>
      <c r="BM112" s="10" t="s">
        <v>944</v>
      </c>
    </row>
    <row r="113" spans="2:51" s="208" customFormat="1" ht="13.5">
      <c r="B113" s="209"/>
      <c r="C113" s="210"/>
      <c r="D113" s="211" t="s">
        <v>163</v>
      </c>
      <c r="E113" s="212"/>
      <c r="F113" s="213" t="s">
        <v>945</v>
      </c>
      <c r="G113" s="210"/>
      <c r="H113" s="214">
        <v>21.72</v>
      </c>
      <c r="I113" s="215"/>
      <c r="J113" s="215"/>
      <c r="K113" s="210"/>
      <c r="L113" s="210"/>
      <c r="M113" s="216"/>
      <c r="N113" s="217"/>
      <c r="O113" s="218"/>
      <c r="P113" s="218"/>
      <c r="Q113" s="218"/>
      <c r="R113" s="218"/>
      <c r="S113" s="218"/>
      <c r="T113" s="218"/>
      <c r="U113" s="218"/>
      <c r="V113" s="218"/>
      <c r="W113" s="218"/>
      <c r="X113" s="219"/>
      <c r="AT113" s="220" t="s">
        <v>163</v>
      </c>
      <c r="AU113" s="220" t="s">
        <v>78</v>
      </c>
      <c r="AV113" s="208" t="s">
        <v>78</v>
      </c>
      <c r="AW113" s="208" t="s">
        <v>7</v>
      </c>
      <c r="AX113" s="208" t="s">
        <v>74</v>
      </c>
      <c r="AY113" s="220" t="s">
        <v>144</v>
      </c>
    </row>
    <row r="114" spans="2:65" s="27" customFormat="1" ht="16.5" customHeight="1">
      <c r="B114" s="28"/>
      <c r="C114" s="196" t="s">
        <v>187</v>
      </c>
      <c r="D114" s="196" t="s">
        <v>146</v>
      </c>
      <c r="E114" s="197" t="s">
        <v>193</v>
      </c>
      <c r="F114" s="198" t="s">
        <v>194</v>
      </c>
      <c r="G114" s="199" t="s">
        <v>171</v>
      </c>
      <c r="H114" s="200">
        <v>21.72</v>
      </c>
      <c r="I114" s="201"/>
      <c r="J114" s="201"/>
      <c r="K114" s="202">
        <f>ROUND(P114*H114,2)</f>
        <v>0</v>
      </c>
      <c r="L114" s="198"/>
      <c r="M114" s="49"/>
      <c r="N114" s="203"/>
      <c r="O114" s="204" t="s">
        <v>38</v>
      </c>
      <c r="P114" s="125">
        <f>I114+J114</f>
        <v>0</v>
      </c>
      <c r="Q114" s="125">
        <f>ROUND(I114*H114,2)</f>
        <v>0</v>
      </c>
      <c r="R114" s="125">
        <f>ROUND(J114*H114,2)</f>
        <v>0</v>
      </c>
      <c r="S114" s="29"/>
      <c r="T114" s="205">
        <f>S114*H114</f>
        <v>0</v>
      </c>
      <c r="U114" s="205">
        <v>0</v>
      </c>
      <c r="V114" s="205">
        <f>U114*H114</f>
        <v>0</v>
      </c>
      <c r="W114" s="205">
        <v>0</v>
      </c>
      <c r="X114" s="206">
        <f>W114*H114</f>
        <v>0</v>
      </c>
      <c r="AR114" s="10" t="s">
        <v>84</v>
      </c>
      <c r="AT114" s="10" t="s">
        <v>146</v>
      </c>
      <c r="AU114" s="10" t="s">
        <v>78</v>
      </c>
      <c r="AY114" s="10" t="s">
        <v>144</v>
      </c>
      <c r="BE114" s="207">
        <f>IF(O114="základní",K114,0)</f>
        <v>0</v>
      </c>
      <c r="BF114" s="207">
        <f>IF(O114="snížená",K114,0)</f>
        <v>0</v>
      </c>
      <c r="BG114" s="207">
        <f>IF(O114="zákl. přenesená",K114,0)</f>
        <v>0</v>
      </c>
      <c r="BH114" s="207">
        <f>IF(O114="sníž. přenesená",K114,0)</f>
        <v>0</v>
      </c>
      <c r="BI114" s="207">
        <f>IF(O114="nulová",K114,0)</f>
        <v>0</v>
      </c>
      <c r="BJ114" s="10" t="s">
        <v>74</v>
      </c>
      <c r="BK114" s="207">
        <f>ROUND(P114*H114,2)</f>
        <v>0</v>
      </c>
      <c r="BL114" s="10" t="s">
        <v>84</v>
      </c>
      <c r="BM114" s="10" t="s">
        <v>946</v>
      </c>
    </row>
    <row r="115" spans="2:65" s="27" customFormat="1" ht="16.5" customHeight="1">
      <c r="B115" s="28"/>
      <c r="C115" s="196" t="s">
        <v>192</v>
      </c>
      <c r="D115" s="196" t="s">
        <v>146</v>
      </c>
      <c r="E115" s="197" t="s">
        <v>197</v>
      </c>
      <c r="F115" s="198" t="s">
        <v>198</v>
      </c>
      <c r="G115" s="199" t="s">
        <v>171</v>
      </c>
      <c r="H115" s="200">
        <v>5.43</v>
      </c>
      <c r="I115" s="201"/>
      <c r="J115" s="201"/>
      <c r="K115" s="202">
        <f>ROUND(P115*H115,2)</f>
        <v>0</v>
      </c>
      <c r="L115" s="198"/>
      <c r="M115" s="49"/>
      <c r="N115" s="203"/>
      <c r="O115" s="204" t="s">
        <v>38</v>
      </c>
      <c r="P115" s="125">
        <f>I115+J115</f>
        <v>0</v>
      </c>
      <c r="Q115" s="125">
        <f>ROUND(I115*H115,2)</f>
        <v>0</v>
      </c>
      <c r="R115" s="125">
        <f>ROUND(J115*H115,2)</f>
        <v>0</v>
      </c>
      <c r="S115" s="29"/>
      <c r="T115" s="205">
        <f>S115*H115</f>
        <v>0</v>
      </c>
      <c r="U115" s="205">
        <v>0.010440000000000001</v>
      </c>
      <c r="V115" s="205">
        <f>U115*H115</f>
        <v>0.0566892</v>
      </c>
      <c r="W115" s="205">
        <v>0</v>
      </c>
      <c r="X115" s="206">
        <f>W115*H115</f>
        <v>0</v>
      </c>
      <c r="AR115" s="10" t="s">
        <v>84</v>
      </c>
      <c r="AT115" s="10" t="s">
        <v>146</v>
      </c>
      <c r="AU115" s="10" t="s">
        <v>78</v>
      </c>
      <c r="AY115" s="10" t="s">
        <v>144</v>
      </c>
      <c r="BE115" s="207">
        <f>IF(O115="základní",K115,0)</f>
        <v>0</v>
      </c>
      <c r="BF115" s="207">
        <f>IF(O115="snížená",K115,0)</f>
        <v>0</v>
      </c>
      <c r="BG115" s="207">
        <f>IF(O115="zákl. přenesená",K115,0)</f>
        <v>0</v>
      </c>
      <c r="BH115" s="207">
        <f>IF(O115="sníž. přenesená",K115,0)</f>
        <v>0</v>
      </c>
      <c r="BI115" s="207">
        <f>IF(O115="nulová",K115,0)</f>
        <v>0</v>
      </c>
      <c r="BJ115" s="10" t="s">
        <v>74</v>
      </c>
      <c r="BK115" s="207">
        <f>ROUND(P115*H115,2)</f>
        <v>0</v>
      </c>
      <c r="BL115" s="10" t="s">
        <v>84</v>
      </c>
      <c r="BM115" s="10" t="s">
        <v>947</v>
      </c>
    </row>
    <row r="116" spans="2:51" s="208" customFormat="1" ht="13.5">
      <c r="B116" s="209"/>
      <c r="C116" s="210"/>
      <c r="D116" s="211" t="s">
        <v>163</v>
      </c>
      <c r="E116" s="212"/>
      <c r="F116" s="213" t="s">
        <v>948</v>
      </c>
      <c r="G116" s="210"/>
      <c r="H116" s="214">
        <v>5.43</v>
      </c>
      <c r="I116" s="215"/>
      <c r="J116" s="215"/>
      <c r="K116" s="210"/>
      <c r="L116" s="210"/>
      <c r="M116" s="216"/>
      <c r="N116" s="217"/>
      <c r="O116" s="218"/>
      <c r="P116" s="218"/>
      <c r="Q116" s="218"/>
      <c r="R116" s="218"/>
      <c r="S116" s="218"/>
      <c r="T116" s="218"/>
      <c r="U116" s="218"/>
      <c r="V116" s="218"/>
      <c r="W116" s="218"/>
      <c r="X116" s="219"/>
      <c r="AT116" s="220" t="s">
        <v>163</v>
      </c>
      <c r="AU116" s="220" t="s">
        <v>78</v>
      </c>
      <c r="AV116" s="208" t="s">
        <v>78</v>
      </c>
      <c r="AW116" s="208" t="s">
        <v>7</v>
      </c>
      <c r="AX116" s="208" t="s">
        <v>74</v>
      </c>
      <c r="AY116" s="220" t="s">
        <v>144</v>
      </c>
    </row>
    <row r="117" spans="2:65" s="27" customFormat="1" ht="16.5" customHeight="1">
      <c r="B117" s="28"/>
      <c r="C117" s="196" t="s">
        <v>196</v>
      </c>
      <c r="D117" s="196" t="s">
        <v>146</v>
      </c>
      <c r="E117" s="197" t="s">
        <v>202</v>
      </c>
      <c r="F117" s="198" t="s">
        <v>203</v>
      </c>
      <c r="G117" s="199" t="s">
        <v>204</v>
      </c>
      <c r="H117" s="200">
        <v>15.584</v>
      </c>
      <c r="I117" s="201"/>
      <c r="J117" s="201"/>
      <c r="K117" s="202">
        <f>ROUND(P117*H117,2)</f>
        <v>0</v>
      </c>
      <c r="L117" s="198"/>
      <c r="M117" s="49"/>
      <c r="N117" s="203"/>
      <c r="O117" s="204" t="s">
        <v>38</v>
      </c>
      <c r="P117" s="125">
        <f>I117+J117</f>
        <v>0</v>
      </c>
      <c r="Q117" s="125">
        <f>ROUND(I117*H117,2)</f>
        <v>0</v>
      </c>
      <c r="R117" s="125">
        <f>ROUND(J117*H117,2)</f>
        <v>0</v>
      </c>
      <c r="S117" s="29"/>
      <c r="T117" s="205">
        <f>S117*H117</f>
        <v>0</v>
      </c>
      <c r="U117" s="205">
        <v>0.0008399999999999999</v>
      </c>
      <c r="V117" s="205">
        <f>U117*H117</f>
        <v>0.01309056</v>
      </c>
      <c r="W117" s="205">
        <v>0</v>
      </c>
      <c r="X117" s="206">
        <f>W117*H117</f>
        <v>0</v>
      </c>
      <c r="AR117" s="10" t="s">
        <v>84</v>
      </c>
      <c r="AT117" s="10" t="s">
        <v>146</v>
      </c>
      <c r="AU117" s="10" t="s">
        <v>78</v>
      </c>
      <c r="AY117" s="10" t="s">
        <v>144</v>
      </c>
      <c r="BE117" s="207">
        <f>IF(O117="základní",K117,0)</f>
        <v>0</v>
      </c>
      <c r="BF117" s="207">
        <f>IF(O117="snížená",K117,0)</f>
        <v>0</v>
      </c>
      <c r="BG117" s="207">
        <f>IF(O117="zákl. přenesená",K117,0)</f>
        <v>0</v>
      </c>
      <c r="BH117" s="207">
        <f>IF(O117="sníž. přenesená",K117,0)</f>
        <v>0</v>
      </c>
      <c r="BI117" s="207">
        <f>IF(O117="nulová",K117,0)</f>
        <v>0</v>
      </c>
      <c r="BJ117" s="10" t="s">
        <v>74</v>
      </c>
      <c r="BK117" s="207">
        <f>ROUND(P117*H117,2)</f>
        <v>0</v>
      </c>
      <c r="BL117" s="10" t="s">
        <v>84</v>
      </c>
      <c r="BM117" s="10" t="s">
        <v>949</v>
      </c>
    </row>
    <row r="118" spans="2:51" s="208" customFormat="1" ht="13.5">
      <c r="B118" s="209"/>
      <c r="C118" s="210"/>
      <c r="D118" s="211" t="s">
        <v>163</v>
      </c>
      <c r="E118" s="212"/>
      <c r="F118" s="213" t="s">
        <v>950</v>
      </c>
      <c r="G118" s="210"/>
      <c r="H118" s="214">
        <v>15.584</v>
      </c>
      <c r="I118" s="215"/>
      <c r="J118" s="215"/>
      <c r="K118" s="210"/>
      <c r="L118" s="210"/>
      <c r="M118" s="216"/>
      <c r="N118" s="217"/>
      <c r="O118" s="218"/>
      <c r="P118" s="218"/>
      <c r="Q118" s="218"/>
      <c r="R118" s="218"/>
      <c r="S118" s="218"/>
      <c r="T118" s="218"/>
      <c r="U118" s="218"/>
      <c r="V118" s="218"/>
      <c r="W118" s="218"/>
      <c r="X118" s="219"/>
      <c r="AT118" s="220" t="s">
        <v>163</v>
      </c>
      <c r="AU118" s="220" t="s">
        <v>78</v>
      </c>
      <c r="AV118" s="208" t="s">
        <v>78</v>
      </c>
      <c r="AW118" s="208" t="s">
        <v>7</v>
      </c>
      <c r="AX118" s="208" t="s">
        <v>74</v>
      </c>
      <c r="AY118" s="220" t="s">
        <v>144</v>
      </c>
    </row>
    <row r="119" spans="2:65" s="27" customFormat="1" ht="16.5" customHeight="1">
      <c r="B119" s="28"/>
      <c r="C119" s="196" t="s">
        <v>208</v>
      </c>
      <c r="D119" s="196" t="s">
        <v>146</v>
      </c>
      <c r="E119" s="197" t="s">
        <v>214</v>
      </c>
      <c r="F119" s="198" t="s">
        <v>215</v>
      </c>
      <c r="G119" s="199" t="s">
        <v>204</v>
      </c>
      <c r="H119" s="200">
        <v>15.584</v>
      </c>
      <c r="I119" s="201"/>
      <c r="J119" s="201"/>
      <c r="K119" s="202">
        <f>ROUND(P119*H119,2)</f>
        <v>0</v>
      </c>
      <c r="L119" s="198"/>
      <c r="M119" s="49"/>
      <c r="N119" s="203"/>
      <c r="O119" s="204" t="s">
        <v>38</v>
      </c>
      <c r="P119" s="125">
        <f>I119+J119</f>
        <v>0</v>
      </c>
      <c r="Q119" s="125">
        <f>ROUND(I119*H119,2)</f>
        <v>0</v>
      </c>
      <c r="R119" s="125">
        <f>ROUND(J119*H119,2)</f>
        <v>0</v>
      </c>
      <c r="S119" s="29"/>
      <c r="T119" s="205">
        <f>S119*H119</f>
        <v>0</v>
      </c>
      <c r="U119" s="205">
        <v>0</v>
      </c>
      <c r="V119" s="205">
        <f>U119*H119</f>
        <v>0</v>
      </c>
      <c r="W119" s="205">
        <v>0</v>
      </c>
      <c r="X119" s="206">
        <f>W119*H119</f>
        <v>0</v>
      </c>
      <c r="AR119" s="10" t="s">
        <v>84</v>
      </c>
      <c r="AT119" s="10" t="s">
        <v>146</v>
      </c>
      <c r="AU119" s="10" t="s">
        <v>78</v>
      </c>
      <c r="AY119" s="10" t="s">
        <v>144</v>
      </c>
      <c r="BE119" s="207">
        <f>IF(O119="základní",K119,0)</f>
        <v>0</v>
      </c>
      <c r="BF119" s="207">
        <f>IF(O119="snížená",K119,0)</f>
        <v>0</v>
      </c>
      <c r="BG119" s="207">
        <f>IF(O119="zákl. přenesená",K119,0)</f>
        <v>0</v>
      </c>
      <c r="BH119" s="207">
        <f>IF(O119="sníž. přenesená",K119,0)</f>
        <v>0</v>
      </c>
      <c r="BI119" s="207">
        <f>IF(O119="nulová",K119,0)</f>
        <v>0</v>
      </c>
      <c r="BJ119" s="10" t="s">
        <v>74</v>
      </c>
      <c r="BK119" s="207">
        <f>ROUND(P119*H119,2)</f>
        <v>0</v>
      </c>
      <c r="BL119" s="10" t="s">
        <v>84</v>
      </c>
      <c r="BM119" s="10" t="s">
        <v>951</v>
      </c>
    </row>
    <row r="120" spans="2:65" s="27" customFormat="1" ht="16.5" customHeight="1">
      <c r="B120" s="28"/>
      <c r="C120" s="196" t="s">
        <v>217</v>
      </c>
      <c r="D120" s="196" t="s">
        <v>146</v>
      </c>
      <c r="E120" s="197" t="s">
        <v>952</v>
      </c>
      <c r="F120" s="198" t="s">
        <v>953</v>
      </c>
      <c r="G120" s="199" t="s">
        <v>171</v>
      </c>
      <c r="H120" s="200">
        <v>48.871</v>
      </c>
      <c r="I120" s="201"/>
      <c r="J120" s="201"/>
      <c r="K120" s="202">
        <f>ROUND(P120*H120,2)</f>
        <v>0</v>
      </c>
      <c r="L120" s="198"/>
      <c r="M120" s="49"/>
      <c r="N120" s="203"/>
      <c r="O120" s="204" t="s">
        <v>38</v>
      </c>
      <c r="P120" s="125">
        <f>I120+J120</f>
        <v>0</v>
      </c>
      <c r="Q120" s="125">
        <f>ROUND(I120*H120,2)</f>
        <v>0</v>
      </c>
      <c r="R120" s="125">
        <f>ROUND(J120*H120,2)</f>
        <v>0</v>
      </c>
      <c r="S120" s="29"/>
      <c r="T120" s="205">
        <f>S120*H120</f>
        <v>0</v>
      </c>
      <c r="U120" s="205">
        <v>0</v>
      </c>
      <c r="V120" s="205">
        <f>U120*H120</f>
        <v>0</v>
      </c>
      <c r="W120" s="205">
        <v>0</v>
      </c>
      <c r="X120" s="206">
        <f>W120*H120</f>
        <v>0</v>
      </c>
      <c r="AR120" s="10" t="s">
        <v>84</v>
      </c>
      <c r="AT120" s="10" t="s">
        <v>146</v>
      </c>
      <c r="AU120" s="10" t="s">
        <v>78</v>
      </c>
      <c r="AY120" s="10" t="s">
        <v>144</v>
      </c>
      <c r="BE120" s="207">
        <f>IF(O120="základní",K120,0)</f>
        <v>0</v>
      </c>
      <c r="BF120" s="207">
        <f>IF(O120="snížená",K120,0)</f>
        <v>0</v>
      </c>
      <c r="BG120" s="207">
        <f>IF(O120="zákl. přenesená",K120,0)</f>
        <v>0</v>
      </c>
      <c r="BH120" s="207">
        <f>IF(O120="sníž. přenesená",K120,0)</f>
        <v>0</v>
      </c>
      <c r="BI120" s="207">
        <f>IF(O120="nulová",K120,0)</f>
        <v>0</v>
      </c>
      <c r="BJ120" s="10" t="s">
        <v>74</v>
      </c>
      <c r="BK120" s="207">
        <f>ROUND(P120*H120,2)</f>
        <v>0</v>
      </c>
      <c r="BL120" s="10" t="s">
        <v>84</v>
      </c>
      <c r="BM120" s="10" t="s">
        <v>954</v>
      </c>
    </row>
    <row r="121" spans="2:51" s="208" customFormat="1" ht="13.5">
      <c r="B121" s="209"/>
      <c r="C121" s="210"/>
      <c r="D121" s="211" t="s">
        <v>163</v>
      </c>
      <c r="E121" s="212"/>
      <c r="F121" s="213" t="s">
        <v>955</v>
      </c>
      <c r="G121" s="210"/>
      <c r="H121" s="214">
        <v>48.871</v>
      </c>
      <c r="I121" s="215"/>
      <c r="J121" s="215"/>
      <c r="K121" s="210"/>
      <c r="L121" s="210"/>
      <c r="M121" s="216"/>
      <c r="N121" s="217"/>
      <c r="O121" s="218"/>
      <c r="P121" s="218"/>
      <c r="Q121" s="218"/>
      <c r="R121" s="218"/>
      <c r="S121" s="218"/>
      <c r="T121" s="218"/>
      <c r="U121" s="218"/>
      <c r="V121" s="218"/>
      <c r="W121" s="218"/>
      <c r="X121" s="219"/>
      <c r="AT121" s="220" t="s">
        <v>163</v>
      </c>
      <c r="AU121" s="220" t="s">
        <v>78</v>
      </c>
      <c r="AV121" s="208" t="s">
        <v>78</v>
      </c>
      <c r="AW121" s="208" t="s">
        <v>7</v>
      </c>
      <c r="AX121" s="208" t="s">
        <v>74</v>
      </c>
      <c r="AY121" s="220" t="s">
        <v>144</v>
      </c>
    </row>
    <row r="122" spans="2:65" s="27" customFormat="1" ht="16.5" customHeight="1">
      <c r="B122" s="28"/>
      <c r="C122" s="196" t="s">
        <v>221</v>
      </c>
      <c r="D122" s="196" t="s">
        <v>146</v>
      </c>
      <c r="E122" s="197" t="s">
        <v>956</v>
      </c>
      <c r="F122" s="198" t="s">
        <v>957</v>
      </c>
      <c r="G122" s="199" t="s">
        <v>171</v>
      </c>
      <c r="H122" s="200">
        <v>5.43</v>
      </c>
      <c r="I122" s="201"/>
      <c r="J122" s="201"/>
      <c r="K122" s="202">
        <f>ROUND(P122*H122,2)</f>
        <v>0</v>
      </c>
      <c r="L122" s="198"/>
      <c r="M122" s="49"/>
      <c r="N122" s="203"/>
      <c r="O122" s="204" t="s">
        <v>38</v>
      </c>
      <c r="P122" s="125">
        <f>I122+J122</f>
        <v>0</v>
      </c>
      <c r="Q122" s="125">
        <f>ROUND(I122*H122,2)</f>
        <v>0</v>
      </c>
      <c r="R122" s="125">
        <f>ROUND(J122*H122,2)</f>
        <v>0</v>
      </c>
      <c r="S122" s="29"/>
      <c r="T122" s="205">
        <f>S122*H122</f>
        <v>0</v>
      </c>
      <c r="U122" s="205">
        <v>0</v>
      </c>
      <c r="V122" s="205">
        <f>U122*H122</f>
        <v>0</v>
      </c>
      <c r="W122" s="205">
        <v>0</v>
      </c>
      <c r="X122" s="206">
        <f>W122*H122</f>
        <v>0</v>
      </c>
      <c r="AR122" s="10" t="s">
        <v>84</v>
      </c>
      <c r="AT122" s="10" t="s">
        <v>146</v>
      </c>
      <c r="AU122" s="10" t="s">
        <v>78</v>
      </c>
      <c r="AY122" s="10" t="s">
        <v>144</v>
      </c>
      <c r="BE122" s="207">
        <f>IF(O122="základní",K122,0)</f>
        <v>0</v>
      </c>
      <c r="BF122" s="207">
        <f>IF(O122="snížená",K122,0)</f>
        <v>0</v>
      </c>
      <c r="BG122" s="207">
        <f>IF(O122="zákl. přenesená",K122,0)</f>
        <v>0</v>
      </c>
      <c r="BH122" s="207">
        <f>IF(O122="sníž. přenesená",K122,0)</f>
        <v>0</v>
      </c>
      <c r="BI122" s="207">
        <f>IF(O122="nulová",K122,0)</f>
        <v>0</v>
      </c>
      <c r="BJ122" s="10" t="s">
        <v>74</v>
      </c>
      <c r="BK122" s="207">
        <f>ROUND(P122*H122,2)</f>
        <v>0</v>
      </c>
      <c r="BL122" s="10" t="s">
        <v>84</v>
      </c>
      <c r="BM122" s="10" t="s">
        <v>958</v>
      </c>
    </row>
    <row r="123" spans="2:65" s="27" customFormat="1" ht="16.5" customHeight="1">
      <c r="B123" s="28"/>
      <c r="C123" s="196" t="s">
        <v>11</v>
      </c>
      <c r="D123" s="196" t="s">
        <v>146</v>
      </c>
      <c r="E123" s="197" t="s">
        <v>230</v>
      </c>
      <c r="F123" s="198" t="s">
        <v>231</v>
      </c>
      <c r="G123" s="199" t="s">
        <v>171</v>
      </c>
      <c r="H123" s="200">
        <v>27.104</v>
      </c>
      <c r="I123" s="201"/>
      <c r="J123" s="201"/>
      <c r="K123" s="202">
        <f>ROUND(P123*H123,2)</f>
        <v>0</v>
      </c>
      <c r="L123" s="198"/>
      <c r="M123" s="49"/>
      <c r="N123" s="203"/>
      <c r="O123" s="204" t="s">
        <v>38</v>
      </c>
      <c r="P123" s="125">
        <f>I123+J123</f>
        <v>0</v>
      </c>
      <c r="Q123" s="125">
        <f>ROUND(I123*H123,2)</f>
        <v>0</v>
      </c>
      <c r="R123" s="125">
        <f>ROUND(J123*H123,2)</f>
        <v>0</v>
      </c>
      <c r="S123" s="29"/>
      <c r="T123" s="205">
        <f>S123*H123</f>
        <v>0</v>
      </c>
      <c r="U123" s="205">
        <v>0</v>
      </c>
      <c r="V123" s="205">
        <f>U123*H123</f>
        <v>0</v>
      </c>
      <c r="W123" s="205">
        <v>0</v>
      </c>
      <c r="X123" s="206">
        <f>W123*H123</f>
        <v>0</v>
      </c>
      <c r="AR123" s="10" t="s">
        <v>84</v>
      </c>
      <c r="AT123" s="10" t="s">
        <v>146</v>
      </c>
      <c r="AU123" s="10" t="s">
        <v>78</v>
      </c>
      <c r="AY123" s="10" t="s">
        <v>144</v>
      </c>
      <c r="BE123" s="207">
        <f>IF(O123="základní",K123,0)</f>
        <v>0</v>
      </c>
      <c r="BF123" s="207">
        <f>IF(O123="snížená",K123,0)</f>
        <v>0</v>
      </c>
      <c r="BG123" s="207">
        <f>IF(O123="zákl. přenesená",K123,0)</f>
        <v>0</v>
      </c>
      <c r="BH123" s="207">
        <f>IF(O123="sníž. přenesená",K123,0)</f>
        <v>0</v>
      </c>
      <c r="BI123" s="207">
        <f>IF(O123="nulová",K123,0)</f>
        <v>0</v>
      </c>
      <c r="BJ123" s="10" t="s">
        <v>74</v>
      </c>
      <c r="BK123" s="207">
        <f>ROUND(P123*H123,2)</f>
        <v>0</v>
      </c>
      <c r="BL123" s="10" t="s">
        <v>84</v>
      </c>
      <c r="BM123" s="10" t="s">
        <v>959</v>
      </c>
    </row>
    <row r="124" spans="2:51" s="208" customFormat="1" ht="13.5">
      <c r="B124" s="209"/>
      <c r="C124" s="210"/>
      <c r="D124" s="211" t="s">
        <v>163</v>
      </c>
      <c r="E124" s="212"/>
      <c r="F124" s="213" t="s">
        <v>960</v>
      </c>
      <c r="G124" s="210"/>
      <c r="H124" s="214">
        <v>27.104</v>
      </c>
      <c r="I124" s="215"/>
      <c r="J124" s="215"/>
      <c r="K124" s="210"/>
      <c r="L124" s="210"/>
      <c r="M124" s="216"/>
      <c r="N124" s="217"/>
      <c r="O124" s="218"/>
      <c r="P124" s="218"/>
      <c r="Q124" s="218"/>
      <c r="R124" s="218"/>
      <c r="S124" s="218"/>
      <c r="T124" s="218"/>
      <c r="U124" s="218"/>
      <c r="V124" s="218"/>
      <c r="W124" s="218"/>
      <c r="X124" s="219"/>
      <c r="AT124" s="220" t="s">
        <v>163</v>
      </c>
      <c r="AU124" s="220" t="s">
        <v>78</v>
      </c>
      <c r="AV124" s="208" t="s">
        <v>78</v>
      </c>
      <c r="AW124" s="208" t="s">
        <v>7</v>
      </c>
      <c r="AX124" s="208" t="s">
        <v>74</v>
      </c>
      <c r="AY124" s="220" t="s">
        <v>144</v>
      </c>
    </row>
    <row r="125" spans="2:65" s="27" customFormat="1" ht="16.5" customHeight="1">
      <c r="B125" s="28"/>
      <c r="C125" s="196" t="s">
        <v>229</v>
      </c>
      <c r="D125" s="196" t="s">
        <v>146</v>
      </c>
      <c r="E125" s="197" t="s">
        <v>235</v>
      </c>
      <c r="F125" s="198" t="s">
        <v>236</v>
      </c>
      <c r="G125" s="199" t="s">
        <v>171</v>
      </c>
      <c r="H125" s="200">
        <v>35.319</v>
      </c>
      <c r="I125" s="201"/>
      <c r="J125" s="201"/>
      <c r="K125" s="202">
        <f>ROUND(P125*H125,2)</f>
        <v>0</v>
      </c>
      <c r="L125" s="198"/>
      <c r="M125" s="49"/>
      <c r="N125" s="203"/>
      <c r="O125" s="204" t="s">
        <v>38</v>
      </c>
      <c r="P125" s="125">
        <f>I125+J125</f>
        <v>0</v>
      </c>
      <c r="Q125" s="125">
        <f>ROUND(I125*H125,2)</f>
        <v>0</v>
      </c>
      <c r="R125" s="125">
        <f>ROUND(J125*H125,2)</f>
        <v>0</v>
      </c>
      <c r="S125" s="29"/>
      <c r="T125" s="205">
        <f>S125*H125</f>
        <v>0</v>
      </c>
      <c r="U125" s="205">
        <v>0</v>
      </c>
      <c r="V125" s="205">
        <f>U125*H125</f>
        <v>0</v>
      </c>
      <c r="W125" s="205">
        <v>0</v>
      </c>
      <c r="X125" s="206">
        <f>W125*H125</f>
        <v>0</v>
      </c>
      <c r="AR125" s="10" t="s">
        <v>84</v>
      </c>
      <c r="AT125" s="10" t="s">
        <v>146</v>
      </c>
      <c r="AU125" s="10" t="s">
        <v>78</v>
      </c>
      <c r="AY125" s="10" t="s">
        <v>144</v>
      </c>
      <c r="BE125" s="207">
        <f>IF(O125="základní",K125,0)</f>
        <v>0</v>
      </c>
      <c r="BF125" s="207">
        <f>IF(O125="snížená",K125,0)</f>
        <v>0</v>
      </c>
      <c r="BG125" s="207">
        <f>IF(O125="zákl. přenesená",K125,0)</f>
        <v>0</v>
      </c>
      <c r="BH125" s="207">
        <f>IF(O125="sníž. přenesená",K125,0)</f>
        <v>0</v>
      </c>
      <c r="BI125" s="207">
        <f>IF(O125="nulová",K125,0)</f>
        <v>0</v>
      </c>
      <c r="BJ125" s="10" t="s">
        <v>74</v>
      </c>
      <c r="BK125" s="207">
        <f>ROUND(P125*H125,2)</f>
        <v>0</v>
      </c>
      <c r="BL125" s="10" t="s">
        <v>84</v>
      </c>
      <c r="BM125" s="10" t="s">
        <v>961</v>
      </c>
    </row>
    <row r="126" spans="2:51" s="208" customFormat="1" ht="13.5">
      <c r="B126" s="209"/>
      <c r="C126" s="210"/>
      <c r="D126" s="211" t="s">
        <v>163</v>
      </c>
      <c r="E126" s="212"/>
      <c r="F126" s="213" t="s">
        <v>962</v>
      </c>
      <c r="G126" s="210"/>
      <c r="H126" s="214">
        <v>35.319</v>
      </c>
      <c r="I126" s="215"/>
      <c r="J126" s="215"/>
      <c r="K126" s="210"/>
      <c r="L126" s="210"/>
      <c r="M126" s="216"/>
      <c r="N126" s="217"/>
      <c r="O126" s="218"/>
      <c r="P126" s="218"/>
      <c r="Q126" s="218"/>
      <c r="R126" s="218"/>
      <c r="S126" s="218"/>
      <c r="T126" s="218"/>
      <c r="U126" s="218"/>
      <c r="V126" s="218"/>
      <c r="W126" s="218"/>
      <c r="X126" s="219"/>
      <c r="AT126" s="220" t="s">
        <v>163</v>
      </c>
      <c r="AU126" s="220" t="s">
        <v>78</v>
      </c>
      <c r="AV126" s="208" t="s">
        <v>78</v>
      </c>
      <c r="AW126" s="208" t="s">
        <v>7</v>
      </c>
      <c r="AX126" s="208" t="s">
        <v>74</v>
      </c>
      <c r="AY126" s="220" t="s">
        <v>144</v>
      </c>
    </row>
    <row r="127" spans="2:65" s="27" customFormat="1" ht="25.5" customHeight="1">
      <c r="B127" s="28"/>
      <c r="C127" s="196" t="s">
        <v>234</v>
      </c>
      <c r="D127" s="196" t="s">
        <v>146</v>
      </c>
      <c r="E127" s="197" t="s">
        <v>240</v>
      </c>
      <c r="F127" s="198" t="s">
        <v>241</v>
      </c>
      <c r="G127" s="199" t="s">
        <v>171</v>
      </c>
      <c r="H127" s="200">
        <v>353.19</v>
      </c>
      <c r="I127" s="201"/>
      <c r="J127" s="201"/>
      <c r="K127" s="202">
        <f>ROUND(P127*H127,2)</f>
        <v>0</v>
      </c>
      <c r="L127" s="198"/>
      <c r="M127" s="49"/>
      <c r="N127" s="203"/>
      <c r="O127" s="204" t="s">
        <v>38</v>
      </c>
      <c r="P127" s="125">
        <f>I127+J127</f>
        <v>0</v>
      </c>
      <c r="Q127" s="125">
        <f>ROUND(I127*H127,2)</f>
        <v>0</v>
      </c>
      <c r="R127" s="125">
        <f>ROUND(J127*H127,2)</f>
        <v>0</v>
      </c>
      <c r="S127" s="29"/>
      <c r="T127" s="205">
        <f>S127*H127</f>
        <v>0</v>
      </c>
      <c r="U127" s="205">
        <v>0</v>
      </c>
      <c r="V127" s="205">
        <f>U127*H127</f>
        <v>0</v>
      </c>
      <c r="W127" s="205">
        <v>0</v>
      </c>
      <c r="X127" s="206">
        <f>W127*H127</f>
        <v>0</v>
      </c>
      <c r="AR127" s="10" t="s">
        <v>84</v>
      </c>
      <c r="AT127" s="10" t="s">
        <v>146</v>
      </c>
      <c r="AU127" s="10" t="s">
        <v>78</v>
      </c>
      <c r="AY127" s="10" t="s">
        <v>144</v>
      </c>
      <c r="BE127" s="207">
        <f>IF(O127="základní",K127,0)</f>
        <v>0</v>
      </c>
      <c r="BF127" s="207">
        <f>IF(O127="snížená",K127,0)</f>
        <v>0</v>
      </c>
      <c r="BG127" s="207">
        <f>IF(O127="zákl. přenesená",K127,0)</f>
        <v>0</v>
      </c>
      <c r="BH127" s="207">
        <f>IF(O127="sníž. přenesená",K127,0)</f>
        <v>0</v>
      </c>
      <c r="BI127" s="207">
        <f>IF(O127="nulová",K127,0)</f>
        <v>0</v>
      </c>
      <c r="BJ127" s="10" t="s">
        <v>74</v>
      </c>
      <c r="BK127" s="207">
        <f>ROUND(P127*H127,2)</f>
        <v>0</v>
      </c>
      <c r="BL127" s="10" t="s">
        <v>84</v>
      </c>
      <c r="BM127" s="10" t="s">
        <v>963</v>
      </c>
    </row>
    <row r="128" spans="2:51" s="208" customFormat="1" ht="13.5">
      <c r="B128" s="209"/>
      <c r="C128" s="210"/>
      <c r="D128" s="211" t="s">
        <v>163</v>
      </c>
      <c r="E128" s="212"/>
      <c r="F128" s="213" t="s">
        <v>964</v>
      </c>
      <c r="G128" s="210"/>
      <c r="H128" s="214">
        <v>353.19</v>
      </c>
      <c r="I128" s="215"/>
      <c r="J128" s="215"/>
      <c r="K128" s="210"/>
      <c r="L128" s="210"/>
      <c r="M128" s="216"/>
      <c r="N128" s="217"/>
      <c r="O128" s="218"/>
      <c r="P128" s="218"/>
      <c r="Q128" s="218"/>
      <c r="R128" s="218"/>
      <c r="S128" s="218"/>
      <c r="T128" s="218"/>
      <c r="U128" s="218"/>
      <c r="V128" s="218"/>
      <c r="W128" s="218"/>
      <c r="X128" s="219"/>
      <c r="AT128" s="220" t="s">
        <v>163</v>
      </c>
      <c r="AU128" s="220" t="s">
        <v>78</v>
      </c>
      <c r="AV128" s="208" t="s">
        <v>78</v>
      </c>
      <c r="AW128" s="208" t="s">
        <v>7</v>
      </c>
      <c r="AX128" s="208" t="s">
        <v>74</v>
      </c>
      <c r="AY128" s="220" t="s">
        <v>144</v>
      </c>
    </row>
    <row r="129" spans="2:65" s="27" customFormat="1" ht="16.5" customHeight="1">
      <c r="B129" s="28"/>
      <c r="C129" s="196" t="s">
        <v>239</v>
      </c>
      <c r="D129" s="196" t="s">
        <v>146</v>
      </c>
      <c r="E129" s="197" t="s">
        <v>245</v>
      </c>
      <c r="F129" s="198" t="s">
        <v>246</v>
      </c>
      <c r="G129" s="199" t="s">
        <v>171</v>
      </c>
      <c r="H129" s="200">
        <v>5.43</v>
      </c>
      <c r="I129" s="201"/>
      <c r="J129" s="201"/>
      <c r="K129" s="202">
        <f>ROUND(P129*H129,2)</f>
        <v>0</v>
      </c>
      <c r="L129" s="198"/>
      <c r="M129" s="49"/>
      <c r="N129" s="203"/>
      <c r="O129" s="204" t="s">
        <v>38</v>
      </c>
      <c r="P129" s="125">
        <f>I129+J129</f>
        <v>0</v>
      </c>
      <c r="Q129" s="125">
        <f>ROUND(I129*H129,2)</f>
        <v>0</v>
      </c>
      <c r="R129" s="125">
        <f>ROUND(J129*H129,2)</f>
        <v>0</v>
      </c>
      <c r="S129" s="29"/>
      <c r="T129" s="205">
        <f>S129*H129</f>
        <v>0</v>
      </c>
      <c r="U129" s="205">
        <v>0</v>
      </c>
      <c r="V129" s="205">
        <f>U129*H129</f>
        <v>0</v>
      </c>
      <c r="W129" s="205">
        <v>0</v>
      </c>
      <c r="X129" s="206">
        <f>W129*H129</f>
        <v>0</v>
      </c>
      <c r="AR129" s="10" t="s">
        <v>84</v>
      </c>
      <c r="AT129" s="10" t="s">
        <v>146</v>
      </c>
      <c r="AU129" s="10" t="s">
        <v>78</v>
      </c>
      <c r="AY129" s="10" t="s">
        <v>144</v>
      </c>
      <c r="BE129" s="207">
        <f>IF(O129="základní",K129,0)</f>
        <v>0</v>
      </c>
      <c r="BF129" s="207">
        <f>IF(O129="snížená",K129,0)</f>
        <v>0</v>
      </c>
      <c r="BG129" s="207">
        <f>IF(O129="zákl. přenesená",K129,0)</f>
        <v>0</v>
      </c>
      <c r="BH129" s="207">
        <f>IF(O129="sníž. přenesená",K129,0)</f>
        <v>0</v>
      </c>
      <c r="BI129" s="207">
        <f>IF(O129="nulová",K129,0)</f>
        <v>0</v>
      </c>
      <c r="BJ129" s="10" t="s">
        <v>74</v>
      </c>
      <c r="BK129" s="207">
        <f>ROUND(P129*H129,2)</f>
        <v>0</v>
      </c>
      <c r="BL129" s="10" t="s">
        <v>84</v>
      </c>
      <c r="BM129" s="10" t="s">
        <v>965</v>
      </c>
    </row>
    <row r="130" spans="2:65" s="27" customFormat="1" ht="25.5" customHeight="1">
      <c r="B130" s="28"/>
      <c r="C130" s="196" t="s">
        <v>244</v>
      </c>
      <c r="D130" s="196" t="s">
        <v>146</v>
      </c>
      <c r="E130" s="197" t="s">
        <v>249</v>
      </c>
      <c r="F130" s="198" t="s">
        <v>250</v>
      </c>
      <c r="G130" s="199" t="s">
        <v>171</v>
      </c>
      <c r="H130" s="200">
        <v>54.3</v>
      </c>
      <c r="I130" s="201"/>
      <c r="J130" s="201"/>
      <c r="K130" s="202">
        <f>ROUND(P130*H130,2)</f>
        <v>0</v>
      </c>
      <c r="L130" s="198"/>
      <c r="M130" s="49"/>
      <c r="N130" s="203"/>
      <c r="O130" s="204" t="s">
        <v>38</v>
      </c>
      <c r="P130" s="125">
        <f>I130+J130</f>
        <v>0</v>
      </c>
      <c r="Q130" s="125">
        <f>ROUND(I130*H130,2)</f>
        <v>0</v>
      </c>
      <c r="R130" s="125">
        <f>ROUND(J130*H130,2)</f>
        <v>0</v>
      </c>
      <c r="S130" s="29"/>
      <c r="T130" s="205">
        <f>S130*H130</f>
        <v>0</v>
      </c>
      <c r="U130" s="205">
        <v>0</v>
      </c>
      <c r="V130" s="205">
        <f>U130*H130</f>
        <v>0</v>
      </c>
      <c r="W130" s="205">
        <v>0</v>
      </c>
      <c r="X130" s="206">
        <f>W130*H130</f>
        <v>0</v>
      </c>
      <c r="AR130" s="10" t="s">
        <v>84</v>
      </c>
      <c r="AT130" s="10" t="s">
        <v>146</v>
      </c>
      <c r="AU130" s="10" t="s">
        <v>78</v>
      </c>
      <c r="AY130" s="10" t="s">
        <v>144</v>
      </c>
      <c r="BE130" s="207">
        <f>IF(O130="základní",K130,0)</f>
        <v>0</v>
      </c>
      <c r="BF130" s="207">
        <f>IF(O130="snížená",K130,0)</f>
        <v>0</v>
      </c>
      <c r="BG130" s="207">
        <f>IF(O130="zákl. přenesená",K130,0)</f>
        <v>0</v>
      </c>
      <c r="BH130" s="207">
        <f>IF(O130="sníž. přenesená",K130,0)</f>
        <v>0</v>
      </c>
      <c r="BI130" s="207">
        <f>IF(O130="nulová",K130,0)</f>
        <v>0</v>
      </c>
      <c r="BJ130" s="10" t="s">
        <v>74</v>
      </c>
      <c r="BK130" s="207">
        <f>ROUND(P130*H130,2)</f>
        <v>0</v>
      </c>
      <c r="BL130" s="10" t="s">
        <v>84</v>
      </c>
      <c r="BM130" s="10" t="s">
        <v>966</v>
      </c>
    </row>
    <row r="131" spans="2:51" s="208" customFormat="1" ht="13.5">
      <c r="B131" s="209"/>
      <c r="C131" s="210"/>
      <c r="D131" s="211" t="s">
        <v>163</v>
      </c>
      <c r="E131" s="212"/>
      <c r="F131" s="213" t="s">
        <v>967</v>
      </c>
      <c r="G131" s="210"/>
      <c r="H131" s="214">
        <v>54.3</v>
      </c>
      <c r="I131" s="215"/>
      <c r="J131" s="215"/>
      <c r="K131" s="210"/>
      <c r="L131" s="210"/>
      <c r="M131" s="216"/>
      <c r="N131" s="217"/>
      <c r="O131" s="218"/>
      <c r="P131" s="218"/>
      <c r="Q131" s="218"/>
      <c r="R131" s="218"/>
      <c r="S131" s="218"/>
      <c r="T131" s="218"/>
      <c r="U131" s="218"/>
      <c r="V131" s="218"/>
      <c r="W131" s="218"/>
      <c r="X131" s="219"/>
      <c r="AT131" s="220" t="s">
        <v>163</v>
      </c>
      <c r="AU131" s="220" t="s">
        <v>78</v>
      </c>
      <c r="AV131" s="208" t="s">
        <v>78</v>
      </c>
      <c r="AW131" s="208" t="s">
        <v>7</v>
      </c>
      <c r="AX131" s="208" t="s">
        <v>74</v>
      </c>
      <c r="AY131" s="220" t="s">
        <v>144</v>
      </c>
    </row>
    <row r="132" spans="2:65" s="27" customFormat="1" ht="16.5" customHeight="1">
      <c r="B132" s="28"/>
      <c r="C132" s="196" t="s">
        <v>248</v>
      </c>
      <c r="D132" s="196" t="s">
        <v>146</v>
      </c>
      <c r="E132" s="197" t="s">
        <v>253</v>
      </c>
      <c r="F132" s="198" t="s">
        <v>254</v>
      </c>
      <c r="G132" s="199" t="s">
        <v>171</v>
      </c>
      <c r="H132" s="200">
        <v>40.749</v>
      </c>
      <c r="I132" s="201"/>
      <c r="J132" s="201"/>
      <c r="K132" s="202">
        <f>ROUND(P132*H132,2)</f>
        <v>0</v>
      </c>
      <c r="L132" s="198"/>
      <c r="M132" s="49"/>
      <c r="N132" s="203"/>
      <c r="O132" s="204" t="s">
        <v>38</v>
      </c>
      <c r="P132" s="125">
        <f>I132+J132</f>
        <v>0</v>
      </c>
      <c r="Q132" s="125">
        <f>ROUND(I132*H132,2)</f>
        <v>0</v>
      </c>
      <c r="R132" s="125">
        <f>ROUND(J132*H132,2)</f>
        <v>0</v>
      </c>
      <c r="S132" s="29"/>
      <c r="T132" s="205">
        <f>S132*H132</f>
        <v>0</v>
      </c>
      <c r="U132" s="205">
        <v>0</v>
      </c>
      <c r="V132" s="205">
        <f>U132*H132</f>
        <v>0</v>
      </c>
      <c r="W132" s="205">
        <v>0</v>
      </c>
      <c r="X132" s="206">
        <f>W132*H132</f>
        <v>0</v>
      </c>
      <c r="AR132" s="10" t="s">
        <v>84</v>
      </c>
      <c r="AT132" s="10" t="s">
        <v>146</v>
      </c>
      <c r="AU132" s="10" t="s">
        <v>78</v>
      </c>
      <c r="AY132" s="10" t="s">
        <v>144</v>
      </c>
      <c r="BE132" s="207">
        <f>IF(O132="základní",K132,0)</f>
        <v>0</v>
      </c>
      <c r="BF132" s="207">
        <f>IF(O132="snížená",K132,0)</f>
        <v>0</v>
      </c>
      <c r="BG132" s="207">
        <f>IF(O132="zákl. přenesená",K132,0)</f>
        <v>0</v>
      </c>
      <c r="BH132" s="207">
        <f>IF(O132="sníž. přenesená",K132,0)</f>
        <v>0</v>
      </c>
      <c r="BI132" s="207">
        <f>IF(O132="nulová",K132,0)</f>
        <v>0</v>
      </c>
      <c r="BJ132" s="10" t="s">
        <v>74</v>
      </c>
      <c r="BK132" s="207">
        <f>ROUND(P132*H132,2)</f>
        <v>0</v>
      </c>
      <c r="BL132" s="10" t="s">
        <v>84</v>
      </c>
      <c r="BM132" s="10" t="s">
        <v>968</v>
      </c>
    </row>
    <row r="133" spans="2:51" s="208" customFormat="1" ht="13.5">
      <c r="B133" s="209"/>
      <c r="C133" s="210"/>
      <c r="D133" s="211" t="s">
        <v>163</v>
      </c>
      <c r="E133" s="212"/>
      <c r="F133" s="213" t="s">
        <v>969</v>
      </c>
      <c r="G133" s="210"/>
      <c r="H133" s="214">
        <v>40.749</v>
      </c>
      <c r="I133" s="215"/>
      <c r="J133" s="215"/>
      <c r="K133" s="210"/>
      <c r="L133" s="210"/>
      <c r="M133" s="216"/>
      <c r="N133" s="217"/>
      <c r="O133" s="218"/>
      <c r="P133" s="218"/>
      <c r="Q133" s="218"/>
      <c r="R133" s="218"/>
      <c r="S133" s="218"/>
      <c r="T133" s="218"/>
      <c r="U133" s="218"/>
      <c r="V133" s="218"/>
      <c r="W133" s="218"/>
      <c r="X133" s="219"/>
      <c r="AT133" s="220" t="s">
        <v>163</v>
      </c>
      <c r="AU133" s="220" t="s">
        <v>78</v>
      </c>
      <c r="AV133" s="208" t="s">
        <v>78</v>
      </c>
      <c r="AW133" s="208" t="s">
        <v>7</v>
      </c>
      <c r="AX133" s="208" t="s">
        <v>74</v>
      </c>
      <c r="AY133" s="220" t="s">
        <v>144</v>
      </c>
    </row>
    <row r="134" spans="2:65" s="27" customFormat="1" ht="16.5" customHeight="1">
      <c r="B134" s="28"/>
      <c r="C134" s="196" t="s">
        <v>10</v>
      </c>
      <c r="D134" s="196" t="s">
        <v>146</v>
      </c>
      <c r="E134" s="197" t="s">
        <v>258</v>
      </c>
      <c r="F134" s="198" t="s">
        <v>259</v>
      </c>
      <c r="G134" s="199" t="s">
        <v>260</v>
      </c>
      <c r="H134" s="200">
        <v>77.423</v>
      </c>
      <c r="I134" s="201"/>
      <c r="J134" s="201"/>
      <c r="K134" s="202">
        <f>ROUND(P134*H134,2)</f>
        <v>0</v>
      </c>
      <c r="L134" s="198"/>
      <c r="M134" s="49"/>
      <c r="N134" s="203"/>
      <c r="O134" s="204" t="s">
        <v>38</v>
      </c>
      <c r="P134" s="125">
        <f>I134+J134</f>
        <v>0</v>
      </c>
      <c r="Q134" s="125">
        <f>ROUND(I134*H134,2)</f>
        <v>0</v>
      </c>
      <c r="R134" s="125">
        <f>ROUND(J134*H134,2)</f>
        <v>0</v>
      </c>
      <c r="S134" s="29"/>
      <c r="T134" s="205">
        <f>S134*H134</f>
        <v>0</v>
      </c>
      <c r="U134" s="205">
        <v>0</v>
      </c>
      <c r="V134" s="205">
        <f>U134*H134</f>
        <v>0</v>
      </c>
      <c r="W134" s="205">
        <v>0</v>
      </c>
      <c r="X134" s="206">
        <f>W134*H134</f>
        <v>0</v>
      </c>
      <c r="AR134" s="10" t="s">
        <v>84</v>
      </c>
      <c r="AT134" s="10" t="s">
        <v>146</v>
      </c>
      <c r="AU134" s="10" t="s">
        <v>78</v>
      </c>
      <c r="AY134" s="10" t="s">
        <v>144</v>
      </c>
      <c r="BE134" s="207">
        <f>IF(O134="základní",K134,0)</f>
        <v>0</v>
      </c>
      <c r="BF134" s="207">
        <f>IF(O134="snížená",K134,0)</f>
        <v>0</v>
      </c>
      <c r="BG134" s="207">
        <f>IF(O134="zákl. přenesená",K134,0)</f>
        <v>0</v>
      </c>
      <c r="BH134" s="207">
        <f>IF(O134="sníž. přenesená",K134,0)</f>
        <v>0</v>
      </c>
      <c r="BI134" s="207">
        <f>IF(O134="nulová",K134,0)</f>
        <v>0</v>
      </c>
      <c r="BJ134" s="10" t="s">
        <v>74</v>
      </c>
      <c r="BK134" s="207">
        <f>ROUND(P134*H134,2)</f>
        <v>0</v>
      </c>
      <c r="BL134" s="10" t="s">
        <v>84</v>
      </c>
      <c r="BM134" s="10" t="s">
        <v>970</v>
      </c>
    </row>
    <row r="135" spans="2:51" s="208" customFormat="1" ht="13.5">
      <c r="B135" s="209"/>
      <c r="C135" s="210"/>
      <c r="D135" s="211" t="s">
        <v>163</v>
      </c>
      <c r="E135" s="212"/>
      <c r="F135" s="213" t="s">
        <v>971</v>
      </c>
      <c r="G135" s="210"/>
      <c r="H135" s="214">
        <v>77.423</v>
      </c>
      <c r="I135" s="215"/>
      <c r="J135" s="215"/>
      <c r="K135" s="210"/>
      <c r="L135" s="210"/>
      <c r="M135" s="216"/>
      <c r="N135" s="217"/>
      <c r="O135" s="218"/>
      <c r="P135" s="218"/>
      <c r="Q135" s="218"/>
      <c r="R135" s="218"/>
      <c r="S135" s="218"/>
      <c r="T135" s="218"/>
      <c r="U135" s="218"/>
      <c r="V135" s="218"/>
      <c r="W135" s="218"/>
      <c r="X135" s="219"/>
      <c r="AT135" s="220" t="s">
        <v>163</v>
      </c>
      <c r="AU135" s="220" t="s">
        <v>78</v>
      </c>
      <c r="AV135" s="208" t="s">
        <v>78</v>
      </c>
      <c r="AW135" s="208" t="s">
        <v>7</v>
      </c>
      <c r="AX135" s="208" t="s">
        <v>74</v>
      </c>
      <c r="AY135" s="220" t="s">
        <v>144</v>
      </c>
    </row>
    <row r="136" spans="2:65" s="27" customFormat="1" ht="16.5" customHeight="1">
      <c r="B136" s="28"/>
      <c r="C136" s="196" t="s">
        <v>257</v>
      </c>
      <c r="D136" s="196" t="s">
        <v>146</v>
      </c>
      <c r="E136" s="197" t="s">
        <v>264</v>
      </c>
      <c r="F136" s="198" t="s">
        <v>265</v>
      </c>
      <c r="G136" s="199" t="s">
        <v>171</v>
      </c>
      <c r="H136" s="200">
        <v>13.552</v>
      </c>
      <c r="I136" s="201"/>
      <c r="J136" s="201"/>
      <c r="K136" s="202">
        <f>ROUND(P136*H136,2)</f>
        <v>0</v>
      </c>
      <c r="L136" s="198"/>
      <c r="M136" s="49"/>
      <c r="N136" s="203"/>
      <c r="O136" s="204" t="s">
        <v>38</v>
      </c>
      <c r="P136" s="125">
        <f>I136+J136</f>
        <v>0</v>
      </c>
      <c r="Q136" s="125">
        <f>ROUND(I136*H136,2)</f>
        <v>0</v>
      </c>
      <c r="R136" s="125">
        <f>ROUND(J136*H136,2)</f>
        <v>0</v>
      </c>
      <c r="S136" s="29"/>
      <c r="T136" s="205">
        <f>S136*H136</f>
        <v>0</v>
      </c>
      <c r="U136" s="205">
        <v>0</v>
      </c>
      <c r="V136" s="205">
        <f>U136*H136</f>
        <v>0</v>
      </c>
      <c r="W136" s="205">
        <v>0</v>
      </c>
      <c r="X136" s="206">
        <f>W136*H136</f>
        <v>0</v>
      </c>
      <c r="AR136" s="10" t="s">
        <v>84</v>
      </c>
      <c r="AT136" s="10" t="s">
        <v>146</v>
      </c>
      <c r="AU136" s="10" t="s">
        <v>78</v>
      </c>
      <c r="AY136" s="10" t="s">
        <v>144</v>
      </c>
      <c r="BE136" s="207">
        <f>IF(O136="základní",K136,0)</f>
        <v>0</v>
      </c>
      <c r="BF136" s="207">
        <f>IF(O136="snížená",K136,0)</f>
        <v>0</v>
      </c>
      <c r="BG136" s="207">
        <f>IF(O136="zákl. přenesená",K136,0)</f>
        <v>0</v>
      </c>
      <c r="BH136" s="207">
        <f>IF(O136="sníž. přenesená",K136,0)</f>
        <v>0</v>
      </c>
      <c r="BI136" s="207">
        <f>IF(O136="nulová",K136,0)</f>
        <v>0</v>
      </c>
      <c r="BJ136" s="10" t="s">
        <v>74</v>
      </c>
      <c r="BK136" s="207">
        <f>ROUND(P136*H136,2)</f>
        <v>0</v>
      </c>
      <c r="BL136" s="10" t="s">
        <v>84</v>
      </c>
      <c r="BM136" s="10" t="s">
        <v>972</v>
      </c>
    </row>
    <row r="137" spans="2:51" s="208" customFormat="1" ht="13.5">
      <c r="B137" s="209"/>
      <c r="C137" s="210"/>
      <c r="D137" s="211" t="s">
        <v>163</v>
      </c>
      <c r="E137" s="212"/>
      <c r="F137" s="213" t="s">
        <v>973</v>
      </c>
      <c r="G137" s="210"/>
      <c r="H137" s="214">
        <v>54.301</v>
      </c>
      <c r="I137" s="215"/>
      <c r="J137" s="215"/>
      <c r="K137" s="210"/>
      <c r="L137" s="210"/>
      <c r="M137" s="216"/>
      <c r="N137" s="217"/>
      <c r="O137" s="218"/>
      <c r="P137" s="218"/>
      <c r="Q137" s="218"/>
      <c r="R137" s="218"/>
      <c r="S137" s="218"/>
      <c r="T137" s="218"/>
      <c r="U137" s="218"/>
      <c r="V137" s="218"/>
      <c r="W137" s="218"/>
      <c r="X137" s="219"/>
      <c r="AT137" s="220" t="s">
        <v>163</v>
      </c>
      <c r="AU137" s="220" t="s">
        <v>78</v>
      </c>
      <c r="AV137" s="208" t="s">
        <v>78</v>
      </c>
      <c r="AW137" s="208" t="s">
        <v>7</v>
      </c>
      <c r="AX137" s="208" t="s">
        <v>69</v>
      </c>
      <c r="AY137" s="220" t="s">
        <v>144</v>
      </c>
    </row>
    <row r="138" spans="2:51" s="208" customFormat="1" ht="13.5">
      <c r="B138" s="209"/>
      <c r="C138" s="210"/>
      <c r="D138" s="211" t="s">
        <v>163</v>
      </c>
      <c r="E138" s="212"/>
      <c r="F138" s="213" t="s">
        <v>974</v>
      </c>
      <c r="G138" s="210"/>
      <c r="H138" s="214">
        <v>-3.752</v>
      </c>
      <c r="I138" s="215"/>
      <c r="J138" s="215"/>
      <c r="K138" s="210"/>
      <c r="L138" s="210"/>
      <c r="M138" s="216"/>
      <c r="N138" s="217"/>
      <c r="O138" s="218"/>
      <c r="P138" s="218"/>
      <c r="Q138" s="218"/>
      <c r="R138" s="218"/>
      <c r="S138" s="218"/>
      <c r="T138" s="218"/>
      <c r="U138" s="218"/>
      <c r="V138" s="218"/>
      <c r="W138" s="218"/>
      <c r="X138" s="219"/>
      <c r="AT138" s="220" t="s">
        <v>163</v>
      </c>
      <c r="AU138" s="220" t="s">
        <v>78</v>
      </c>
      <c r="AV138" s="208" t="s">
        <v>78</v>
      </c>
      <c r="AW138" s="208" t="s">
        <v>7</v>
      </c>
      <c r="AX138" s="208" t="s">
        <v>69</v>
      </c>
      <c r="AY138" s="220" t="s">
        <v>144</v>
      </c>
    </row>
    <row r="139" spans="2:51" s="208" customFormat="1" ht="13.5">
      <c r="B139" s="209"/>
      <c r="C139" s="210"/>
      <c r="D139" s="211" t="s">
        <v>163</v>
      </c>
      <c r="E139" s="212"/>
      <c r="F139" s="213" t="s">
        <v>975</v>
      </c>
      <c r="G139" s="210"/>
      <c r="H139" s="214">
        <v>-18.382</v>
      </c>
      <c r="I139" s="215"/>
      <c r="J139" s="215"/>
      <c r="K139" s="210"/>
      <c r="L139" s="210"/>
      <c r="M139" s="216"/>
      <c r="N139" s="217"/>
      <c r="O139" s="218"/>
      <c r="P139" s="218"/>
      <c r="Q139" s="218"/>
      <c r="R139" s="218"/>
      <c r="S139" s="218"/>
      <c r="T139" s="218"/>
      <c r="U139" s="218"/>
      <c r="V139" s="218"/>
      <c r="W139" s="218"/>
      <c r="X139" s="219"/>
      <c r="AT139" s="220" t="s">
        <v>163</v>
      </c>
      <c r="AU139" s="220" t="s">
        <v>78</v>
      </c>
      <c r="AV139" s="208" t="s">
        <v>78</v>
      </c>
      <c r="AW139" s="208" t="s">
        <v>7</v>
      </c>
      <c r="AX139" s="208" t="s">
        <v>69</v>
      </c>
      <c r="AY139" s="220" t="s">
        <v>144</v>
      </c>
    </row>
    <row r="140" spans="2:51" s="208" customFormat="1" ht="13.5">
      <c r="B140" s="209"/>
      <c r="C140" s="210"/>
      <c r="D140" s="211" t="s">
        <v>163</v>
      </c>
      <c r="E140" s="212"/>
      <c r="F140" s="213" t="s">
        <v>976</v>
      </c>
      <c r="G140" s="210"/>
      <c r="H140" s="214">
        <v>-13.64</v>
      </c>
      <c r="I140" s="215"/>
      <c r="J140" s="215"/>
      <c r="K140" s="210"/>
      <c r="L140" s="210"/>
      <c r="M140" s="216"/>
      <c r="N140" s="217"/>
      <c r="O140" s="218"/>
      <c r="P140" s="218"/>
      <c r="Q140" s="218"/>
      <c r="R140" s="218"/>
      <c r="S140" s="218"/>
      <c r="T140" s="218"/>
      <c r="U140" s="218"/>
      <c r="V140" s="218"/>
      <c r="W140" s="218"/>
      <c r="X140" s="219"/>
      <c r="AT140" s="220" t="s">
        <v>163</v>
      </c>
      <c r="AU140" s="220" t="s">
        <v>78</v>
      </c>
      <c r="AV140" s="208" t="s">
        <v>78</v>
      </c>
      <c r="AW140" s="208" t="s">
        <v>7</v>
      </c>
      <c r="AX140" s="208" t="s">
        <v>69</v>
      </c>
      <c r="AY140" s="220" t="s">
        <v>144</v>
      </c>
    </row>
    <row r="141" spans="2:51" s="208" customFormat="1" ht="13.5">
      <c r="B141" s="209"/>
      <c r="C141" s="210"/>
      <c r="D141" s="211" t="s">
        <v>163</v>
      </c>
      <c r="E141" s="212"/>
      <c r="F141" s="213" t="s">
        <v>977</v>
      </c>
      <c r="G141" s="210"/>
      <c r="H141" s="214">
        <v>-4.465</v>
      </c>
      <c r="I141" s="215"/>
      <c r="J141" s="215"/>
      <c r="K141" s="210"/>
      <c r="L141" s="210"/>
      <c r="M141" s="216"/>
      <c r="N141" s="217"/>
      <c r="O141" s="218"/>
      <c r="P141" s="218"/>
      <c r="Q141" s="218"/>
      <c r="R141" s="218"/>
      <c r="S141" s="218"/>
      <c r="T141" s="218"/>
      <c r="U141" s="218"/>
      <c r="V141" s="218"/>
      <c r="W141" s="218"/>
      <c r="X141" s="219"/>
      <c r="AT141" s="220" t="s">
        <v>163</v>
      </c>
      <c r="AU141" s="220" t="s">
        <v>78</v>
      </c>
      <c r="AV141" s="208" t="s">
        <v>78</v>
      </c>
      <c r="AW141" s="208" t="s">
        <v>7</v>
      </c>
      <c r="AX141" s="208" t="s">
        <v>69</v>
      </c>
      <c r="AY141" s="220" t="s">
        <v>144</v>
      </c>
    </row>
    <row r="142" spans="2:51" s="208" customFormat="1" ht="13.5">
      <c r="B142" s="209"/>
      <c r="C142" s="210"/>
      <c r="D142" s="211" t="s">
        <v>163</v>
      </c>
      <c r="E142" s="212"/>
      <c r="F142" s="213" t="s">
        <v>756</v>
      </c>
      <c r="G142" s="210"/>
      <c r="H142" s="214">
        <v>-0.51</v>
      </c>
      <c r="I142" s="215"/>
      <c r="J142" s="215"/>
      <c r="K142" s="210"/>
      <c r="L142" s="210"/>
      <c r="M142" s="216"/>
      <c r="N142" s="217"/>
      <c r="O142" s="218"/>
      <c r="P142" s="218"/>
      <c r="Q142" s="218"/>
      <c r="R142" s="218"/>
      <c r="S142" s="218"/>
      <c r="T142" s="218"/>
      <c r="U142" s="218"/>
      <c r="V142" s="218"/>
      <c r="W142" s="218"/>
      <c r="X142" s="219"/>
      <c r="AT142" s="220" t="s">
        <v>163</v>
      </c>
      <c r="AU142" s="220" t="s">
        <v>78</v>
      </c>
      <c r="AV142" s="208" t="s">
        <v>78</v>
      </c>
      <c r="AW142" s="208" t="s">
        <v>7</v>
      </c>
      <c r="AX142" s="208" t="s">
        <v>69</v>
      </c>
      <c r="AY142" s="220" t="s">
        <v>144</v>
      </c>
    </row>
    <row r="143" spans="2:51" s="233" customFormat="1" ht="13.5">
      <c r="B143" s="234"/>
      <c r="C143" s="235"/>
      <c r="D143" s="211" t="s">
        <v>163</v>
      </c>
      <c r="E143" s="236"/>
      <c r="F143" s="237" t="s">
        <v>207</v>
      </c>
      <c r="G143" s="235"/>
      <c r="H143" s="238">
        <v>13.552</v>
      </c>
      <c r="I143" s="239"/>
      <c r="J143" s="239"/>
      <c r="K143" s="235"/>
      <c r="L143" s="235"/>
      <c r="M143" s="240"/>
      <c r="N143" s="241"/>
      <c r="O143" s="242"/>
      <c r="P143" s="242"/>
      <c r="Q143" s="242"/>
      <c r="R143" s="242"/>
      <c r="S143" s="242"/>
      <c r="T143" s="242"/>
      <c r="U143" s="242"/>
      <c r="V143" s="242"/>
      <c r="W143" s="242"/>
      <c r="X143" s="243"/>
      <c r="AT143" s="244" t="s">
        <v>163</v>
      </c>
      <c r="AU143" s="244" t="s">
        <v>78</v>
      </c>
      <c r="AV143" s="233" t="s">
        <v>84</v>
      </c>
      <c r="AW143" s="233" t="s">
        <v>7</v>
      </c>
      <c r="AX143" s="233" t="s">
        <v>74</v>
      </c>
      <c r="AY143" s="244" t="s">
        <v>144</v>
      </c>
    </row>
    <row r="144" spans="2:65" s="27" customFormat="1" ht="25.5" customHeight="1">
      <c r="B144" s="28"/>
      <c r="C144" s="196" t="s">
        <v>263</v>
      </c>
      <c r="D144" s="196" t="s">
        <v>146</v>
      </c>
      <c r="E144" s="197" t="s">
        <v>273</v>
      </c>
      <c r="F144" s="198" t="s">
        <v>274</v>
      </c>
      <c r="G144" s="199" t="s">
        <v>171</v>
      </c>
      <c r="H144" s="200">
        <v>27.975</v>
      </c>
      <c r="I144" s="201"/>
      <c r="J144" s="201"/>
      <c r="K144" s="202">
        <f>ROUND(P144*H144,2)</f>
        <v>0</v>
      </c>
      <c r="L144" s="198"/>
      <c r="M144" s="49"/>
      <c r="N144" s="203"/>
      <c r="O144" s="204" t="s">
        <v>38</v>
      </c>
      <c r="P144" s="125">
        <f>I144+J144</f>
        <v>0</v>
      </c>
      <c r="Q144" s="125">
        <f>ROUND(I144*H144,2)</f>
        <v>0</v>
      </c>
      <c r="R144" s="125">
        <f>ROUND(J144*H144,2)</f>
        <v>0</v>
      </c>
      <c r="S144" s="29"/>
      <c r="T144" s="205">
        <f>S144*H144</f>
        <v>0</v>
      </c>
      <c r="U144" s="205">
        <v>0</v>
      </c>
      <c r="V144" s="205">
        <f>U144*H144</f>
        <v>0</v>
      </c>
      <c r="W144" s="205">
        <v>0</v>
      </c>
      <c r="X144" s="206">
        <f>W144*H144</f>
        <v>0</v>
      </c>
      <c r="AR144" s="10" t="s">
        <v>84</v>
      </c>
      <c r="AT144" s="10" t="s">
        <v>146</v>
      </c>
      <c r="AU144" s="10" t="s">
        <v>78</v>
      </c>
      <c r="AY144" s="10" t="s">
        <v>144</v>
      </c>
      <c r="BE144" s="207">
        <f>IF(O144="základní",K144,0)</f>
        <v>0</v>
      </c>
      <c r="BF144" s="207">
        <f>IF(O144="snížená",K144,0)</f>
        <v>0</v>
      </c>
      <c r="BG144" s="207">
        <f>IF(O144="zákl. přenesená",K144,0)</f>
        <v>0</v>
      </c>
      <c r="BH144" s="207">
        <f>IF(O144="sníž. přenesená",K144,0)</f>
        <v>0</v>
      </c>
      <c r="BI144" s="207">
        <f>IF(O144="nulová",K144,0)</f>
        <v>0</v>
      </c>
      <c r="BJ144" s="10" t="s">
        <v>74</v>
      </c>
      <c r="BK144" s="207">
        <f>ROUND(P144*H144,2)</f>
        <v>0</v>
      </c>
      <c r="BL144" s="10" t="s">
        <v>84</v>
      </c>
      <c r="BM144" s="10" t="s">
        <v>978</v>
      </c>
    </row>
    <row r="145" spans="2:51" s="208" customFormat="1" ht="13.5">
      <c r="B145" s="209"/>
      <c r="C145" s="210"/>
      <c r="D145" s="211" t="s">
        <v>163</v>
      </c>
      <c r="E145" s="212"/>
      <c r="F145" s="213" t="s">
        <v>979</v>
      </c>
      <c r="G145" s="210"/>
      <c r="H145" s="214">
        <v>3.175</v>
      </c>
      <c r="I145" s="215"/>
      <c r="J145" s="215"/>
      <c r="K145" s="210"/>
      <c r="L145" s="210"/>
      <c r="M145" s="216"/>
      <c r="N145" s="217"/>
      <c r="O145" s="218"/>
      <c r="P145" s="218"/>
      <c r="Q145" s="218"/>
      <c r="R145" s="218"/>
      <c r="S145" s="218"/>
      <c r="T145" s="218"/>
      <c r="U145" s="218"/>
      <c r="V145" s="218"/>
      <c r="W145" s="218"/>
      <c r="X145" s="219"/>
      <c r="AT145" s="220" t="s">
        <v>163</v>
      </c>
      <c r="AU145" s="220" t="s">
        <v>78</v>
      </c>
      <c r="AV145" s="208" t="s">
        <v>78</v>
      </c>
      <c r="AW145" s="208" t="s">
        <v>7</v>
      </c>
      <c r="AX145" s="208" t="s">
        <v>69</v>
      </c>
      <c r="AY145" s="220" t="s">
        <v>144</v>
      </c>
    </row>
    <row r="146" spans="2:51" s="208" customFormat="1" ht="13.5">
      <c r="B146" s="209"/>
      <c r="C146" s="210"/>
      <c r="D146" s="211" t="s">
        <v>163</v>
      </c>
      <c r="E146" s="212"/>
      <c r="F146" s="213" t="s">
        <v>980</v>
      </c>
      <c r="G146" s="210"/>
      <c r="H146" s="214">
        <v>15.554</v>
      </c>
      <c r="I146" s="215"/>
      <c r="J146" s="215"/>
      <c r="K146" s="210"/>
      <c r="L146" s="210"/>
      <c r="M146" s="216"/>
      <c r="N146" s="217"/>
      <c r="O146" s="218"/>
      <c r="P146" s="218"/>
      <c r="Q146" s="218"/>
      <c r="R146" s="218"/>
      <c r="S146" s="218"/>
      <c r="T146" s="218"/>
      <c r="U146" s="218"/>
      <c r="V146" s="218"/>
      <c r="W146" s="218"/>
      <c r="X146" s="219"/>
      <c r="AT146" s="220" t="s">
        <v>163</v>
      </c>
      <c r="AU146" s="220" t="s">
        <v>78</v>
      </c>
      <c r="AV146" s="208" t="s">
        <v>78</v>
      </c>
      <c r="AW146" s="208" t="s">
        <v>7</v>
      </c>
      <c r="AX146" s="208" t="s">
        <v>69</v>
      </c>
      <c r="AY146" s="220" t="s">
        <v>144</v>
      </c>
    </row>
    <row r="147" spans="2:51" s="208" customFormat="1" ht="13.5">
      <c r="B147" s="209"/>
      <c r="C147" s="210"/>
      <c r="D147" s="211" t="s">
        <v>163</v>
      </c>
      <c r="E147" s="212"/>
      <c r="F147" s="213" t="s">
        <v>981</v>
      </c>
      <c r="G147" s="210"/>
      <c r="H147" s="214">
        <v>11.16</v>
      </c>
      <c r="I147" s="215"/>
      <c r="J147" s="215"/>
      <c r="K147" s="210"/>
      <c r="L147" s="210"/>
      <c r="M147" s="216"/>
      <c r="N147" s="217"/>
      <c r="O147" s="218"/>
      <c r="P147" s="218"/>
      <c r="Q147" s="218"/>
      <c r="R147" s="218"/>
      <c r="S147" s="218"/>
      <c r="T147" s="218"/>
      <c r="U147" s="218"/>
      <c r="V147" s="218"/>
      <c r="W147" s="218"/>
      <c r="X147" s="219"/>
      <c r="AT147" s="220" t="s">
        <v>163</v>
      </c>
      <c r="AU147" s="220" t="s">
        <v>78</v>
      </c>
      <c r="AV147" s="208" t="s">
        <v>78</v>
      </c>
      <c r="AW147" s="208" t="s">
        <v>7</v>
      </c>
      <c r="AX147" s="208" t="s">
        <v>69</v>
      </c>
      <c r="AY147" s="220" t="s">
        <v>144</v>
      </c>
    </row>
    <row r="148" spans="2:51" s="208" customFormat="1" ht="13.5">
      <c r="B148" s="209"/>
      <c r="C148" s="210"/>
      <c r="D148" s="211" t="s">
        <v>163</v>
      </c>
      <c r="E148" s="212"/>
      <c r="F148" s="213" t="s">
        <v>982</v>
      </c>
      <c r="G148" s="210"/>
      <c r="H148" s="214">
        <v>-1.476</v>
      </c>
      <c r="I148" s="215"/>
      <c r="J148" s="215"/>
      <c r="K148" s="210"/>
      <c r="L148" s="210"/>
      <c r="M148" s="216"/>
      <c r="N148" s="217"/>
      <c r="O148" s="218"/>
      <c r="P148" s="218"/>
      <c r="Q148" s="218"/>
      <c r="R148" s="218"/>
      <c r="S148" s="218"/>
      <c r="T148" s="218"/>
      <c r="U148" s="218"/>
      <c r="V148" s="218"/>
      <c r="W148" s="218"/>
      <c r="X148" s="219"/>
      <c r="AT148" s="220" t="s">
        <v>163</v>
      </c>
      <c r="AU148" s="220" t="s">
        <v>78</v>
      </c>
      <c r="AV148" s="208" t="s">
        <v>78</v>
      </c>
      <c r="AW148" s="208" t="s">
        <v>7</v>
      </c>
      <c r="AX148" s="208" t="s">
        <v>69</v>
      </c>
      <c r="AY148" s="220" t="s">
        <v>144</v>
      </c>
    </row>
    <row r="149" spans="2:51" s="208" customFormat="1" ht="13.5">
      <c r="B149" s="209"/>
      <c r="C149" s="210"/>
      <c r="D149" s="211" t="s">
        <v>163</v>
      </c>
      <c r="E149" s="212"/>
      <c r="F149" s="213" t="s">
        <v>983</v>
      </c>
      <c r="G149" s="210"/>
      <c r="H149" s="214">
        <v>-0.438</v>
      </c>
      <c r="I149" s="215"/>
      <c r="J149" s="215"/>
      <c r="K149" s="210"/>
      <c r="L149" s="210"/>
      <c r="M149" s="216"/>
      <c r="N149" s="217"/>
      <c r="O149" s="218"/>
      <c r="P149" s="218"/>
      <c r="Q149" s="218"/>
      <c r="R149" s="218"/>
      <c r="S149" s="218"/>
      <c r="T149" s="218"/>
      <c r="U149" s="218"/>
      <c r="V149" s="218"/>
      <c r="W149" s="218"/>
      <c r="X149" s="219"/>
      <c r="AT149" s="220" t="s">
        <v>163</v>
      </c>
      <c r="AU149" s="220" t="s">
        <v>78</v>
      </c>
      <c r="AV149" s="208" t="s">
        <v>78</v>
      </c>
      <c r="AW149" s="208" t="s">
        <v>7</v>
      </c>
      <c r="AX149" s="208" t="s">
        <v>69</v>
      </c>
      <c r="AY149" s="220" t="s">
        <v>144</v>
      </c>
    </row>
    <row r="150" spans="2:51" s="233" customFormat="1" ht="13.5">
      <c r="B150" s="234"/>
      <c r="C150" s="235"/>
      <c r="D150" s="211" t="s">
        <v>163</v>
      </c>
      <c r="E150" s="236"/>
      <c r="F150" s="237" t="s">
        <v>207</v>
      </c>
      <c r="G150" s="235"/>
      <c r="H150" s="238">
        <v>27.975</v>
      </c>
      <c r="I150" s="239"/>
      <c r="J150" s="239"/>
      <c r="K150" s="235"/>
      <c r="L150" s="235"/>
      <c r="M150" s="240"/>
      <c r="N150" s="241"/>
      <c r="O150" s="242"/>
      <c r="P150" s="242"/>
      <c r="Q150" s="242"/>
      <c r="R150" s="242"/>
      <c r="S150" s="242"/>
      <c r="T150" s="242"/>
      <c r="U150" s="242"/>
      <c r="V150" s="242"/>
      <c r="W150" s="242"/>
      <c r="X150" s="243"/>
      <c r="AT150" s="244" t="s">
        <v>163</v>
      </c>
      <c r="AU150" s="244" t="s">
        <v>78</v>
      </c>
      <c r="AV150" s="233" t="s">
        <v>84</v>
      </c>
      <c r="AW150" s="233" t="s">
        <v>7</v>
      </c>
      <c r="AX150" s="233" t="s">
        <v>74</v>
      </c>
      <c r="AY150" s="244" t="s">
        <v>144</v>
      </c>
    </row>
    <row r="151" spans="2:65" s="27" customFormat="1" ht="16.5" customHeight="1">
      <c r="B151" s="28"/>
      <c r="C151" s="245" t="s">
        <v>272</v>
      </c>
      <c r="D151" s="245" t="s">
        <v>281</v>
      </c>
      <c r="E151" s="246" t="s">
        <v>282</v>
      </c>
      <c r="F151" s="247" t="s">
        <v>283</v>
      </c>
      <c r="G151" s="248" t="s">
        <v>260</v>
      </c>
      <c r="H151" s="249">
        <v>31.08</v>
      </c>
      <c r="I151" s="250"/>
      <c r="J151" s="251"/>
      <c r="K151" s="252">
        <f>ROUND(P151*H151,2)</f>
        <v>0</v>
      </c>
      <c r="L151" s="247"/>
      <c r="M151" s="253"/>
      <c r="N151" s="254"/>
      <c r="O151" s="204" t="s">
        <v>38</v>
      </c>
      <c r="P151" s="125">
        <f>I151+J151</f>
        <v>0</v>
      </c>
      <c r="Q151" s="125">
        <f>ROUND(I151*H151,2)</f>
        <v>0</v>
      </c>
      <c r="R151" s="125">
        <f>ROUND(J151*H151,2)</f>
        <v>0</v>
      </c>
      <c r="S151" s="29"/>
      <c r="T151" s="205">
        <f>S151*H151</f>
        <v>0</v>
      </c>
      <c r="U151" s="205">
        <v>1</v>
      </c>
      <c r="V151" s="205">
        <f>U151*H151</f>
        <v>31.08</v>
      </c>
      <c r="W151" s="205">
        <v>0</v>
      </c>
      <c r="X151" s="206">
        <f>W151*H151</f>
        <v>0</v>
      </c>
      <c r="AR151" s="10" t="s">
        <v>96</v>
      </c>
      <c r="AT151" s="10" t="s">
        <v>281</v>
      </c>
      <c r="AU151" s="10" t="s">
        <v>78</v>
      </c>
      <c r="AY151" s="10" t="s">
        <v>144</v>
      </c>
      <c r="BE151" s="207">
        <f>IF(O151="základní",K151,0)</f>
        <v>0</v>
      </c>
      <c r="BF151" s="207">
        <f>IF(O151="snížená",K151,0)</f>
        <v>0</v>
      </c>
      <c r="BG151" s="207">
        <f>IF(O151="zákl. přenesená",K151,0)</f>
        <v>0</v>
      </c>
      <c r="BH151" s="207">
        <f>IF(O151="sníž. přenesená",K151,0)</f>
        <v>0</v>
      </c>
      <c r="BI151" s="207">
        <f>IF(O151="nulová",K151,0)</f>
        <v>0</v>
      </c>
      <c r="BJ151" s="10" t="s">
        <v>74</v>
      </c>
      <c r="BK151" s="207">
        <f>ROUND(P151*H151,2)</f>
        <v>0</v>
      </c>
      <c r="BL151" s="10" t="s">
        <v>84</v>
      </c>
      <c r="BM151" s="10" t="s">
        <v>984</v>
      </c>
    </row>
    <row r="152" spans="2:51" s="208" customFormat="1" ht="13.5">
      <c r="B152" s="209"/>
      <c r="C152" s="210"/>
      <c r="D152" s="211" t="s">
        <v>163</v>
      </c>
      <c r="E152" s="212"/>
      <c r="F152" s="213" t="s">
        <v>985</v>
      </c>
      <c r="G152" s="210"/>
      <c r="H152" s="214">
        <v>31.08</v>
      </c>
      <c r="I152" s="215"/>
      <c r="J152" s="215"/>
      <c r="K152" s="210"/>
      <c r="L152" s="210"/>
      <c r="M152" s="216"/>
      <c r="N152" s="217"/>
      <c r="O152" s="218"/>
      <c r="P152" s="218"/>
      <c r="Q152" s="218"/>
      <c r="R152" s="218"/>
      <c r="S152" s="218"/>
      <c r="T152" s="218"/>
      <c r="U152" s="218"/>
      <c r="V152" s="218"/>
      <c r="W152" s="218"/>
      <c r="X152" s="219"/>
      <c r="AT152" s="220" t="s">
        <v>163</v>
      </c>
      <c r="AU152" s="220" t="s">
        <v>78</v>
      </c>
      <c r="AV152" s="208" t="s">
        <v>78</v>
      </c>
      <c r="AW152" s="208" t="s">
        <v>7</v>
      </c>
      <c r="AX152" s="208" t="s">
        <v>74</v>
      </c>
      <c r="AY152" s="220" t="s">
        <v>144</v>
      </c>
    </row>
    <row r="153" spans="2:63" s="178" customFormat="1" ht="29.25" customHeight="1">
      <c r="B153" s="179"/>
      <c r="C153" s="180"/>
      <c r="D153" s="181" t="s">
        <v>68</v>
      </c>
      <c r="E153" s="194" t="s">
        <v>81</v>
      </c>
      <c r="F153" s="194" t="s">
        <v>286</v>
      </c>
      <c r="G153" s="180"/>
      <c r="H153" s="180"/>
      <c r="I153" s="183"/>
      <c r="J153" s="183"/>
      <c r="K153" s="195">
        <f>BK153</f>
        <v>0</v>
      </c>
      <c r="L153" s="180"/>
      <c r="M153" s="185"/>
      <c r="N153" s="186"/>
      <c r="O153" s="187"/>
      <c r="P153" s="187"/>
      <c r="Q153" s="188">
        <f>SUM(Q154:Q156)</f>
        <v>0</v>
      </c>
      <c r="R153" s="188">
        <f>SUM(R154:R156)</f>
        <v>0</v>
      </c>
      <c r="S153" s="187"/>
      <c r="T153" s="189">
        <f>SUM(T154:T156)</f>
        <v>0</v>
      </c>
      <c r="U153" s="187"/>
      <c r="V153" s="189">
        <f>SUM(V154:V156)</f>
        <v>0</v>
      </c>
      <c r="W153" s="187"/>
      <c r="X153" s="190">
        <f>SUM(X154:X156)</f>
        <v>0</v>
      </c>
      <c r="AR153" s="191" t="s">
        <v>74</v>
      </c>
      <c r="AT153" s="192" t="s">
        <v>68</v>
      </c>
      <c r="AU153" s="192" t="s">
        <v>74</v>
      </c>
      <c r="AY153" s="191" t="s">
        <v>144</v>
      </c>
      <c r="BK153" s="193">
        <f>SUM(BK154:BK156)</f>
        <v>0</v>
      </c>
    </row>
    <row r="154" spans="2:65" s="27" customFormat="1" ht="16.5" customHeight="1">
      <c r="B154" s="28"/>
      <c r="C154" s="196" t="s">
        <v>280</v>
      </c>
      <c r="D154" s="196" t="s">
        <v>146</v>
      </c>
      <c r="E154" s="197" t="s">
        <v>288</v>
      </c>
      <c r="F154" s="198" t="s">
        <v>289</v>
      </c>
      <c r="G154" s="199" t="s">
        <v>161</v>
      </c>
      <c r="H154" s="200">
        <v>57.89</v>
      </c>
      <c r="I154" s="201"/>
      <c r="J154" s="201"/>
      <c r="K154" s="202">
        <f>ROUND(P154*H154,2)</f>
        <v>0</v>
      </c>
      <c r="L154" s="198"/>
      <c r="M154" s="49"/>
      <c r="N154" s="203"/>
      <c r="O154" s="204" t="s">
        <v>38</v>
      </c>
      <c r="P154" s="125">
        <f>I154+J154</f>
        <v>0</v>
      </c>
      <c r="Q154" s="125">
        <f>ROUND(I154*H154,2)</f>
        <v>0</v>
      </c>
      <c r="R154" s="125">
        <f>ROUND(J154*H154,2)</f>
        <v>0</v>
      </c>
      <c r="S154" s="29"/>
      <c r="T154" s="205">
        <f>S154*H154</f>
        <v>0</v>
      </c>
      <c r="U154" s="205">
        <v>0</v>
      </c>
      <c r="V154" s="205">
        <f>U154*H154</f>
        <v>0</v>
      </c>
      <c r="W154" s="205">
        <v>0</v>
      </c>
      <c r="X154" s="206">
        <f>W154*H154</f>
        <v>0</v>
      </c>
      <c r="AR154" s="10" t="s">
        <v>84</v>
      </c>
      <c r="AT154" s="10" t="s">
        <v>146</v>
      </c>
      <c r="AU154" s="10" t="s">
        <v>78</v>
      </c>
      <c r="AY154" s="10" t="s">
        <v>144</v>
      </c>
      <c r="BE154" s="207">
        <f>IF(O154="základní",K154,0)</f>
        <v>0</v>
      </c>
      <c r="BF154" s="207">
        <f>IF(O154="snížená",K154,0)</f>
        <v>0</v>
      </c>
      <c r="BG154" s="207">
        <f>IF(O154="zákl. přenesená",K154,0)</f>
        <v>0</v>
      </c>
      <c r="BH154" s="207">
        <f>IF(O154="sníž. přenesená",K154,0)</f>
        <v>0</v>
      </c>
      <c r="BI154" s="207">
        <f>IF(O154="nulová",K154,0)</f>
        <v>0</v>
      </c>
      <c r="BJ154" s="10" t="s">
        <v>74</v>
      </c>
      <c r="BK154" s="207">
        <f>ROUND(P154*H154,2)</f>
        <v>0</v>
      </c>
      <c r="BL154" s="10" t="s">
        <v>84</v>
      </c>
      <c r="BM154" s="10" t="s">
        <v>986</v>
      </c>
    </row>
    <row r="155" spans="2:51" s="208" customFormat="1" ht="13.5">
      <c r="B155" s="209"/>
      <c r="C155" s="210"/>
      <c r="D155" s="211" t="s">
        <v>163</v>
      </c>
      <c r="E155" s="212"/>
      <c r="F155" s="213" t="s">
        <v>987</v>
      </c>
      <c r="G155" s="210"/>
      <c r="H155" s="214">
        <v>57.89</v>
      </c>
      <c r="I155" s="215"/>
      <c r="J155" s="215"/>
      <c r="K155" s="210"/>
      <c r="L155" s="210"/>
      <c r="M155" s="216"/>
      <c r="N155" s="217"/>
      <c r="O155" s="218"/>
      <c r="P155" s="218"/>
      <c r="Q155" s="218"/>
      <c r="R155" s="218"/>
      <c r="S155" s="218"/>
      <c r="T155" s="218"/>
      <c r="U155" s="218"/>
      <c r="V155" s="218"/>
      <c r="W155" s="218"/>
      <c r="X155" s="219"/>
      <c r="AT155" s="220" t="s">
        <v>163</v>
      </c>
      <c r="AU155" s="220" t="s">
        <v>78</v>
      </c>
      <c r="AV155" s="208" t="s">
        <v>78</v>
      </c>
      <c r="AW155" s="208" t="s">
        <v>7</v>
      </c>
      <c r="AX155" s="208" t="s">
        <v>74</v>
      </c>
      <c r="AY155" s="220" t="s">
        <v>144</v>
      </c>
    </row>
    <row r="156" spans="2:65" s="27" customFormat="1" ht="16.5" customHeight="1">
      <c r="B156" s="28"/>
      <c r="C156" s="196" t="s">
        <v>287</v>
      </c>
      <c r="D156" s="196" t="s">
        <v>146</v>
      </c>
      <c r="E156" s="197" t="s">
        <v>293</v>
      </c>
      <c r="F156" s="198" t="s">
        <v>294</v>
      </c>
      <c r="G156" s="199" t="s">
        <v>161</v>
      </c>
      <c r="H156" s="200">
        <v>57.89</v>
      </c>
      <c r="I156" s="201"/>
      <c r="J156" s="201"/>
      <c r="K156" s="202">
        <f>ROUND(P156*H156,2)</f>
        <v>0</v>
      </c>
      <c r="L156" s="198"/>
      <c r="M156" s="49"/>
      <c r="N156" s="203"/>
      <c r="O156" s="204" t="s">
        <v>38</v>
      </c>
      <c r="P156" s="125">
        <f>I156+J156</f>
        <v>0</v>
      </c>
      <c r="Q156" s="125">
        <f>ROUND(I156*H156,2)</f>
        <v>0</v>
      </c>
      <c r="R156" s="125">
        <f>ROUND(J156*H156,2)</f>
        <v>0</v>
      </c>
      <c r="S156" s="29"/>
      <c r="T156" s="205">
        <f>S156*H156</f>
        <v>0</v>
      </c>
      <c r="U156" s="205">
        <v>0</v>
      </c>
      <c r="V156" s="205">
        <f>U156*H156</f>
        <v>0</v>
      </c>
      <c r="W156" s="205">
        <v>0</v>
      </c>
      <c r="X156" s="206">
        <f>W156*H156</f>
        <v>0</v>
      </c>
      <c r="AR156" s="10" t="s">
        <v>84</v>
      </c>
      <c r="AT156" s="10" t="s">
        <v>146</v>
      </c>
      <c r="AU156" s="10" t="s">
        <v>78</v>
      </c>
      <c r="AY156" s="10" t="s">
        <v>144</v>
      </c>
      <c r="BE156" s="207">
        <f>IF(O156="základní",K156,0)</f>
        <v>0</v>
      </c>
      <c r="BF156" s="207">
        <f>IF(O156="snížená",K156,0)</f>
        <v>0</v>
      </c>
      <c r="BG156" s="207">
        <f>IF(O156="zákl. přenesená",K156,0)</f>
        <v>0</v>
      </c>
      <c r="BH156" s="207">
        <f>IF(O156="sníž. přenesená",K156,0)</f>
        <v>0</v>
      </c>
      <c r="BI156" s="207">
        <f>IF(O156="nulová",K156,0)</f>
        <v>0</v>
      </c>
      <c r="BJ156" s="10" t="s">
        <v>74</v>
      </c>
      <c r="BK156" s="207">
        <f>ROUND(P156*H156,2)</f>
        <v>0</v>
      </c>
      <c r="BL156" s="10" t="s">
        <v>84</v>
      </c>
      <c r="BM156" s="10" t="s">
        <v>988</v>
      </c>
    </row>
    <row r="157" spans="2:63" s="178" customFormat="1" ht="29.25" customHeight="1">
      <c r="B157" s="179"/>
      <c r="C157" s="180"/>
      <c r="D157" s="181" t="s">
        <v>68</v>
      </c>
      <c r="E157" s="194" t="s">
        <v>84</v>
      </c>
      <c r="F157" s="194" t="s">
        <v>296</v>
      </c>
      <c r="G157" s="180"/>
      <c r="H157" s="180"/>
      <c r="I157" s="183"/>
      <c r="J157" s="183"/>
      <c r="K157" s="195">
        <f>BK157</f>
        <v>0</v>
      </c>
      <c r="L157" s="180"/>
      <c r="M157" s="185"/>
      <c r="N157" s="186"/>
      <c r="O157" s="187"/>
      <c r="P157" s="187"/>
      <c r="Q157" s="188">
        <f>SUM(Q158:Q162)</f>
        <v>0</v>
      </c>
      <c r="R157" s="188">
        <f>SUM(R158:R162)</f>
        <v>0</v>
      </c>
      <c r="S157" s="187"/>
      <c r="T157" s="189">
        <f>SUM(T158:T162)</f>
        <v>0</v>
      </c>
      <c r="U157" s="187"/>
      <c r="V157" s="189">
        <f>SUM(V158:V162)</f>
        <v>11.12718145</v>
      </c>
      <c r="W157" s="187"/>
      <c r="X157" s="190">
        <f>SUM(X158:X162)</f>
        <v>0</v>
      </c>
      <c r="AR157" s="191" t="s">
        <v>74</v>
      </c>
      <c r="AT157" s="192" t="s">
        <v>68</v>
      </c>
      <c r="AU157" s="192" t="s">
        <v>74</v>
      </c>
      <c r="AY157" s="191" t="s">
        <v>144</v>
      </c>
      <c r="BK157" s="193">
        <f>SUM(BK158:BK162)</f>
        <v>0</v>
      </c>
    </row>
    <row r="158" spans="2:65" s="27" customFormat="1" ht="16.5" customHeight="1">
      <c r="B158" s="28"/>
      <c r="C158" s="196" t="s">
        <v>292</v>
      </c>
      <c r="D158" s="196" t="s">
        <v>146</v>
      </c>
      <c r="E158" s="197" t="s">
        <v>298</v>
      </c>
      <c r="F158" s="198" t="s">
        <v>299</v>
      </c>
      <c r="G158" s="199" t="s">
        <v>171</v>
      </c>
      <c r="H158" s="200">
        <v>5.885</v>
      </c>
      <c r="I158" s="201"/>
      <c r="J158" s="201"/>
      <c r="K158" s="202">
        <f>ROUND(P158*H158,2)</f>
        <v>0</v>
      </c>
      <c r="L158" s="198"/>
      <c r="M158" s="49"/>
      <c r="N158" s="203"/>
      <c r="O158" s="204" t="s">
        <v>38</v>
      </c>
      <c r="P158" s="125">
        <f>I158+J158</f>
        <v>0</v>
      </c>
      <c r="Q158" s="125">
        <f>ROUND(I158*H158,2)</f>
        <v>0</v>
      </c>
      <c r="R158" s="125">
        <f>ROUND(J158*H158,2)</f>
        <v>0</v>
      </c>
      <c r="S158" s="29"/>
      <c r="T158" s="205">
        <f>S158*H158</f>
        <v>0</v>
      </c>
      <c r="U158" s="205">
        <v>1.89077</v>
      </c>
      <c r="V158" s="205">
        <f>U158*H158</f>
        <v>11.12718145</v>
      </c>
      <c r="W158" s="205">
        <v>0</v>
      </c>
      <c r="X158" s="206">
        <f>W158*H158</f>
        <v>0</v>
      </c>
      <c r="AR158" s="10" t="s">
        <v>84</v>
      </c>
      <c r="AT158" s="10" t="s">
        <v>146</v>
      </c>
      <c r="AU158" s="10" t="s">
        <v>78</v>
      </c>
      <c r="AY158" s="10" t="s">
        <v>144</v>
      </c>
      <c r="BE158" s="207">
        <f>IF(O158="základní",K158,0)</f>
        <v>0</v>
      </c>
      <c r="BF158" s="207">
        <f>IF(O158="snížená",K158,0)</f>
        <v>0</v>
      </c>
      <c r="BG158" s="207">
        <f>IF(O158="zákl. přenesená",K158,0)</f>
        <v>0</v>
      </c>
      <c r="BH158" s="207">
        <f>IF(O158="sníž. přenesená",K158,0)</f>
        <v>0</v>
      </c>
      <c r="BI158" s="207">
        <f>IF(O158="nulová",K158,0)</f>
        <v>0</v>
      </c>
      <c r="BJ158" s="10" t="s">
        <v>74</v>
      </c>
      <c r="BK158" s="207">
        <f>ROUND(P158*H158,2)</f>
        <v>0</v>
      </c>
      <c r="BL158" s="10" t="s">
        <v>84</v>
      </c>
      <c r="BM158" s="10" t="s">
        <v>989</v>
      </c>
    </row>
    <row r="159" spans="2:51" s="208" customFormat="1" ht="13.5">
      <c r="B159" s="209"/>
      <c r="C159" s="210"/>
      <c r="D159" s="211" t="s">
        <v>163</v>
      </c>
      <c r="E159" s="212"/>
      <c r="F159" s="213" t="s">
        <v>990</v>
      </c>
      <c r="G159" s="210"/>
      <c r="H159" s="214">
        <v>0.5770000000000001</v>
      </c>
      <c r="I159" s="215"/>
      <c r="J159" s="215"/>
      <c r="K159" s="210"/>
      <c r="L159" s="210"/>
      <c r="M159" s="216"/>
      <c r="N159" s="217"/>
      <c r="O159" s="218"/>
      <c r="P159" s="218"/>
      <c r="Q159" s="218"/>
      <c r="R159" s="218"/>
      <c r="S159" s="218"/>
      <c r="T159" s="218"/>
      <c r="U159" s="218"/>
      <c r="V159" s="218"/>
      <c r="W159" s="218"/>
      <c r="X159" s="219"/>
      <c r="AT159" s="220" t="s">
        <v>163</v>
      </c>
      <c r="AU159" s="220" t="s">
        <v>78</v>
      </c>
      <c r="AV159" s="208" t="s">
        <v>78</v>
      </c>
      <c r="AW159" s="208" t="s">
        <v>7</v>
      </c>
      <c r="AX159" s="208" t="s">
        <v>69</v>
      </c>
      <c r="AY159" s="220" t="s">
        <v>144</v>
      </c>
    </row>
    <row r="160" spans="2:51" s="208" customFormat="1" ht="13.5">
      <c r="B160" s="209"/>
      <c r="C160" s="210"/>
      <c r="D160" s="211" t="s">
        <v>163</v>
      </c>
      <c r="E160" s="212"/>
      <c r="F160" s="213" t="s">
        <v>991</v>
      </c>
      <c r="G160" s="210"/>
      <c r="H160" s="214">
        <v>2.828</v>
      </c>
      <c r="I160" s="215"/>
      <c r="J160" s="215"/>
      <c r="K160" s="210"/>
      <c r="L160" s="210"/>
      <c r="M160" s="216"/>
      <c r="N160" s="217"/>
      <c r="O160" s="218"/>
      <c r="P160" s="218"/>
      <c r="Q160" s="218"/>
      <c r="R160" s="218"/>
      <c r="S160" s="218"/>
      <c r="T160" s="218"/>
      <c r="U160" s="218"/>
      <c r="V160" s="218"/>
      <c r="W160" s="218"/>
      <c r="X160" s="219"/>
      <c r="AT160" s="220" t="s">
        <v>163</v>
      </c>
      <c r="AU160" s="220" t="s">
        <v>78</v>
      </c>
      <c r="AV160" s="208" t="s">
        <v>78</v>
      </c>
      <c r="AW160" s="208" t="s">
        <v>7</v>
      </c>
      <c r="AX160" s="208" t="s">
        <v>69</v>
      </c>
      <c r="AY160" s="220" t="s">
        <v>144</v>
      </c>
    </row>
    <row r="161" spans="2:51" s="208" customFormat="1" ht="13.5">
      <c r="B161" s="209"/>
      <c r="C161" s="210"/>
      <c r="D161" s="211" t="s">
        <v>163</v>
      </c>
      <c r="E161" s="212"/>
      <c r="F161" s="213" t="s">
        <v>992</v>
      </c>
      <c r="G161" s="210"/>
      <c r="H161" s="214">
        <v>2.48</v>
      </c>
      <c r="I161" s="215"/>
      <c r="J161" s="215"/>
      <c r="K161" s="210"/>
      <c r="L161" s="210"/>
      <c r="M161" s="216"/>
      <c r="N161" s="217"/>
      <c r="O161" s="218"/>
      <c r="P161" s="218"/>
      <c r="Q161" s="218"/>
      <c r="R161" s="218"/>
      <c r="S161" s="218"/>
      <c r="T161" s="218"/>
      <c r="U161" s="218"/>
      <c r="V161" s="218"/>
      <c r="W161" s="218"/>
      <c r="X161" s="219"/>
      <c r="AT161" s="220" t="s">
        <v>163</v>
      </c>
      <c r="AU161" s="220" t="s">
        <v>78</v>
      </c>
      <c r="AV161" s="208" t="s">
        <v>78</v>
      </c>
      <c r="AW161" s="208" t="s">
        <v>7</v>
      </c>
      <c r="AX161" s="208" t="s">
        <v>69</v>
      </c>
      <c r="AY161" s="220" t="s">
        <v>144</v>
      </c>
    </row>
    <row r="162" spans="2:51" s="233" customFormat="1" ht="13.5">
      <c r="B162" s="234"/>
      <c r="C162" s="235"/>
      <c r="D162" s="211" t="s">
        <v>163</v>
      </c>
      <c r="E162" s="236"/>
      <c r="F162" s="237" t="s">
        <v>207</v>
      </c>
      <c r="G162" s="235"/>
      <c r="H162" s="238">
        <v>5.885</v>
      </c>
      <c r="I162" s="239"/>
      <c r="J162" s="239"/>
      <c r="K162" s="235"/>
      <c r="L162" s="235"/>
      <c r="M162" s="240"/>
      <c r="N162" s="241"/>
      <c r="O162" s="242"/>
      <c r="P162" s="242"/>
      <c r="Q162" s="242"/>
      <c r="R162" s="242"/>
      <c r="S162" s="242"/>
      <c r="T162" s="242"/>
      <c r="U162" s="242"/>
      <c r="V162" s="242"/>
      <c r="W162" s="242"/>
      <c r="X162" s="243"/>
      <c r="AT162" s="244" t="s">
        <v>163</v>
      </c>
      <c r="AU162" s="244" t="s">
        <v>78</v>
      </c>
      <c r="AV162" s="233" t="s">
        <v>84</v>
      </c>
      <c r="AW162" s="233" t="s">
        <v>7</v>
      </c>
      <c r="AX162" s="233" t="s">
        <v>74</v>
      </c>
      <c r="AY162" s="244" t="s">
        <v>144</v>
      </c>
    </row>
    <row r="163" spans="2:63" s="178" customFormat="1" ht="29.25" customHeight="1">
      <c r="B163" s="179"/>
      <c r="C163" s="180"/>
      <c r="D163" s="181" t="s">
        <v>68</v>
      </c>
      <c r="E163" s="194" t="s">
        <v>96</v>
      </c>
      <c r="F163" s="194" t="s">
        <v>303</v>
      </c>
      <c r="G163" s="180"/>
      <c r="H163" s="180"/>
      <c r="I163" s="183"/>
      <c r="J163" s="183"/>
      <c r="K163" s="195">
        <f>BK163</f>
        <v>0</v>
      </c>
      <c r="L163" s="180"/>
      <c r="M163" s="185"/>
      <c r="N163" s="186"/>
      <c r="O163" s="187"/>
      <c r="P163" s="187"/>
      <c r="Q163" s="188">
        <f>SUM(Q164:Q205)</f>
        <v>0</v>
      </c>
      <c r="R163" s="188">
        <f>SUM(R164:R205)</f>
        <v>0</v>
      </c>
      <c r="S163" s="187"/>
      <c r="T163" s="189">
        <f>SUM(T164:T205)</f>
        <v>0</v>
      </c>
      <c r="U163" s="187"/>
      <c r="V163" s="189">
        <f>SUM(V164:V205)</f>
        <v>20.285377600000007</v>
      </c>
      <c r="W163" s="187"/>
      <c r="X163" s="190">
        <f>SUM(X164:X205)</f>
        <v>0</v>
      </c>
      <c r="AR163" s="191" t="s">
        <v>74</v>
      </c>
      <c r="AT163" s="192" t="s">
        <v>68</v>
      </c>
      <c r="AU163" s="192" t="s">
        <v>74</v>
      </c>
      <c r="AY163" s="191" t="s">
        <v>144</v>
      </c>
      <c r="BK163" s="193">
        <f>SUM(BK164:BK205)</f>
        <v>0</v>
      </c>
    </row>
    <row r="164" spans="2:65" s="27" customFormat="1" ht="16.5" customHeight="1">
      <c r="B164" s="28"/>
      <c r="C164" s="196" t="s">
        <v>297</v>
      </c>
      <c r="D164" s="196" t="s">
        <v>146</v>
      </c>
      <c r="E164" s="197" t="s">
        <v>305</v>
      </c>
      <c r="F164" s="198" t="s">
        <v>306</v>
      </c>
      <c r="G164" s="199" t="s">
        <v>307</v>
      </c>
      <c r="H164" s="200">
        <v>2</v>
      </c>
      <c r="I164" s="201"/>
      <c r="J164" s="201"/>
      <c r="K164" s="202">
        <f>ROUND(P164*H164,2)</f>
        <v>0</v>
      </c>
      <c r="L164" s="198"/>
      <c r="M164" s="49"/>
      <c r="N164" s="203"/>
      <c r="O164" s="204" t="s">
        <v>38</v>
      </c>
      <c r="P164" s="125">
        <f>I164+J164</f>
        <v>0</v>
      </c>
      <c r="Q164" s="125">
        <f>ROUND(I164*H164,2)</f>
        <v>0</v>
      </c>
      <c r="R164" s="125">
        <f>ROUND(J164*H164,2)</f>
        <v>0</v>
      </c>
      <c r="S164" s="29"/>
      <c r="T164" s="205">
        <f>S164*H164</f>
        <v>0</v>
      </c>
      <c r="U164" s="205">
        <v>0.19207000000000002</v>
      </c>
      <c r="V164" s="205">
        <f>U164*H164</f>
        <v>0.38414000000000004</v>
      </c>
      <c r="W164" s="205">
        <v>0</v>
      </c>
      <c r="X164" s="206">
        <f>W164*H164</f>
        <v>0</v>
      </c>
      <c r="AR164" s="10" t="s">
        <v>84</v>
      </c>
      <c r="AT164" s="10" t="s">
        <v>146</v>
      </c>
      <c r="AU164" s="10" t="s">
        <v>78</v>
      </c>
      <c r="AY164" s="10" t="s">
        <v>144</v>
      </c>
      <c r="BE164" s="207">
        <f>IF(O164="základní",K164,0)</f>
        <v>0</v>
      </c>
      <c r="BF164" s="207">
        <f>IF(O164="snížená",K164,0)</f>
        <v>0</v>
      </c>
      <c r="BG164" s="207">
        <f>IF(O164="zákl. přenesená",K164,0)</f>
        <v>0</v>
      </c>
      <c r="BH164" s="207">
        <f>IF(O164="sníž. přenesená",K164,0)</f>
        <v>0</v>
      </c>
      <c r="BI164" s="207">
        <f>IF(O164="nulová",K164,0)</f>
        <v>0</v>
      </c>
      <c r="BJ164" s="10" t="s">
        <v>74</v>
      </c>
      <c r="BK164" s="207">
        <f>ROUND(P164*H164,2)</f>
        <v>0</v>
      </c>
      <c r="BL164" s="10" t="s">
        <v>84</v>
      </c>
      <c r="BM164" s="10" t="s">
        <v>993</v>
      </c>
    </row>
    <row r="165" spans="2:65" s="27" customFormat="1" ht="16.5" customHeight="1">
      <c r="B165" s="28"/>
      <c r="C165" s="196" t="s">
        <v>304</v>
      </c>
      <c r="D165" s="196" t="s">
        <v>146</v>
      </c>
      <c r="E165" s="197" t="s">
        <v>314</v>
      </c>
      <c r="F165" s="198" t="s">
        <v>315</v>
      </c>
      <c r="G165" s="199" t="s">
        <v>161</v>
      </c>
      <c r="H165" s="200">
        <v>24.8</v>
      </c>
      <c r="I165" s="201"/>
      <c r="J165" s="201"/>
      <c r="K165" s="202">
        <f>ROUND(P165*H165,2)</f>
        <v>0</v>
      </c>
      <c r="L165" s="198"/>
      <c r="M165" s="49"/>
      <c r="N165" s="203"/>
      <c r="O165" s="204" t="s">
        <v>38</v>
      </c>
      <c r="P165" s="125">
        <f>I165+J165</f>
        <v>0</v>
      </c>
      <c r="Q165" s="125">
        <f>ROUND(I165*H165,2)</f>
        <v>0</v>
      </c>
      <c r="R165" s="125">
        <f>ROUND(J165*H165,2)</f>
        <v>0</v>
      </c>
      <c r="S165" s="29"/>
      <c r="T165" s="205">
        <f>S165*H165</f>
        <v>0</v>
      </c>
      <c r="U165" s="205">
        <v>1E-05</v>
      </c>
      <c r="V165" s="205">
        <f>U165*H165</f>
        <v>0.000248</v>
      </c>
      <c r="W165" s="205">
        <v>0</v>
      </c>
      <c r="X165" s="206">
        <f>W165*H165</f>
        <v>0</v>
      </c>
      <c r="AR165" s="10" t="s">
        <v>84</v>
      </c>
      <c r="AT165" s="10" t="s">
        <v>146</v>
      </c>
      <c r="AU165" s="10" t="s">
        <v>78</v>
      </c>
      <c r="AY165" s="10" t="s">
        <v>144</v>
      </c>
      <c r="BE165" s="207">
        <f>IF(O165="základní",K165,0)</f>
        <v>0</v>
      </c>
      <c r="BF165" s="207">
        <f>IF(O165="snížená",K165,0)</f>
        <v>0</v>
      </c>
      <c r="BG165" s="207">
        <f>IF(O165="zákl. přenesená",K165,0)</f>
        <v>0</v>
      </c>
      <c r="BH165" s="207">
        <f>IF(O165="sníž. přenesená",K165,0)</f>
        <v>0</v>
      </c>
      <c r="BI165" s="207">
        <f>IF(O165="nulová",K165,0)</f>
        <v>0</v>
      </c>
      <c r="BJ165" s="10" t="s">
        <v>74</v>
      </c>
      <c r="BK165" s="207">
        <f>ROUND(P165*H165,2)</f>
        <v>0</v>
      </c>
      <c r="BL165" s="10" t="s">
        <v>84</v>
      </c>
      <c r="BM165" s="10" t="s">
        <v>994</v>
      </c>
    </row>
    <row r="166" spans="2:51" s="208" customFormat="1" ht="13.5">
      <c r="B166" s="209"/>
      <c r="C166" s="210"/>
      <c r="D166" s="211" t="s">
        <v>163</v>
      </c>
      <c r="E166" s="212"/>
      <c r="F166" s="213" t="s">
        <v>995</v>
      </c>
      <c r="G166" s="210"/>
      <c r="H166" s="214">
        <v>24.8</v>
      </c>
      <c r="I166" s="215"/>
      <c r="J166" s="215"/>
      <c r="K166" s="210"/>
      <c r="L166" s="210"/>
      <c r="M166" s="216"/>
      <c r="N166" s="217"/>
      <c r="O166" s="218"/>
      <c r="P166" s="218"/>
      <c r="Q166" s="218"/>
      <c r="R166" s="218"/>
      <c r="S166" s="218"/>
      <c r="T166" s="218"/>
      <c r="U166" s="218"/>
      <c r="V166" s="218"/>
      <c r="W166" s="218"/>
      <c r="X166" s="219"/>
      <c r="AT166" s="220" t="s">
        <v>163</v>
      </c>
      <c r="AU166" s="220" t="s">
        <v>78</v>
      </c>
      <c r="AV166" s="208" t="s">
        <v>78</v>
      </c>
      <c r="AW166" s="208" t="s">
        <v>7</v>
      </c>
      <c r="AX166" s="208" t="s">
        <v>74</v>
      </c>
      <c r="AY166" s="220" t="s">
        <v>144</v>
      </c>
    </row>
    <row r="167" spans="2:65" s="27" customFormat="1" ht="16.5" customHeight="1">
      <c r="B167" s="28"/>
      <c r="C167" s="245" t="s">
        <v>309</v>
      </c>
      <c r="D167" s="245" t="s">
        <v>281</v>
      </c>
      <c r="E167" s="246" t="s">
        <v>318</v>
      </c>
      <c r="F167" s="247" t="s">
        <v>319</v>
      </c>
      <c r="G167" s="248" t="s">
        <v>307</v>
      </c>
      <c r="H167" s="249">
        <v>10.842</v>
      </c>
      <c r="I167" s="250"/>
      <c r="J167" s="251"/>
      <c r="K167" s="252">
        <f>ROUND(P167*H167,2)</f>
        <v>0</v>
      </c>
      <c r="L167" s="247"/>
      <c r="M167" s="253"/>
      <c r="N167" s="254"/>
      <c r="O167" s="204" t="s">
        <v>38</v>
      </c>
      <c r="P167" s="125">
        <f>I167+J167</f>
        <v>0</v>
      </c>
      <c r="Q167" s="125">
        <f>ROUND(I167*H167,2)</f>
        <v>0</v>
      </c>
      <c r="R167" s="125">
        <f>ROUND(J167*H167,2)</f>
        <v>0</v>
      </c>
      <c r="S167" s="29"/>
      <c r="T167" s="205">
        <f>S167*H167</f>
        <v>0</v>
      </c>
      <c r="U167" s="205">
        <v>0.0125</v>
      </c>
      <c r="V167" s="205">
        <f>U167*H167</f>
        <v>0.135525</v>
      </c>
      <c r="W167" s="205">
        <v>0</v>
      </c>
      <c r="X167" s="206">
        <f>W167*H167</f>
        <v>0</v>
      </c>
      <c r="AR167" s="10" t="s">
        <v>96</v>
      </c>
      <c r="AT167" s="10" t="s">
        <v>281</v>
      </c>
      <c r="AU167" s="10" t="s">
        <v>78</v>
      </c>
      <c r="AY167" s="10" t="s">
        <v>144</v>
      </c>
      <c r="BE167" s="207">
        <f>IF(O167="základní",K167,0)</f>
        <v>0</v>
      </c>
      <c r="BF167" s="207">
        <f>IF(O167="snížená",K167,0)</f>
        <v>0</v>
      </c>
      <c r="BG167" s="207">
        <f>IF(O167="zákl. přenesená",K167,0)</f>
        <v>0</v>
      </c>
      <c r="BH167" s="207">
        <f>IF(O167="sníž. přenesená",K167,0)</f>
        <v>0</v>
      </c>
      <c r="BI167" s="207">
        <f>IF(O167="nulová",K167,0)</f>
        <v>0</v>
      </c>
      <c r="BJ167" s="10" t="s">
        <v>74</v>
      </c>
      <c r="BK167" s="207">
        <f>ROUND(P167*H167,2)</f>
        <v>0</v>
      </c>
      <c r="BL167" s="10" t="s">
        <v>84</v>
      </c>
      <c r="BM167" s="10" t="s">
        <v>996</v>
      </c>
    </row>
    <row r="168" spans="2:51" s="208" customFormat="1" ht="13.5">
      <c r="B168" s="209"/>
      <c r="C168" s="210"/>
      <c r="D168" s="211" t="s">
        <v>163</v>
      </c>
      <c r="E168" s="212"/>
      <c r="F168" s="213" t="s">
        <v>997</v>
      </c>
      <c r="G168" s="210"/>
      <c r="H168" s="214">
        <v>5.421</v>
      </c>
      <c r="I168" s="215"/>
      <c r="J168" s="215"/>
      <c r="K168" s="210"/>
      <c r="L168" s="210"/>
      <c r="M168" s="216"/>
      <c r="N168" s="217"/>
      <c r="O168" s="218"/>
      <c r="P168" s="218"/>
      <c r="Q168" s="218"/>
      <c r="R168" s="218"/>
      <c r="S168" s="218"/>
      <c r="T168" s="218"/>
      <c r="U168" s="218"/>
      <c r="V168" s="218"/>
      <c r="W168" s="218"/>
      <c r="X168" s="219"/>
      <c r="AT168" s="220" t="s">
        <v>163</v>
      </c>
      <c r="AU168" s="220" t="s">
        <v>78</v>
      </c>
      <c r="AV168" s="208" t="s">
        <v>78</v>
      </c>
      <c r="AW168" s="208" t="s">
        <v>7</v>
      </c>
      <c r="AX168" s="208" t="s">
        <v>74</v>
      </c>
      <c r="AY168" s="220" t="s">
        <v>144</v>
      </c>
    </row>
    <row r="169" spans="2:51" s="208" customFormat="1" ht="13.5">
      <c r="B169" s="209"/>
      <c r="C169" s="210"/>
      <c r="D169" s="211" t="s">
        <v>163</v>
      </c>
      <c r="E169" s="210"/>
      <c r="F169" s="213" t="s">
        <v>998</v>
      </c>
      <c r="G169" s="210"/>
      <c r="H169" s="214">
        <v>10.842</v>
      </c>
      <c r="I169" s="215"/>
      <c r="J169" s="215"/>
      <c r="K169" s="210"/>
      <c r="L169" s="210"/>
      <c r="M169" s="216"/>
      <c r="N169" s="217"/>
      <c r="O169" s="218"/>
      <c r="P169" s="218"/>
      <c r="Q169" s="218"/>
      <c r="R169" s="218"/>
      <c r="S169" s="218"/>
      <c r="T169" s="218"/>
      <c r="U169" s="218"/>
      <c r="V169" s="218"/>
      <c r="W169" s="218"/>
      <c r="X169" s="219"/>
      <c r="AT169" s="220" t="s">
        <v>163</v>
      </c>
      <c r="AU169" s="220" t="s">
        <v>78</v>
      </c>
      <c r="AV169" s="208" t="s">
        <v>78</v>
      </c>
      <c r="AW169" s="208" t="s">
        <v>6</v>
      </c>
      <c r="AX169" s="208" t="s">
        <v>74</v>
      </c>
      <c r="AY169" s="220" t="s">
        <v>144</v>
      </c>
    </row>
    <row r="170" spans="2:65" s="27" customFormat="1" ht="16.5" customHeight="1">
      <c r="B170" s="28"/>
      <c r="C170" s="196" t="s">
        <v>313</v>
      </c>
      <c r="D170" s="196" t="s">
        <v>146</v>
      </c>
      <c r="E170" s="197" t="s">
        <v>324</v>
      </c>
      <c r="F170" s="198" t="s">
        <v>325</v>
      </c>
      <c r="G170" s="199" t="s">
        <v>161</v>
      </c>
      <c r="H170" s="200">
        <v>33.1</v>
      </c>
      <c r="I170" s="201"/>
      <c r="J170" s="201"/>
      <c r="K170" s="202">
        <f>ROUND(P170*H170,2)</f>
        <v>0</v>
      </c>
      <c r="L170" s="198"/>
      <c r="M170" s="49"/>
      <c r="N170" s="203"/>
      <c r="O170" s="204" t="s">
        <v>38</v>
      </c>
      <c r="P170" s="125">
        <f>I170+J170</f>
        <v>0</v>
      </c>
      <c r="Q170" s="125">
        <f>ROUND(I170*H170,2)</f>
        <v>0</v>
      </c>
      <c r="R170" s="125">
        <f>ROUND(J170*H170,2)</f>
        <v>0</v>
      </c>
      <c r="S170" s="29"/>
      <c r="T170" s="205">
        <f>S170*H170</f>
        <v>0</v>
      </c>
      <c r="U170" s="205">
        <v>2E-05</v>
      </c>
      <c r="V170" s="205">
        <f>U170*H170</f>
        <v>0.000662</v>
      </c>
      <c r="W170" s="205">
        <v>0</v>
      </c>
      <c r="X170" s="206">
        <f>W170*H170</f>
        <v>0</v>
      </c>
      <c r="AR170" s="10" t="s">
        <v>84</v>
      </c>
      <c r="AT170" s="10" t="s">
        <v>146</v>
      </c>
      <c r="AU170" s="10" t="s">
        <v>78</v>
      </c>
      <c r="AY170" s="10" t="s">
        <v>144</v>
      </c>
      <c r="BE170" s="207">
        <f>IF(O170="základní",K170,0)</f>
        <v>0</v>
      </c>
      <c r="BF170" s="207">
        <f>IF(O170="snížená",K170,0)</f>
        <v>0</v>
      </c>
      <c r="BG170" s="207">
        <f>IF(O170="zákl. přenesená",K170,0)</f>
        <v>0</v>
      </c>
      <c r="BH170" s="207">
        <f>IF(O170="sníž. přenesená",K170,0)</f>
        <v>0</v>
      </c>
      <c r="BI170" s="207">
        <f>IF(O170="nulová",K170,0)</f>
        <v>0</v>
      </c>
      <c r="BJ170" s="10" t="s">
        <v>74</v>
      </c>
      <c r="BK170" s="207">
        <f>ROUND(P170*H170,2)</f>
        <v>0</v>
      </c>
      <c r="BL170" s="10" t="s">
        <v>84</v>
      </c>
      <c r="BM170" s="10" t="s">
        <v>999</v>
      </c>
    </row>
    <row r="171" spans="2:65" s="27" customFormat="1" ht="16.5" customHeight="1">
      <c r="B171" s="28"/>
      <c r="C171" s="245" t="s">
        <v>317</v>
      </c>
      <c r="D171" s="245" t="s">
        <v>281</v>
      </c>
      <c r="E171" s="246" t="s">
        <v>328</v>
      </c>
      <c r="F171" s="247" t="s">
        <v>329</v>
      </c>
      <c r="G171" s="248" t="s">
        <v>307</v>
      </c>
      <c r="H171" s="249">
        <v>7.236</v>
      </c>
      <c r="I171" s="250"/>
      <c r="J171" s="251"/>
      <c r="K171" s="252">
        <f>ROUND(P171*H171,2)</f>
        <v>0</v>
      </c>
      <c r="L171" s="247"/>
      <c r="M171" s="253"/>
      <c r="N171" s="254"/>
      <c r="O171" s="204" t="s">
        <v>38</v>
      </c>
      <c r="P171" s="125">
        <f>I171+J171</f>
        <v>0</v>
      </c>
      <c r="Q171" s="125">
        <f>ROUND(I171*H171,2)</f>
        <v>0</v>
      </c>
      <c r="R171" s="125">
        <f>ROUND(J171*H171,2)</f>
        <v>0</v>
      </c>
      <c r="S171" s="29"/>
      <c r="T171" s="205">
        <f>S171*H171</f>
        <v>0</v>
      </c>
      <c r="U171" s="205">
        <v>0.029</v>
      </c>
      <c r="V171" s="205">
        <f>U171*H171</f>
        <v>0.209844</v>
      </c>
      <c r="W171" s="205">
        <v>0</v>
      </c>
      <c r="X171" s="206">
        <f>W171*H171</f>
        <v>0</v>
      </c>
      <c r="AR171" s="10" t="s">
        <v>96</v>
      </c>
      <c r="AT171" s="10" t="s">
        <v>281</v>
      </c>
      <c r="AU171" s="10" t="s">
        <v>78</v>
      </c>
      <c r="AY171" s="10" t="s">
        <v>144</v>
      </c>
      <c r="BE171" s="207">
        <f>IF(O171="základní",K171,0)</f>
        <v>0</v>
      </c>
      <c r="BF171" s="207">
        <f>IF(O171="snížená",K171,0)</f>
        <v>0</v>
      </c>
      <c r="BG171" s="207">
        <f>IF(O171="zákl. přenesená",K171,0)</f>
        <v>0</v>
      </c>
      <c r="BH171" s="207">
        <f>IF(O171="sníž. přenesená",K171,0)</f>
        <v>0</v>
      </c>
      <c r="BI171" s="207">
        <f>IF(O171="nulová",K171,0)</f>
        <v>0</v>
      </c>
      <c r="BJ171" s="10" t="s">
        <v>74</v>
      </c>
      <c r="BK171" s="207">
        <f>ROUND(P171*H171,2)</f>
        <v>0</v>
      </c>
      <c r="BL171" s="10" t="s">
        <v>84</v>
      </c>
      <c r="BM171" s="10" t="s">
        <v>1000</v>
      </c>
    </row>
    <row r="172" spans="2:51" s="208" customFormat="1" ht="13.5">
      <c r="B172" s="209"/>
      <c r="C172" s="210"/>
      <c r="D172" s="211" t="s">
        <v>163</v>
      </c>
      <c r="E172" s="212"/>
      <c r="F172" s="213" t="s">
        <v>1001</v>
      </c>
      <c r="G172" s="210"/>
      <c r="H172" s="214">
        <v>7.236</v>
      </c>
      <c r="I172" s="215"/>
      <c r="J172" s="215"/>
      <c r="K172" s="210"/>
      <c r="L172" s="210"/>
      <c r="M172" s="216"/>
      <c r="N172" s="217"/>
      <c r="O172" s="218"/>
      <c r="P172" s="218"/>
      <c r="Q172" s="218"/>
      <c r="R172" s="218"/>
      <c r="S172" s="218"/>
      <c r="T172" s="218"/>
      <c r="U172" s="218"/>
      <c r="V172" s="218"/>
      <c r="W172" s="218"/>
      <c r="X172" s="219"/>
      <c r="AT172" s="220" t="s">
        <v>163</v>
      </c>
      <c r="AU172" s="220" t="s">
        <v>78</v>
      </c>
      <c r="AV172" s="208" t="s">
        <v>78</v>
      </c>
      <c r="AW172" s="208" t="s">
        <v>7</v>
      </c>
      <c r="AX172" s="208" t="s">
        <v>74</v>
      </c>
      <c r="AY172" s="220" t="s">
        <v>144</v>
      </c>
    </row>
    <row r="173" spans="2:65" s="27" customFormat="1" ht="16.5" customHeight="1">
      <c r="B173" s="28"/>
      <c r="C173" s="196" t="s">
        <v>323</v>
      </c>
      <c r="D173" s="196" t="s">
        <v>146</v>
      </c>
      <c r="E173" s="197" t="s">
        <v>333</v>
      </c>
      <c r="F173" s="198" t="s">
        <v>334</v>
      </c>
      <c r="G173" s="199" t="s">
        <v>307</v>
      </c>
      <c r="H173" s="200">
        <v>2</v>
      </c>
      <c r="I173" s="201"/>
      <c r="J173" s="201"/>
      <c r="K173" s="202">
        <f>ROUND(P173*H173,2)</f>
        <v>0</v>
      </c>
      <c r="L173" s="198"/>
      <c r="M173" s="49"/>
      <c r="N173" s="203"/>
      <c r="O173" s="204" t="s">
        <v>38</v>
      </c>
      <c r="P173" s="125">
        <f>I173+J173</f>
        <v>0</v>
      </c>
      <c r="Q173" s="125">
        <f>ROUND(I173*H173,2)</f>
        <v>0</v>
      </c>
      <c r="R173" s="125">
        <f>ROUND(J173*H173,2)</f>
        <v>0</v>
      </c>
      <c r="S173" s="29"/>
      <c r="T173" s="205">
        <f>S173*H173</f>
        <v>0</v>
      </c>
      <c r="U173" s="205">
        <v>8E-05</v>
      </c>
      <c r="V173" s="205">
        <f>U173*H173</f>
        <v>0.00016</v>
      </c>
      <c r="W173" s="205">
        <v>0</v>
      </c>
      <c r="X173" s="206">
        <f>W173*H173</f>
        <v>0</v>
      </c>
      <c r="AR173" s="10" t="s">
        <v>84</v>
      </c>
      <c r="AT173" s="10" t="s">
        <v>146</v>
      </c>
      <c r="AU173" s="10" t="s">
        <v>78</v>
      </c>
      <c r="AY173" s="10" t="s">
        <v>144</v>
      </c>
      <c r="BE173" s="207">
        <f>IF(O173="základní",K173,0)</f>
        <v>0</v>
      </c>
      <c r="BF173" s="207">
        <f>IF(O173="snížená",K173,0)</f>
        <v>0</v>
      </c>
      <c r="BG173" s="207">
        <f>IF(O173="zákl. přenesená",K173,0)</f>
        <v>0</v>
      </c>
      <c r="BH173" s="207">
        <f>IF(O173="sníž. přenesená",K173,0)</f>
        <v>0</v>
      </c>
      <c r="BI173" s="207">
        <f>IF(O173="nulová",K173,0)</f>
        <v>0</v>
      </c>
      <c r="BJ173" s="10" t="s">
        <v>74</v>
      </c>
      <c r="BK173" s="207">
        <f>ROUND(P173*H173,2)</f>
        <v>0</v>
      </c>
      <c r="BL173" s="10" t="s">
        <v>84</v>
      </c>
      <c r="BM173" s="10" t="s">
        <v>1002</v>
      </c>
    </row>
    <row r="174" spans="2:65" s="27" customFormat="1" ht="16.5" customHeight="1">
      <c r="B174" s="28"/>
      <c r="C174" s="245" t="s">
        <v>327</v>
      </c>
      <c r="D174" s="245" t="s">
        <v>281</v>
      </c>
      <c r="E174" s="246" t="s">
        <v>337</v>
      </c>
      <c r="F174" s="247" t="s">
        <v>338</v>
      </c>
      <c r="G174" s="248" t="s">
        <v>307</v>
      </c>
      <c r="H174" s="249">
        <v>2.03</v>
      </c>
      <c r="I174" s="250"/>
      <c r="J174" s="251"/>
      <c r="K174" s="252">
        <f>ROUND(P174*H174,2)</f>
        <v>0</v>
      </c>
      <c r="L174" s="247"/>
      <c r="M174" s="253"/>
      <c r="N174" s="254"/>
      <c r="O174" s="204" t="s">
        <v>38</v>
      </c>
      <c r="P174" s="125">
        <f>I174+J174</f>
        <v>0</v>
      </c>
      <c r="Q174" s="125">
        <f>ROUND(I174*H174,2)</f>
        <v>0</v>
      </c>
      <c r="R174" s="125">
        <f>ROUND(J174*H174,2)</f>
        <v>0</v>
      </c>
      <c r="S174" s="29"/>
      <c r="T174" s="205">
        <f>S174*H174</f>
        <v>0</v>
      </c>
      <c r="U174" s="205">
        <v>0.00062</v>
      </c>
      <c r="V174" s="205">
        <f>U174*H174</f>
        <v>0.0012586</v>
      </c>
      <c r="W174" s="205">
        <v>0</v>
      </c>
      <c r="X174" s="206">
        <f>W174*H174</f>
        <v>0</v>
      </c>
      <c r="AR174" s="10" t="s">
        <v>96</v>
      </c>
      <c r="AT174" s="10" t="s">
        <v>281</v>
      </c>
      <c r="AU174" s="10" t="s">
        <v>78</v>
      </c>
      <c r="AY174" s="10" t="s">
        <v>144</v>
      </c>
      <c r="BE174" s="207">
        <f>IF(O174="základní",K174,0)</f>
        <v>0</v>
      </c>
      <c r="BF174" s="207">
        <f>IF(O174="snížená",K174,0)</f>
        <v>0</v>
      </c>
      <c r="BG174" s="207">
        <f>IF(O174="zákl. přenesená",K174,0)</f>
        <v>0</v>
      </c>
      <c r="BH174" s="207">
        <f>IF(O174="sníž. přenesená",K174,0)</f>
        <v>0</v>
      </c>
      <c r="BI174" s="207">
        <f>IF(O174="nulová",K174,0)</f>
        <v>0</v>
      </c>
      <c r="BJ174" s="10" t="s">
        <v>74</v>
      </c>
      <c r="BK174" s="207">
        <f>ROUND(P174*H174,2)</f>
        <v>0</v>
      </c>
      <c r="BL174" s="10" t="s">
        <v>84</v>
      </c>
      <c r="BM174" s="10" t="s">
        <v>1003</v>
      </c>
    </row>
    <row r="175" spans="2:51" s="208" customFormat="1" ht="13.5">
      <c r="B175" s="209"/>
      <c r="C175" s="210"/>
      <c r="D175" s="211" t="s">
        <v>163</v>
      </c>
      <c r="E175" s="212"/>
      <c r="F175" s="213" t="s">
        <v>580</v>
      </c>
      <c r="G175" s="210"/>
      <c r="H175" s="214">
        <v>2.03</v>
      </c>
      <c r="I175" s="215"/>
      <c r="J175" s="215"/>
      <c r="K175" s="210"/>
      <c r="L175" s="210"/>
      <c r="M175" s="216"/>
      <c r="N175" s="217"/>
      <c r="O175" s="218"/>
      <c r="P175" s="218"/>
      <c r="Q175" s="218"/>
      <c r="R175" s="218"/>
      <c r="S175" s="218"/>
      <c r="T175" s="218"/>
      <c r="U175" s="218"/>
      <c r="V175" s="218"/>
      <c r="W175" s="218"/>
      <c r="X175" s="219"/>
      <c r="AT175" s="220" t="s">
        <v>163</v>
      </c>
      <c r="AU175" s="220" t="s">
        <v>78</v>
      </c>
      <c r="AV175" s="208" t="s">
        <v>78</v>
      </c>
      <c r="AW175" s="208" t="s">
        <v>7</v>
      </c>
      <c r="AX175" s="208" t="s">
        <v>74</v>
      </c>
      <c r="AY175" s="220" t="s">
        <v>144</v>
      </c>
    </row>
    <row r="176" spans="2:65" s="27" customFormat="1" ht="16.5" customHeight="1">
      <c r="B176" s="28"/>
      <c r="C176" s="196" t="s">
        <v>332</v>
      </c>
      <c r="D176" s="196" t="s">
        <v>146</v>
      </c>
      <c r="E176" s="197" t="s">
        <v>351</v>
      </c>
      <c r="F176" s="198" t="s">
        <v>352</v>
      </c>
      <c r="G176" s="199" t="s">
        <v>161</v>
      </c>
      <c r="H176" s="200">
        <v>24.8</v>
      </c>
      <c r="I176" s="201"/>
      <c r="J176" s="201"/>
      <c r="K176" s="202">
        <f>ROUND(P176*H176,2)</f>
        <v>0</v>
      </c>
      <c r="L176" s="198"/>
      <c r="M176" s="49"/>
      <c r="N176" s="203"/>
      <c r="O176" s="204" t="s">
        <v>38</v>
      </c>
      <c r="P176" s="125">
        <f>I176+J176</f>
        <v>0</v>
      </c>
      <c r="Q176" s="125">
        <f>ROUND(I176*H176,2)</f>
        <v>0</v>
      </c>
      <c r="R176" s="125">
        <f>ROUND(J176*H176,2)</f>
        <v>0</v>
      </c>
      <c r="S176" s="29"/>
      <c r="T176" s="205">
        <f>S176*H176</f>
        <v>0</v>
      </c>
      <c r="U176" s="205">
        <v>0</v>
      </c>
      <c r="V176" s="205">
        <f>U176*H176</f>
        <v>0</v>
      </c>
      <c r="W176" s="205">
        <v>0</v>
      </c>
      <c r="X176" s="206">
        <f>W176*H176</f>
        <v>0</v>
      </c>
      <c r="AR176" s="10" t="s">
        <v>84</v>
      </c>
      <c r="AT176" s="10" t="s">
        <v>146</v>
      </c>
      <c r="AU176" s="10" t="s">
        <v>78</v>
      </c>
      <c r="AY176" s="10" t="s">
        <v>144</v>
      </c>
      <c r="BE176" s="207">
        <f>IF(O176="základní",K176,0)</f>
        <v>0</v>
      </c>
      <c r="BF176" s="207">
        <f>IF(O176="snížená",K176,0)</f>
        <v>0</v>
      </c>
      <c r="BG176" s="207">
        <f>IF(O176="zákl. přenesená",K176,0)</f>
        <v>0</v>
      </c>
      <c r="BH176" s="207">
        <f>IF(O176="sníž. přenesená",K176,0)</f>
        <v>0</v>
      </c>
      <c r="BI176" s="207">
        <f>IF(O176="nulová",K176,0)</f>
        <v>0</v>
      </c>
      <c r="BJ176" s="10" t="s">
        <v>74</v>
      </c>
      <c r="BK176" s="207">
        <f>ROUND(P176*H176,2)</f>
        <v>0</v>
      </c>
      <c r="BL176" s="10" t="s">
        <v>84</v>
      </c>
      <c r="BM176" s="10" t="s">
        <v>1004</v>
      </c>
    </row>
    <row r="177" spans="2:65" s="27" customFormat="1" ht="16.5" customHeight="1">
      <c r="B177" s="28"/>
      <c r="C177" s="196" t="s">
        <v>336</v>
      </c>
      <c r="D177" s="196" t="s">
        <v>146</v>
      </c>
      <c r="E177" s="197" t="s">
        <v>355</v>
      </c>
      <c r="F177" s="198" t="s">
        <v>356</v>
      </c>
      <c r="G177" s="199" t="s">
        <v>307</v>
      </c>
      <c r="H177" s="200">
        <v>3</v>
      </c>
      <c r="I177" s="201"/>
      <c r="J177" s="201"/>
      <c r="K177" s="202">
        <f>ROUND(P177*H177,2)</f>
        <v>0</v>
      </c>
      <c r="L177" s="198"/>
      <c r="M177" s="49"/>
      <c r="N177" s="203"/>
      <c r="O177" s="204" t="s">
        <v>38</v>
      </c>
      <c r="P177" s="125">
        <f>I177+J177</f>
        <v>0</v>
      </c>
      <c r="Q177" s="125">
        <f>ROUND(I177*H177,2)</f>
        <v>0</v>
      </c>
      <c r="R177" s="125">
        <f>ROUND(J177*H177,2)</f>
        <v>0</v>
      </c>
      <c r="S177" s="29"/>
      <c r="T177" s="205">
        <f>S177*H177</f>
        <v>0</v>
      </c>
      <c r="U177" s="205">
        <v>0.46009000000000005</v>
      </c>
      <c r="V177" s="205">
        <f>U177*H177</f>
        <v>1.38027</v>
      </c>
      <c r="W177" s="205">
        <v>0</v>
      </c>
      <c r="X177" s="206">
        <f>W177*H177</f>
        <v>0</v>
      </c>
      <c r="AR177" s="10" t="s">
        <v>84</v>
      </c>
      <c r="AT177" s="10" t="s">
        <v>146</v>
      </c>
      <c r="AU177" s="10" t="s">
        <v>78</v>
      </c>
      <c r="AY177" s="10" t="s">
        <v>144</v>
      </c>
      <c r="BE177" s="207">
        <f>IF(O177="základní",K177,0)</f>
        <v>0</v>
      </c>
      <c r="BF177" s="207">
        <f>IF(O177="snížená",K177,0)</f>
        <v>0</v>
      </c>
      <c r="BG177" s="207">
        <f>IF(O177="zákl. přenesená",K177,0)</f>
        <v>0</v>
      </c>
      <c r="BH177" s="207">
        <f>IF(O177="sníž. přenesená",K177,0)</f>
        <v>0</v>
      </c>
      <c r="BI177" s="207">
        <f>IF(O177="nulová",K177,0)</f>
        <v>0</v>
      </c>
      <c r="BJ177" s="10" t="s">
        <v>74</v>
      </c>
      <c r="BK177" s="207">
        <f>ROUND(P177*H177,2)</f>
        <v>0</v>
      </c>
      <c r="BL177" s="10" t="s">
        <v>84</v>
      </c>
      <c r="BM177" s="10" t="s">
        <v>1005</v>
      </c>
    </row>
    <row r="178" spans="2:65" s="27" customFormat="1" ht="16.5" customHeight="1">
      <c r="B178" s="28"/>
      <c r="C178" s="196" t="s">
        <v>341</v>
      </c>
      <c r="D178" s="196" t="s">
        <v>146</v>
      </c>
      <c r="E178" s="197" t="s">
        <v>359</v>
      </c>
      <c r="F178" s="198" t="s">
        <v>360</v>
      </c>
      <c r="G178" s="199" t="s">
        <v>161</v>
      </c>
      <c r="H178" s="200">
        <v>33.1</v>
      </c>
      <c r="I178" s="201"/>
      <c r="J178" s="201"/>
      <c r="K178" s="202">
        <f>ROUND(P178*H178,2)</f>
        <v>0</v>
      </c>
      <c r="L178" s="198"/>
      <c r="M178" s="49"/>
      <c r="N178" s="203"/>
      <c r="O178" s="204" t="s">
        <v>38</v>
      </c>
      <c r="P178" s="125">
        <f>I178+J178</f>
        <v>0</v>
      </c>
      <c r="Q178" s="125">
        <f>ROUND(I178*H178,2)</f>
        <v>0</v>
      </c>
      <c r="R178" s="125">
        <f>ROUND(J178*H178,2)</f>
        <v>0</v>
      </c>
      <c r="S178" s="29"/>
      <c r="T178" s="205">
        <f>S178*H178</f>
        <v>0</v>
      </c>
      <c r="U178" s="205">
        <v>0</v>
      </c>
      <c r="V178" s="205">
        <f>U178*H178</f>
        <v>0</v>
      </c>
      <c r="W178" s="205">
        <v>0</v>
      </c>
      <c r="X178" s="206">
        <f>W178*H178</f>
        <v>0</v>
      </c>
      <c r="AR178" s="10" t="s">
        <v>84</v>
      </c>
      <c r="AT178" s="10" t="s">
        <v>146</v>
      </c>
      <c r="AU178" s="10" t="s">
        <v>78</v>
      </c>
      <c r="AY178" s="10" t="s">
        <v>144</v>
      </c>
      <c r="BE178" s="207">
        <f>IF(O178="základní",K178,0)</f>
        <v>0</v>
      </c>
      <c r="BF178" s="207">
        <f>IF(O178="snížená",K178,0)</f>
        <v>0</v>
      </c>
      <c r="BG178" s="207">
        <f>IF(O178="zákl. přenesená",K178,0)</f>
        <v>0</v>
      </c>
      <c r="BH178" s="207">
        <f>IF(O178="sníž. přenesená",K178,0)</f>
        <v>0</v>
      </c>
      <c r="BI178" s="207">
        <f>IF(O178="nulová",K178,0)</f>
        <v>0</v>
      </c>
      <c r="BJ178" s="10" t="s">
        <v>74</v>
      </c>
      <c r="BK178" s="207">
        <f>ROUND(P178*H178,2)</f>
        <v>0</v>
      </c>
      <c r="BL178" s="10" t="s">
        <v>84</v>
      </c>
      <c r="BM178" s="10" t="s">
        <v>1006</v>
      </c>
    </row>
    <row r="179" spans="2:65" s="27" customFormat="1" ht="16.5" customHeight="1">
      <c r="B179" s="28"/>
      <c r="C179" s="196" t="s">
        <v>345</v>
      </c>
      <c r="D179" s="196" t="s">
        <v>146</v>
      </c>
      <c r="E179" s="197" t="s">
        <v>363</v>
      </c>
      <c r="F179" s="198" t="s">
        <v>364</v>
      </c>
      <c r="G179" s="199" t="s">
        <v>161</v>
      </c>
      <c r="H179" s="200">
        <v>57.9</v>
      </c>
      <c r="I179" s="201"/>
      <c r="J179" s="201"/>
      <c r="K179" s="202">
        <f>ROUND(P179*H179,2)</f>
        <v>0</v>
      </c>
      <c r="L179" s="198"/>
      <c r="M179" s="49"/>
      <c r="N179" s="203"/>
      <c r="O179" s="204" t="s">
        <v>38</v>
      </c>
      <c r="P179" s="125">
        <f>I179+J179</f>
        <v>0</v>
      </c>
      <c r="Q179" s="125">
        <f>ROUND(I179*H179,2)</f>
        <v>0</v>
      </c>
      <c r="R179" s="125">
        <f>ROUND(J179*H179,2)</f>
        <v>0</v>
      </c>
      <c r="S179" s="29"/>
      <c r="T179" s="205">
        <f>S179*H179</f>
        <v>0</v>
      </c>
      <c r="U179" s="205">
        <v>0</v>
      </c>
      <c r="V179" s="205">
        <f>U179*H179</f>
        <v>0</v>
      </c>
      <c r="W179" s="205">
        <v>0</v>
      </c>
      <c r="X179" s="206">
        <f>W179*H179</f>
        <v>0</v>
      </c>
      <c r="AR179" s="10" t="s">
        <v>84</v>
      </c>
      <c r="AT179" s="10" t="s">
        <v>146</v>
      </c>
      <c r="AU179" s="10" t="s">
        <v>78</v>
      </c>
      <c r="AY179" s="10" t="s">
        <v>144</v>
      </c>
      <c r="BE179" s="207">
        <f>IF(O179="základní",K179,0)</f>
        <v>0</v>
      </c>
      <c r="BF179" s="207">
        <f>IF(O179="snížená",K179,0)</f>
        <v>0</v>
      </c>
      <c r="BG179" s="207">
        <f>IF(O179="zákl. přenesená",K179,0)</f>
        <v>0</v>
      </c>
      <c r="BH179" s="207">
        <f>IF(O179="sníž. přenesená",K179,0)</f>
        <v>0</v>
      </c>
      <c r="BI179" s="207">
        <f>IF(O179="nulová",K179,0)</f>
        <v>0</v>
      </c>
      <c r="BJ179" s="10" t="s">
        <v>74</v>
      </c>
      <c r="BK179" s="207">
        <f>ROUND(P179*H179,2)</f>
        <v>0</v>
      </c>
      <c r="BL179" s="10" t="s">
        <v>84</v>
      </c>
      <c r="BM179" s="10" t="s">
        <v>1007</v>
      </c>
    </row>
    <row r="180" spans="2:51" s="208" customFormat="1" ht="13.5">
      <c r="B180" s="209"/>
      <c r="C180" s="210"/>
      <c r="D180" s="211" t="s">
        <v>163</v>
      </c>
      <c r="E180" s="212"/>
      <c r="F180" s="213" t="s">
        <v>1008</v>
      </c>
      <c r="G180" s="210"/>
      <c r="H180" s="214">
        <v>57.9</v>
      </c>
      <c r="I180" s="215"/>
      <c r="J180" s="215"/>
      <c r="K180" s="210"/>
      <c r="L180" s="210"/>
      <c r="M180" s="216"/>
      <c r="N180" s="217"/>
      <c r="O180" s="218"/>
      <c r="P180" s="218"/>
      <c r="Q180" s="218"/>
      <c r="R180" s="218"/>
      <c r="S180" s="218"/>
      <c r="T180" s="218"/>
      <c r="U180" s="218"/>
      <c r="V180" s="218"/>
      <c r="W180" s="218"/>
      <c r="X180" s="219"/>
      <c r="AT180" s="220" t="s">
        <v>163</v>
      </c>
      <c r="AU180" s="220" t="s">
        <v>78</v>
      </c>
      <c r="AV180" s="208" t="s">
        <v>78</v>
      </c>
      <c r="AW180" s="208" t="s">
        <v>7</v>
      </c>
      <c r="AX180" s="208" t="s">
        <v>74</v>
      </c>
      <c r="AY180" s="220" t="s">
        <v>144</v>
      </c>
    </row>
    <row r="181" spans="2:65" s="27" customFormat="1" ht="16.5" customHeight="1">
      <c r="B181" s="28"/>
      <c r="C181" s="196" t="s">
        <v>350</v>
      </c>
      <c r="D181" s="196" t="s">
        <v>146</v>
      </c>
      <c r="E181" s="197" t="s">
        <v>367</v>
      </c>
      <c r="F181" s="198" t="s">
        <v>368</v>
      </c>
      <c r="G181" s="199" t="s">
        <v>307</v>
      </c>
      <c r="H181" s="200">
        <v>6</v>
      </c>
      <c r="I181" s="201"/>
      <c r="J181" s="201"/>
      <c r="K181" s="202">
        <f aca="true" t="shared" si="1" ref="K181:K205">ROUND(P181*H181,2)</f>
        <v>0</v>
      </c>
      <c r="L181" s="198"/>
      <c r="M181" s="49"/>
      <c r="N181" s="203"/>
      <c r="O181" s="204" t="s">
        <v>38</v>
      </c>
      <c r="P181" s="125">
        <f aca="true" t="shared" si="2" ref="P181:P205">I181+J181</f>
        <v>0</v>
      </c>
      <c r="Q181" s="125">
        <f aca="true" t="shared" si="3" ref="Q181:Q205">ROUND(I181*H181,2)</f>
        <v>0</v>
      </c>
      <c r="R181" s="125">
        <f aca="true" t="shared" si="4" ref="R181:R205">ROUND(J181*H181,2)</f>
        <v>0</v>
      </c>
      <c r="S181" s="29"/>
      <c r="T181" s="205">
        <f aca="true" t="shared" si="5" ref="T181:T205">S181*H181</f>
        <v>0</v>
      </c>
      <c r="U181" s="205">
        <v>0.03724</v>
      </c>
      <c r="V181" s="205">
        <f aca="true" t="shared" si="6" ref="V181:V205">U181*H181</f>
        <v>0.22344000000000003</v>
      </c>
      <c r="W181" s="205">
        <v>0</v>
      </c>
      <c r="X181" s="206">
        <f aca="true" t="shared" si="7" ref="X181:X205">W181*H181</f>
        <v>0</v>
      </c>
      <c r="AR181" s="10" t="s">
        <v>84</v>
      </c>
      <c r="AT181" s="10" t="s">
        <v>146</v>
      </c>
      <c r="AU181" s="10" t="s">
        <v>78</v>
      </c>
      <c r="AY181" s="10" t="s">
        <v>144</v>
      </c>
      <c r="BE181" s="207">
        <f aca="true" t="shared" si="8" ref="BE181:BE205">IF(O181="základní",K181,0)</f>
        <v>0</v>
      </c>
      <c r="BF181" s="207">
        <f aca="true" t="shared" si="9" ref="BF181:BF205">IF(O181="snížená",K181,0)</f>
        <v>0</v>
      </c>
      <c r="BG181" s="207">
        <f aca="true" t="shared" si="10" ref="BG181:BG205">IF(O181="zákl. přenesená",K181,0)</f>
        <v>0</v>
      </c>
      <c r="BH181" s="207">
        <f aca="true" t="shared" si="11" ref="BH181:BH205">IF(O181="sníž. přenesená",K181,0)</f>
        <v>0</v>
      </c>
      <c r="BI181" s="207">
        <f aca="true" t="shared" si="12" ref="BI181:BI205">IF(O181="nulová",K181,0)</f>
        <v>0</v>
      </c>
      <c r="BJ181" s="10" t="s">
        <v>74</v>
      </c>
      <c r="BK181" s="207">
        <f aca="true" t="shared" si="13" ref="BK181:BK205">ROUND(P181*H181,2)</f>
        <v>0</v>
      </c>
      <c r="BL181" s="10" t="s">
        <v>84</v>
      </c>
      <c r="BM181" s="10" t="s">
        <v>1009</v>
      </c>
    </row>
    <row r="182" spans="2:65" s="27" customFormat="1" ht="25.5" customHeight="1">
      <c r="B182" s="28"/>
      <c r="C182" s="196" t="s">
        <v>354</v>
      </c>
      <c r="D182" s="196" t="s">
        <v>146</v>
      </c>
      <c r="E182" s="197" t="s">
        <v>371</v>
      </c>
      <c r="F182" s="198" t="s">
        <v>372</v>
      </c>
      <c r="G182" s="199" t="s">
        <v>307</v>
      </c>
      <c r="H182" s="200">
        <v>3</v>
      </c>
      <c r="I182" s="201"/>
      <c r="J182" s="201"/>
      <c r="K182" s="202">
        <f t="shared" si="1"/>
        <v>0</v>
      </c>
      <c r="L182" s="198"/>
      <c r="M182" s="49"/>
      <c r="N182" s="203"/>
      <c r="O182" s="204" t="s">
        <v>38</v>
      </c>
      <c r="P182" s="125">
        <f t="shared" si="2"/>
        <v>0</v>
      </c>
      <c r="Q182" s="125">
        <f t="shared" si="3"/>
        <v>0</v>
      </c>
      <c r="R182" s="125">
        <f t="shared" si="4"/>
        <v>0</v>
      </c>
      <c r="S182" s="29"/>
      <c r="T182" s="205">
        <f t="shared" si="5"/>
        <v>0</v>
      </c>
      <c r="U182" s="205">
        <v>2.11676</v>
      </c>
      <c r="V182" s="205">
        <f t="shared" si="6"/>
        <v>6.350280000000001</v>
      </c>
      <c r="W182" s="205">
        <v>0</v>
      </c>
      <c r="X182" s="206">
        <f t="shared" si="7"/>
        <v>0</v>
      </c>
      <c r="AR182" s="10" t="s">
        <v>84</v>
      </c>
      <c r="AT182" s="10" t="s">
        <v>146</v>
      </c>
      <c r="AU182" s="10" t="s">
        <v>78</v>
      </c>
      <c r="AY182" s="10" t="s">
        <v>144</v>
      </c>
      <c r="BE182" s="207">
        <f t="shared" si="8"/>
        <v>0</v>
      </c>
      <c r="BF182" s="207">
        <f t="shared" si="9"/>
        <v>0</v>
      </c>
      <c r="BG182" s="207">
        <f t="shared" si="10"/>
        <v>0</v>
      </c>
      <c r="BH182" s="207">
        <f t="shared" si="11"/>
        <v>0</v>
      </c>
      <c r="BI182" s="207">
        <f t="shared" si="12"/>
        <v>0</v>
      </c>
      <c r="BJ182" s="10" t="s">
        <v>74</v>
      </c>
      <c r="BK182" s="207">
        <f t="shared" si="13"/>
        <v>0</v>
      </c>
      <c r="BL182" s="10" t="s">
        <v>84</v>
      </c>
      <c r="BM182" s="10" t="s">
        <v>1010</v>
      </c>
    </row>
    <row r="183" spans="2:65" s="27" customFormat="1" ht="16.5" customHeight="1">
      <c r="B183" s="28"/>
      <c r="C183" s="196" t="s">
        <v>358</v>
      </c>
      <c r="D183" s="196" t="s">
        <v>146</v>
      </c>
      <c r="E183" s="197" t="s">
        <v>375</v>
      </c>
      <c r="F183" s="198" t="s">
        <v>376</v>
      </c>
      <c r="G183" s="199" t="s">
        <v>307</v>
      </c>
      <c r="H183" s="200">
        <v>2</v>
      </c>
      <c r="I183" s="201"/>
      <c r="J183" s="201"/>
      <c r="K183" s="202">
        <f t="shared" si="1"/>
        <v>0</v>
      </c>
      <c r="L183" s="198"/>
      <c r="M183" s="49"/>
      <c r="N183" s="203"/>
      <c r="O183" s="204" t="s">
        <v>38</v>
      </c>
      <c r="P183" s="125">
        <f t="shared" si="2"/>
        <v>0</v>
      </c>
      <c r="Q183" s="125">
        <f t="shared" si="3"/>
        <v>0</v>
      </c>
      <c r="R183" s="125">
        <f t="shared" si="4"/>
        <v>0</v>
      </c>
      <c r="S183" s="29"/>
      <c r="T183" s="205">
        <f t="shared" si="5"/>
        <v>0</v>
      </c>
      <c r="U183" s="205">
        <v>0.34090000000000004</v>
      </c>
      <c r="V183" s="205">
        <f t="shared" si="6"/>
        <v>0.6818000000000001</v>
      </c>
      <c r="W183" s="205">
        <v>0</v>
      </c>
      <c r="X183" s="206">
        <f t="shared" si="7"/>
        <v>0</v>
      </c>
      <c r="AR183" s="10" t="s">
        <v>84</v>
      </c>
      <c r="AT183" s="10" t="s">
        <v>146</v>
      </c>
      <c r="AU183" s="10" t="s">
        <v>78</v>
      </c>
      <c r="AY183" s="10" t="s">
        <v>144</v>
      </c>
      <c r="BE183" s="207">
        <f t="shared" si="8"/>
        <v>0</v>
      </c>
      <c r="BF183" s="207">
        <f t="shared" si="9"/>
        <v>0</v>
      </c>
      <c r="BG183" s="207">
        <f t="shared" si="10"/>
        <v>0</v>
      </c>
      <c r="BH183" s="207">
        <f t="shared" si="11"/>
        <v>0</v>
      </c>
      <c r="BI183" s="207">
        <f t="shared" si="12"/>
        <v>0</v>
      </c>
      <c r="BJ183" s="10" t="s">
        <v>74</v>
      </c>
      <c r="BK183" s="207">
        <f t="shared" si="13"/>
        <v>0</v>
      </c>
      <c r="BL183" s="10" t="s">
        <v>84</v>
      </c>
      <c r="BM183" s="10" t="s">
        <v>1011</v>
      </c>
    </row>
    <row r="184" spans="2:65" s="27" customFormat="1" ht="25.5" customHeight="1">
      <c r="B184" s="28"/>
      <c r="C184" s="196" t="s">
        <v>362</v>
      </c>
      <c r="D184" s="196" t="s">
        <v>146</v>
      </c>
      <c r="E184" s="197" t="s">
        <v>379</v>
      </c>
      <c r="F184" s="198" t="s">
        <v>380</v>
      </c>
      <c r="G184" s="199" t="s">
        <v>307</v>
      </c>
      <c r="H184" s="200">
        <v>3</v>
      </c>
      <c r="I184" s="201"/>
      <c r="J184" s="201"/>
      <c r="K184" s="202">
        <f t="shared" si="1"/>
        <v>0</v>
      </c>
      <c r="L184" s="198"/>
      <c r="M184" s="49"/>
      <c r="N184" s="203"/>
      <c r="O184" s="204" t="s">
        <v>38</v>
      </c>
      <c r="P184" s="125">
        <f t="shared" si="2"/>
        <v>0</v>
      </c>
      <c r="Q184" s="125">
        <f t="shared" si="3"/>
        <v>0</v>
      </c>
      <c r="R184" s="125">
        <f t="shared" si="4"/>
        <v>0</v>
      </c>
      <c r="S184" s="29"/>
      <c r="T184" s="205">
        <f t="shared" si="5"/>
        <v>0</v>
      </c>
      <c r="U184" s="205">
        <v>0.00702</v>
      </c>
      <c r="V184" s="205">
        <f t="shared" si="6"/>
        <v>0.021060000000000002</v>
      </c>
      <c r="W184" s="205">
        <v>0</v>
      </c>
      <c r="X184" s="206">
        <f t="shared" si="7"/>
        <v>0</v>
      </c>
      <c r="AR184" s="10" t="s">
        <v>84</v>
      </c>
      <c r="AT184" s="10" t="s">
        <v>146</v>
      </c>
      <c r="AU184" s="10" t="s">
        <v>78</v>
      </c>
      <c r="AY184" s="10" t="s">
        <v>144</v>
      </c>
      <c r="BE184" s="207">
        <f t="shared" si="8"/>
        <v>0</v>
      </c>
      <c r="BF184" s="207">
        <f t="shared" si="9"/>
        <v>0</v>
      </c>
      <c r="BG184" s="207">
        <f t="shared" si="10"/>
        <v>0</v>
      </c>
      <c r="BH184" s="207">
        <f t="shared" si="11"/>
        <v>0</v>
      </c>
      <c r="BI184" s="207">
        <f t="shared" si="12"/>
        <v>0</v>
      </c>
      <c r="BJ184" s="10" t="s">
        <v>74</v>
      </c>
      <c r="BK184" s="207">
        <f t="shared" si="13"/>
        <v>0</v>
      </c>
      <c r="BL184" s="10" t="s">
        <v>84</v>
      </c>
      <c r="BM184" s="10" t="s">
        <v>1012</v>
      </c>
    </row>
    <row r="185" spans="2:65" s="27" customFormat="1" ht="16.5" customHeight="1">
      <c r="B185" s="28"/>
      <c r="C185" s="245" t="s">
        <v>366</v>
      </c>
      <c r="D185" s="245" t="s">
        <v>281</v>
      </c>
      <c r="E185" s="246" t="s">
        <v>383</v>
      </c>
      <c r="F185" s="247" t="s">
        <v>384</v>
      </c>
      <c r="G185" s="248" t="s">
        <v>307</v>
      </c>
      <c r="H185" s="249">
        <v>3</v>
      </c>
      <c r="I185" s="250"/>
      <c r="J185" s="251"/>
      <c r="K185" s="252">
        <f t="shared" si="1"/>
        <v>0</v>
      </c>
      <c r="L185" s="247"/>
      <c r="M185" s="253"/>
      <c r="N185" s="254"/>
      <c r="O185" s="204" t="s">
        <v>38</v>
      </c>
      <c r="P185" s="125">
        <f t="shared" si="2"/>
        <v>0</v>
      </c>
      <c r="Q185" s="125">
        <f t="shared" si="3"/>
        <v>0</v>
      </c>
      <c r="R185" s="125">
        <f t="shared" si="4"/>
        <v>0</v>
      </c>
      <c r="S185" s="29"/>
      <c r="T185" s="205">
        <f t="shared" si="5"/>
        <v>0</v>
      </c>
      <c r="U185" s="205">
        <v>0.162</v>
      </c>
      <c r="V185" s="205">
        <f t="shared" si="6"/>
        <v>0.486</v>
      </c>
      <c r="W185" s="205">
        <v>0</v>
      </c>
      <c r="X185" s="206">
        <f t="shared" si="7"/>
        <v>0</v>
      </c>
      <c r="AR185" s="10" t="s">
        <v>96</v>
      </c>
      <c r="AT185" s="10" t="s">
        <v>281</v>
      </c>
      <c r="AU185" s="10" t="s">
        <v>78</v>
      </c>
      <c r="AY185" s="10" t="s">
        <v>144</v>
      </c>
      <c r="BE185" s="207">
        <f t="shared" si="8"/>
        <v>0</v>
      </c>
      <c r="BF185" s="207">
        <f t="shared" si="9"/>
        <v>0</v>
      </c>
      <c r="BG185" s="207">
        <f t="shared" si="10"/>
        <v>0</v>
      </c>
      <c r="BH185" s="207">
        <f t="shared" si="11"/>
        <v>0</v>
      </c>
      <c r="BI185" s="207">
        <f t="shared" si="12"/>
        <v>0</v>
      </c>
      <c r="BJ185" s="10" t="s">
        <v>74</v>
      </c>
      <c r="BK185" s="207">
        <f t="shared" si="13"/>
        <v>0</v>
      </c>
      <c r="BL185" s="10" t="s">
        <v>84</v>
      </c>
      <c r="BM185" s="10" t="s">
        <v>1013</v>
      </c>
    </row>
    <row r="186" spans="2:65" s="27" customFormat="1" ht="16.5" customHeight="1">
      <c r="B186" s="28"/>
      <c r="C186" s="245" t="s">
        <v>370</v>
      </c>
      <c r="D186" s="245" t="s">
        <v>281</v>
      </c>
      <c r="E186" s="246" t="s">
        <v>391</v>
      </c>
      <c r="F186" s="247" t="s">
        <v>392</v>
      </c>
      <c r="G186" s="248" t="s">
        <v>307</v>
      </c>
      <c r="H186" s="249">
        <v>3.03</v>
      </c>
      <c r="I186" s="250"/>
      <c r="J186" s="251"/>
      <c r="K186" s="252">
        <f t="shared" si="1"/>
        <v>0</v>
      </c>
      <c r="L186" s="247"/>
      <c r="M186" s="253"/>
      <c r="N186" s="254"/>
      <c r="O186" s="204" t="s">
        <v>38</v>
      </c>
      <c r="P186" s="125">
        <f t="shared" si="2"/>
        <v>0</v>
      </c>
      <c r="Q186" s="125">
        <f t="shared" si="3"/>
        <v>0</v>
      </c>
      <c r="R186" s="125">
        <f t="shared" si="4"/>
        <v>0</v>
      </c>
      <c r="S186" s="29"/>
      <c r="T186" s="205">
        <f t="shared" si="5"/>
        <v>0</v>
      </c>
      <c r="U186" s="205">
        <v>2.31</v>
      </c>
      <c r="V186" s="205">
        <f t="shared" si="6"/>
        <v>6.9993</v>
      </c>
      <c r="W186" s="205">
        <v>0</v>
      </c>
      <c r="X186" s="206">
        <f t="shared" si="7"/>
        <v>0</v>
      </c>
      <c r="AR186" s="10" t="s">
        <v>96</v>
      </c>
      <c r="AT186" s="10" t="s">
        <v>281</v>
      </c>
      <c r="AU186" s="10" t="s">
        <v>78</v>
      </c>
      <c r="AY186" s="10" t="s">
        <v>144</v>
      </c>
      <c r="BE186" s="207">
        <f t="shared" si="8"/>
        <v>0</v>
      </c>
      <c r="BF186" s="207">
        <f t="shared" si="9"/>
        <v>0</v>
      </c>
      <c r="BG186" s="207">
        <f t="shared" si="10"/>
        <v>0</v>
      </c>
      <c r="BH186" s="207">
        <f t="shared" si="11"/>
        <v>0</v>
      </c>
      <c r="BI186" s="207">
        <f t="shared" si="12"/>
        <v>0</v>
      </c>
      <c r="BJ186" s="10" t="s">
        <v>74</v>
      </c>
      <c r="BK186" s="207">
        <f t="shared" si="13"/>
        <v>0</v>
      </c>
      <c r="BL186" s="10" t="s">
        <v>84</v>
      </c>
      <c r="BM186" s="10" t="s">
        <v>1014</v>
      </c>
    </row>
    <row r="187" spans="2:65" s="27" customFormat="1" ht="16.5" customHeight="1">
      <c r="B187" s="28"/>
      <c r="C187" s="245" t="s">
        <v>374</v>
      </c>
      <c r="D187" s="245" t="s">
        <v>281</v>
      </c>
      <c r="E187" s="246" t="s">
        <v>395</v>
      </c>
      <c r="F187" s="247" t="s">
        <v>396</v>
      </c>
      <c r="G187" s="248" t="s">
        <v>307</v>
      </c>
      <c r="H187" s="249">
        <v>6</v>
      </c>
      <c r="I187" s="250"/>
      <c r="J187" s="251"/>
      <c r="K187" s="252">
        <f t="shared" si="1"/>
        <v>0</v>
      </c>
      <c r="L187" s="247"/>
      <c r="M187" s="253"/>
      <c r="N187" s="254"/>
      <c r="O187" s="204" t="s">
        <v>38</v>
      </c>
      <c r="P187" s="125">
        <f t="shared" si="2"/>
        <v>0</v>
      </c>
      <c r="Q187" s="125">
        <f t="shared" si="3"/>
        <v>0</v>
      </c>
      <c r="R187" s="125">
        <f t="shared" si="4"/>
        <v>0</v>
      </c>
      <c r="S187" s="29"/>
      <c r="T187" s="205">
        <f t="shared" si="5"/>
        <v>0</v>
      </c>
      <c r="U187" s="205">
        <v>0.002</v>
      </c>
      <c r="V187" s="205">
        <f t="shared" si="6"/>
        <v>0.012</v>
      </c>
      <c r="W187" s="205">
        <v>0</v>
      </c>
      <c r="X187" s="206">
        <f t="shared" si="7"/>
        <v>0</v>
      </c>
      <c r="AR187" s="10" t="s">
        <v>96</v>
      </c>
      <c r="AT187" s="10" t="s">
        <v>281</v>
      </c>
      <c r="AU187" s="10" t="s">
        <v>78</v>
      </c>
      <c r="AY187" s="10" t="s">
        <v>144</v>
      </c>
      <c r="BE187" s="207">
        <f t="shared" si="8"/>
        <v>0</v>
      </c>
      <c r="BF187" s="207">
        <f t="shared" si="9"/>
        <v>0</v>
      </c>
      <c r="BG187" s="207">
        <f t="shared" si="10"/>
        <v>0</v>
      </c>
      <c r="BH187" s="207">
        <f t="shared" si="11"/>
        <v>0</v>
      </c>
      <c r="BI187" s="207">
        <f t="shared" si="12"/>
        <v>0</v>
      </c>
      <c r="BJ187" s="10" t="s">
        <v>74</v>
      </c>
      <c r="BK187" s="207">
        <f t="shared" si="13"/>
        <v>0</v>
      </c>
      <c r="BL187" s="10" t="s">
        <v>84</v>
      </c>
      <c r="BM187" s="10" t="s">
        <v>1015</v>
      </c>
    </row>
    <row r="188" spans="2:65" s="27" customFormat="1" ht="16.5" customHeight="1">
      <c r="B188" s="28"/>
      <c r="C188" s="245" t="s">
        <v>378</v>
      </c>
      <c r="D188" s="245" t="s">
        <v>281</v>
      </c>
      <c r="E188" s="246" t="s">
        <v>399</v>
      </c>
      <c r="F188" s="247" t="s">
        <v>400</v>
      </c>
      <c r="G188" s="248" t="s">
        <v>307</v>
      </c>
      <c r="H188" s="249">
        <v>1.01</v>
      </c>
      <c r="I188" s="250"/>
      <c r="J188" s="251"/>
      <c r="K188" s="252">
        <f t="shared" si="1"/>
        <v>0</v>
      </c>
      <c r="L188" s="247"/>
      <c r="M188" s="253"/>
      <c r="N188" s="254"/>
      <c r="O188" s="204" t="s">
        <v>38</v>
      </c>
      <c r="P188" s="125">
        <f t="shared" si="2"/>
        <v>0</v>
      </c>
      <c r="Q188" s="125">
        <f t="shared" si="3"/>
        <v>0</v>
      </c>
      <c r="R188" s="125">
        <f t="shared" si="4"/>
        <v>0</v>
      </c>
      <c r="S188" s="29"/>
      <c r="T188" s="205">
        <f t="shared" si="5"/>
        <v>0</v>
      </c>
      <c r="U188" s="205">
        <v>0.5</v>
      </c>
      <c r="V188" s="205">
        <f t="shared" si="6"/>
        <v>0.505</v>
      </c>
      <c r="W188" s="205">
        <v>0</v>
      </c>
      <c r="X188" s="206">
        <f t="shared" si="7"/>
        <v>0</v>
      </c>
      <c r="AR188" s="10" t="s">
        <v>96</v>
      </c>
      <c r="AT188" s="10" t="s">
        <v>281</v>
      </c>
      <c r="AU188" s="10" t="s">
        <v>78</v>
      </c>
      <c r="AY188" s="10" t="s">
        <v>144</v>
      </c>
      <c r="BE188" s="207">
        <f t="shared" si="8"/>
        <v>0</v>
      </c>
      <c r="BF188" s="207">
        <f t="shared" si="9"/>
        <v>0</v>
      </c>
      <c r="BG188" s="207">
        <f t="shared" si="10"/>
        <v>0</v>
      </c>
      <c r="BH188" s="207">
        <f t="shared" si="11"/>
        <v>0</v>
      </c>
      <c r="BI188" s="207">
        <f t="shared" si="12"/>
        <v>0</v>
      </c>
      <c r="BJ188" s="10" t="s">
        <v>74</v>
      </c>
      <c r="BK188" s="207">
        <f t="shared" si="13"/>
        <v>0</v>
      </c>
      <c r="BL188" s="10" t="s">
        <v>84</v>
      </c>
      <c r="BM188" s="10" t="s">
        <v>1016</v>
      </c>
    </row>
    <row r="189" spans="2:65" s="27" customFormat="1" ht="16.5" customHeight="1">
      <c r="B189" s="28"/>
      <c r="C189" s="245" t="s">
        <v>382</v>
      </c>
      <c r="D189" s="245" t="s">
        <v>281</v>
      </c>
      <c r="E189" s="246" t="s">
        <v>828</v>
      </c>
      <c r="F189" s="247" t="s">
        <v>829</v>
      </c>
      <c r="G189" s="248" t="s">
        <v>307</v>
      </c>
      <c r="H189" s="249">
        <v>2.02</v>
      </c>
      <c r="I189" s="250"/>
      <c r="J189" s="251"/>
      <c r="K189" s="252">
        <f t="shared" si="1"/>
        <v>0</v>
      </c>
      <c r="L189" s="247"/>
      <c r="M189" s="253"/>
      <c r="N189" s="254"/>
      <c r="O189" s="204" t="s">
        <v>38</v>
      </c>
      <c r="P189" s="125">
        <f t="shared" si="2"/>
        <v>0</v>
      </c>
      <c r="Q189" s="125">
        <f t="shared" si="3"/>
        <v>0</v>
      </c>
      <c r="R189" s="125">
        <f t="shared" si="4"/>
        <v>0</v>
      </c>
      <c r="S189" s="29"/>
      <c r="T189" s="205">
        <f t="shared" si="5"/>
        <v>0</v>
      </c>
      <c r="U189" s="205">
        <v>0.25</v>
      </c>
      <c r="V189" s="205">
        <f t="shared" si="6"/>
        <v>0.505</v>
      </c>
      <c r="W189" s="205">
        <v>0</v>
      </c>
      <c r="X189" s="206">
        <f t="shared" si="7"/>
        <v>0</v>
      </c>
      <c r="AR189" s="10" t="s">
        <v>96</v>
      </c>
      <c r="AT189" s="10" t="s">
        <v>281</v>
      </c>
      <c r="AU189" s="10" t="s">
        <v>78</v>
      </c>
      <c r="AY189" s="10" t="s">
        <v>144</v>
      </c>
      <c r="BE189" s="207">
        <f t="shared" si="8"/>
        <v>0</v>
      </c>
      <c r="BF189" s="207">
        <f t="shared" si="9"/>
        <v>0</v>
      </c>
      <c r="BG189" s="207">
        <f t="shared" si="10"/>
        <v>0</v>
      </c>
      <c r="BH189" s="207">
        <f t="shared" si="11"/>
        <v>0</v>
      </c>
      <c r="BI189" s="207">
        <f t="shared" si="12"/>
        <v>0</v>
      </c>
      <c r="BJ189" s="10" t="s">
        <v>74</v>
      </c>
      <c r="BK189" s="207">
        <f t="shared" si="13"/>
        <v>0</v>
      </c>
      <c r="BL189" s="10" t="s">
        <v>84</v>
      </c>
      <c r="BM189" s="10" t="s">
        <v>1017</v>
      </c>
    </row>
    <row r="190" spans="2:65" s="27" customFormat="1" ht="16.5" customHeight="1">
      <c r="B190" s="28"/>
      <c r="C190" s="245" t="s">
        <v>386</v>
      </c>
      <c r="D190" s="245" t="s">
        <v>281</v>
      </c>
      <c r="E190" s="246" t="s">
        <v>832</v>
      </c>
      <c r="F190" s="247" t="s">
        <v>833</v>
      </c>
      <c r="G190" s="248" t="s">
        <v>307</v>
      </c>
      <c r="H190" s="249">
        <v>3.03</v>
      </c>
      <c r="I190" s="250"/>
      <c r="J190" s="251"/>
      <c r="K190" s="252">
        <f t="shared" si="1"/>
        <v>0</v>
      </c>
      <c r="L190" s="247"/>
      <c r="M190" s="253"/>
      <c r="N190" s="254"/>
      <c r="O190" s="204" t="s">
        <v>38</v>
      </c>
      <c r="P190" s="125">
        <f t="shared" si="2"/>
        <v>0</v>
      </c>
      <c r="Q190" s="125">
        <f t="shared" si="3"/>
        <v>0</v>
      </c>
      <c r="R190" s="125">
        <f t="shared" si="4"/>
        <v>0</v>
      </c>
      <c r="S190" s="29"/>
      <c r="T190" s="205">
        <f t="shared" si="5"/>
        <v>0</v>
      </c>
      <c r="U190" s="205">
        <v>0.449</v>
      </c>
      <c r="V190" s="205">
        <f t="shared" si="6"/>
        <v>1.3604699999999998</v>
      </c>
      <c r="W190" s="205">
        <v>0</v>
      </c>
      <c r="X190" s="206">
        <f t="shared" si="7"/>
        <v>0</v>
      </c>
      <c r="AR190" s="10" t="s">
        <v>96</v>
      </c>
      <c r="AT190" s="10" t="s">
        <v>281</v>
      </c>
      <c r="AU190" s="10" t="s">
        <v>78</v>
      </c>
      <c r="AY190" s="10" t="s">
        <v>144</v>
      </c>
      <c r="BE190" s="207">
        <f t="shared" si="8"/>
        <v>0</v>
      </c>
      <c r="BF190" s="207">
        <f t="shared" si="9"/>
        <v>0</v>
      </c>
      <c r="BG190" s="207">
        <f t="shared" si="10"/>
        <v>0</v>
      </c>
      <c r="BH190" s="207">
        <f t="shared" si="11"/>
        <v>0</v>
      </c>
      <c r="BI190" s="207">
        <f t="shared" si="12"/>
        <v>0</v>
      </c>
      <c r="BJ190" s="10" t="s">
        <v>74</v>
      </c>
      <c r="BK190" s="207">
        <f t="shared" si="13"/>
        <v>0</v>
      </c>
      <c r="BL190" s="10" t="s">
        <v>84</v>
      </c>
      <c r="BM190" s="10" t="s">
        <v>1018</v>
      </c>
    </row>
    <row r="191" spans="2:65" s="27" customFormat="1" ht="16.5" customHeight="1">
      <c r="B191" s="28"/>
      <c r="C191" s="245" t="s">
        <v>390</v>
      </c>
      <c r="D191" s="245" t="s">
        <v>281</v>
      </c>
      <c r="E191" s="246" t="s">
        <v>835</v>
      </c>
      <c r="F191" s="247" t="s">
        <v>836</v>
      </c>
      <c r="G191" s="248" t="s">
        <v>307</v>
      </c>
      <c r="H191" s="249">
        <v>1.01</v>
      </c>
      <c r="I191" s="250"/>
      <c r="J191" s="251"/>
      <c r="K191" s="252">
        <f t="shared" si="1"/>
        <v>0</v>
      </c>
      <c r="L191" s="247"/>
      <c r="M191" s="253"/>
      <c r="N191" s="254"/>
      <c r="O191" s="204" t="s">
        <v>38</v>
      </c>
      <c r="P191" s="125">
        <f t="shared" si="2"/>
        <v>0</v>
      </c>
      <c r="Q191" s="125">
        <f t="shared" si="3"/>
        <v>0</v>
      </c>
      <c r="R191" s="125">
        <f t="shared" si="4"/>
        <v>0</v>
      </c>
      <c r="S191" s="29"/>
      <c r="T191" s="205">
        <f t="shared" si="5"/>
        <v>0</v>
      </c>
      <c r="U191" s="205">
        <v>0.04</v>
      </c>
      <c r="V191" s="205">
        <f t="shared" si="6"/>
        <v>0.0404</v>
      </c>
      <c r="W191" s="205">
        <v>0</v>
      </c>
      <c r="X191" s="206">
        <f t="shared" si="7"/>
        <v>0</v>
      </c>
      <c r="AR191" s="10" t="s">
        <v>96</v>
      </c>
      <c r="AT191" s="10" t="s">
        <v>281</v>
      </c>
      <c r="AU191" s="10" t="s">
        <v>78</v>
      </c>
      <c r="AY191" s="10" t="s">
        <v>144</v>
      </c>
      <c r="BE191" s="207">
        <f t="shared" si="8"/>
        <v>0</v>
      </c>
      <c r="BF191" s="207">
        <f t="shared" si="9"/>
        <v>0</v>
      </c>
      <c r="BG191" s="207">
        <f t="shared" si="10"/>
        <v>0</v>
      </c>
      <c r="BH191" s="207">
        <f t="shared" si="11"/>
        <v>0</v>
      </c>
      <c r="BI191" s="207">
        <f t="shared" si="12"/>
        <v>0</v>
      </c>
      <c r="BJ191" s="10" t="s">
        <v>74</v>
      </c>
      <c r="BK191" s="207">
        <f t="shared" si="13"/>
        <v>0</v>
      </c>
      <c r="BL191" s="10" t="s">
        <v>84</v>
      </c>
      <c r="BM191" s="10" t="s">
        <v>1019</v>
      </c>
    </row>
    <row r="192" spans="2:65" s="27" customFormat="1" ht="16.5" customHeight="1">
      <c r="B192" s="28"/>
      <c r="C192" s="245" t="s">
        <v>394</v>
      </c>
      <c r="D192" s="245" t="s">
        <v>281</v>
      </c>
      <c r="E192" s="246" t="s">
        <v>838</v>
      </c>
      <c r="F192" s="247" t="s">
        <v>839</v>
      </c>
      <c r="G192" s="248" t="s">
        <v>307</v>
      </c>
      <c r="H192" s="249">
        <v>1.01</v>
      </c>
      <c r="I192" s="250"/>
      <c r="J192" s="251"/>
      <c r="K192" s="252">
        <f t="shared" si="1"/>
        <v>0</v>
      </c>
      <c r="L192" s="247"/>
      <c r="M192" s="253"/>
      <c r="N192" s="254"/>
      <c r="O192" s="204" t="s">
        <v>38</v>
      </c>
      <c r="P192" s="125">
        <f t="shared" si="2"/>
        <v>0</v>
      </c>
      <c r="Q192" s="125">
        <f t="shared" si="3"/>
        <v>0</v>
      </c>
      <c r="R192" s="125">
        <f t="shared" si="4"/>
        <v>0</v>
      </c>
      <c r="S192" s="29"/>
      <c r="T192" s="205">
        <f t="shared" si="5"/>
        <v>0</v>
      </c>
      <c r="U192" s="205">
        <v>0.054000000000000006</v>
      </c>
      <c r="V192" s="205">
        <f t="shared" si="6"/>
        <v>0.054540000000000005</v>
      </c>
      <c r="W192" s="205">
        <v>0</v>
      </c>
      <c r="X192" s="206">
        <f t="shared" si="7"/>
        <v>0</v>
      </c>
      <c r="AR192" s="10" t="s">
        <v>96</v>
      </c>
      <c r="AT192" s="10" t="s">
        <v>281</v>
      </c>
      <c r="AU192" s="10" t="s">
        <v>78</v>
      </c>
      <c r="AY192" s="10" t="s">
        <v>144</v>
      </c>
      <c r="BE192" s="207">
        <f t="shared" si="8"/>
        <v>0</v>
      </c>
      <c r="BF192" s="207">
        <f t="shared" si="9"/>
        <v>0</v>
      </c>
      <c r="BG192" s="207">
        <f t="shared" si="10"/>
        <v>0</v>
      </c>
      <c r="BH192" s="207">
        <f t="shared" si="11"/>
        <v>0</v>
      </c>
      <c r="BI192" s="207">
        <f t="shared" si="12"/>
        <v>0</v>
      </c>
      <c r="BJ192" s="10" t="s">
        <v>74</v>
      </c>
      <c r="BK192" s="207">
        <f t="shared" si="13"/>
        <v>0</v>
      </c>
      <c r="BL192" s="10" t="s">
        <v>84</v>
      </c>
      <c r="BM192" s="10" t="s">
        <v>1020</v>
      </c>
    </row>
    <row r="193" spans="2:65" s="27" customFormat="1" ht="16.5" customHeight="1">
      <c r="B193" s="28"/>
      <c r="C193" s="245" t="s">
        <v>398</v>
      </c>
      <c r="D193" s="245" t="s">
        <v>281</v>
      </c>
      <c r="E193" s="246" t="s">
        <v>411</v>
      </c>
      <c r="F193" s="247" t="s">
        <v>412</v>
      </c>
      <c r="G193" s="248" t="s">
        <v>307</v>
      </c>
      <c r="H193" s="249">
        <v>2.02</v>
      </c>
      <c r="I193" s="250"/>
      <c r="J193" s="251"/>
      <c r="K193" s="252">
        <f t="shared" si="1"/>
        <v>0</v>
      </c>
      <c r="L193" s="247"/>
      <c r="M193" s="253"/>
      <c r="N193" s="254"/>
      <c r="O193" s="204" t="s">
        <v>38</v>
      </c>
      <c r="P193" s="125">
        <f t="shared" si="2"/>
        <v>0</v>
      </c>
      <c r="Q193" s="125">
        <f t="shared" si="3"/>
        <v>0</v>
      </c>
      <c r="R193" s="125">
        <f t="shared" si="4"/>
        <v>0</v>
      </c>
      <c r="S193" s="29"/>
      <c r="T193" s="205">
        <f t="shared" si="5"/>
        <v>0</v>
      </c>
      <c r="U193" s="205">
        <v>0.06800000000000002</v>
      </c>
      <c r="V193" s="205">
        <f t="shared" si="6"/>
        <v>0.13736000000000004</v>
      </c>
      <c r="W193" s="205">
        <v>0</v>
      </c>
      <c r="X193" s="206">
        <f t="shared" si="7"/>
        <v>0</v>
      </c>
      <c r="AR193" s="10" t="s">
        <v>96</v>
      </c>
      <c r="AT193" s="10" t="s">
        <v>281</v>
      </c>
      <c r="AU193" s="10" t="s">
        <v>78</v>
      </c>
      <c r="AY193" s="10" t="s">
        <v>144</v>
      </c>
      <c r="BE193" s="207">
        <f t="shared" si="8"/>
        <v>0</v>
      </c>
      <c r="BF193" s="207">
        <f t="shared" si="9"/>
        <v>0</v>
      </c>
      <c r="BG193" s="207">
        <f t="shared" si="10"/>
        <v>0</v>
      </c>
      <c r="BH193" s="207">
        <f t="shared" si="11"/>
        <v>0</v>
      </c>
      <c r="BI193" s="207">
        <f t="shared" si="12"/>
        <v>0</v>
      </c>
      <c r="BJ193" s="10" t="s">
        <v>74</v>
      </c>
      <c r="BK193" s="207">
        <f t="shared" si="13"/>
        <v>0</v>
      </c>
      <c r="BL193" s="10" t="s">
        <v>84</v>
      </c>
      <c r="BM193" s="10" t="s">
        <v>1021</v>
      </c>
    </row>
    <row r="194" spans="2:65" s="27" customFormat="1" ht="16.5" customHeight="1">
      <c r="B194" s="28"/>
      <c r="C194" s="245" t="s">
        <v>402</v>
      </c>
      <c r="D194" s="245" t="s">
        <v>281</v>
      </c>
      <c r="E194" s="246" t="s">
        <v>415</v>
      </c>
      <c r="F194" s="247" t="s">
        <v>416</v>
      </c>
      <c r="G194" s="248" t="s">
        <v>307</v>
      </c>
      <c r="H194" s="249">
        <v>1.01</v>
      </c>
      <c r="I194" s="250"/>
      <c r="J194" s="251"/>
      <c r="K194" s="252">
        <f t="shared" si="1"/>
        <v>0</v>
      </c>
      <c r="L194" s="247"/>
      <c r="M194" s="253"/>
      <c r="N194" s="254"/>
      <c r="O194" s="204" t="s">
        <v>38</v>
      </c>
      <c r="P194" s="125">
        <f t="shared" si="2"/>
        <v>0</v>
      </c>
      <c r="Q194" s="125">
        <f t="shared" si="3"/>
        <v>0</v>
      </c>
      <c r="R194" s="125">
        <f t="shared" si="4"/>
        <v>0</v>
      </c>
      <c r="S194" s="29"/>
      <c r="T194" s="205">
        <f t="shared" si="5"/>
        <v>0</v>
      </c>
      <c r="U194" s="205">
        <v>0.06800000000000002</v>
      </c>
      <c r="V194" s="205">
        <f t="shared" si="6"/>
        <v>0.06868000000000002</v>
      </c>
      <c r="W194" s="205">
        <v>0</v>
      </c>
      <c r="X194" s="206">
        <f t="shared" si="7"/>
        <v>0</v>
      </c>
      <c r="AR194" s="10" t="s">
        <v>96</v>
      </c>
      <c r="AT194" s="10" t="s">
        <v>281</v>
      </c>
      <c r="AU194" s="10" t="s">
        <v>78</v>
      </c>
      <c r="AY194" s="10" t="s">
        <v>144</v>
      </c>
      <c r="BE194" s="207">
        <f t="shared" si="8"/>
        <v>0</v>
      </c>
      <c r="BF194" s="207">
        <f t="shared" si="9"/>
        <v>0</v>
      </c>
      <c r="BG194" s="207">
        <f t="shared" si="10"/>
        <v>0</v>
      </c>
      <c r="BH194" s="207">
        <f t="shared" si="11"/>
        <v>0</v>
      </c>
      <c r="BI194" s="207">
        <f t="shared" si="12"/>
        <v>0</v>
      </c>
      <c r="BJ194" s="10" t="s">
        <v>74</v>
      </c>
      <c r="BK194" s="207">
        <f t="shared" si="13"/>
        <v>0</v>
      </c>
      <c r="BL194" s="10" t="s">
        <v>84</v>
      </c>
      <c r="BM194" s="10" t="s">
        <v>1022</v>
      </c>
    </row>
    <row r="195" spans="2:65" s="27" customFormat="1" ht="25.5" customHeight="1">
      <c r="B195" s="28"/>
      <c r="C195" s="196" t="s">
        <v>406</v>
      </c>
      <c r="D195" s="196" t="s">
        <v>146</v>
      </c>
      <c r="E195" s="197" t="s">
        <v>419</v>
      </c>
      <c r="F195" s="198" t="s">
        <v>420</v>
      </c>
      <c r="G195" s="199" t="s">
        <v>307</v>
      </c>
      <c r="H195" s="200">
        <v>2</v>
      </c>
      <c r="I195" s="201"/>
      <c r="J195" s="201"/>
      <c r="K195" s="202">
        <f t="shared" si="1"/>
        <v>0</v>
      </c>
      <c r="L195" s="198"/>
      <c r="M195" s="49"/>
      <c r="N195" s="203"/>
      <c r="O195" s="204" t="s">
        <v>38</v>
      </c>
      <c r="P195" s="125">
        <f t="shared" si="2"/>
        <v>0</v>
      </c>
      <c r="Q195" s="125">
        <f t="shared" si="3"/>
        <v>0</v>
      </c>
      <c r="R195" s="125">
        <f t="shared" si="4"/>
        <v>0</v>
      </c>
      <c r="S195" s="29"/>
      <c r="T195" s="205">
        <f t="shared" si="5"/>
        <v>0</v>
      </c>
      <c r="U195" s="205">
        <v>0.0117</v>
      </c>
      <c r="V195" s="205">
        <f t="shared" si="6"/>
        <v>0.0234</v>
      </c>
      <c r="W195" s="205">
        <v>0</v>
      </c>
      <c r="X195" s="206">
        <f t="shared" si="7"/>
        <v>0</v>
      </c>
      <c r="AR195" s="10" t="s">
        <v>84</v>
      </c>
      <c r="AT195" s="10" t="s">
        <v>146</v>
      </c>
      <c r="AU195" s="10" t="s">
        <v>78</v>
      </c>
      <c r="AY195" s="10" t="s">
        <v>144</v>
      </c>
      <c r="BE195" s="207">
        <f t="shared" si="8"/>
        <v>0</v>
      </c>
      <c r="BF195" s="207">
        <f t="shared" si="9"/>
        <v>0</v>
      </c>
      <c r="BG195" s="207">
        <f t="shared" si="10"/>
        <v>0</v>
      </c>
      <c r="BH195" s="207">
        <f t="shared" si="11"/>
        <v>0</v>
      </c>
      <c r="BI195" s="207">
        <f t="shared" si="12"/>
        <v>0</v>
      </c>
      <c r="BJ195" s="10" t="s">
        <v>74</v>
      </c>
      <c r="BK195" s="207">
        <f t="shared" si="13"/>
        <v>0</v>
      </c>
      <c r="BL195" s="10" t="s">
        <v>84</v>
      </c>
      <c r="BM195" s="10" t="s">
        <v>1023</v>
      </c>
    </row>
    <row r="196" spans="2:65" s="27" customFormat="1" ht="25.5" customHeight="1">
      <c r="B196" s="28"/>
      <c r="C196" s="245" t="s">
        <v>410</v>
      </c>
      <c r="D196" s="245" t="s">
        <v>281</v>
      </c>
      <c r="E196" s="246" t="s">
        <v>423</v>
      </c>
      <c r="F196" s="247" t="s">
        <v>424</v>
      </c>
      <c r="G196" s="248" t="s">
        <v>307</v>
      </c>
      <c r="H196" s="249">
        <v>2.02</v>
      </c>
      <c r="I196" s="250"/>
      <c r="J196" s="251"/>
      <c r="K196" s="252">
        <f t="shared" si="1"/>
        <v>0</v>
      </c>
      <c r="L196" s="247"/>
      <c r="M196" s="253"/>
      <c r="N196" s="254"/>
      <c r="O196" s="204" t="s">
        <v>38</v>
      </c>
      <c r="P196" s="125">
        <f t="shared" si="2"/>
        <v>0</v>
      </c>
      <c r="Q196" s="125">
        <f t="shared" si="3"/>
        <v>0</v>
      </c>
      <c r="R196" s="125">
        <f t="shared" si="4"/>
        <v>0</v>
      </c>
      <c r="S196" s="29"/>
      <c r="T196" s="205">
        <f t="shared" si="5"/>
        <v>0</v>
      </c>
      <c r="U196" s="205">
        <v>0.027</v>
      </c>
      <c r="V196" s="205">
        <f t="shared" si="6"/>
        <v>0.05454</v>
      </c>
      <c r="W196" s="205">
        <v>0</v>
      </c>
      <c r="X196" s="206">
        <f t="shared" si="7"/>
        <v>0</v>
      </c>
      <c r="AR196" s="10" t="s">
        <v>96</v>
      </c>
      <c r="AT196" s="10" t="s">
        <v>281</v>
      </c>
      <c r="AU196" s="10" t="s">
        <v>78</v>
      </c>
      <c r="AY196" s="10" t="s">
        <v>144</v>
      </c>
      <c r="BE196" s="207">
        <f t="shared" si="8"/>
        <v>0</v>
      </c>
      <c r="BF196" s="207">
        <f t="shared" si="9"/>
        <v>0</v>
      </c>
      <c r="BG196" s="207">
        <f t="shared" si="10"/>
        <v>0</v>
      </c>
      <c r="BH196" s="207">
        <f t="shared" si="11"/>
        <v>0</v>
      </c>
      <c r="BI196" s="207">
        <f t="shared" si="12"/>
        <v>0</v>
      </c>
      <c r="BJ196" s="10" t="s">
        <v>74</v>
      </c>
      <c r="BK196" s="207">
        <f t="shared" si="13"/>
        <v>0</v>
      </c>
      <c r="BL196" s="10" t="s">
        <v>84</v>
      </c>
      <c r="BM196" s="10" t="s">
        <v>1024</v>
      </c>
    </row>
    <row r="197" spans="2:65" s="27" customFormat="1" ht="16.5" customHeight="1">
      <c r="B197" s="28"/>
      <c r="C197" s="245" t="s">
        <v>414</v>
      </c>
      <c r="D197" s="245" t="s">
        <v>281</v>
      </c>
      <c r="E197" s="246" t="s">
        <v>427</v>
      </c>
      <c r="F197" s="247" t="s">
        <v>428</v>
      </c>
      <c r="G197" s="248" t="s">
        <v>307</v>
      </c>
      <c r="H197" s="249">
        <v>1.01</v>
      </c>
      <c r="I197" s="250"/>
      <c r="J197" s="251"/>
      <c r="K197" s="252">
        <f t="shared" si="1"/>
        <v>0</v>
      </c>
      <c r="L197" s="247"/>
      <c r="M197" s="253"/>
      <c r="N197" s="254"/>
      <c r="O197" s="204" t="s">
        <v>38</v>
      </c>
      <c r="P197" s="125">
        <f t="shared" si="2"/>
        <v>0</v>
      </c>
      <c r="Q197" s="125">
        <f t="shared" si="3"/>
        <v>0</v>
      </c>
      <c r="R197" s="125">
        <f t="shared" si="4"/>
        <v>0</v>
      </c>
      <c r="S197" s="29"/>
      <c r="T197" s="205">
        <f t="shared" si="5"/>
        <v>0</v>
      </c>
      <c r="U197" s="205">
        <v>0.111</v>
      </c>
      <c r="V197" s="205">
        <f t="shared" si="6"/>
        <v>0.11211</v>
      </c>
      <c r="W197" s="205">
        <v>0</v>
      </c>
      <c r="X197" s="206">
        <f t="shared" si="7"/>
        <v>0</v>
      </c>
      <c r="AR197" s="10" t="s">
        <v>96</v>
      </c>
      <c r="AT197" s="10" t="s">
        <v>281</v>
      </c>
      <c r="AU197" s="10" t="s">
        <v>78</v>
      </c>
      <c r="AY197" s="10" t="s">
        <v>144</v>
      </c>
      <c r="BE197" s="207">
        <f t="shared" si="8"/>
        <v>0</v>
      </c>
      <c r="BF197" s="207">
        <f t="shared" si="9"/>
        <v>0</v>
      </c>
      <c r="BG197" s="207">
        <f t="shared" si="10"/>
        <v>0</v>
      </c>
      <c r="BH197" s="207">
        <f t="shared" si="11"/>
        <v>0</v>
      </c>
      <c r="BI197" s="207">
        <f t="shared" si="12"/>
        <v>0</v>
      </c>
      <c r="BJ197" s="10" t="s">
        <v>74</v>
      </c>
      <c r="BK197" s="207">
        <f t="shared" si="13"/>
        <v>0</v>
      </c>
      <c r="BL197" s="10" t="s">
        <v>84</v>
      </c>
      <c r="BM197" s="10" t="s">
        <v>1025</v>
      </c>
    </row>
    <row r="198" spans="2:65" s="27" customFormat="1" ht="25.5" customHeight="1">
      <c r="B198" s="28"/>
      <c r="C198" s="245" t="s">
        <v>418</v>
      </c>
      <c r="D198" s="245" t="s">
        <v>281</v>
      </c>
      <c r="E198" s="246" t="s">
        <v>431</v>
      </c>
      <c r="F198" s="247" t="s">
        <v>432</v>
      </c>
      <c r="G198" s="248" t="s">
        <v>307</v>
      </c>
      <c r="H198" s="249">
        <v>1.01</v>
      </c>
      <c r="I198" s="250"/>
      <c r="J198" s="251"/>
      <c r="K198" s="252">
        <f t="shared" si="1"/>
        <v>0</v>
      </c>
      <c r="L198" s="247"/>
      <c r="M198" s="253"/>
      <c r="N198" s="254"/>
      <c r="O198" s="204" t="s">
        <v>38</v>
      </c>
      <c r="P198" s="125">
        <f t="shared" si="2"/>
        <v>0</v>
      </c>
      <c r="Q198" s="125">
        <f t="shared" si="3"/>
        <v>0</v>
      </c>
      <c r="R198" s="125">
        <f t="shared" si="4"/>
        <v>0</v>
      </c>
      <c r="S198" s="29"/>
      <c r="T198" s="205">
        <f t="shared" si="5"/>
        <v>0</v>
      </c>
      <c r="U198" s="205">
        <v>0.08</v>
      </c>
      <c r="V198" s="205">
        <f t="shared" si="6"/>
        <v>0.0808</v>
      </c>
      <c r="W198" s="205">
        <v>0</v>
      </c>
      <c r="X198" s="206">
        <f t="shared" si="7"/>
        <v>0</v>
      </c>
      <c r="AR198" s="10" t="s">
        <v>96</v>
      </c>
      <c r="AT198" s="10" t="s">
        <v>281</v>
      </c>
      <c r="AU198" s="10" t="s">
        <v>78</v>
      </c>
      <c r="AY198" s="10" t="s">
        <v>144</v>
      </c>
      <c r="BE198" s="207">
        <f t="shared" si="8"/>
        <v>0</v>
      </c>
      <c r="BF198" s="207">
        <f t="shared" si="9"/>
        <v>0</v>
      </c>
      <c r="BG198" s="207">
        <f t="shared" si="10"/>
        <v>0</v>
      </c>
      <c r="BH198" s="207">
        <f t="shared" si="11"/>
        <v>0</v>
      </c>
      <c r="BI198" s="207">
        <f t="shared" si="12"/>
        <v>0</v>
      </c>
      <c r="BJ198" s="10" t="s">
        <v>74</v>
      </c>
      <c r="BK198" s="207">
        <f t="shared" si="13"/>
        <v>0</v>
      </c>
      <c r="BL198" s="10" t="s">
        <v>84</v>
      </c>
      <c r="BM198" s="10" t="s">
        <v>1026</v>
      </c>
    </row>
    <row r="199" spans="2:65" s="27" customFormat="1" ht="16.5" customHeight="1">
      <c r="B199" s="28"/>
      <c r="C199" s="245" t="s">
        <v>422</v>
      </c>
      <c r="D199" s="245" t="s">
        <v>281</v>
      </c>
      <c r="E199" s="246" t="s">
        <v>435</v>
      </c>
      <c r="F199" s="247" t="s">
        <v>436</v>
      </c>
      <c r="G199" s="248" t="s">
        <v>307</v>
      </c>
      <c r="H199" s="249">
        <v>1.01</v>
      </c>
      <c r="I199" s="250"/>
      <c r="J199" s="251"/>
      <c r="K199" s="252">
        <f t="shared" si="1"/>
        <v>0</v>
      </c>
      <c r="L199" s="247"/>
      <c r="M199" s="253"/>
      <c r="N199" s="254"/>
      <c r="O199" s="204" t="s">
        <v>38</v>
      </c>
      <c r="P199" s="125">
        <f t="shared" si="2"/>
        <v>0</v>
      </c>
      <c r="Q199" s="125">
        <f t="shared" si="3"/>
        <v>0</v>
      </c>
      <c r="R199" s="125">
        <f t="shared" si="4"/>
        <v>0</v>
      </c>
      <c r="S199" s="29"/>
      <c r="T199" s="205">
        <f t="shared" si="5"/>
        <v>0</v>
      </c>
      <c r="U199" s="205">
        <v>0.07200000000000001</v>
      </c>
      <c r="V199" s="205">
        <f t="shared" si="6"/>
        <v>0.07272</v>
      </c>
      <c r="W199" s="205">
        <v>0</v>
      </c>
      <c r="X199" s="206">
        <f t="shared" si="7"/>
        <v>0</v>
      </c>
      <c r="AR199" s="10" t="s">
        <v>96</v>
      </c>
      <c r="AT199" s="10" t="s">
        <v>281</v>
      </c>
      <c r="AU199" s="10" t="s">
        <v>78</v>
      </c>
      <c r="AY199" s="10" t="s">
        <v>144</v>
      </c>
      <c r="BE199" s="207">
        <f t="shared" si="8"/>
        <v>0</v>
      </c>
      <c r="BF199" s="207">
        <f t="shared" si="9"/>
        <v>0</v>
      </c>
      <c r="BG199" s="207">
        <f t="shared" si="10"/>
        <v>0</v>
      </c>
      <c r="BH199" s="207">
        <f t="shared" si="11"/>
        <v>0</v>
      </c>
      <c r="BI199" s="207">
        <f t="shared" si="12"/>
        <v>0</v>
      </c>
      <c r="BJ199" s="10" t="s">
        <v>74</v>
      </c>
      <c r="BK199" s="207">
        <f t="shared" si="13"/>
        <v>0</v>
      </c>
      <c r="BL199" s="10" t="s">
        <v>84</v>
      </c>
      <c r="BM199" s="10" t="s">
        <v>1027</v>
      </c>
    </row>
    <row r="200" spans="2:65" s="27" customFormat="1" ht="25.5" customHeight="1">
      <c r="B200" s="28"/>
      <c r="C200" s="245" t="s">
        <v>426</v>
      </c>
      <c r="D200" s="245" t="s">
        <v>281</v>
      </c>
      <c r="E200" s="246" t="s">
        <v>847</v>
      </c>
      <c r="F200" s="247" t="s">
        <v>848</v>
      </c>
      <c r="G200" s="248" t="s">
        <v>307</v>
      </c>
      <c r="H200" s="249">
        <v>1.01</v>
      </c>
      <c r="I200" s="250"/>
      <c r="J200" s="251"/>
      <c r="K200" s="252">
        <f t="shared" si="1"/>
        <v>0</v>
      </c>
      <c r="L200" s="247"/>
      <c r="M200" s="253"/>
      <c r="N200" s="254"/>
      <c r="O200" s="204" t="s">
        <v>38</v>
      </c>
      <c r="P200" s="125">
        <f t="shared" si="2"/>
        <v>0</v>
      </c>
      <c r="Q200" s="125">
        <f t="shared" si="3"/>
        <v>0</v>
      </c>
      <c r="R200" s="125">
        <f t="shared" si="4"/>
        <v>0</v>
      </c>
      <c r="S200" s="29"/>
      <c r="T200" s="205">
        <f t="shared" si="5"/>
        <v>0</v>
      </c>
      <c r="U200" s="205">
        <v>0.097</v>
      </c>
      <c r="V200" s="205">
        <f t="shared" si="6"/>
        <v>0.09797</v>
      </c>
      <c r="W200" s="205">
        <v>0</v>
      </c>
      <c r="X200" s="206">
        <f t="shared" si="7"/>
        <v>0</v>
      </c>
      <c r="AR200" s="10" t="s">
        <v>96</v>
      </c>
      <c r="AT200" s="10" t="s">
        <v>281</v>
      </c>
      <c r="AU200" s="10" t="s">
        <v>78</v>
      </c>
      <c r="AY200" s="10" t="s">
        <v>144</v>
      </c>
      <c r="BE200" s="207">
        <f t="shared" si="8"/>
        <v>0</v>
      </c>
      <c r="BF200" s="207">
        <f t="shared" si="9"/>
        <v>0</v>
      </c>
      <c r="BG200" s="207">
        <f t="shared" si="10"/>
        <v>0</v>
      </c>
      <c r="BH200" s="207">
        <f t="shared" si="11"/>
        <v>0</v>
      </c>
      <c r="BI200" s="207">
        <f t="shared" si="12"/>
        <v>0</v>
      </c>
      <c r="BJ200" s="10" t="s">
        <v>74</v>
      </c>
      <c r="BK200" s="207">
        <f t="shared" si="13"/>
        <v>0</v>
      </c>
      <c r="BL200" s="10" t="s">
        <v>84</v>
      </c>
      <c r="BM200" s="10" t="s">
        <v>1028</v>
      </c>
    </row>
    <row r="201" spans="2:65" s="27" customFormat="1" ht="16.5" customHeight="1">
      <c r="B201" s="28"/>
      <c r="C201" s="245" t="s">
        <v>430</v>
      </c>
      <c r="D201" s="245" t="s">
        <v>281</v>
      </c>
      <c r="E201" s="246" t="s">
        <v>851</v>
      </c>
      <c r="F201" s="247" t="s">
        <v>852</v>
      </c>
      <c r="G201" s="248" t="s">
        <v>307</v>
      </c>
      <c r="H201" s="249">
        <v>1.01</v>
      </c>
      <c r="I201" s="250"/>
      <c r="J201" s="251"/>
      <c r="K201" s="252">
        <f t="shared" si="1"/>
        <v>0</v>
      </c>
      <c r="L201" s="247"/>
      <c r="M201" s="253"/>
      <c r="N201" s="254"/>
      <c r="O201" s="204" t="s">
        <v>38</v>
      </c>
      <c r="P201" s="125">
        <f t="shared" si="2"/>
        <v>0</v>
      </c>
      <c r="Q201" s="125">
        <f t="shared" si="3"/>
        <v>0</v>
      </c>
      <c r="R201" s="125">
        <f t="shared" si="4"/>
        <v>0</v>
      </c>
      <c r="S201" s="29"/>
      <c r="T201" s="205">
        <f t="shared" si="5"/>
        <v>0</v>
      </c>
      <c r="U201" s="205">
        <v>0.04</v>
      </c>
      <c r="V201" s="205">
        <f t="shared" si="6"/>
        <v>0.0404</v>
      </c>
      <c r="W201" s="205">
        <v>0</v>
      </c>
      <c r="X201" s="206">
        <f t="shared" si="7"/>
        <v>0</v>
      </c>
      <c r="AR201" s="10" t="s">
        <v>96</v>
      </c>
      <c r="AT201" s="10" t="s">
        <v>281</v>
      </c>
      <c r="AU201" s="10" t="s">
        <v>78</v>
      </c>
      <c r="AY201" s="10" t="s">
        <v>144</v>
      </c>
      <c r="BE201" s="207">
        <f t="shared" si="8"/>
        <v>0</v>
      </c>
      <c r="BF201" s="207">
        <f t="shared" si="9"/>
        <v>0</v>
      </c>
      <c r="BG201" s="207">
        <f t="shared" si="10"/>
        <v>0</v>
      </c>
      <c r="BH201" s="207">
        <f t="shared" si="11"/>
        <v>0</v>
      </c>
      <c r="BI201" s="207">
        <f t="shared" si="12"/>
        <v>0</v>
      </c>
      <c r="BJ201" s="10" t="s">
        <v>74</v>
      </c>
      <c r="BK201" s="207">
        <f t="shared" si="13"/>
        <v>0</v>
      </c>
      <c r="BL201" s="10" t="s">
        <v>84</v>
      </c>
      <c r="BM201" s="10" t="s">
        <v>1029</v>
      </c>
    </row>
    <row r="202" spans="2:65" s="27" customFormat="1" ht="16.5" customHeight="1">
      <c r="B202" s="28"/>
      <c r="C202" s="245" t="s">
        <v>434</v>
      </c>
      <c r="D202" s="245" t="s">
        <v>281</v>
      </c>
      <c r="E202" s="246" t="s">
        <v>439</v>
      </c>
      <c r="F202" s="247" t="s">
        <v>440</v>
      </c>
      <c r="G202" s="248" t="s">
        <v>307</v>
      </c>
      <c r="H202" s="249">
        <v>1</v>
      </c>
      <c r="I202" s="250"/>
      <c r="J202" s="251"/>
      <c r="K202" s="252">
        <f t="shared" si="1"/>
        <v>0</v>
      </c>
      <c r="L202" s="247"/>
      <c r="M202" s="253"/>
      <c r="N202" s="254"/>
      <c r="O202" s="204" t="s">
        <v>38</v>
      </c>
      <c r="P202" s="125">
        <f t="shared" si="2"/>
        <v>0</v>
      </c>
      <c r="Q202" s="125">
        <f t="shared" si="3"/>
        <v>0</v>
      </c>
      <c r="R202" s="125">
        <f t="shared" si="4"/>
        <v>0</v>
      </c>
      <c r="S202" s="29"/>
      <c r="T202" s="205">
        <f t="shared" si="5"/>
        <v>0</v>
      </c>
      <c r="U202" s="205">
        <v>0.006</v>
      </c>
      <c r="V202" s="205">
        <f t="shared" si="6"/>
        <v>0.006</v>
      </c>
      <c r="W202" s="205">
        <v>0</v>
      </c>
      <c r="X202" s="206">
        <f t="shared" si="7"/>
        <v>0</v>
      </c>
      <c r="AR202" s="10" t="s">
        <v>96</v>
      </c>
      <c r="AT202" s="10" t="s">
        <v>281</v>
      </c>
      <c r="AU202" s="10" t="s">
        <v>78</v>
      </c>
      <c r="AY202" s="10" t="s">
        <v>144</v>
      </c>
      <c r="BE202" s="207">
        <f t="shared" si="8"/>
        <v>0</v>
      </c>
      <c r="BF202" s="207">
        <f t="shared" si="9"/>
        <v>0</v>
      </c>
      <c r="BG202" s="207">
        <f t="shared" si="10"/>
        <v>0</v>
      </c>
      <c r="BH202" s="207">
        <f t="shared" si="11"/>
        <v>0</v>
      </c>
      <c r="BI202" s="207">
        <f t="shared" si="12"/>
        <v>0</v>
      </c>
      <c r="BJ202" s="10" t="s">
        <v>74</v>
      </c>
      <c r="BK202" s="207">
        <f t="shared" si="13"/>
        <v>0</v>
      </c>
      <c r="BL202" s="10" t="s">
        <v>84</v>
      </c>
      <c r="BM202" s="10" t="s">
        <v>1030</v>
      </c>
    </row>
    <row r="203" spans="2:65" s="27" customFormat="1" ht="16.5" customHeight="1">
      <c r="B203" s="28"/>
      <c r="C203" s="245" t="s">
        <v>438</v>
      </c>
      <c r="D203" s="245" t="s">
        <v>281</v>
      </c>
      <c r="E203" s="246" t="s">
        <v>857</v>
      </c>
      <c r="F203" s="247" t="s">
        <v>858</v>
      </c>
      <c r="G203" s="248" t="s">
        <v>307</v>
      </c>
      <c r="H203" s="249">
        <v>1</v>
      </c>
      <c r="I203" s="250"/>
      <c r="J203" s="251"/>
      <c r="K203" s="252">
        <f t="shared" si="1"/>
        <v>0</v>
      </c>
      <c r="L203" s="247"/>
      <c r="M203" s="253"/>
      <c r="N203" s="254"/>
      <c r="O203" s="204" t="s">
        <v>38</v>
      </c>
      <c r="P203" s="125">
        <f t="shared" si="2"/>
        <v>0</v>
      </c>
      <c r="Q203" s="125">
        <f t="shared" si="3"/>
        <v>0</v>
      </c>
      <c r="R203" s="125">
        <f t="shared" si="4"/>
        <v>0</v>
      </c>
      <c r="S203" s="29"/>
      <c r="T203" s="205">
        <f t="shared" si="5"/>
        <v>0</v>
      </c>
      <c r="U203" s="205">
        <v>0.004</v>
      </c>
      <c r="V203" s="205">
        <f t="shared" si="6"/>
        <v>0.004</v>
      </c>
      <c r="W203" s="205">
        <v>0</v>
      </c>
      <c r="X203" s="206">
        <f t="shared" si="7"/>
        <v>0</v>
      </c>
      <c r="AR203" s="10" t="s">
        <v>96</v>
      </c>
      <c r="AT203" s="10" t="s">
        <v>281</v>
      </c>
      <c r="AU203" s="10" t="s">
        <v>78</v>
      </c>
      <c r="AY203" s="10" t="s">
        <v>144</v>
      </c>
      <c r="BE203" s="207">
        <f t="shared" si="8"/>
        <v>0</v>
      </c>
      <c r="BF203" s="207">
        <f t="shared" si="9"/>
        <v>0</v>
      </c>
      <c r="BG203" s="207">
        <f t="shared" si="10"/>
        <v>0</v>
      </c>
      <c r="BH203" s="207">
        <f t="shared" si="11"/>
        <v>0</v>
      </c>
      <c r="BI203" s="207">
        <f t="shared" si="12"/>
        <v>0</v>
      </c>
      <c r="BJ203" s="10" t="s">
        <v>74</v>
      </c>
      <c r="BK203" s="207">
        <f t="shared" si="13"/>
        <v>0</v>
      </c>
      <c r="BL203" s="10" t="s">
        <v>84</v>
      </c>
      <c r="BM203" s="10" t="s">
        <v>1031</v>
      </c>
    </row>
    <row r="204" spans="2:65" s="27" customFormat="1" ht="16.5" customHeight="1">
      <c r="B204" s="28"/>
      <c r="C204" s="245" t="s">
        <v>442</v>
      </c>
      <c r="D204" s="245" t="s">
        <v>281</v>
      </c>
      <c r="E204" s="246" t="s">
        <v>443</v>
      </c>
      <c r="F204" s="247" t="s">
        <v>444</v>
      </c>
      <c r="G204" s="248" t="s">
        <v>307</v>
      </c>
      <c r="H204" s="249">
        <v>2</v>
      </c>
      <c r="I204" s="250"/>
      <c r="J204" s="251"/>
      <c r="K204" s="252">
        <f t="shared" si="1"/>
        <v>0</v>
      </c>
      <c r="L204" s="247"/>
      <c r="M204" s="253"/>
      <c r="N204" s="254"/>
      <c r="O204" s="204" t="s">
        <v>38</v>
      </c>
      <c r="P204" s="125">
        <f t="shared" si="2"/>
        <v>0</v>
      </c>
      <c r="Q204" s="125">
        <f t="shared" si="3"/>
        <v>0</v>
      </c>
      <c r="R204" s="125">
        <f t="shared" si="4"/>
        <v>0</v>
      </c>
      <c r="S204" s="29"/>
      <c r="T204" s="205">
        <f t="shared" si="5"/>
        <v>0</v>
      </c>
      <c r="U204" s="205">
        <v>0.060000000000000005</v>
      </c>
      <c r="V204" s="205">
        <f t="shared" si="6"/>
        <v>0.12000000000000001</v>
      </c>
      <c r="W204" s="205">
        <v>0</v>
      </c>
      <c r="X204" s="206">
        <f t="shared" si="7"/>
        <v>0</v>
      </c>
      <c r="AR204" s="10" t="s">
        <v>96</v>
      </c>
      <c r="AT204" s="10" t="s">
        <v>281</v>
      </c>
      <c r="AU204" s="10" t="s">
        <v>78</v>
      </c>
      <c r="AY204" s="10" t="s">
        <v>144</v>
      </c>
      <c r="BE204" s="207">
        <f t="shared" si="8"/>
        <v>0</v>
      </c>
      <c r="BF204" s="207">
        <f t="shared" si="9"/>
        <v>0</v>
      </c>
      <c r="BG204" s="207">
        <f t="shared" si="10"/>
        <v>0</v>
      </c>
      <c r="BH204" s="207">
        <f t="shared" si="11"/>
        <v>0</v>
      </c>
      <c r="BI204" s="207">
        <f t="shared" si="12"/>
        <v>0</v>
      </c>
      <c r="BJ204" s="10" t="s">
        <v>74</v>
      </c>
      <c r="BK204" s="207">
        <f t="shared" si="13"/>
        <v>0</v>
      </c>
      <c r="BL204" s="10" t="s">
        <v>84</v>
      </c>
      <c r="BM204" s="10" t="s">
        <v>1032</v>
      </c>
    </row>
    <row r="205" spans="2:65" s="27" customFormat="1" ht="16.5" customHeight="1">
      <c r="B205" s="28"/>
      <c r="C205" s="245" t="s">
        <v>446</v>
      </c>
      <c r="D205" s="245" t="s">
        <v>281</v>
      </c>
      <c r="E205" s="246" t="s">
        <v>447</v>
      </c>
      <c r="F205" s="247" t="s">
        <v>448</v>
      </c>
      <c r="G205" s="248" t="s">
        <v>307</v>
      </c>
      <c r="H205" s="249">
        <v>2</v>
      </c>
      <c r="I205" s="250"/>
      <c r="J205" s="251"/>
      <c r="K205" s="252">
        <f t="shared" si="1"/>
        <v>0</v>
      </c>
      <c r="L205" s="247"/>
      <c r="M205" s="253"/>
      <c r="N205" s="254"/>
      <c r="O205" s="204" t="s">
        <v>38</v>
      </c>
      <c r="P205" s="125">
        <f t="shared" si="2"/>
        <v>0</v>
      </c>
      <c r="Q205" s="125">
        <f t="shared" si="3"/>
        <v>0</v>
      </c>
      <c r="R205" s="125">
        <f t="shared" si="4"/>
        <v>0</v>
      </c>
      <c r="S205" s="29"/>
      <c r="T205" s="205">
        <f t="shared" si="5"/>
        <v>0</v>
      </c>
      <c r="U205" s="205">
        <v>0.058</v>
      </c>
      <c r="V205" s="205">
        <f t="shared" si="6"/>
        <v>0.116</v>
      </c>
      <c r="W205" s="205">
        <v>0</v>
      </c>
      <c r="X205" s="206">
        <f t="shared" si="7"/>
        <v>0</v>
      </c>
      <c r="AR205" s="10" t="s">
        <v>96</v>
      </c>
      <c r="AT205" s="10" t="s">
        <v>281</v>
      </c>
      <c r="AU205" s="10" t="s">
        <v>78</v>
      </c>
      <c r="AY205" s="10" t="s">
        <v>144</v>
      </c>
      <c r="BE205" s="207">
        <f t="shared" si="8"/>
        <v>0</v>
      </c>
      <c r="BF205" s="207">
        <f t="shared" si="9"/>
        <v>0</v>
      </c>
      <c r="BG205" s="207">
        <f t="shared" si="10"/>
        <v>0</v>
      </c>
      <c r="BH205" s="207">
        <f t="shared" si="11"/>
        <v>0</v>
      </c>
      <c r="BI205" s="207">
        <f t="shared" si="12"/>
        <v>0</v>
      </c>
      <c r="BJ205" s="10" t="s">
        <v>74</v>
      </c>
      <c r="BK205" s="207">
        <f t="shared" si="13"/>
        <v>0</v>
      </c>
      <c r="BL205" s="10" t="s">
        <v>84</v>
      </c>
      <c r="BM205" s="10" t="s">
        <v>1033</v>
      </c>
    </row>
    <row r="206" spans="2:63" s="178" customFormat="1" ht="29.25" customHeight="1">
      <c r="B206" s="179"/>
      <c r="C206" s="180"/>
      <c r="D206" s="181" t="s">
        <v>68</v>
      </c>
      <c r="E206" s="194" t="s">
        <v>889</v>
      </c>
      <c r="F206" s="194" t="s">
        <v>451</v>
      </c>
      <c r="G206" s="180"/>
      <c r="H206" s="180"/>
      <c r="I206" s="183"/>
      <c r="J206" s="183"/>
      <c r="K206" s="195">
        <f>BK206</f>
        <v>0</v>
      </c>
      <c r="L206" s="180"/>
      <c r="M206" s="185"/>
      <c r="N206" s="186"/>
      <c r="O206" s="187"/>
      <c r="P206" s="187"/>
      <c r="Q206" s="188">
        <f>Q207</f>
        <v>0</v>
      </c>
      <c r="R206" s="188">
        <f>R207</f>
        <v>0</v>
      </c>
      <c r="S206" s="187"/>
      <c r="T206" s="189">
        <f>T207</f>
        <v>0</v>
      </c>
      <c r="U206" s="187"/>
      <c r="V206" s="189">
        <f>V207</f>
        <v>0</v>
      </c>
      <c r="W206" s="187"/>
      <c r="X206" s="190">
        <f>X207</f>
        <v>0</v>
      </c>
      <c r="AR206" s="191" t="s">
        <v>74</v>
      </c>
      <c r="AT206" s="192" t="s">
        <v>68</v>
      </c>
      <c r="AU206" s="192" t="s">
        <v>74</v>
      </c>
      <c r="AY206" s="191" t="s">
        <v>144</v>
      </c>
      <c r="BK206" s="193">
        <f>BK207</f>
        <v>0</v>
      </c>
    </row>
    <row r="207" spans="2:65" s="27" customFormat="1" ht="16.5" customHeight="1">
      <c r="B207" s="28"/>
      <c r="C207" s="196" t="s">
        <v>452</v>
      </c>
      <c r="D207" s="196" t="s">
        <v>146</v>
      </c>
      <c r="E207" s="197" t="s">
        <v>453</v>
      </c>
      <c r="F207" s="198" t="s">
        <v>454</v>
      </c>
      <c r="G207" s="199" t="s">
        <v>260</v>
      </c>
      <c r="H207" s="200">
        <v>20.285</v>
      </c>
      <c r="I207" s="201"/>
      <c r="J207" s="201"/>
      <c r="K207" s="202">
        <f>ROUND(P207*H207,2)</f>
        <v>0</v>
      </c>
      <c r="L207" s="198"/>
      <c r="M207" s="49"/>
      <c r="N207" s="203"/>
      <c r="O207" s="204" t="s">
        <v>38</v>
      </c>
      <c r="P207" s="125">
        <f>I207+J207</f>
        <v>0</v>
      </c>
      <c r="Q207" s="125">
        <f>ROUND(I207*H207,2)</f>
        <v>0</v>
      </c>
      <c r="R207" s="125">
        <f>ROUND(J207*H207,2)</f>
        <v>0</v>
      </c>
      <c r="S207" s="29"/>
      <c r="T207" s="205">
        <f>S207*H207</f>
        <v>0</v>
      </c>
      <c r="U207" s="205">
        <v>0</v>
      </c>
      <c r="V207" s="205">
        <f>U207*H207</f>
        <v>0</v>
      </c>
      <c r="W207" s="205">
        <v>0</v>
      </c>
      <c r="X207" s="206">
        <f>W207*H207</f>
        <v>0</v>
      </c>
      <c r="AR207" s="10" t="s">
        <v>84</v>
      </c>
      <c r="AT207" s="10" t="s">
        <v>146</v>
      </c>
      <c r="AU207" s="10" t="s">
        <v>78</v>
      </c>
      <c r="AY207" s="10" t="s">
        <v>144</v>
      </c>
      <c r="BE207" s="207">
        <f>IF(O207="základní",K207,0)</f>
        <v>0</v>
      </c>
      <c r="BF207" s="207">
        <f>IF(O207="snížená",K207,0)</f>
        <v>0</v>
      </c>
      <c r="BG207" s="207">
        <f>IF(O207="zákl. přenesená",K207,0)</f>
        <v>0</v>
      </c>
      <c r="BH207" s="207">
        <f>IF(O207="sníž. přenesená",K207,0)</f>
        <v>0</v>
      </c>
      <c r="BI207" s="207">
        <f>IF(O207="nulová",K207,0)</f>
        <v>0</v>
      </c>
      <c r="BJ207" s="10" t="s">
        <v>74</v>
      </c>
      <c r="BK207" s="207">
        <f>ROUND(P207*H207,2)</f>
        <v>0</v>
      </c>
      <c r="BL207" s="10" t="s">
        <v>84</v>
      </c>
      <c r="BM207" s="10" t="s">
        <v>1034</v>
      </c>
    </row>
    <row r="208" spans="2:63" s="178" customFormat="1" ht="37.5" customHeight="1">
      <c r="B208" s="179"/>
      <c r="C208" s="180"/>
      <c r="D208" s="181" t="s">
        <v>68</v>
      </c>
      <c r="E208" s="182" t="s">
        <v>456</v>
      </c>
      <c r="F208" s="182" t="s">
        <v>457</v>
      </c>
      <c r="G208" s="180"/>
      <c r="H208" s="180"/>
      <c r="I208" s="183"/>
      <c r="J208" s="183"/>
      <c r="K208" s="184">
        <f>BK208</f>
        <v>0</v>
      </c>
      <c r="L208" s="180"/>
      <c r="M208" s="185"/>
      <c r="N208" s="186"/>
      <c r="O208" s="187"/>
      <c r="P208" s="187"/>
      <c r="Q208" s="188">
        <f>Q209</f>
        <v>0</v>
      </c>
      <c r="R208" s="188">
        <f>R209</f>
        <v>0</v>
      </c>
      <c r="S208" s="187"/>
      <c r="T208" s="189">
        <f>T209</f>
        <v>0</v>
      </c>
      <c r="U208" s="187"/>
      <c r="V208" s="189">
        <f>V209</f>
        <v>0</v>
      </c>
      <c r="W208" s="187"/>
      <c r="X208" s="190">
        <f>X209</f>
        <v>0</v>
      </c>
      <c r="AR208" s="191" t="s">
        <v>87</v>
      </c>
      <c r="AT208" s="192" t="s">
        <v>68</v>
      </c>
      <c r="AU208" s="192" t="s">
        <v>69</v>
      </c>
      <c r="AY208" s="191" t="s">
        <v>144</v>
      </c>
      <c r="BK208" s="193">
        <f>BK209</f>
        <v>0</v>
      </c>
    </row>
    <row r="209" spans="2:63" s="178" customFormat="1" ht="19.5" customHeight="1">
      <c r="B209" s="179"/>
      <c r="C209" s="180"/>
      <c r="D209" s="181" t="s">
        <v>68</v>
      </c>
      <c r="E209" s="194" t="s">
        <v>458</v>
      </c>
      <c r="F209" s="194" t="s">
        <v>459</v>
      </c>
      <c r="G209" s="180"/>
      <c r="H209" s="180"/>
      <c r="I209" s="183"/>
      <c r="J209" s="183"/>
      <c r="K209" s="195">
        <f>BK209</f>
        <v>0</v>
      </c>
      <c r="L209" s="180"/>
      <c r="M209" s="185"/>
      <c r="N209" s="186"/>
      <c r="O209" s="187"/>
      <c r="P209" s="187"/>
      <c r="Q209" s="188">
        <f>SUM(Q210:Q216)</f>
        <v>0</v>
      </c>
      <c r="R209" s="188">
        <f>SUM(R210:R216)</f>
        <v>0</v>
      </c>
      <c r="S209" s="187"/>
      <c r="T209" s="189">
        <f>SUM(T210:T216)</f>
        <v>0</v>
      </c>
      <c r="U209" s="187"/>
      <c r="V209" s="189">
        <f>SUM(V210:V216)</f>
        <v>0</v>
      </c>
      <c r="W209" s="187"/>
      <c r="X209" s="190">
        <f>SUM(X210:X216)</f>
        <v>0</v>
      </c>
      <c r="AR209" s="191" t="s">
        <v>87</v>
      </c>
      <c r="AT209" s="192" t="s">
        <v>68</v>
      </c>
      <c r="AU209" s="192" t="s">
        <v>74</v>
      </c>
      <c r="AY209" s="191" t="s">
        <v>144</v>
      </c>
      <c r="BK209" s="193">
        <f>SUM(BK210:BK216)</f>
        <v>0</v>
      </c>
    </row>
    <row r="210" spans="2:65" s="27" customFormat="1" ht="16.5" customHeight="1">
      <c r="B210" s="28"/>
      <c r="C210" s="196" t="s">
        <v>460</v>
      </c>
      <c r="D210" s="196" t="s">
        <v>146</v>
      </c>
      <c r="E210" s="197" t="s">
        <v>461</v>
      </c>
      <c r="F210" s="198" t="s">
        <v>462</v>
      </c>
      <c r="G210" s="199" t="s">
        <v>463</v>
      </c>
      <c r="H210" s="200">
        <v>1</v>
      </c>
      <c r="I210" s="201"/>
      <c r="J210" s="201"/>
      <c r="K210" s="202">
        <f>ROUND(P210*H210,2)</f>
        <v>0</v>
      </c>
      <c r="L210" s="198"/>
      <c r="M210" s="49"/>
      <c r="N210" s="203"/>
      <c r="O210" s="204" t="s">
        <v>38</v>
      </c>
      <c r="P210" s="125">
        <f>I210+J210</f>
        <v>0</v>
      </c>
      <c r="Q210" s="125">
        <f>ROUND(I210*H210,2)</f>
        <v>0</v>
      </c>
      <c r="R210" s="125">
        <f>ROUND(J210*H210,2)</f>
        <v>0</v>
      </c>
      <c r="S210" s="29"/>
      <c r="T210" s="205">
        <f>S210*H210</f>
        <v>0</v>
      </c>
      <c r="U210" s="205">
        <v>0</v>
      </c>
      <c r="V210" s="205">
        <f>U210*H210</f>
        <v>0</v>
      </c>
      <c r="W210" s="205">
        <v>0</v>
      </c>
      <c r="X210" s="206">
        <f>W210*H210</f>
        <v>0</v>
      </c>
      <c r="AR210" s="10" t="s">
        <v>464</v>
      </c>
      <c r="AT210" s="10" t="s">
        <v>146</v>
      </c>
      <c r="AU210" s="10" t="s">
        <v>78</v>
      </c>
      <c r="AY210" s="10" t="s">
        <v>144</v>
      </c>
      <c r="BE210" s="207">
        <f>IF(O210="základní",K210,0)</f>
        <v>0</v>
      </c>
      <c r="BF210" s="207">
        <f>IF(O210="snížená",K210,0)</f>
        <v>0</v>
      </c>
      <c r="BG210" s="207">
        <f>IF(O210="zákl. přenesená",K210,0)</f>
        <v>0</v>
      </c>
      <c r="BH210" s="207">
        <f>IF(O210="sníž. přenesená",K210,0)</f>
        <v>0</v>
      </c>
      <c r="BI210" s="207">
        <f>IF(O210="nulová",K210,0)</f>
        <v>0</v>
      </c>
      <c r="BJ210" s="10" t="s">
        <v>74</v>
      </c>
      <c r="BK210" s="207">
        <f>ROUND(P210*H210,2)</f>
        <v>0</v>
      </c>
      <c r="BL210" s="10" t="s">
        <v>464</v>
      </c>
      <c r="BM210" s="10" t="s">
        <v>1035</v>
      </c>
    </row>
    <row r="211" spans="2:65" s="27" customFormat="1" ht="16.5" customHeight="1">
      <c r="B211" s="28"/>
      <c r="C211" s="196" t="s">
        <v>466</v>
      </c>
      <c r="D211" s="196" t="s">
        <v>146</v>
      </c>
      <c r="E211" s="197" t="s">
        <v>467</v>
      </c>
      <c r="F211" s="198" t="s">
        <v>468</v>
      </c>
      <c r="G211" s="199" t="s">
        <v>463</v>
      </c>
      <c r="H211" s="200">
        <v>1</v>
      </c>
      <c r="I211" s="201"/>
      <c r="J211" s="201"/>
      <c r="K211" s="202">
        <f>ROUND(P211*H211,2)</f>
        <v>0</v>
      </c>
      <c r="L211" s="198"/>
      <c r="M211" s="49"/>
      <c r="N211" s="203"/>
      <c r="O211" s="204" t="s">
        <v>38</v>
      </c>
      <c r="P211" s="125">
        <f>I211+J211</f>
        <v>0</v>
      </c>
      <c r="Q211" s="125">
        <f>ROUND(I211*H211,2)</f>
        <v>0</v>
      </c>
      <c r="R211" s="125">
        <f>ROUND(J211*H211,2)</f>
        <v>0</v>
      </c>
      <c r="S211" s="29"/>
      <c r="T211" s="205">
        <f>S211*H211</f>
        <v>0</v>
      </c>
      <c r="U211" s="205">
        <v>0</v>
      </c>
      <c r="V211" s="205">
        <f>U211*H211</f>
        <v>0</v>
      </c>
      <c r="W211" s="205">
        <v>0</v>
      </c>
      <c r="X211" s="206">
        <f>W211*H211</f>
        <v>0</v>
      </c>
      <c r="AR211" s="10" t="s">
        <v>464</v>
      </c>
      <c r="AT211" s="10" t="s">
        <v>146</v>
      </c>
      <c r="AU211" s="10" t="s">
        <v>78</v>
      </c>
      <c r="AY211" s="10" t="s">
        <v>144</v>
      </c>
      <c r="BE211" s="207">
        <f>IF(O211="základní",K211,0)</f>
        <v>0</v>
      </c>
      <c r="BF211" s="207">
        <f>IF(O211="snížená",K211,0)</f>
        <v>0</v>
      </c>
      <c r="BG211" s="207">
        <f>IF(O211="zákl. přenesená",K211,0)</f>
        <v>0</v>
      </c>
      <c r="BH211" s="207">
        <f>IF(O211="sníž. přenesená",K211,0)</f>
        <v>0</v>
      </c>
      <c r="BI211" s="207">
        <f>IF(O211="nulová",K211,0)</f>
        <v>0</v>
      </c>
      <c r="BJ211" s="10" t="s">
        <v>74</v>
      </c>
      <c r="BK211" s="207">
        <f>ROUND(P211*H211,2)</f>
        <v>0</v>
      </c>
      <c r="BL211" s="10" t="s">
        <v>464</v>
      </c>
      <c r="BM211" s="10" t="s">
        <v>1036</v>
      </c>
    </row>
    <row r="212" spans="2:51" s="208" customFormat="1" ht="13.5">
      <c r="B212" s="209"/>
      <c r="C212" s="210"/>
      <c r="D212" s="211" t="s">
        <v>163</v>
      </c>
      <c r="E212" s="212"/>
      <c r="F212" s="213" t="s">
        <v>470</v>
      </c>
      <c r="G212" s="210"/>
      <c r="H212" s="214">
        <v>1</v>
      </c>
      <c r="I212" s="215"/>
      <c r="J212" s="215"/>
      <c r="K212" s="210"/>
      <c r="L212" s="210"/>
      <c r="M212" s="216"/>
      <c r="N212" s="217"/>
      <c r="O212" s="218"/>
      <c r="P212" s="218"/>
      <c r="Q212" s="218"/>
      <c r="R212" s="218"/>
      <c r="S212" s="218"/>
      <c r="T212" s="218"/>
      <c r="U212" s="218"/>
      <c r="V212" s="218"/>
      <c r="W212" s="218"/>
      <c r="X212" s="219"/>
      <c r="AT212" s="220" t="s">
        <v>163</v>
      </c>
      <c r="AU212" s="220" t="s">
        <v>78</v>
      </c>
      <c r="AV212" s="208" t="s">
        <v>78</v>
      </c>
      <c r="AW212" s="208" t="s">
        <v>7</v>
      </c>
      <c r="AX212" s="208" t="s">
        <v>74</v>
      </c>
      <c r="AY212" s="220" t="s">
        <v>144</v>
      </c>
    </row>
    <row r="213" spans="2:65" s="27" customFormat="1" ht="16.5" customHeight="1">
      <c r="B213" s="28"/>
      <c r="C213" s="196" t="s">
        <v>471</v>
      </c>
      <c r="D213" s="196" t="s">
        <v>146</v>
      </c>
      <c r="E213" s="197" t="s">
        <v>472</v>
      </c>
      <c r="F213" s="198" t="s">
        <v>473</v>
      </c>
      <c r="G213" s="199" t="s">
        <v>463</v>
      </c>
      <c r="H213" s="200">
        <v>1</v>
      </c>
      <c r="I213" s="201"/>
      <c r="J213" s="201"/>
      <c r="K213" s="202">
        <f>ROUND(P213*H213,2)</f>
        <v>0</v>
      </c>
      <c r="L213" s="198"/>
      <c r="M213" s="49"/>
      <c r="N213" s="203"/>
      <c r="O213" s="204" t="s">
        <v>38</v>
      </c>
      <c r="P213" s="125">
        <f>I213+J213</f>
        <v>0</v>
      </c>
      <c r="Q213" s="125">
        <f>ROUND(I213*H213,2)</f>
        <v>0</v>
      </c>
      <c r="R213" s="125">
        <f>ROUND(J213*H213,2)</f>
        <v>0</v>
      </c>
      <c r="S213" s="29"/>
      <c r="T213" s="205">
        <f>S213*H213</f>
        <v>0</v>
      </c>
      <c r="U213" s="205">
        <v>0</v>
      </c>
      <c r="V213" s="205">
        <f>U213*H213</f>
        <v>0</v>
      </c>
      <c r="W213" s="205">
        <v>0</v>
      </c>
      <c r="X213" s="206">
        <f>W213*H213</f>
        <v>0</v>
      </c>
      <c r="AR213" s="10" t="s">
        <v>464</v>
      </c>
      <c r="AT213" s="10" t="s">
        <v>146</v>
      </c>
      <c r="AU213" s="10" t="s">
        <v>78</v>
      </c>
      <c r="AY213" s="10" t="s">
        <v>144</v>
      </c>
      <c r="BE213" s="207">
        <f>IF(O213="základní",K213,0)</f>
        <v>0</v>
      </c>
      <c r="BF213" s="207">
        <f>IF(O213="snížená",K213,0)</f>
        <v>0</v>
      </c>
      <c r="BG213" s="207">
        <f>IF(O213="zákl. přenesená",K213,0)</f>
        <v>0</v>
      </c>
      <c r="BH213" s="207">
        <f>IF(O213="sníž. přenesená",K213,0)</f>
        <v>0</v>
      </c>
      <c r="BI213" s="207">
        <f>IF(O213="nulová",K213,0)</f>
        <v>0</v>
      </c>
      <c r="BJ213" s="10" t="s">
        <v>74</v>
      </c>
      <c r="BK213" s="207">
        <f>ROUND(P213*H213,2)</f>
        <v>0</v>
      </c>
      <c r="BL213" s="10" t="s">
        <v>464</v>
      </c>
      <c r="BM213" s="10" t="s">
        <v>1037</v>
      </c>
    </row>
    <row r="214" spans="2:65" s="27" customFormat="1" ht="16.5" customHeight="1">
      <c r="B214" s="28"/>
      <c r="C214" s="196" t="s">
        <v>475</v>
      </c>
      <c r="D214" s="196" t="s">
        <v>146</v>
      </c>
      <c r="E214" s="197" t="s">
        <v>476</v>
      </c>
      <c r="F214" s="198" t="s">
        <v>477</v>
      </c>
      <c r="G214" s="199" t="s">
        <v>463</v>
      </c>
      <c r="H214" s="200">
        <v>1</v>
      </c>
      <c r="I214" s="201"/>
      <c r="J214" s="201"/>
      <c r="K214" s="202">
        <f>ROUND(P214*H214,2)</f>
        <v>0</v>
      </c>
      <c r="L214" s="198"/>
      <c r="M214" s="49"/>
      <c r="N214" s="203"/>
      <c r="O214" s="204" t="s">
        <v>38</v>
      </c>
      <c r="P214" s="125">
        <f>I214+J214</f>
        <v>0</v>
      </c>
      <c r="Q214" s="125">
        <f>ROUND(I214*H214,2)</f>
        <v>0</v>
      </c>
      <c r="R214" s="125">
        <f>ROUND(J214*H214,2)</f>
        <v>0</v>
      </c>
      <c r="S214" s="29"/>
      <c r="T214" s="205">
        <f>S214*H214</f>
        <v>0</v>
      </c>
      <c r="U214" s="205">
        <v>0</v>
      </c>
      <c r="V214" s="205">
        <f>U214*H214</f>
        <v>0</v>
      </c>
      <c r="W214" s="205">
        <v>0</v>
      </c>
      <c r="X214" s="206">
        <f>W214*H214</f>
        <v>0</v>
      </c>
      <c r="AR214" s="10" t="s">
        <v>464</v>
      </c>
      <c r="AT214" s="10" t="s">
        <v>146</v>
      </c>
      <c r="AU214" s="10" t="s">
        <v>78</v>
      </c>
      <c r="AY214" s="10" t="s">
        <v>144</v>
      </c>
      <c r="BE214" s="207">
        <f>IF(O214="základní",K214,0)</f>
        <v>0</v>
      </c>
      <c r="BF214" s="207">
        <f>IF(O214="snížená",K214,0)</f>
        <v>0</v>
      </c>
      <c r="BG214" s="207">
        <f>IF(O214="zákl. přenesená",K214,0)</f>
        <v>0</v>
      </c>
      <c r="BH214" s="207">
        <f>IF(O214="sníž. přenesená",K214,0)</f>
        <v>0</v>
      </c>
      <c r="BI214" s="207">
        <f>IF(O214="nulová",K214,0)</f>
        <v>0</v>
      </c>
      <c r="BJ214" s="10" t="s">
        <v>74</v>
      </c>
      <c r="BK214" s="207">
        <f>ROUND(P214*H214,2)</f>
        <v>0</v>
      </c>
      <c r="BL214" s="10" t="s">
        <v>464</v>
      </c>
      <c r="BM214" s="10" t="s">
        <v>1038</v>
      </c>
    </row>
    <row r="215" spans="2:65" s="27" customFormat="1" ht="16.5" customHeight="1">
      <c r="B215" s="28"/>
      <c r="C215" s="196" t="s">
        <v>479</v>
      </c>
      <c r="D215" s="196" t="s">
        <v>146</v>
      </c>
      <c r="E215" s="197" t="s">
        <v>480</v>
      </c>
      <c r="F215" s="198" t="s">
        <v>481</v>
      </c>
      <c r="G215" s="199" t="s">
        <v>463</v>
      </c>
      <c r="H215" s="200">
        <v>1</v>
      </c>
      <c r="I215" s="201"/>
      <c r="J215" s="201"/>
      <c r="K215" s="202">
        <f>ROUND(P215*H215,2)</f>
        <v>0</v>
      </c>
      <c r="L215" s="198"/>
      <c r="M215" s="49"/>
      <c r="N215" s="203"/>
      <c r="O215" s="204" t="s">
        <v>38</v>
      </c>
      <c r="P215" s="125">
        <f>I215+J215</f>
        <v>0</v>
      </c>
      <c r="Q215" s="125">
        <f>ROUND(I215*H215,2)</f>
        <v>0</v>
      </c>
      <c r="R215" s="125">
        <f>ROUND(J215*H215,2)</f>
        <v>0</v>
      </c>
      <c r="S215" s="29"/>
      <c r="T215" s="205">
        <f>S215*H215</f>
        <v>0</v>
      </c>
      <c r="U215" s="205">
        <v>0</v>
      </c>
      <c r="V215" s="205">
        <f>U215*H215</f>
        <v>0</v>
      </c>
      <c r="W215" s="205">
        <v>0</v>
      </c>
      <c r="X215" s="206">
        <f>W215*H215</f>
        <v>0</v>
      </c>
      <c r="AR215" s="10" t="s">
        <v>84</v>
      </c>
      <c r="AT215" s="10" t="s">
        <v>146</v>
      </c>
      <c r="AU215" s="10" t="s">
        <v>78</v>
      </c>
      <c r="AY215" s="10" t="s">
        <v>144</v>
      </c>
      <c r="BE215" s="207">
        <f>IF(O215="základní",K215,0)</f>
        <v>0</v>
      </c>
      <c r="BF215" s="207">
        <f>IF(O215="snížená",K215,0)</f>
        <v>0</v>
      </c>
      <c r="BG215" s="207">
        <f>IF(O215="zákl. přenesená",K215,0)</f>
        <v>0</v>
      </c>
      <c r="BH215" s="207">
        <f>IF(O215="sníž. přenesená",K215,0)</f>
        <v>0</v>
      </c>
      <c r="BI215" s="207">
        <f>IF(O215="nulová",K215,0)</f>
        <v>0</v>
      </c>
      <c r="BJ215" s="10" t="s">
        <v>74</v>
      </c>
      <c r="BK215" s="207">
        <f>ROUND(P215*H215,2)</f>
        <v>0</v>
      </c>
      <c r="BL215" s="10" t="s">
        <v>84</v>
      </c>
      <c r="BM215" s="10" t="s">
        <v>1039</v>
      </c>
    </row>
    <row r="216" spans="2:65" s="27" customFormat="1" ht="16.5" customHeight="1">
      <c r="B216" s="28"/>
      <c r="C216" s="196" t="s">
        <v>483</v>
      </c>
      <c r="D216" s="196" t="s">
        <v>146</v>
      </c>
      <c r="E216" s="197" t="s">
        <v>484</v>
      </c>
      <c r="F216" s="198" t="s">
        <v>485</v>
      </c>
      <c r="G216" s="199" t="s">
        <v>463</v>
      </c>
      <c r="H216" s="200">
        <v>1</v>
      </c>
      <c r="I216" s="201"/>
      <c r="J216" s="201"/>
      <c r="K216" s="202">
        <f>ROUND(P216*H216,2)</f>
        <v>0</v>
      </c>
      <c r="L216" s="198"/>
      <c r="M216" s="49"/>
      <c r="N216" s="203"/>
      <c r="O216" s="255" t="s">
        <v>38</v>
      </c>
      <c r="P216" s="256">
        <f>I216+J216</f>
        <v>0</v>
      </c>
      <c r="Q216" s="256">
        <f>ROUND(I216*H216,2)</f>
        <v>0</v>
      </c>
      <c r="R216" s="256">
        <f>ROUND(J216*H216,2)</f>
        <v>0</v>
      </c>
      <c r="S216" s="257"/>
      <c r="T216" s="258">
        <f>S216*H216</f>
        <v>0</v>
      </c>
      <c r="U216" s="258">
        <v>0</v>
      </c>
      <c r="V216" s="258">
        <f>U216*H216</f>
        <v>0</v>
      </c>
      <c r="W216" s="258">
        <v>0</v>
      </c>
      <c r="X216" s="259">
        <f>W216*H216</f>
        <v>0</v>
      </c>
      <c r="AR216" s="10" t="s">
        <v>84</v>
      </c>
      <c r="AT216" s="10" t="s">
        <v>146</v>
      </c>
      <c r="AU216" s="10" t="s">
        <v>78</v>
      </c>
      <c r="AY216" s="10" t="s">
        <v>144</v>
      </c>
      <c r="BE216" s="207">
        <f>IF(O216="základní",K216,0)</f>
        <v>0</v>
      </c>
      <c r="BF216" s="207">
        <f>IF(O216="snížená",K216,0)</f>
        <v>0</v>
      </c>
      <c r="BG216" s="207">
        <f>IF(O216="zákl. přenesená",K216,0)</f>
        <v>0</v>
      </c>
      <c r="BH216" s="207">
        <f>IF(O216="sníž. přenesená",K216,0)</f>
        <v>0</v>
      </c>
      <c r="BI216" s="207">
        <f>IF(O216="nulová",K216,0)</f>
        <v>0</v>
      </c>
      <c r="BJ216" s="10" t="s">
        <v>74</v>
      </c>
      <c r="BK216" s="207">
        <f>ROUND(P216*H216,2)</f>
        <v>0</v>
      </c>
      <c r="BL216" s="10" t="s">
        <v>84</v>
      </c>
      <c r="BM216" s="10" t="s">
        <v>1040</v>
      </c>
    </row>
    <row r="217" spans="2:13" s="27" customFormat="1" ht="6.75" customHeight="1">
      <c r="B217" s="44"/>
      <c r="C217" s="45"/>
      <c r="D217" s="45"/>
      <c r="E217" s="45"/>
      <c r="F217" s="45"/>
      <c r="G217" s="45"/>
      <c r="H217" s="45"/>
      <c r="I217" s="134"/>
      <c r="J217" s="134"/>
      <c r="K217" s="45"/>
      <c r="L217" s="45"/>
      <c r="M217" s="49"/>
    </row>
  </sheetData>
  <sheetProtection password="C55E" sheet="1"/>
  <mergeCells count="10">
    <mergeCell ref="E49:H49"/>
    <mergeCell ref="J53:J54"/>
    <mergeCell ref="E76:H76"/>
    <mergeCell ref="E78:H78"/>
    <mergeCell ref="G1:H1"/>
    <mergeCell ref="M2:Z2"/>
    <mergeCell ref="E7:H7"/>
    <mergeCell ref="E9:H9"/>
    <mergeCell ref="E24:H24"/>
    <mergeCell ref="E47:H47"/>
  </mergeCells>
  <hyperlinks>
    <hyperlink ref="F1" location="C2" display="1) Krycí list soupisu"/>
    <hyperlink ref="G1" location="C56" display="2) Rekapitulace"/>
    <hyperlink ref="J1" location="C85" display="3) Soupis prací"/>
    <hyperlink ref="L1" location="Rekapitulace stavby!C2" display="Rekapitulace stavby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F91" sqref="F91"/>
    </sheetView>
  </sheetViews>
  <sheetFormatPr defaultColWidth="6.4218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6" width="56.7109375" style="1" customWidth="1"/>
    <col min="7" max="7" width="6.57421875" style="1" customWidth="1"/>
    <col min="8" max="8" width="8.421875" style="1" customWidth="1"/>
    <col min="9" max="10" width="17.7109375" style="103" customWidth="1"/>
    <col min="11" max="11" width="17.7109375" style="1" customWidth="1"/>
    <col min="12" max="12" width="11.7109375" style="1" customWidth="1"/>
    <col min="13" max="13" width="6.421875" style="1" customWidth="1"/>
    <col min="14" max="25" width="0" style="1" hidden="1" customWidth="1"/>
    <col min="26" max="26" width="12.28125" style="1" customWidth="1"/>
    <col min="27" max="27" width="9.28125" style="1" customWidth="1"/>
    <col min="28" max="28" width="11.28125" style="1" customWidth="1"/>
    <col min="29" max="29" width="8.28125" style="1" customWidth="1"/>
    <col min="30" max="30" width="11.28125" style="1" customWidth="1"/>
    <col min="31" max="31" width="12.28125" style="1" customWidth="1"/>
    <col min="32" max="43" width="6.421875" style="1" customWidth="1"/>
    <col min="44" max="65" width="0" style="1" hidden="1" customWidth="1"/>
    <col min="66" max="16384" width="6.421875" style="1" customWidth="1"/>
  </cols>
  <sheetData>
    <row r="1" spans="1:70" ht="21.75" customHeight="1">
      <c r="A1" s="7"/>
      <c r="B1" s="104"/>
      <c r="C1" s="104"/>
      <c r="D1" s="105" t="s">
        <v>1</v>
      </c>
      <c r="E1" s="104"/>
      <c r="F1" s="106" t="s">
        <v>99</v>
      </c>
      <c r="G1" s="362" t="s">
        <v>100</v>
      </c>
      <c r="H1" s="362"/>
      <c r="I1" s="107"/>
      <c r="J1" s="108" t="s">
        <v>101</v>
      </c>
      <c r="K1" s="105" t="s">
        <v>102</v>
      </c>
      <c r="L1" s="106" t="s">
        <v>103</v>
      </c>
      <c r="M1" s="106"/>
      <c r="N1" s="106"/>
      <c r="O1" s="106"/>
      <c r="P1" s="106"/>
      <c r="Q1" s="106"/>
      <c r="R1" s="106"/>
      <c r="S1" s="106"/>
      <c r="T1" s="10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75" customHeight="1"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T2" s="10" t="s">
        <v>89</v>
      </c>
    </row>
    <row r="3" spans="2:46" ht="6.75" customHeight="1">
      <c r="B3" s="11"/>
      <c r="C3" s="12"/>
      <c r="D3" s="12"/>
      <c r="E3" s="12"/>
      <c r="F3" s="12"/>
      <c r="G3" s="12"/>
      <c r="H3" s="12"/>
      <c r="I3" s="109"/>
      <c r="J3" s="109"/>
      <c r="K3" s="12"/>
      <c r="L3" s="13"/>
      <c r="AT3" s="10" t="s">
        <v>78</v>
      </c>
    </row>
    <row r="4" spans="2:46" ht="36.75" customHeight="1">
      <c r="B4" s="14"/>
      <c r="C4" s="15"/>
      <c r="D4" s="16" t="s">
        <v>104</v>
      </c>
      <c r="E4" s="15"/>
      <c r="F4" s="15"/>
      <c r="G4" s="15"/>
      <c r="H4" s="15"/>
      <c r="I4" s="110"/>
      <c r="J4" s="110"/>
      <c r="K4" s="15"/>
      <c r="L4" s="17"/>
      <c r="N4" s="18" t="s">
        <v>13</v>
      </c>
      <c r="AT4" s="10" t="s">
        <v>6</v>
      </c>
    </row>
    <row r="5" spans="2:12" ht="6.75" customHeight="1">
      <c r="B5" s="14"/>
      <c r="C5" s="15"/>
      <c r="D5" s="15"/>
      <c r="E5" s="15"/>
      <c r="F5" s="15"/>
      <c r="G5" s="15"/>
      <c r="H5" s="15"/>
      <c r="I5" s="110"/>
      <c r="J5" s="110"/>
      <c r="K5" s="15"/>
      <c r="L5" s="17"/>
    </row>
    <row r="6" spans="2:12" ht="15">
      <c r="B6" s="14"/>
      <c r="C6" s="15"/>
      <c r="D6" s="23" t="s">
        <v>18</v>
      </c>
      <c r="E6" s="15"/>
      <c r="F6" s="15"/>
      <c r="G6" s="15"/>
      <c r="H6" s="15"/>
      <c r="I6" s="110"/>
      <c r="J6" s="110"/>
      <c r="K6" s="15"/>
      <c r="L6" s="17"/>
    </row>
    <row r="7" spans="2:12" ht="16.5" customHeight="1">
      <c r="B7" s="14"/>
      <c r="C7" s="15"/>
      <c r="D7" s="15"/>
      <c r="E7" s="363" t="str">
        <f>'Rekapitulace stavby'!K6</f>
        <v>Sokolov - Stavební úpravy komunikace ul. J.K. Tyla - Vodovod, kanalizace</v>
      </c>
      <c r="F7" s="363"/>
      <c r="G7" s="363"/>
      <c r="H7" s="363"/>
      <c r="I7" s="110"/>
      <c r="J7" s="110"/>
      <c r="K7" s="15"/>
      <c r="L7" s="17"/>
    </row>
    <row r="8" spans="2:12" s="27" customFormat="1" ht="15">
      <c r="B8" s="28"/>
      <c r="C8" s="29"/>
      <c r="D8" s="23" t="s">
        <v>105</v>
      </c>
      <c r="E8" s="29"/>
      <c r="F8" s="29"/>
      <c r="G8" s="29"/>
      <c r="H8" s="29"/>
      <c r="I8" s="111"/>
      <c r="J8" s="111"/>
      <c r="K8" s="29"/>
      <c r="L8" s="32"/>
    </row>
    <row r="9" spans="2:12" s="27" customFormat="1" ht="36.75" customHeight="1">
      <c r="B9" s="28"/>
      <c r="C9" s="29"/>
      <c r="D9" s="29"/>
      <c r="E9" s="351" t="s">
        <v>1041</v>
      </c>
      <c r="F9" s="351"/>
      <c r="G9" s="351"/>
      <c r="H9" s="351"/>
      <c r="I9" s="111"/>
      <c r="J9" s="111"/>
      <c r="K9" s="29"/>
      <c r="L9" s="32"/>
    </row>
    <row r="10" spans="2:12" s="27" customFormat="1" ht="13.5">
      <c r="B10" s="28"/>
      <c r="C10" s="29"/>
      <c r="D10" s="29"/>
      <c r="E10" s="29"/>
      <c r="F10" s="29"/>
      <c r="G10" s="29"/>
      <c r="H10" s="29"/>
      <c r="I10" s="111"/>
      <c r="J10" s="111"/>
      <c r="K10" s="29"/>
      <c r="L10" s="32"/>
    </row>
    <row r="11" spans="2:12" s="27" customFormat="1" ht="14.25" customHeight="1">
      <c r="B11" s="28"/>
      <c r="C11" s="29"/>
      <c r="D11" s="23" t="s">
        <v>20</v>
      </c>
      <c r="E11" s="29"/>
      <c r="F11" s="21"/>
      <c r="G11" s="29"/>
      <c r="H11" s="29"/>
      <c r="I11" s="112" t="s">
        <v>21</v>
      </c>
      <c r="J11" s="113"/>
      <c r="K11" s="29"/>
      <c r="L11" s="32"/>
    </row>
    <row r="12" spans="2:12" s="27" customFormat="1" ht="14.25" customHeight="1">
      <c r="B12" s="28"/>
      <c r="C12" s="29"/>
      <c r="D12" s="23" t="s">
        <v>22</v>
      </c>
      <c r="E12" s="29"/>
      <c r="F12" s="21" t="s">
        <v>23</v>
      </c>
      <c r="G12" s="29"/>
      <c r="H12" s="29"/>
      <c r="I12" s="112" t="s">
        <v>24</v>
      </c>
      <c r="J12" s="114" t="str">
        <f>'Rekapitulace stavby'!AN8</f>
        <v>4. 5. 2019</v>
      </c>
      <c r="K12" s="29"/>
      <c r="L12" s="32"/>
    </row>
    <row r="13" spans="2:12" s="27" customFormat="1" ht="10.5" customHeight="1">
      <c r="B13" s="28"/>
      <c r="C13" s="29"/>
      <c r="D13" s="29"/>
      <c r="E13" s="29"/>
      <c r="F13" s="29"/>
      <c r="G13" s="29"/>
      <c r="H13" s="29"/>
      <c r="I13" s="111"/>
      <c r="J13" s="111"/>
      <c r="K13" s="29"/>
      <c r="L13" s="32"/>
    </row>
    <row r="14" spans="2:12" s="27" customFormat="1" ht="14.25" customHeight="1">
      <c r="B14" s="28"/>
      <c r="C14" s="29"/>
      <c r="D14" s="23" t="s">
        <v>26</v>
      </c>
      <c r="E14" s="29"/>
      <c r="F14" s="29"/>
      <c r="G14" s="29"/>
      <c r="H14" s="29"/>
      <c r="I14" s="112" t="s">
        <v>27</v>
      </c>
      <c r="J14" s="113">
        <f>IF('Rekapitulace stavby'!AN10="","",'Rekapitulace stavby'!AN10)</f>
      </c>
      <c r="K14" s="29"/>
      <c r="L14" s="32"/>
    </row>
    <row r="15" spans="2:12" s="27" customFormat="1" ht="18" customHeight="1">
      <c r="B15" s="28"/>
      <c r="C15" s="29"/>
      <c r="D15" s="29"/>
      <c r="E15" s="21" t="str">
        <f>IF('Rekapitulace stavby'!E11="","",'Rekapitulace stavby'!E11)</f>
        <v> </v>
      </c>
      <c r="F15" s="29"/>
      <c r="G15" s="29"/>
      <c r="H15" s="29"/>
      <c r="I15" s="112" t="s">
        <v>28</v>
      </c>
      <c r="J15" s="113">
        <f>IF('Rekapitulace stavby'!AN11="","",'Rekapitulace stavby'!AN11)</f>
      </c>
      <c r="K15" s="29"/>
      <c r="L15" s="32"/>
    </row>
    <row r="16" spans="2:12" s="27" customFormat="1" ht="6.75" customHeight="1">
      <c r="B16" s="28"/>
      <c r="C16" s="29"/>
      <c r="D16" s="29"/>
      <c r="E16" s="29"/>
      <c r="F16" s="29"/>
      <c r="G16" s="29"/>
      <c r="H16" s="29"/>
      <c r="I16" s="111"/>
      <c r="J16" s="111"/>
      <c r="K16" s="29"/>
      <c r="L16" s="32"/>
    </row>
    <row r="17" spans="2:12" s="27" customFormat="1" ht="14.25" customHeight="1">
      <c r="B17" s="28"/>
      <c r="C17" s="29"/>
      <c r="D17" s="23" t="s">
        <v>29</v>
      </c>
      <c r="E17" s="29"/>
      <c r="F17" s="29"/>
      <c r="G17" s="29"/>
      <c r="H17" s="29"/>
      <c r="I17" s="112" t="s">
        <v>27</v>
      </c>
      <c r="J17" s="113">
        <f>IF('Rekapitulace stavby'!AN13="Vyplň údaj","",IF('Rekapitulace stavby'!AN13="","",'Rekapitulace stavby'!AN13))</f>
      </c>
      <c r="K17" s="29"/>
      <c r="L17" s="32"/>
    </row>
    <row r="18" spans="2:12" s="27" customFormat="1" ht="18" customHeight="1">
      <c r="B18" s="28"/>
      <c r="C18" s="29"/>
      <c r="D18" s="29"/>
      <c r="E18" s="21">
        <f>IF('Rekapitulace stavby'!E14="Vyplň údaj","",IF('Rekapitulace stavby'!E14="","",'Rekapitulace stavby'!E14))</f>
      </c>
      <c r="F18" s="29"/>
      <c r="G18" s="29"/>
      <c r="H18" s="29"/>
      <c r="I18" s="112" t="s">
        <v>28</v>
      </c>
      <c r="J18" s="113">
        <f>IF('Rekapitulace stavby'!AN14="Vyplň údaj","",IF('Rekapitulace stavby'!AN14="","",'Rekapitulace stavby'!AN14))</f>
      </c>
      <c r="K18" s="29"/>
      <c r="L18" s="32"/>
    </row>
    <row r="19" spans="2:12" s="27" customFormat="1" ht="6.75" customHeight="1">
      <c r="B19" s="28"/>
      <c r="C19" s="29"/>
      <c r="D19" s="29"/>
      <c r="E19" s="29"/>
      <c r="F19" s="29"/>
      <c r="G19" s="29"/>
      <c r="H19" s="29"/>
      <c r="I19" s="111"/>
      <c r="J19" s="111"/>
      <c r="K19" s="29"/>
      <c r="L19" s="32"/>
    </row>
    <row r="20" spans="2:12" s="27" customFormat="1" ht="14.25" customHeight="1">
      <c r="B20" s="28"/>
      <c r="C20" s="29"/>
      <c r="D20" s="23" t="s">
        <v>31</v>
      </c>
      <c r="E20" s="29"/>
      <c r="F20" s="29"/>
      <c r="G20" s="29"/>
      <c r="H20" s="29"/>
      <c r="I20" s="112" t="s">
        <v>27</v>
      </c>
      <c r="J20" s="113">
        <f>IF('Rekapitulace stavby'!AN16="","",'Rekapitulace stavby'!AN16)</f>
      </c>
      <c r="K20" s="29"/>
      <c r="L20" s="32"/>
    </row>
    <row r="21" spans="2:12" s="27" customFormat="1" ht="18" customHeight="1">
      <c r="B21" s="28"/>
      <c r="C21" s="29"/>
      <c r="D21" s="29"/>
      <c r="E21" s="21" t="str">
        <f>IF('Rekapitulace stavby'!E17="","",'Rekapitulace stavby'!E17)</f>
        <v> </v>
      </c>
      <c r="F21" s="29"/>
      <c r="G21" s="29"/>
      <c r="H21" s="29"/>
      <c r="I21" s="112" t="s">
        <v>28</v>
      </c>
      <c r="J21" s="113">
        <f>IF('Rekapitulace stavby'!AN17="","",'Rekapitulace stavby'!AN17)</f>
      </c>
      <c r="K21" s="29"/>
      <c r="L21" s="32"/>
    </row>
    <row r="22" spans="2:12" s="27" customFormat="1" ht="6.75" customHeight="1">
      <c r="B22" s="28"/>
      <c r="C22" s="29"/>
      <c r="D22" s="29"/>
      <c r="E22" s="29"/>
      <c r="F22" s="29"/>
      <c r="G22" s="29"/>
      <c r="H22" s="29"/>
      <c r="I22" s="111"/>
      <c r="J22" s="111"/>
      <c r="K22" s="29"/>
      <c r="L22" s="32"/>
    </row>
    <row r="23" spans="2:12" s="27" customFormat="1" ht="14.25" customHeight="1">
      <c r="B23" s="28"/>
      <c r="C23" s="29"/>
      <c r="D23" s="23" t="s">
        <v>32</v>
      </c>
      <c r="E23" s="29"/>
      <c r="F23" s="29"/>
      <c r="G23" s="29"/>
      <c r="H23" s="29"/>
      <c r="I23" s="111"/>
      <c r="J23" s="111"/>
      <c r="K23" s="29"/>
      <c r="L23" s="32"/>
    </row>
    <row r="24" spans="2:12" s="115" customFormat="1" ht="16.5" customHeight="1">
      <c r="B24" s="116"/>
      <c r="C24" s="117"/>
      <c r="D24" s="117"/>
      <c r="E24" s="344"/>
      <c r="F24" s="344"/>
      <c r="G24" s="344"/>
      <c r="H24" s="344"/>
      <c r="I24" s="118"/>
      <c r="J24" s="118"/>
      <c r="K24" s="117"/>
      <c r="L24" s="119"/>
    </row>
    <row r="25" spans="2:12" s="27" customFormat="1" ht="6.75" customHeight="1">
      <c r="B25" s="28"/>
      <c r="C25" s="29"/>
      <c r="D25" s="29"/>
      <c r="E25" s="29"/>
      <c r="F25" s="29"/>
      <c r="G25" s="29"/>
      <c r="H25" s="29"/>
      <c r="I25" s="111"/>
      <c r="J25" s="111"/>
      <c r="K25" s="29"/>
      <c r="L25" s="32"/>
    </row>
    <row r="26" spans="2:12" s="27" customFormat="1" ht="6.75" customHeight="1">
      <c r="B26" s="28"/>
      <c r="C26" s="29"/>
      <c r="D26" s="74"/>
      <c r="E26" s="74"/>
      <c r="F26" s="74"/>
      <c r="G26" s="74"/>
      <c r="H26" s="74"/>
      <c r="I26" s="120"/>
      <c r="J26" s="120"/>
      <c r="K26" s="74"/>
      <c r="L26" s="121"/>
    </row>
    <row r="27" spans="2:12" s="27" customFormat="1" ht="15">
      <c r="B27" s="28"/>
      <c r="C27" s="29"/>
      <c r="D27" s="29"/>
      <c r="E27" s="23" t="s">
        <v>107</v>
      </c>
      <c r="F27" s="29"/>
      <c r="G27" s="29"/>
      <c r="H27" s="29"/>
      <c r="I27" s="111"/>
      <c r="J27" s="111"/>
      <c r="K27" s="122">
        <f>I58</f>
        <v>0</v>
      </c>
      <c r="L27" s="32"/>
    </row>
    <row r="28" spans="2:12" s="27" customFormat="1" ht="15">
      <c r="B28" s="28"/>
      <c r="C28" s="29"/>
      <c r="D28" s="29"/>
      <c r="E28" s="23" t="s">
        <v>108</v>
      </c>
      <c r="F28" s="29"/>
      <c r="G28" s="29"/>
      <c r="H28" s="29"/>
      <c r="I28" s="111"/>
      <c r="J28" s="111"/>
      <c r="K28" s="122">
        <f>J58</f>
        <v>0</v>
      </c>
      <c r="L28" s="32"/>
    </row>
    <row r="29" spans="2:12" s="27" customFormat="1" ht="25.5" customHeight="1">
      <c r="B29" s="28"/>
      <c r="C29" s="29"/>
      <c r="D29" s="123" t="s">
        <v>33</v>
      </c>
      <c r="E29" s="29"/>
      <c r="F29" s="29"/>
      <c r="G29" s="29"/>
      <c r="H29" s="29"/>
      <c r="I29" s="111"/>
      <c r="J29" s="111"/>
      <c r="K29" s="78">
        <f>ROUND(K90,2)</f>
        <v>0</v>
      </c>
      <c r="L29" s="32"/>
    </row>
    <row r="30" spans="2:12" s="27" customFormat="1" ht="6.75" customHeight="1">
      <c r="B30" s="28"/>
      <c r="C30" s="29"/>
      <c r="D30" s="74"/>
      <c r="E30" s="74"/>
      <c r="F30" s="74"/>
      <c r="G30" s="74"/>
      <c r="H30" s="74"/>
      <c r="I30" s="120"/>
      <c r="J30" s="120"/>
      <c r="K30" s="74"/>
      <c r="L30" s="121"/>
    </row>
    <row r="31" spans="2:12" s="27" customFormat="1" ht="14.25" customHeight="1">
      <c r="B31" s="28"/>
      <c r="C31" s="29"/>
      <c r="D31" s="29"/>
      <c r="E31" s="29"/>
      <c r="F31" s="33" t="s">
        <v>35</v>
      </c>
      <c r="G31" s="29"/>
      <c r="H31" s="29"/>
      <c r="I31" s="124" t="s">
        <v>34</v>
      </c>
      <c r="J31" s="111"/>
      <c r="K31" s="33" t="s">
        <v>36</v>
      </c>
      <c r="L31" s="32"/>
    </row>
    <row r="32" spans="2:12" s="27" customFormat="1" ht="14.25" customHeight="1">
      <c r="B32" s="28"/>
      <c r="C32" s="29"/>
      <c r="D32" s="37" t="s">
        <v>37</v>
      </c>
      <c r="E32" s="37" t="s">
        <v>38</v>
      </c>
      <c r="F32" s="125">
        <f>ROUND(SUM(BE90:BE202),2)</f>
        <v>0</v>
      </c>
      <c r="G32" s="29"/>
      <c r="H32" s="29"/>
      <c r="I32" s="126">
        <v>0.21000000000000002</v>
      </c>
      <c r="J32" s="111"/>
      <c r="K32" s="125">
        <f>ROUND(ROUND((SUM(BE90:BE202)),2)*I32,2)</f>
        <v>0</v>
      </c>
      <c r="L32" s="32"/>
    </row>
    <row r="33" spans="2:12" s="27" customFormat="1" ht="14.25" customHeight="1">
      <c r="B33" s="28"/>
      <c r="C33" s="29"/>
      <c r="D33" s="29"/>
      <c r="E33" s="37" t="s">
        <v>39</v>
      </c>
      <c r="F33" s="125">
        <f>ROUND(SUM(BF90:BF202),2)</f>
        <v>0</v>
      </c>
      <c r="G33" s="29"/>
      <c r="H33" s="29"/>
      <c r="I33" s="126">
        <v>0.15000000000000002</v>
      </c>
      <c r="J33" s="111"/>
      <c r="K33" s="125">
        <f>ROUND(ROUND((SUM(BF90:BF202)),2)*I33,2)</f>
        <v>0</v>
      </c>
      <c r="L33" s="32"/>
    </row>
    <row r="34" spans="2:12" s="27" customFormat="1" ht="14.25" customHeight="1" hidden="1">
      <c r="B34" s="28"/>
      <c r="C34" s="29"/>
      <c r="D34" s="29"/>
      <c r="E34" s="37" t="s">
        <v>40</v>
      </c>
      <c r="F34" s="125">
        <f>ROUND(SUM(BG90:BG202),2)</f>
        <v>0</v>
      </c>
      <c r="G34" s="29"/>
      <c r="H34" s="29"/>
      <c r="I34" s="126">
        <v>0.21000000000000002</v>
      </c>
      <c r="J34" s="111"/>
      <c r="K34" s="125">
        <v>0</v>
      </c>
      <c r="L34" s="32"/>
    </row>
    <row r="35" spans="2:12" s="27" customFormat="1" ht="14.25" customHeight="1" hidden="1">
      <c r="B35" s="28"/>
      <c r="C35" s="29"/>
      <c r="D35" s="29"/>
      <c r="E35" s="37" t="s">
        <v>41</v>
      </c>
      <c r="F35" s="125">
        <f>ROUND(SUM(BH90:BH202),2)</f>
        <v>0</v>
      </c>
      <c r="G35" s="29"/>
      <c r="H35" s="29"/>
      <c r="I35" s="126">
        <v>0.15000000000000002</v>
      </c>
      <c r="J35" s="111"/>
      <c r="K35" s="125">
        <v>0</v>
      </c>
      <c r="L35" s="32"/>
    </row>
    <row r="36" spans="2:12" s="27" customFormat="1" ht="14.25" customHeight="1" hidden="1">
      <c r="B36" s="28"/>
      <c r="C36" s="29"/>
      <c r="D36" s="29"/>
      <c r="E36" s="37" t="s">
        <v>42</v>
      </c>
      <c r="F36" s="125">
        <f>ROUND(SUM(BI90:BI202),2)</f>
        <v>0</v>
      </c>
      <c r="G36" s="29"/>
      <c r="H36" s="29"/>
      <c r="I36" s="126">
        <v>0</v>
      </c>
      <c r="J36" s="111"/>
      <c r="K36" s="125">
        <v>0</v>
      </c>
      <c r="L36" s="32"/>
    </row>
    <row r="37" spans="2:12" s="27" customFormat="1" ht="6.75" customHeight="1">
      <c r="B37" s="28"/>
      <c r="C37" s="29"/>
      <c r="D37" s="29"/>
      <c r="E37" s="29"/>
      <c r="F37" s="29"/>
      <c r="G37" s="29"/>
      <c r="H37" s="29"/>
      <c r="I37" s="111"/>
      <c r="J37" s="111"/>
      <c r="K37" s="29"/>
      <c r="L37" s="32"/>
    </row>
    <row r="38" spans="2:12" s="27" customFormat="1" ht="25.5" customHeight="1">
      <c r="B38" s="28"/>
      <c r="C38" s="127"/>
      <c r="D38" s="128" t="s">
        <v>43</v>
      </c>
      <c r="E38" s="68"/>
      <c r="F38" s="68"/>
      <c r="G38" s="129" t="s">
        <v>44</v>
      </c>
      <c r="H38" s="130" t="s">
        <v>45</v>
      </c>
      <c r="I38" s="131"/>
      <c r="J38" s="131"/>
      <c r="K38" s="132">
        <f>SUM(K29:K36)</f>
        <v>0</v>
      </c>
      <c r="L38" s="133"/>
    </row>
    <row r="39" spans="2:12" s="27" customFormat="1" ht="14.25" customHeight="1">
      <c r="B39" s="44"/>
      <c r="C39" s="45"/>
      <c r="D39" s="45"/>
      <c r="E39" s="45"/>
      <c r="F39" s="45"/>
      <c r="G39" s="45"/>
      <c r="H39" s="45"/>
      <c r="I39" s="134"/>
      <c r="J39" s="134"/>
      <c r="K39" s="45"/>
      <c r="L39" s="46"/>
    </row>
    <row r="43" spans="2:12" s="27" customFormat="1" ht="6.75" customHeight="1">
      <c r="B43" s="135"/>
      <c r="C43" s="136"/>
      <c r="D43" s="136"/>
      <c r="E43" s="136"/>
      <c r="F43" s="136"/>
      <c r="G43" s="136"/>
      <c r="H43" s="136"/>
      <c r="I43" s="137"/>
      <c r="J43" s="137"/>
      <c r="K43" s="136"/>
      <c r="L43" s="138"/>
    </row>
    <row r="44" spans="2:12" s="27" customFormat="1" ht="36.75" customHeight="1">
      <c r="B44" s="28"/>
      <c r="C44" s="16" t="s">
        <v>109</v>
      </c>
      <c r="D44" s="29"/>
      <c r="E44" s="29"/>
      <c r="F44" s="29"/>
      <c r="G44" s="29"/>
      <c r="H44" s="29"/>
      <c r="I44" s="111"/>
      <c r="J44" s="111"/>
      <c r="K44" s="29"/>
      <c r="L44" s="32"/>
    </row>
    <row r="45" spans="2:12" s="27" customFormat="1" ht="6.75" customHeight="1">
      <c r="B45" s="28"/>
      <c r="C45" s="29"/>
      <c r="D45" s="29"/>
      <c r="E45" s="29"/>
      <c r="F45" s="29"/>
      <c r="G45" s="29"/>
      <c r="H45" s="29"/>
      <c r="I45" s="111"/>
      <c r="J45" s="111"/>
      <c r="K45" s="29"/>
      <c r="L45" s="32"/>
    </row>
    <row r="46" spans="2:12" s="27" customFormat="1" ht="14.25" customHeight="1">
      <c r="B46" s="28"/>
      <c r="C46" s="23" t="s">
        <v>18</v>
      </c>
      <c r="D46" s="29"/>
      <c r="E46" s="29"/>
      <c r="F46" s="29"/>
      <c r="G46" s="29"/>
      <c r="H46" s="29"/>
      <c r="I46" s="111"/>
      <c r="J46" s="111"/>
      <c r="K46" s="29"/>
      <c r="L46" s="32"/>
    </row>
    <row r="47" spans="2:12" s="27" customFormat="1" ht="16.5" customHeight="1">
      <c r="B47" s="28"/>
      <c r="C47" s="29"/>
      <c r="D47" s="29"/>
      <c r="E47" s="363" t="str">
        <f>E7</f>
        <v>Sokolov - Stavební úpravy komunikace ul. J.K. Tyla - Vodovod, kanalizace</v>
      </c>
      <c r="F47" s="363"/>
      <c r="G47" s="363"/>
      <c r="H47" s="363"/>
      <c r="I47" s="111"/>
      <c r="J47" s="111"/>
      <c r="K47" s="29"/>
      <c r="L47" s="32"/>
    </row>
    <row r="48" spans="2:12" s="27" customFormat="1" ht="14.25" customHeight="1">
      <c r="B48" s="28"/>
      <c r="C48" s="23" t="s">
        <v>105</v>
      </c>
      <c r="D48" s="29"/>
      <c r="E48" s="29"/>
      <c r="F48" s="29"/>
      <c r="G48" s="29"/>
      <c r="H48" s="29"/>
      <c r="I48" s="111"/>
      <c r="J48" s="111"/>
      <c r="K48" s="29"/>
      <c r="L48" s="32"/>
    </row>
    <row r="49" spans="2:12" s="27" customFormat="1" ht="17.25" customHeight="1">
      <c r="B49" s="28"/>
      <c r="C49" s="29"/>
      <c r="D49" s="29"/>
      <c r="E49" s="351" t="str">
        <f>E9</f>
        <v>5 - SO 05 Kanalizační přípojky - veřejná část</v>
      </c>
      <c r="F49" s="351"/>
      <c r="G49" s="351"/>
      <c r="H49" s="351"/>
      <c r="I49" s="111"/>
      <c r="J49" s="111"/>
      <c r="K49" s="29"/>
      <c r="L49" s="32"/>
    </row>
    <row r="50" spans="2:12" s="27" customFormat="1" ht="6.75" customHeight="1">
      <c r="B50" s="28"/>
      <c r="C50" s="29"/>
      <c r="D50" s="29"/>
      <c r="E50" s="29"/>
      <c r="F50" s="29"/>
      <c r="G50" s="29"/>
      <c r="H50" s="29"/>
      <c r="I50" s="111"/>
      <c r="J50" s="111"/>
      <c r="K50" s="29"/>
      <c r="L50" s="32"/>
    </row>
    <row r="51" spans="2:12" s="27" customFormat="1" ht="18" customHeight="1">
      <c r="B51" s="28"/>
      <c r="C51" s="23" t="s">
        <v>22</v>
      </c>
      <c r="D51" s="29"/>
      <c r="E51" s="29"/>
      <c r="F51" s="21" t="str">
        <f>F12</f>
        <v> </v>
      </c>
      <c r="G51" s="29"/>
      <c r="H51" s="29"/>
      <c r="I51" s="112" t="s">
        <v>24</v>
      </c>
      <c r="J51" s="114" t="str">
        <f>IF(J12="","",J12)</f>
        <v>4. 5. 2019</v>
      </c>
      <c r="K51" s="29"/>
      <c r="L51" s="32"/>
    </row>
    <row r="52" spans="2:12" s="27" customFormat="1" ht="6.75" customHeight="1">
      <c r="B52" s="28"/>
      <c r="C52" s="29"/>
      <c r="D52" s="29"/>
      <c r="E52" s="29"/>
      <c r="F52" s="29"/>
      <c r="G52" s="29"/>
      <c r="H52" s="29"/>
      <c r="I52" s="111"/>
      <c r="J52" s="111"/>
      <c r="K52" s="29"/>
      <c r="L52" s="32"/>
    </row>
    <row r="53" spans="2:12" s="27" customFormat="1" ht="15">
      <c r="B53" s="28"/>
      <c r="C53" s="23" t="s">
        <v>26</v>
      </c>
      <c r="D53" s="29"/>
      <c r="E53" s="29"/>
      <c r="F53" s="21" t="str">
        <f>E15</f>
        <v> </v>
      </c>
      <c r="G53" s="29"/>
      <c r="H53" s="29"/>
      <c r="I53" s="112" t="s">
        <v>31</v>
      </c>
      <c r="J53" s="364" t="str">
        <f>E21</f>
        <v> </v>
      </c>
      <c r="K53" s="29"/>
      <c r="L53" s="32"/>
    </row>
    <row r="54" spans="2:12" s="27" customFormat="1" ht="14.25" customHeight="1">
      <c r="B54" s="28"/>
      <c r="C54" s="23" t="s">
        <v>29</v>
      </c>
      <c r="D54" s="29"/>
      <c r="E54" s="29"/>
      <c r="F54" s="21">
        <f>IF(E18="","",E18)</f>
      </c>
      <c r="G54" s="29"/>
      <c r="H54" s="29"/>
      <c r="I54" s="111"/>
      <c r="J54" s="364"/>
      <c r="K54" s="29"/>
      <c r="L54" s="32"/>
    </row>
    <row r="55" spans="2:12" s="27" customFormat="1" ht="9.75" customHeight="1">
      <c r="B55" s="28"/>
      <c r="C55" s="29"/>
      <c r="D55" s="29"/>
      <c r="E55" s="29"/>
      <c r="F55" s="29"/>
      <c r="G55" s="29"/>
      <c r="H55" s="29"/>
      <c r="I55" s="111"/>
      <c r="J55" s="111"/>
      <c r="K55" s="29"/>
      <c r="L55" s="32"/>
    </row>
    <row r="56" spans="2:12" s="27" customFormat="1" ht="29.25" customHeight="1">
      <c r="B56" s="28"/>
      <c r="C56" s="139" t="s">
        <v>110</v>
      </c>
      <c r="D56" s="127"/>
      <c r="E56" s="127"/>
      <c r="F56" s="127"/>
      <c r="G56" s="127"/>
      <c r="H56" s="127"/>
      <c r="I56" s="140" t="s">
        <v>111</v>
      </c>
      <c r="J56" s="140" t="s">
        <v>112</v>
      </c>
      <c r="K56" s="141" t="s">
        <v>113</v>
      </c>
      <c r="L56" s="142"/>
    </row>
    <row r="57" spans="2:12" s="27" customFormat="1" ht="9.75" customHeight="1">
      <c r="B57" s="28"/>
      <c r="C57" s="29"/>
      <c r="D57" s="29"/>
      <c r="E57" s="29"/>
      <c r="F57" s="29"/>
      <c r="G57" s="29"/>
      <c r="H57" s="29"/>
      <c r="I57" s="111"/>
      <c r="J57" s="111"/>
      <c r="K57" s="29"/>
      <c r="L57" s="32"/>
    </row>
    <row r="58" spans="2:47" s="27" customFormat="1" ht="29.25" customHeight="1">
      <c r="B58" s="28"/>
      <c r="C58" s="143" t="s">
        <v>114</v>
      </c>
      <c r="D58" s="29"/>
      <c r="E58" s="29"/>
      <c r="F58" s="29"/>
      <c r="G58" s="29"/>
      <c r="H58" s="29"/>
      <c r="I58" s="144">
        <f aca="true" t="shared" si="0" ref="I58:J60">Q90</f>
        <v>0</v>
      </c>
      <c r="J58" s="144">
        <f t="shared" si="0"/>
        <v>0</v>
      </c>
      <c r="K58" s="78">
        <f>K90</f>
        <v>0</v>
      </c>
      <c r="L58" s="32"/>
      <c r="AU58" s="10" t="s">
        <v>115</v>
      </c>
    </row>
    <row r="59" spans="2:12" s="145" customFormat="1" ht="24.75" customHeight="1">
      <c r="B59" s="146"/>
      <c r="C59" s="147"/>
      <c r="D59" s="148" t="s">
        <v>116</v>
      </c>
      <c r="E59" s="149"/>
      <c r="F59" s="149"/>
      <c r="G59" s="149"/>
      <c r="H59" s="149"/>
      <c r="I59" s="150">
        <f t="shared" si="0"/>
        <v>0</v>
      </c>
      <c r="J59" s="150">
        <f t="shared" si="0"/>
        <v>0</v>
      </c>
      <c r="K59" s="151">
        <f>K91</f>
        <v>0</v>
      </c>
      <c r="L59" s="152"/>
    </row>
    <row r="60" spans="2:12" s="153" customFormat="1" ht="19.5" customHeight="1">
      <c r="B60" s="154"/>
      <c r="C60" s="155"/>
      <c r="D60" s="156" t="s">
        <v>117</v>
      </c>
      <c r="E60" s="157"/>
      <c r="F60" s="157"/>
      <c r="G60" s="157"/>
      <c r="H60" s="157"/>
      <c r="I60" s="158">
        <f t="shared" si="0"/>
        <v>0</v>
      </c>
      <c r="J60" s="158">
        <f t="shared" si="0"/>
        <v>0</v>
      </c>
      <c r="K60" s="159">
        <f>K92</f>
        <v>0</v>
      </c>
      <c r="L60" s="160"/>
    </row>
    <row r="61" spans="2:12" s="153" customFormat="1" ht="19.5" customHeight="1">
      <c r="B61" s="154"/>
      <c r="C61" s="155"/>
      <c r="D61" s="156" t="s">
        <v>118</v>
      </c>
      <c r="E61" s="157"/>
      <c r="F61" s="157"/>
      <c r="G61" s="157"/>
      <c r="H61" s="157"/>
      <c r="I61" s="158">
        <f>Q156</f>
        <v>0</v>
      </c>
      <c r="J61" s="158">
        <f>R156</f>
        <v>0</v>
      </c>
      <c r="K61" s="159">
        <f>K156</f>
        <v>0</v>
      </c>
      <c r="L61" s="160"/>
    </row>
    <row r="62" spans="2:12" s="153" customFormat="1" ht="19.5" customHeight="1">
      <c r="B62" s="154"/>
      <c r="C62" s="155"/>
      <c r="D62" s="156" t="s">
        <v>119</v>
      </c>
      <c r="E62" s="157"/>
      <c r="F62" s="157"/>
      <c r="G62" s="157"/>
      <c r="H62" s="157"/>
      <c r="I62" s="158">
        <f>Q159</f>
        <v>0</v>
      </c>
      <c r="J62" s="158">
        <f>R159</f>
        <v>0</v>
      </c>
      <c r="K62" s="159">
        <f>K159</f>
        <v>0</v>
      </c>
      <c r="L62" s="160"/>
    </row>
    <row r="63" spans="2:12" s="153" customFormat="1" ht="19.5" customHeight="1">
      <c r="B63" s="154"/>
      <c r="C63" s="155"/>
      <c r="D63" s="156" t="s">
        <v>120</v>
      </c>
      <c r="E63" s="157"/>
      <c r="F63" s="157"/>
      <c r="G63" s="157"/>
      <c r="H63" s="157"/>
      <c r="I63" s="158">
        <f>Q164</f>
        <v>0</v>
      </c>
      <c r="J63" s="158">
        <f>R164</f>
        <v>0</v>
      </c>
      <c r="K63" s="159">
        <f>K164</f>
        <v>0</v>
      </c>
      <c r="L63" s="160"/>
    </row>
    <row r="64" spans="2:12" s="153" customFormat="1" ht="19.5" customHeight="1">
      <c r="B64" s="154"/>
      <c r="C64" s="155"/>
      <c r="D64" s="156" t="s">
        <v>488</v>
      </c>
      <c r="E64" s="157"/>
      <c r="F64" s="157"/>
      <c r="G64" s="157"/>
      <c r="H64" s="157"/>
      <c r="I64" s="158">
        <f>Q184</f>
        <v>0</v>
      </c>
      <c r="J64" s="158">
        <f>R184</f>
        <v>0</v>
      </c>
      <c r="K64" s="159">
        <f>K184</f>
        <v>0</v>
      </c>
      <c r="L64" s="160"/>
    </row>
    <row r="65" spans="2:12" s="153" customFormat="1" ht="19.5" customHeight="1">
      <c r="B65" s="154"/>
      <c r="C65" s="155"/>
      <c r="D65" s="156" t="s">
        <v>121</v>
      </c>
      <c r="E65" s="157"/>
      <c r="F65" s="157"/>
      <c r="G65" s="157"/>
      <c r="H65" s="157"/>
      <c r="I65" s="158">
        <f>Q186</f>
        <v>0</v>
      </c>
      <c r="J65" s="158">
        <f>R186</f>
        <v>0</v>
      </c>
      <c r="K65" s="159">
        <f>K186</f>
        <v>0</v>
      </c>
      <c r="L65" s="160"/>
    </row>
    <row r="66" spans="2:12" s="145" customFormat="1" ht="24.75" customHeight="1">
      <c r="B66" s="146"/>
      <c r="C66" s="147"/>
      <c r="D66" s="148" t="s">
        <v>489</v>
      </c>
      <c r="E66" s="149"/>
      <c r="F66" s="149"/>
      <c r="G66" s="149"/>
      <c r="H66" s="149"/>
      <c r="I66" s="150">
        <f>Q188</f>
        <v>0</v>
      </c>
      <c r="J66" s="150">
        <f>R188</f>
        <v>0</v>
      </c>
      <c r="K66" s="151">
        <f>K188</f>
        <v>0</v>
      </c>
      <c r="L66" s="152"/>
    </row>
    <row r="67" spans="2:12" s="153" customFormat="1" ht="19.5" customHeight="1">
      <c r="B67" s="154"/>
      <c r="C67" s="155"/>
      <c r="D67" s="156" t="s">
        <v>490</v>
      </c>
      <c r="E67" s="157"/>
      <c r="F67" s="157"/>
      <c r="G67" s="157"/>
      <c r="H67" s="157"/>
      <c r="I67" s="158">
        <f>Q189</f>
        <v>0</v>
      </c>
      <c r="J67" s="158">
        <f>R189</f>
        <v>0</v>
      </c>
      <c r="K67" s="159">
        <f>K189</f>
        <v>0</v>
      </c>
      <c r="L67" s="160"/>
    </row>
    <row r="68" spans="2:12" s="153" customFormat="1" ht="19.5" customHeight="1">
      <c r="B68" s="154"/>
      <c r="C68" s="155"/>
      <c r="D68" s="156" t="s">
        <v>491</v>
      </c>
      <c r="E68" s="157"/>
      <c r="F68" s="157"/>
      <c r="G68" s="157"/>
      <c r="H68" s="157"/>
      <c r="I68" s="158">
        <f>Q192</f>
        <v>0</v>
      </c>
      <c r="J68" s="158">
        <f>R192</f>
        <v>0</v>
      </c>
      <c r="K68" s="159">
        <f>K192</f>
        <v>0</v>
      </c>
      <c r="L68" s="160"/>
    </row>
    <row r="69" spans="2:12" s="145" customFormat="1" ht="24.75" customHeight="1">
      <c r="B69" s="146"/>
      <c r="C69" s="147"/>
      <c r="D69" s="148" t="s">
        <v>122</v>
      </c>
      <c r="E69" s="149"/>
      <c r="F69" s="149"/>
      <c r="G69" s="149"/>
      <c r="H69" s="149"/>
      <c r="I69" s="150">
        <f>Q194</f>
        <v>0</v>
      </c>
      <c r="J69" s="150">
        <f>R194</f>
        <v>0</v>
      </c>
      <c r="K69" s="151">
        <f>K194</f>
        <v>0</v>
      </c>
      <c r="L69" s="152"/>
    </row>
    <row r="70" spans="2:12" s="153" customFormat="1" ht="19.5" customHeight="1">
      <c r="B70" s="154"/>
      <c r="C70" s="155"/>
      <c r="D70" s="156" t="s">
        <v>123</v>
      </c>
      <c r="E70" s="157"/>
      <c r="F70" s="157"/>
      <c r="G70" s="157"/>
      <c r="H70" s="157"/>
      <c r="I70" s="158">
        <f>Q195</f>
        <v>0</v>
      </c>
      <c r="J70" s="158">
        <f>R195</f>
        <v>0</v>
      </c>
      <c r="K70" s="159">
        <f>K195</f>
        <v>0</v>
      </c>
      <c r="L70" s="160"/>
    </row>
    <row r="71" spans="2:12" s="27" customFormat="1" ht="21.75" customHeight="1">
      <c r="B71" s="28"/>
      <c r="C71" s="29"/>
      <c r="D71" s="29"/>
      <c r="E71" s="29"/>
      <c r="F71" s="29"/>
      <c r="G71" s="29"/>
      <c r="H71" s="29"/>
      <c r="I71" s="111"/>
      <c r="J71" s="111"/>
      <c r="K71" s="29"/>
      <c r="L71" s="32"/>
    </row>
    <row r="72" spans="2:12" s="27" customFormat="1" ht="6.75" customHeight="1">
      <c r="B72" s="44"/>
      <c r="C72" s="45"/>
      <c r="D72" s="45"/>
      <c r="E72" s="45"/>
      <c r="F72" s="45"/>
      <c r="G72" s="45"/>
      <c r="H72" s="45"/>
      <c r="I72" s="134"/>
      <c r="J72" s="134"/>
      <c r="K72" s="45"/>
      <c r="L72" s="46"/>
    </row>
    <row r="76" spans="2:13" s="27" customFormat="1" ht="6.75" customHeight="1">
      <c r="B76" s="47"/>
      <c r="C76" s="48"/>
      <c r="D76" s="48"/>
      <c r="E76" s="48"/>
      <c r="F76" s="48"/>
      <c r="G76" s="48"/>
      <c r="H76" s="48"/>
      <c r="I76" s="137"/>
      <c r="J76" s="137"/>
      <c r="K76" s="48"/>
      <c r="L76" s="48"/>
      <c r="M76" s="49"/>
    </row>
    <row r="77" spans="2:13" s="27" customFormat="1" ht="36.75" customHeight="1">
      <c r="B77" s="28"/>
      <c r="C77" s="50" t="s">
        <v>124</v>
      </c>
      <c r="D77" s="51"/>
      <c r="E77" s="51"/>
      <c r="F77" s="51"/>
      <c r="G77" s="51"/>
      <c r="H77" s="51"/>
      <c r="I77" s="161"/>
      <c r="J77" s="161"/>
      <c r="K77" s="51"/>
      <c r="L77" s="51"/>
      <c r="M77" s="49"/>
    </row>
    <row r="78" spans="2:13" s="27" customFormat="1" ht="6.75" customHeight="1">
      <c r="B78" s="28"/>
      <c r="C78" s="51"/>
      <c r="D78" s="51"/>
      <c r="E78" s="51"/>
      <c r="F78" s="51"/>
      <c r="G78" s="51"/>
      <c r="H78" s="51"/>
      <c r="I78" s="161"/>
      <c r="J78" s="161"/>
      <c r="K78" s="51"/>
      <c r="L78" s="51"/>
      <c r="M78" s="49"/>
    </row>
    <row r="79" spans="2:13" s="27" customFormat="1" ht="14.25" customHeight="1">
      <c r="B79" s="28"/>
      <c r="C79" s="54" t="s">
        <v>18</v>
      </c>
      <c r="D79" s="51"/>
      <c r="E79" s="51"/>
      <c r="F79" s="51"/>
      <c r="G79" s="51"/>
      <c r="H79" s="51"/>
      <c r="I79" s="161"/>
      <c r="J79" s="161"/>
      <c r="K79" s="51"/>
      <c r="L79" s="51"/>
      <c r="M79" s="49"/>
    </row>
    <row r="80" spans="2:13" s="27" customFormat="1" ht="16.5" customHeight="1">
      <c r="B80" s="28"/>
      <c r="C80" s="51"/>
      <c r="D80" s="51"/>
      <c r="E80" s="363" t="str">
        <f>E7</f>
        <v>Sokolov - Stavební úpravy komunikace ul. J.K. Tyla - Vodovod, kanalizace</v>
      </c>
      <c r="F80" s="363"/>
      <c r="G80" s="363"/>
      <c r="H80" s="363"/>
      <c r="I80" s="161"/>
      <c r="J80" s="161"/>
      <c r="K80" s="51"/>
      <c r="L80" s="51"/>
      <c r="M80" s="49"/>
    </row>
    <row r="81" spans="2:13" s="27" customFormat="1" ht="14.25" customHeight="1">
      <c r="B81" s="28"/>
      <c r="C81" s="54" t="s">
        <v>105</v>
      </c>
      <c r="D81" s="51"/>
      <c r="E81" s="51"/>
      <c r="F81" s="51"/>
      <c r="G81" s="51"/>
      <c r="H81" s="51"/>
      <c r="I81" s="161"/>
      <c r="J81" s="161"/>
      <c r="K81" s="51"/>
      <c r="L81" s="51"/>
      <c r="M81" s="49"/>
    </row>
    <row r="82" spans="2:13" s="27" customFormat="1" ht="17.25" customHeight="1">
      <c r="B82" s="28"/>
      <c r="C82" s="51"/>
      <c r="D82" s="51"/>
      <c r="E82" s="351" t="str">
        <f>E9</f>
        <v>5 - SO 05 Kanalizační přípojky - veřejná část</v>
      </c>
      <c r="F82" s="351"/>
      <c r="G82" s="351"/>
      <c r="H82" s="351"/>
      <c r="I82" s="161"/>
      <c r="J82" s="161"/>
      <c r="K82" s="51"/>
      <c r="L82" s="51"/>
      <c r="M82" s="49"/>
    </row>
    <row r="83" spans="2:13" s="27" customFormat="1" ht="6.75" customHeight="1">
      <c r="B83" s="28"/>
      <c r="C83" s="51"/>
      <c r="D83" s="51"/>
      <c r="E83" s="51"/>
      <c r="F83" s="51"/>
      <c r="G83" s="51"/>
      <c r="H83" s="51"/>
      <c r="I83" s="161"/>
      <c r="J83" s="161"/>
      <c r="K83" s="51"/>
      <c r="L83" s="51"/>
      <c r="M83" s="49"/>
    </row>
    <row r="84" spans="2:13" s="27" customFormat="1" ht="18" customHeight="1">
      <c r="B84" s="28"/>
      <c r="C84" s="54" t="s">
        <v>22</v>
      </c>
      <c r="D84" s="51"/>
      <c r="E84" s="51"/>
      <c r="F84" s="162" t="str">
        <f>F12</f>
        <v> </v>
      </c>
      <c r="G84" s="51"/>
      <c r="H84" s="51"/>
      <c r="I84" s="163" t="s">
        <v>24</v>
      </c>
      <c r="J84" s="164" t="str">
        <f>IF(J12="","",J12)</f>
        <v>4. 5. 2019</v>
      </c>
      <c r="K84" s="51"/>
      <c r="L84" s="51"/>
      <c r="M84" s="49"/>
    </row>
    <row r="85" spans="2:13" s="27" customFormat="1" ht="6.75" customHeight="1">
      <c r="B85" s="28"/>
      <c r="C85" s="51"/>
      <c r="D85" s="51"/>
      <c r="E85" s="51"/>
      <c r="F85" s="51"/>
      <c r="G85" s="51"/>
      <c r="H85" s="51"/>
      <c r="I85" s="161"/>
      <c r="J85" s="161"/>
      <c r="K85" s="51"/>
      <c r="L85" s="51"/>
      <c r="M85" s="49"/>
    </row>
    <row r="86" spans="2:13" s="27" customFormat="1" ht="15">
      <c r="B86" s="28"/>
      <c r="C86" s="54" t="s">
        <v>26</v>
      </c>
      <c r="D86" s="51"/>
      <c r="E86" s="51"/>
      <c r="F86" s="162" t="str">
        <f>E15</f>
        <v> </v>
      </c>
      <c r="G86" s="51"/>
      <c r="H86" s="51"/>
      <c r="I86" s="163" t="s">
        <v>31</v>
      </c>
      <c r="J86" s="165" t="str">
        <f>E21</f>
        <v> </v>
      </c>
      <c r="K86" s="51"/>
      <c r="L86" s="51"/>
      <c r="M86" s="49"/>
    </row>
    <row r="87" spans="2:13" s="27" customFormat="1" ht="14.25" customHeight="1">
      <c r="B87" s="28"/>
      <c r="C87" s="54" t="s">
        <v>29</v>
      </c>
      <c r="D87" s="51"/>
      <c r="E87" s="51"/>
      <c r="F87" s="162">
        <f>IF(E18="","",E18)</f>
      </c>
      <c r="G87" s="51"/>
      <c r="H87" s="51"/>
      <c r="I87" s="161"/>
      <c r="J87" s="161"/>
      <c r="K87" s="51"/>
      <c r="L87" s="51"/>
      <c r="M87" s="49"/>
    </row>
    <row r="88" spans="2:13" s="27" customFormat="1" ht="9.75" customHeight="1">
      <c r="B88" s="28"/>
      <c r="C88" s="51"/>
      <c r="D88" s="51"/>
      <c r="E88" s="51"/>
      <c r="F88" s="51"/>
      <c r="G88" s="51"/>
      <c r="H88" s="51"/>
      <c r="I88" s="161"/>
      <c r="J88" s="161"/>
      <c r="K88" s="51"/>
      <c r="L88" s="51"/>
      <c r="M88" s="49"/>
    </row>
    <row r="89" spans="2:24" s="166" customFormat="1" ht="29.25" customHeight="1">
      <c r="B89" s="167"/>
      <c r="C89" s="168" t="s">
        <v>125</v>
      </c>
      <c r="D89" s="169" t="s">
        <v>52</v>
      </c>
      <c r="E89" s="169" t="s">
        <v>48</v>
      </c>
      <c r="F89" s="169" t="s">
        <v>126</v>
      </c>
      <c r="G89" s="169" t="s">
        <v>127</v>
      </c>
      <c r="H89" s="169" t="s">
        <v>128</v>
      </c>
      <c r="I89" s="170" t="s">
        <v>129</v>
      </c>
      <c r="J89" s="170" t="s">
        <v>130</v>
      </c>
      <c r="K89" s="169" t="s">
        <v>113</v>
      </c>
      <c r="L89" s="171" t="s">
        <v>131</v>
      </c>
      <c r="M89" s="172"/>
      <c r="N89" s="70" t="s">
        <v>132</v>
      </c>
      <c r="O89" s="71" t="s">
        <v>37</v>
      </c>
      <c r="P89" s="71" t="s">
        <v>133</v>
      </c>
      <c r="Q89" s="71" t="s">
        <v>134</v>
      </c>
      <c r="R89" s="71" t="s">
        <v>135</v>
      </c>
      <c r="S89" s="71" t="s">
        <v>136</v>
      </c>
      <c r="T89" s="71" t="s">
        <v>137</v>
      </c>
      <c r="U89" s="71" t="s">
        <v>138</v>
      </c>
      <c r="V89" s="71" t="s">
        <v>139</v>
      </c>
      <c r="W89" s="71" t="s">
        <v>140</v>
      </c>
      <c r="X89" s="72" t="s">
        <v>141</v>
      </c>
    </row>
    <row r="90" spans="2:63" s="27" customFormat="1" ht="29.25" customHeight="1">
      <c r="B90" s="28"/>
      <c r="C90" s="76" t="s">
        <v>114</v>
      </c>
      <c r="D90" s="51"/>
      <c r="E90" s="51"/>
      <c r="F90" s="51"/>
      <c r="G90" s="51"/>
      <c r="H90" s="51"/>
      <c r="I90" s="161"/>
      <c r="J90" s="161"/>
      <c r="K90" s="173">
        <f>BK90</f>
        <v>0</v>
      </c>
      <c r="L90" s="51"/>
      <c r="M90" s="49"/>
      <c r="N90" s="73"/>
      <c r="O90" s="74"/>
      <c r="P90" s="74"/>
      <c r="Q90" s="174">
        <f>Q91+Q188+Q194</f>
        <v>0</v>
      </c>
      <c r="R90" s="174">
        <f>R91+R188+R194</f>
        <v>0</v>
      </c>
      <c r="S90" s="74"/>
      <c r="T90" s="175">
        <f>T91+T188+T194</f>
        <v>0</v>
      </c>
      <c r="U90" s="74"/>
      <c r="V90" s="175">
        <f>V91+V188+V194</f>
        <v>43.27554406</v>
      </c>
      <c r="W90" s="74"/>
      <c r="X90" s="176">
        <f>X91+X188+X194</f>
        <v>0</v>
      </c>
      <c r="AT90" s="10" t="s">
        <v>68</v>
      </c>
      <c r="AU90" s="10" t="s">
        <v>115</v>
      </c>
      <c r="BK90" s="177">
        <f>BK91+BK188+BK194</f>
        <v>0</v>
      </c>
    </row>
    <row r="91" spans="2:63" s="178" customFormat="1" ht="37.5" customHeight="1">
      <c r="B91" s="179"/>
      <c r="C91" s="180"/>
      <c r="D91" s="181" t="s">
        <v>68</v>
      </c>
      <c r="E91" s="182" t="s">
        <v>142</v>
      </c>
      <c r="F91" s="182" t="s">
        <v>143</v>
      </c>
      <c r="G91" s="180"/>
      <c r="H91" s="180"/>
      <c r="I91" s="183"/>
      <c r="J91" s="183"/>
      <c r="K91" s="184">
        <f>BK91</f>
        <v>0</v>
      </c>
      <c r="L91" s="180"/>
      <c r="M91" s="185"/>
      <c r="N91" s="186"/>
      <c r="O91" s="187"/>
      <c r="P91" s="187"/>
      <c r="Q91" s="188">
        <f>Q92+Q156+Q159+Q164+Q184+Q186</f>
        <v>0</v>
      </c>
      <c r="R91" s="188">
        <f>R92+R156+R159+R164+R184+R186</f>
        <v>0</v>
      </c>
      <c r="S91" s="187"/>
      <c r="T91" s="189">
        <f>T92+T156+T159+T164+T184+T186</f>
        <v>0</v>
      </c>
      <c r="U91" s="187"/>
      <c r="V91" s="189">
        <f>V92+V156+V159+V164+V184+V186</f>
        <v>43.27366406</v>
      </c>
      <c r="W91" s="187"/>
      <c r="X91" s="190">
        <f>X92+X156+X159+X164+X184+X186</f>
        <v>0</v>
      </c>
      <c r="AR91" s="191" t="s">
        <v>74</v>
      </c>
      <c r="AT91" s="192" t="s">
        <v>68</v>
      </c>
      <c r="AU91" s="192" t="s">
        <v>69</v>
      </c>
      <c r="AY91" s="191" t="s">
        <v>144</v>
      </c>
      <c r="BK91" s="193">
        <f>BK92+BK156+BK159+BK164+BK184+BK186</f>
        <v>0</v>
      </c>
    </row>
    <row r="92" spans="2:63" s="178" customFormat="1" ht="19.5" customHeight="1">
      <c r="B92" s="179"/>
      <c r="C92" s="180"/>
      <c r="D92" s="181" t="s">
        <v>68</v>
      </c>
      <c r="E92" s="194" t="s">
        <v>74</v>
      </c>
      <c r="F92" s="194" t="s">
        <v>145</v>
      </c>
      <c r="G92" s="180"/>
      <c r="H92" s="180"/>
      <c r="I92" s="183"/>
      <c r="J92" s="183"/>
      <c r="K92" s="195">
        <f>BK92</f>
        <v>0</v>
      </c>
      <c r="L92" s="180"/>
      <c r="M92" s="185"/>
      <c r="N92" s="186"/>
      <c r="O92" s="187"/>
      <c r="P92" s="187"/>
      <c r="Q92" s="188">
        <f>SUM(Q93:Q155)</f>
        <v>0</v>
      </c>
      <c r="R92" s="188">
        <f>SUM(R93:R155)</f>
        <v>0</v>
      </c>
      <c r="S92" s="187"/>
      <c r="T92" s="189">
        <f>SUM(T93:T155)</f>
        <v>0</v>
      </c>
      <c r="U92" s="187"/>
      <c r="V92" s="189">
        <f>SUM(V93:V155)</f>
        <v>29.4085444</v>
      </c>
      <c r="W92" s="187"/>
      <c r="X92" s="190">
        <f>SUM(X93:X155)</f>
        <v>0</v>
      </c>
      <c r="AR92" s="191" t="s">
        <v>74</v>
      </c>
      <c r="AT92" s="192" t="s">
        <v>68</v>
      </c>
      <c r="AU92" s="192" t="s">
        <v>74</v>
      </c>
      <c r="AY92" s="191" t="s">
        <v>144</v>
      </c>
      <c r="BK92" s="193">
        <f>SUM(BK93:BK155)</f>
        <v>0</v>
      </c>
    </row>
    <row r="93" spans="2:65" s="27" customFormat="1" ht="16.5" customHeight="1">
      <c r="B93" s="28"/>
      <c r="C93" s="196" t="s">
        <v>74</v>
      </c>
      <c r="D93" s="196" t="s">
        <v>146</v>
      </c>
      <c r="E93" s="197" t="s">
        <v>147</v>
      </c>
      <c r="F93" s="198" t="s">
        <v>148</v>
      </c>
      <c r="G93" s="199" t="s">
        <v>149</v>
      </c>
      <c r="H93" s="200">
        <v>50</v>
      </c>
      <c r="I93" s="201"/>
      <c r="J93" s="201"/>
      <c r="K93" s="202">
        <f>ROUND(P93*H93,2)</f>
        <v>0</v>
      </c>
      <c r="L93" s="198"/>
      <c r="M93" s="49"/>
      <c r="N93" s="203"/>
      <c r="O93" s="204" t="s">
        <v>38</v>
      </c>
      <c r="P93" s="125">
        <f>I93+J93</f>
        <v>0</v>
      </c>
      <c r="Q93" s="125">
        <f>ROUND(I93*H93,2)</f>
        <v>0</v>
      </c>
      <c r="R93" s="125">
        <f>ROUND(J93*H93,2)</f>
        <v>0</v>
      </c>
      <c r="S93" s="29"/>
      <c r="T93" s="205">
        <f>S93*H93</f>
        <v>0</v>
      </c>
      <c r="U93" s="205">
        <v>4E-05</v>
      </c>
      <c r="V93" s="205">
        <f>U93*H93</f>
        <v>0.002</v>
      </c>
      <c r="W93" s="205">
        <v>0</v>
      </c>
      <c r="X93" s="206">
        <f>W93*H93</f>
        <v>0</v>
      </c>
      <c r="AR93" s="10" t="s">
        <v>84</v>
      </c>
      <c r="AT93" s="10" t="s">
        <v>146</v>
      </c>
      <c r="AU93" s="10" t="s">
        <v>78</v>
      </c>
      <c r="AY93" s="10" t="s">
        <v>144</v>
      </c>
      <c r="BE93" s="207">
        <f>IF(O93="základní",K93,0)</f>
        <v>0</v>
      </c>
      <c r="BF93" s="207">
        <f>IF(O93="snížená",K93,0)</f>
        <v>0</v>
      </c>
      <c r="BG93" s="207">
        <f>IF(O93="zákl. přenesená",K93,0)</f>
        <v>0</v>
      </c>
      <c r="BH93" s="207">
        <f>IF(O93="sníž. přenesená",K93,0)</f>
        <v>0</v>
      </c>
      <c r="BI93" s="207">
        <f>IF(O93="nulová",K93,0)</f>
        <v>0</v>
      </c>
      <c r="BJ93" s="10" t="s">
        <v>74</v>
      </c>
      <c r="BK93" s="207">
        <f>ROUND(P93*H93,2)</f>
        <v>0</v>
      </c>
      <c r="BL93" s="10" t="s">
        <v>84</v>
      </c>
      <c r="BM93" s="10" t="s">
        <v>1042</v>
      </c>
    </row>
    <row r="94" spans="2:65" s="27" customFormat="1" ht="16.5" customHeight="1">
      <c r="B94" s="28"/>
      <c r="C94" s="196" t="s">
        <v>78</v>
      </c>
      <c r="D94" s="196" t="s">
        <v>146</v>
      </c>
      <c r="E94" s="197" t="s">
        <v>151</v>
      </c>
      <c r="F94" s="198" t="s">
        <v>152</v>
      </c>
      <c r="G94" s="199" t="s">
        <v>153</v>
      </c>
      <c r="H94" s="200">
        <v>120</v>
      </c>
      <c r="I94" s="201"/>
      <c r="J94" s="201"/>
      <c r="K94" s="202">
        <f>ROUND(P94*H94,2)</f>
        <v>0</v>
      </c>
      <c r="L94" s="198"/>
      <c r="M94" s="49"/>
      <c r="N94" s="203"/>
      <c r="O94" s="204" t="s">
        <v>38</v>
      </c>
      <c r="P94" s="125">
        <f>I94+J94</f>
        <v>0</v>
      </c>
      <c r="Q94" s="125">
        <f>ROUND(I94*H94,2)</f>
        <v>0</v>
      </c>
      <c r="R94" s="125">
        <f>ROUND(J94*H94,2)</f>
        <v>0</v>
      </c>
      <c r="S94" s="29"/>
      <c r="T94" s="205">
        <f>S94*H94</f>
        <v>0</v>
      </c>
      <c r="U94" s="205">
        <v>0</v>
      </c>
      <c r="V94" s="205">
        <f>U94*H94</f>
        <v>0</v>
      </c>
      <c r="W94" s="205">
        <v>0</v>
      </c>
      <c r="X94" s="206">
        <f>W94*H94</f>
        <v>0</v>
      </c>
      <c r="AR94" s="10" t="s">
        <v>84</v>
      </c>
      <c r="AT94" s="10" t="s">
        <v>146</v>
      </c>
      <c r="AU94" s="10" t="s">
        <v>78</v>
      </c>
      <c r="AY94" s="10" t="s">
        <v>144</v>
      </c>
      <c r="BE94" s="207">
        <f>IF(O94="základní",K94,0)</f>
        <v>0</v>
      </c>
      <c r="BF94" s="207">
        <f>IF(O94="snížená",K94,0)</f>
        <v>0</v>
      </c>
      <c r="BG94" s="207">
        <f>IF(O94="zákl. přenesená",K94,0)</f>
        <v>0</v>
      </c>
      <c r="BH94" s="207">
        <f>IF(O94="sníž. přenesená",K94,0)</f>
        <v>0</v>
      </c>
      <c r="BI94" s="207">
        <f>IF(O94="nulová",K94,0)</f>
        <v>0</v>
      </c>
      <c r="BJ94" s="10" t="s">
        <v>74</v>
      </c>
      <c r="BK94" s="207">
        <f>ROUND(P94*H94,2)</f>
        <v>0</v>
      </c>
      <c r="BL94" s="10" t="s">
        <v>84</v>
      </c>
      <c r="BM94" s="10" t="s">
        <v>1043</v>
      </c>
    </row>
    <row r="95" spans="2:65" s="27" customFormat="1" ht="25.5" customHeight="1">
      <c r="B95" s="28"/>
      <c r="C95" s="196" t="s">
        <v>81</v>
      </c>
      <c r="D95" s="196" t="s">
        <v>146</v>
      </c>
      <c r="E95" s="197" t="s">
        <v>155</v>
      </c>
      <c r="F95" s="198" t="s">
        <v>156</v>
      </c>
      <c r="G95" s="199" t="s">
        <v>157</v>
      </c>
      <c r="H95" s="200">
        <v>5</v>
      </c>
      <c r="I95" s="201"/>
      <c r="J95" s="201"/>
      <c r="K95" s="202">
        <f>ROUND(P95*H95,2)</f>
        <v>0</v>
      </c>
      <c r="L95" s="198"/>
      <c r="M95" s="49"/>
      <c r="N95" s="203"/>
      <c r="O95" s="204" t="s">
        <v>38</v>
      </c>
      <c r="P95" s="125">
        <f>I95+J95</f>
        <v>0</v>
      </c>
      <c r="Q95" s="125">
        <f>ROUND(I95*H95,2)</f>
        <v>0</v>
      </c>
      <c r="R95" s="125">
        <f>ROUND(J95*H95,2)</f>
        <v>0</v>
      </c>
      <c r="S95" s="29"/>
      <c r="T95" s="205">
        <f>S95*H95</f>
        <v>0</v>
      </c>
      <c r="U95" s="205">
        <v>0</v>
      </c>
      <c r="V95" s="205">
        <f>U95*H95</f>
        <v>0</v>
      </c>
      <c r="W95" s="205">
        <v>0</v>
      </c>
      <c r="X95" s="206">
        <f>W95*H95</f>
        <v>0</v>
      </c>
      <c r="AR95" s="10" t="s">
        <v>84</v>
      </c>
      <c r="AT95" s="10" t="s">
        <v>146</v>
      </c>
      <c r="AU95" s="10" t="s">
        <v>78</v>
      </c>
      <c r="AY95" s="10" t="s">
        <v>144</v>
      </c>
      <c r="BE95" s="207">
        <f>IF(O95="základní",K95,0)</f>
        <v>0</v>
      </c>
      <c r="BF95" s="207">
        <f>IF(O95="snížená",K95,0)</f>
        <v>0</v>
      </c>
      <c r="BG95" s="207">
        <f>IF(O95="zákl. přenesená",K95,0)</f>
        <v>0</v>
      </c>
      <c r="BH95" s="207">
        <f>IF(O95="sníž. přenesená",K95,0)</f>
        <v>0</v>
      </c>
      <c r="BI95" s="207">
        <f>IF(O95="nulová",K95,0)</f>
        <v>0</v>
      </c>
      <c r="BJ95" s="10" t="s">
        <v>74</v>
      </c>
      <c r="BK95" s="207">
        <f>ROUND(P95*H95,2)</f>
        <v>0</v>
      </c>
      <c r="BL95" s="10" t="s">
        <v>84</v>
      </c>
      <c r="BM95" s="10" t="s">
        <v>1044</v>
      </c>
    </row>
    <row r="96" spans="2:65" s="27" customFormat="1" ht="16.5" customHeight="1">
      <c r="B96" s="28"/>
      <c r="C96" s="196" t="s">
        <v>84</v>
      </c>
      <c r="D96" s="196" t="s">
        <v>146</v>
      </c>
      <c r="E96" s="197" t="s">
        <v>159</v>
      </c>
      <c r="F96" s="198" t="s">
        <v>160</v>
      </c>
      <c r="G96" s="199" t="s">
        <v>161</v>
      </c>
      <c r="H96" s="200">
        <v>10.5</v>
      </c>
      <c r="I96" s="201"/>
      <c r="J96" s="201"/>
      <c r="K96" s="202">
        <f>ROUND(P96*H96,2)</f>
        <v>0</v>
      </c>
      <c r="L96" s="198"/>
      <c r="M96" s="49"/>
      <c r="N96" s="203"/>
      <c r="O96" s="204" t="s">
        <v>38</v>
      </c>
      <c r="P96" s="125">
        <f>I96+J96</f>
        <v>0</v>
      </c>
      <c r="Q96" s="125">
        <f>ROUND(I96*H96,2)</f>
        <v>0</v>
      </c>
      <c r="R96" s="125">
        <f>ROUND(J96*H96,2)</f>
        <v>0</v>
      </c>
      <c r="S96" s="29"/>
      <c r="T96" s="205">
        <f>S96*H96</f>
        <v>0</v>
      </c>
      <c r="U96" s="205">
        <v>0.00868</v>
      </c>
      <c r="V96" s="205">
        <f>U96*H96</f>
        <v>0.09114</v>
      </c>
      <c r="W96" s="205">
        <v>0</v>
      </c>
      <c r="X96" s="206">
        <f>W96*H96</f>
        <v>0</v>
      </c>
      <c r="AR96" s="10" t="s">
        <v>84</v>
      </c>
      <c r="AT96" s="10" t="s">
        <v>146</v>
      </c>
      <c r="AU96" s="10" t="s">
        <v>78</v>
      </c>
      <c r="AY96" s="10" t="s">
        <v>144</v>
      </c>
      <c r="BE96" s="207">
        <f>IF(O96="základní",K96,0)</f>
        <v>0</v>
      </c>
      <c r="BF96" s="207">
        <f>IF(O96="snížená",K96,0)</f>
        <v>0</v>
      </c>
      <c r="BG96" s="207">
        <f>IF(O96="zákl. přenesená",K96,0)</f>
        <v>0</v>
      </c>
      <c r="BH96" s="207">
        <f>IF(O96="sníž. přenesená",K96,0)</f>
        <v>0</v>
      </c>
      <c r="BI96" s="207">
        <f>IF(O96="nulová",K96,0)</f>
        <v>0</v>
      </c>
      <c r="BJ96" s="10" t="s">
        <v>74</v>
      </c>
      <c r="BK96" s="207">
        <f>ROUND(P96*H96,2)</f>
        <v>0</v>
      </c>
      <c r="BL96" s="10" t="s">
        <v>84</v>
      </c>
      <c r="BM96" s="10" t="s">
        <v>1045</v>
      </c>
    </row>
    <row r="97" spans="2:51" s="208" customFormat="1" ht="13.5">
      <c r="B97" s="209"/>
      <c r="C97" s="210"/>
      <c r="D97" s="211" t="s">
        <v>163</v>
      </c>
      <c r="E97" s="212"/>
      <c r="F97" s="213" t="s">
        <v>1046</v>
      </c>
      <c r="G97" s="210"/>
      <c r="H97" s="214">
        <v>10.5</v>
      </c>
      <c r="I97" s="215"/>
      <c r="J97" s="215"/>
      <c r="K97" s="210"/>
      <c r="L97" s="210"/>
      <c r="M97" s="216"/>
      <c r="N97" s="217"/>
      <c r="O97" s="218"/>
      <c r="P97" s="218"/>
      <c r="Q97" s="218"/>
      <c r="R97" s="218"/>
      <c r="S97" s="218"/>
      <c r="T97" s="218"/>
      <c r="U97" s="218"/>
      <c r="V97" s="218"/>
      <c r="W97" s="218"/>
      <c r="X97" s="219"/>
      <c r="AT97" s="220" t="s">
        <v>163</v>
      </c>
      <c r="AU97" s="220" t="s">
        <v>78</v>
      </c>
      <c r="AV97" s="208" t="s">
        <v>78</v>
      </c>
      <c r="AW97" s="208" t="s">
        <v>7</v>
      </c>
      <c r="AX97" s="208" t="s">
        <v>74</v>
      </c>
      <c r="AY97" s="220" t="s">
        <v>144</v>
      </c>
    </row>
    <row r="98" spans="2:65" s="27" customFormat="1" ht="16.5" customHeight="1">
      <c r="B98" s="28"/>
      <c r="C98" s="196" t="s">
        <v>87</v>
      </c>
      <c r="D98" s="196" t="s">
        <v>146</v>
      </c>
      <c r="E98" s="197" t="s">
        <v>165</v>
      </c>
      <c r="F98" s="198" t="s">
        <v>166</v>
      </c>
      <c r="G98" s="199" t="s">
        <v>161</v>
      </c>
      <c r="H98" s="200">
        <v>31.5</v>
      </c>
      <c r="I98" s="201"/>
      <c r="J98" s="201"/>
      <c r="K98" s="202">
        <f>ROUND(P98*H98,2)</f>
        <v>0</v>
      </c>
      <c r="L98" s="198"/>
      <c r="M98" s="49"/>
      <c r="N98" s="203"/>
      <c r="O98" s="204" t="s">
        <v>38</v>
      </c>
      <c r="P98" s="125">
        <f>I98+J98</f>
        <v>0</v>
      </c>
      <c r="Q98" s="125">
        <f>ROUND(I98*H98,2)</f>
        <v>0</v>
      </c>
      <c r="R98" s="125">
        <f>ROUND(J98*H98,2)</f>
        <v>0</v>
      </c>
      <c r="S98" s="29"/>
      <c r="T98" s="205">
        <f>S98*H98</f>
        <v>0</v>
      </c>
      <c r="U98" s="205">
        <v>0.0369</v>
      </c>
      <c r="V98" s="205">
        <f>U98*H98</f>
        <v>1.16235</v>
      </c>
      <c r="W98" s="205">
        <v>0</v>
      </c>
      <c r="X98" s="206">
        <f>W98*H98</f>
        <v>0</v>
      </c>
      <c r="AR98" s="10" t="s">
        <v>84</v>
      </c>
      <c r="AT98" s="10" t="s">
        <v>146</v>
      </c>
      <c r="AU98" s="10" t="s">
        <v>78</v>
      </c>
      <c r="AY98" s="10" t="s">
        <v>144</v>
      </c>
      <c r="BE98" s="207">
        <f>IF(O98="základní",K98,0)</f>
        <v>0</v>
      </c>
      <c r="BF98" s="207">
        <f>IF(O98="snížená",K98,0)</f>
        <v>0</v>
      </c>
      <c r="BG98" s="207">
        <f>IF(O98="zákl. přenesená",K98,0)</f>
        <v>0</v>
      </c>
      <c r="BH98" s="207">
        <f>IF(O98="sníž. přenesená",K98,0)</f>
        <v>0</v>
      </c>
      <c r="BI98" s="207">
        <f>IF(O98="nulová",K98,0)</f>
        <v>0</v>
      </c>
      <c r="BJ98" s="10" t="s">
        <v>74</v>
      </c>
      <c r="BK98" s="207">
        <f>ROUND(P98*H98,2)</f>
        <v>0</v>
      </c>
      <c r="BL98" s="10" t="s">
        <v>84</v>
      </c>
      <c r="BM98" s="10" t="s">
        <v>1047</v>
      </c>
    </row>
    <row r="99" spans="2:51" s="208" customFormat="1" ht="13.5">
      <c r="B99" s="209"/>
      <c r="C99" s="210"/>
      <c r="D99" s="211" t="s">
        <v>163</v>
      </c>
      <c r="E99" s="212"/>
      <c r="F99" s="213" t="s">
        <v>1048</v>
      </c>
      <c r="G99" s="210"/>
      <c r="H99" s="214">
        <v>31.5</v>
      </c>
      <c r="I99" s="215"/>
      <c r="J99" s="215"/>
      <c r="K99" s="210"/>
      <c r="L99" s="210"/>
      <c r="M99" s="216"/>
      <c r="N99" s="217"/>
      <c r="O99" s="218"/>
      <c r="P99" s="218"/>
      <c r="Q99" s="218"/>
      <c r="R99" s="218"/>
      <c r="S99" s="218"/>
      <c r="T99" s="218"/>
      <c r="U99" s="218"/>
      <c r="V99" s="218"/>
      <c r="W99" s="218"/>
      <c r="X99" s="219"/>
      <c r="AT99" s="220" t="s">
        <v>163</v>
      </c>
      <c r="AU99" s="220" t="s">
        <v>78</v>
      </c>
      <c r="AV99" s="208" t="s">
        <v>78</v>
      </c>
      <c r="AW99" s="208" t="s">
        <v>7</v>
      </c>
      <c r="AX99" s="208" t="s">
        <v>74</v>
      </c>
      <c r="AY99" s="220" t="s">
        <v>144</v>
      </c>
    </row>
    <row r="100" spans="2:65" s="27" customFormat="1" ht="16.5" customHeight="1">
      <c r="B100" s="28"/>
      <c r="C100" s="196" t="s">
        <v>90</v>
      </c>
      <c r="D100" s="196" t="s">
        <v>146</v>
      </c>
      <c r="E100" s="197" t="s">
        <v>169</v>
      </c>
      <c r="F100" s="198" t="s">
        <v>170</v>
      </c>
      <c r="G100" s="199" t="s">
        <v>171</v>
      </c>
      <c r="H100" s="200">
        <v>38.661</v>
      </c>
      <c r="I100" s="201"/>
      <c r="J100" s="201"/>
      <c r="K100" s="202">
        <f>ROUND(P100*H100,2)</f>
        <v>0</v>
      </c>
      <c r="L100" s="198"/>
      <c r="M100" s="49"/>
      <c r="N100" s="203"/>
      <c r="O100" s="204" t="s">
        <v>38</v>
      </c>
      <c r="P100" s="125">
        <f>I100+J100</f>
        <v>0</v>
      </c>
      <c r="Q100" s="125">
        <f>ROUND(I100*H100,2)</f>
        <v>0</v>
      </c>
      <c r="R100" s="125">
        <f>ROUND(J100*H100,2)</f>
        <v>0</v>
      </c>
      <c r="S100" s="29"/>
      <c r="T100" s="205">
        <f>S100*H100</f>
        <v>0</v>
      </c>
      <c r="U100" s="205">
        <v>0</v>
      </c>
      <c r="V100" s="205">
        <f>U100*H100</f>
        <v>0</v>
      </c>
      <c r="W100" s="205">
        <v>0</v>
      </c>
      <c r="X100" s="206">
        <f>W100*H100</f>
        <v>0</v>
      </c>
      <c r="AR100" s="10" t="s">
        <v>84</v>
      </c>
      <c r="AT100" s="10" t="s">
        <v>146</v>
      </c>
      <c r="AU100" s="10" t="s">
        <v>78</v>
      </c>
      <c r="AY100" s="10" t="s">
        <v>144</v>
      </c>
      <c r="BE100" s="207">
        <f>IF(O100="základní",K100,0)</f>
        <v>0</v>
      </c>
      <c r="BF100" s="207">
        <f>IF(O100="snížená",K100,0)</f>
        <v>0</v>
      </c>
      <c r="BG100" s="207">
        <f>IF(O100="zákl. přenesená",K100,0)</f>
        <v>0</v>
      </c>
      <c r="BH100" s="207">
        <f>IF(O100="sníž. přenesená",K100,0)</f>
        <v>0</v>
      </c>
      <c r="BI100" s="207">
        <f>IF(O100="nulová",K100,0)</f>
        <v>0</v>
      </c>
      <c r="BJ100" s="10" t="s">
        <v>74</v>
      </c>
      <c r="BK100" s="207">
        <f>ROUND(P100*H100,2)</f>
        <v>0</v>
      </c>
      <c r="BL100" s="10" t="s">
        <v>84</v>
      </c>
      <c r="BM100" s="10" t="s">
        <v>1049</v>
      </c>
    </row>
    <row r="101" spans="2:51" s="208" customFormat="1" ht="13.5">
      <c r="B101" s="209"/>
      <c r="C101" s="210"/>
      <c r="D101" s="211" t="s">
        <v>163</v>
      </c>
      <c r="E101" s="212"/>
      <c r="F101" s="213" t="s">
        <v>1050</v>
      </c>
      <c r="G101" s="210"/>
      <c r="H101" s="214">
        <v>38.661</v>
      </c>
      <c r="I101" s="215"/>
      <c r="J101" s="215"/>
      <c r="K101" s="210"/>
      <c r="L101" s="210"/>
      <c r="M101" s="216"/>
      <c r="N101" s="217"/>
      <c r="O101" s="218"/>
      <c r="P101" s="218"/>
      <c r="Q101" s="218"/>
      <c r="R101" s="218"/>
      <c r="S101" s="218"/>
      <c r="T101" s="218"/>
      <c r="U101" s="218"/>
      <c r="V101" s="218"/>
      <c r="W101" s="218"/>
      <c r="X101" s="219"/>
      <c r="AT101" s="220" t="s">
        <v>163</v>
      </c>
      <c r="AU101" s="220" t="s">
        <v>78</v>
      </c>
      <c r="AV101" s="208" t="s">
        <v>78</v>
      </c>
      <c r="AW101" s="208" t="s">
        <v>7</v>
      </c>
      <c r="AX101" s="208" t="s">
        <v>74</v>
      </c>
      <c r="AY101" s="220" t="s">
        <v>144</v>
      </c>
    </row>
    <row r="102" spans="2:65" s="27" customFormat="1" ht="16.5" customHeight="1">
      <c r="B102" s="28"/>
      <c r="C102" s="196" t="s">
        <v>93</v>
      </c>
      <c r="D102" s="196" t="s">
        <v>146</v>
      </c>
      <c r="E102" s="197" t="s">
        <v>174</v>
      </c>
      <c r="F102" s="198" t="s">
        <v>175</v>
      </c>
      <c r="G102" s="199" t="s">
        <v>171</v>
      </c>
      <c r="H102" s="200">
        <v>32.218</v>
      </c>
      <c r="I102" s="201"/>
      <c r="J102" s="201"/>
      <c r="K102" s="202">
        <f>ROUND(P102*H102,2)</f>
        <v>0</v>
      </c>
      <c r="L102" s="198"/>
      <c r="M102" s="49"/>
      <c r="N102" s="203"/>
      <c r="O102" s="204" t="s">
        <v>38</v>
      </c>
      <c r="P102" s="125">
        <f>I102+J102</f>
        <v>0</v>
      </c>
      <c r="Q102" s="125">
        <f>ROUND(I102*H102,2)</f>
        <v>0</v>
      </c>
      <c r="R102" s="125">
        <f>ROUND(J102*H102,2)</f>
        <v>0</v>
      </c>
      <c r="S102" s="29"/>
      <c r="T102" s="205">
        <f>S102*H102</f>
        <v>0</v>
      </c>
      <c r="U102" s="205">
        <v>0</v>
      </c>
      <c r="V102" s="205">
        <f>U102*H102</f>
        <v>0</v>
      </c>
      <c r="W102" s="205">
        <v>0</v>
      </c>
      <c r="X102" s="206">
        <f>W102*H102</f>
        <v>0</v>
      </c>
      <c r="AR102" s="10" t="s">
        <v>84</v>
      </c>
      <c r="AT102" s="10" t="s">
        <v>146</v>
      </c>
      <c r="AU102" s="10" t="s">
        <v>78</v>
      </c>
      <c r="AY102" s="10" t="s">
        <v>144</v>
      </c>
      <c r="BE102" s="207">
        <f>IF(O102="základní",K102,0)</f>
        <v>0</v>
      </c>
      <c r="BF102" s="207">
        <f>IF(O102="snížená",K102,0)</f>
        <v>0</v>
      </c>
      <c r="BG102" s="207">
        <f>IF(O102="zákl. přenesená",K102,0)</f>
        <v>0</v>
      </c>
      <c r="BH102" s="207">
        <f>IF(O102="sníž. přenesená",K102,0)</f>
        <v>0</v>
      </c>
      <c r="BI102" s="207">
        <f>IF(O102="nulová",K102,0)</f>
        <v>0</v>
      </c>
      <c r="BJ102" s="10" t="s">
        <v>74</v>
      </c>
      <c r="BK102" s="207">
        <f>ROUND(P102*H102,2)</f>
        <v>0</v>
      </c>
      <c r="BL102" s="10" t="s">
        <v>84</v>
      </c>
      <c r="BM102" s="10" t="s">
        <v>1051</v>
      </c>
    </row>
    <row r="103" spans="2:51" s="208" customFormat="1" ht="13.5">
      <c r="B103" s="209"/>
      <c r="C103" s="210"/>
      <c r="D103" s="211" t="s">
        <v>163</v>
      </c>
      <c r="E103" s="212"/>
      <c r="F103" s="213" t="s">
        <v>1052</v>
      </c>
      <c r="G103" s="210"/>
      <c r="H103" s="214">
        <v>36.63</v>
      </c>
      <c r="I103" s="215"/>
      <c r="J103" s="215"/>
      <c r="K103" s="210"/>
      <c r="L103" s="210"/>
      <c r="M103" s="216"/>
      <c r="N103" s="217"/>
      <c r="O103" s="218"/>
      <c r="P103" s="218"/>
      <c r="Q103" s="218"/>
      <c r="R103" s="218"/>
      <c r="S103" s="218"/>
      <c r="T103" s="218"/>
      <c r="U103" s="218"/>
      <c r="V103" s="218"/>
      <c r="W103" s="218"/>
      <c r="X103" s="219"/>
      <c r="AT103" s="220" t="s">
        <v>163</v>
      </c>
      <c r="AU103" s="220" t="s">
        <v>78</v>
      </c>
      <c r="AV103" s="208" t="s">
        <v>78</v>
      </c>
      <c r="AW103" s="208" t="s">
        <v>7</v>
      </c>
      <c r="AX103" s="208" t="s">
        <v>69</v>
      </c>
      <c r="AY103" s="220" t="s">
        <v>144</v>
      </c>
    </row>
    <row r="104" spans="2:51" s="208" customFormat="1" ht="40.5">
      <c r="B104" s="209"/>
      <c r="C104" s="210"/>
      <c r="D104" s="211" t="s">
        <v>163</v>
      </c>
      <c r="E104" s="212"/>
      <c r="F104" s="213" t="s">
        <v>1053</v>
      </c>
      <c r="G104" s="210"/>
      <c r="H104" s="214">
        <v>110.726</v>
      </c>
      <c r="I104" s="215"/>
      <c r="J104" s="215"/>
      <c r="K104" s="210"/>
      <c r="L104" s="210"/>
      <c r="M104" s="216"/>
      <c r="N104" s="217"/>
      <c r="O104" s="218"/>
      <c r="P104" s="218"/>
      <c r="Q104" s="218"/>
      <c r="R104" s="218"/>
      <c r="S104" s="218"/>
      <c r="T104" s="218"/>
      <c r="U104" s="218"/>
      <c r="V104" s="218"/>
      <c r="W104" s="218"/>
      <c r="X104" s="219"/>
      <c r="AT104" s="220" t="s">
        <v>163</v>
      </c>
      <c r="AU104" s="220" t="s">
        <v>78</v>
      </c>
      <c r="AV104" s="208" t="s">
        <v>78</v>
      </c>
      <c r="AW104" s="208" t="s">
        <v>7</v>
      </c>
      <c r="AX104" s="208" t="s">
        <v>69</v>
      </c>
      <c r="AY104" s="220" t="s">
        <v>144</v>
      </c>
    </row>
    <row r="105" spans="2:51" s="221" customFormat="1" ht="13.5">
      <c r="B105" s="222"/>
      <c r="C105" s="223"/>
      <c r="D105" s="211" t="s">
        <v>163</v>
      </c>
      <c r="E105" s="224"/>
      <c r="F105" s="225" t="s">
        <v>179</v>
      </c>
      <c r="G105" s="223"/>
      <c r="H105" s="226">
        <v>147.356</v>
      </c>
      <c r="I105" s="227"/>
      <c r="J105" s="227"/>
      <c r="K105" s="223"/>
      <c r="L105" s="223"/>
      <c r="M105" s="228"/>
      <c r="N105" s="229"/>
      <c r="O105" s="230"/>
      <c r="P105" s="230"/>
      <c r="Q105" s="230"/>
      <c r="R105" s="230"/>
      <c r="S105" s="230"/>
      <c r="T105" s="230"/>
      <c r="U105" s="230"/>
      <c r="V105" s="230"/>
      <c r="W105" s="230"/>
      <c r="X105" s="231"/>
      <c r="AT105" s="232" t="s">
        <v>163</v>
      </c>
      <c r="AU105" s="232" t="s">
        <v>78</v>
      </c>
      <c r="AV105" s="221" t="s">
        <v>81</v>
      </c>
      <c r="AW105" s="221" t="s">
        <v>7</v>
      </c>
      <c r="AX105" s="221" t="s">
        <v>69</v>
      </c>
      <c r="AY105" s="232" t="s">
        <v>144</v>
      </c>
    </row>
    <row r="106" spans="2:51" s="208" customFormat="1" ht="13.5">
      <c r="B106" s="209"/>
      <c r="C106" s="210"/>
      <c r="D106" s="211" t="s">
        <v>163</v>
      </c>
      <c r="E106" s="212"/>
      <c r="F106" s="213" t="s">
        <v>1054</v>
      </c>
      <c r="G106" s="210"/>
      <c r="H106" s="214">
        <v>88.414</v>
      </c>
      <c r="I106" s="215"/>
      <c r="J106" s="215"/>
      <c r="K106" s="210"/>
      <c r="L106" s="210"/>
      <c r="M106" s="216"/>
      <c r="N106" s="217"/>
      <c r="O106" s="218"/>
      <c r="P106" s="218"/>
      <c r="Q106" s="218"/>
      <c r="R106" s="218"/>
      <c r="S106" s="218"/>
      <c r="T106" s="218"/>
      <c r="U106" s="218"/>
      <c r="V106" s="218"/>
      <c r="W106" s="218"/>
      <c r="X106" s="219"/>
      <c r="AT106" s="220" t="s">
        <v>163</v>
      </c>
      <c r="AU106" s="220" t="s">
        <v>78</v>
      </c>
      <c r="AV106" s="208" t="s">
        <v>78</v>
      </c>
      <c r="AW106" s="208" t="s">
        <v>7</v>
      </c>
      <c r="AX106" s="208" t="s">
        <v>69</v>
      </c>
      <c r="AY106" s="220" t="s">
        <v>144</v>
      </c>
    </row>
    <row r="107" spans="2:51" s="208" customFormat="1" ht="13.5">
      <c r="B107" s="209"/>
      <c r="C107" s="210"/>
      <c r="D107" s="211" t="s">
        <v>163</v>
      </c>
      <c r="E107" s="212"/>
      <c r="F107" s="213" t="s">
        <v>1055</v>
      </c>
      <c r="G107" s="210"/>
      <c r="H107" s="214">
        <v>-15.418</v>
      </c>
      <c r="I107" s="215"/>
      <c r="J107" s="215"/>
      <c r="K107" s="210"/>
      <c r="L107" s="210"/>
      <c r="M107" s="216"/>
      <c r="N107" s="217"/>
      <c r="O107" s="218"/>
      <c r="P107" s="218"/>
      <c r="Q107" s="218"/>
      <c r="R107" s="218"/>
      <c r="S107" s="218"/>
      <c r="T107" s="218"/>
      <c r="U107" s="218"/>
      <c r="V107" s="218"/>
      <c r="W107" s="218"/>
      <c r="X107" s="219"/>
      <c r="AT107" s="220" t="s">
        <v>163</v>
      </c>
      <c r="AU107" s="220" t="s">
        <v>78</v>
      </c>
      <c r="AV107" s="208" t="s">
        <v>78</v>
      </c>
      <c r="AW107" s="208" t="s">
        <v>7</v>
      </c>
      <c r="AX107" s="208" t="s">
        <v>69</v>
      </c>
      <c r="AY107" s="220" t="s">
        <v>144</v>
      </c>
    </row>
    <row r="108" spans="2:51" s="208" customFormat="1" ht="13.5">
      <c r="B108" s="209"/>
      <c r="C108" s="210"/>
      <c r="D108" s="211" t="s">
        <v>163</v>
      </c>
      <c r="E108" s="212"/>
      <c r="F108" s="213" t="s">
        <v>1056</v>
      </c>
      <c r="G108" s="210"/>
      <c r="H108" s="214">
        <v>-8.561</v>
      </c>
      <c r="I108" s="215"/>
      <c r="J108" s="215"/>
      <c r="K108" s="210"/>
      <c r="L108" s="210"/>
      <c r="M108" s="216"/>
      <c r="N108" s="217"/>
      <c r="O108" s="218"/>
      <c r="P108" s="218"/>
      <c r="Q108" s="218"/>
      <c r="R108" s="218"/>
      <c r="S108" s="218"/>
      <c r="T108" s="218"/>
      <c r="U108" s="218"/>
      <c r="V108" s="218"/>
      <c r="W108" s="218"/>
      <c r="X108" s="219"/>
      <c r="AT108" s="220" t="s">
        <v>163</v>
      </c>
      <c r="AU108" s="220" t="s">
        <v>78</v>
      </c>
      <c r="AV108" s="208" t="s">
        <v>78</v>
      </c>
      <c r="AW108" s="208" t="s">
        <v>7</v>
      </c>
      <c r="AX108" s="208" t="s">
        <v>69</v>
      </c>
      <c r="AY108" s="220" t="s">
        <v>144</v>
      </c>
    </row>
    <row r="109" spans="2:51" s="221" customFormat="1" ht="13.5">
      <c r="B109" s="222"/>
      <c r="C109" s="223"/>
      <c r="D109" s="211" t="s">
        <v>163</v>
      </c>
      <c r="E109" s="224"/>
      <c r="F109" s="225" t="s">
        <v>179</v>
      </c>
      <c r="G109" s="223"/>
      <c r="H109" s="226">
        <v>64.435</v>
      </c>
      <c r="I109" s="227"/>
      <c r="J109" s="227"/>
      <c r="K109" s="223"/>
      <c r="L109" s="223"/>
      <c r="M109" s="228"/>
      <c r="N109" s="229"/>
      <c r="O109" s="230"/>
      <c r="P109" s="230"/>
      <c r="Q109" s="230"/>
      <c r="R109" s="230"/>
      <c r="S109" s="230"/>
      <c r="T109" s="230"/>
      <c r="U109" s="230"/>
      <c r="V109" s="230"/>
      <c r="W109" s="230"/>
      <c r="X109" s="231"/>
      <c r="AT109" s="232" t="s">
        <v>163</v>
      </c>
      <c r="AU109" s="232" t="s">
        <v>78</v>
      </c>
      <c r="AV109" s="221" t="s">
        <v>81</v>
      </c>
      <c r="AW109" s="221" t="s">
        <v>7</v>
      </c>
      <c r="AX109" s="221" t="s">
        <v>69</v>
      </c>
      <c r="AY109" s="232" t="s">
        <v>144</v>
      </c>
    </row>
    <row r="110" spans="2:51" s="208" customFormat="1" ht="13.5">
      <c r="B110" s="209"/>
      <c r="C110" s="210"/>
      <c r="D110" s="211" t="s">
        <v>163</v>
      </c>
      <c r="E110" s="212"/>
      <c r="F110" s="213" t="s">
        <v>1057</v>
      </c>
      <c r="G110" s="210"/>
      <c r="H110" s="214">
        <v>32.218</v>
      </c>
      <c r="I110" s="215"/>
      <c r="J110" s="215"/>
      <c r="K110" s="210"/>
      <c r="L110" s="210"/>
      <c r="M110" s="216"/>
      <c r="N110" s="217"/>
      <c r="O110" s="218"/>
      <c r="P110" s="218"/>
      <c r="Q110" s="218"/>
      <c r="R110" s="218"/>
      <c r="S110" s="218"/>
      <c r="T110" s="218"/>
      <c r="U110" s="218"/>
      <c r="V110" s="218"/>
      <c r="W110" s="218"/>
      <c r="X110" s="219"/>
      <c r="AT110" s="220" t="s">
        <v>163</v>
      </c>
      <c r="AU110" s="220" t="s">
        <v>78</v>
      </c>
      <c r="AV110" s="208" t="s">
        <v>78</v>
      </c>
      <c r="AW110" s="208" t="s">
        <v>7</v>
      </c>
      <c r="AX110" s="208" t="s">
        <v>74</v>
      </c>
      <c r="AY110" s="220" t="s">
        <v>144</v>
      </c>
    </row>
    <row r="111" spans="2:65" s="27" customFormat="1" ht="16.5" customHeight="1">
      <c r="B111" s="28"/>
      <c r="C111" s="196" t="s">
        <v>96</v>
      </c>
      <c r="D111" s="196" t="s">
        <v>146</v>
      </c>
      <c r="E111" s="197" t="s">
        <v>184</v>
      </c>
      <c r="F111" s="198" t="s">
        <v>185</v>
      </c>
      <c r="G111" s="199" t="s">
        <v>171</v>
      </c>
      <c r="H111" s="200">
        <v>32.218</v>
      </c>
      <c r="I111" s="201"/>
      <c r="J111" s="201"/>
      <c r="K111" s="202">
        <f>ROUND(P111*H111,2)</f>
        <v>0</v>
      </c>
      <c r="L111" s="198"/>
      <c r="M111" s="49"/>
      <c r="N111" s="203"/>
      <c r="O111" s="204" t="s">
        <v>38</v>
      </c>
      <c r="P111" s="125">
        <f>I111+J111</f>
        <v>0</v>
      </c>
      <c r="Q111" s="125">
        <f>ROUND(I111*H111,2)</f>
        <v>0</v>
      </c>
      <c r="R111" s="125">
        <f>ROUND(J111*H111,2)</f>
        <v>0</v>
      </c>
      <c r="S111" s="29"/>
      <c r="T111" s="205">
        <f>S111*H111</f>
        <v>0</v>
      </c>
      <c r="U111" s="205">
        <v>0</v>
      </c>
      <c r="V111" s="205">
        <f>U111*H111</f>
        <v>0</v>
      </c>
      <c r="W111" s="205">
        <v>0</v>
      </c>
      <c r="X111" s="206">
        <f>W111*H111</f>
        <v>0</v>
      </c>
      <c r="AR111" s="10" t="s">
        <v>84</v>
      </c>
      <c r="AT111" s="10" t="s">
        <v>146</v>
      </c>
      <c r="AU111" s="10" t="s">
        <v>78</v>
      </c>
      <c r="AY111" s="10" t="s">
        <v>144</v>
      </c>
      <c r="BE111" s="207">
        <f>IF(O111="základní",K111,0)</f>
        <v>0</v>
      </c>
      <c r="BF111" s="207">
        <f>IF(O111="snížená",K111,0)</f>
        <v>0</v>
      </c>
      <c r="BG111" s="207">
        <f>IF(O111="zákl. přenesená",K111,0)</f>
        <v>0</v>
      </c>
      <c r="BH111" s="207">
        <f>IF(O111="sníž. přenesená",K111,0)</f>
        <v>0</v>
      </c>
      <c r="BI111" s="207">
        <f>IF(O111="nulová",K111,0)</f>
        <v>0</v>
      </c>
      <c r="BJ111" s="10" t="s">
        <v>74</v>
      </c>
      <c r="BK111" s="207">
        <f>ROUND(P111*H111,2)</f>
        <v>0</v>
      </c>
      <c r="BL111" s="10" t="s">
        <v>84</v>
      </c>
      <c r="BM111" s="10" t="s">
        <v>1058</v>
      </c>
    </row>
    <row r="112" spans="2:65" s="27" customFormat="1" ht="16.5" customHeight="1">
      <c r="B112" s="28"/>
      <c r="C112" s="196" t="s">
        <v>187</v>
      </c>
      <c r="D112" s="196" t="s">
        <v>146</v>
      </c>
      <c r="E112" s="197" t="s">
        <v>188</v>
      </c>
      <c r="F112" s="198" t="s">
        <v>189</v>
      </c>
      <c r="G112" s="199" t="s">
        <v>171</v>
      </c>
      <c r="H112" s="200">
        <v>25.774</v>
      </c>
      <c r="I112" s="201"/>
      <c r="J112" s="201"/>
      <c r="K112" s="202">
        <f>ROUND(P112*H112,2)</f>
        <v>0</v>
      </c>
      <c r="L112" s="198"/>
      <c r="M112" s="49"/>
      <c r="N112" s="203"/>
      <c r="O112" s="204" t="s">
        <v>38</v>
      </c>
      <c r="P112" s="125">
        <f>I112+J112</f>
        <v>0</v>
      </c>
      <c r="Q112" s="125">
        <f>ROUND(I112*H112,2)</f>
        <v>0</v>
      </c>
      <c r="R112" s="125">
        <f>ROUND(J112*H112,2)</f>
        <v>0</v>
      </c>
      <c r="S112" s="29"/>
      <c r="T112" s="205">
        <f>S112*H112</f>
        <v>0</v>
      </c>
      <c r="U112" s="205">
        <v>0</v>
      </c>
      <c r="V112" s="205">
        <f>U112*H112</f>
        <v>0</v>
      </c>
      <c r="W112" s="205">
        <v>0</v>
      </c>
      <c r="X112" s="206">
        <f>W112*H112</f>
        <v>0</v>
      </c>
      <c r="AR112" s="10" t="s">
        <v>84</v>
      </c>
      <c r="AT112" s="10" t="s">
        <v>146</v>
      </c>
      <c r="AU112" s="10" t="s">
        <v>78</v>
      </c>
      <c r="AY112" s="10" t="s">
        <v>144</v>
      </c>
      <c r="BE112" s="207">
        <f>IF(O112="základní",K112,0)</f>
        <v>0</v>
      </c>
      <c r="BF112" s="207">
        <f>IF(O112="snížená",K112,0)</f>
        <v>0</v>
      </c>
      <c r="BG112" s="207">
        <f>IF(O112="zákl. přenesená",K112,0)</f>
        <v>0</v>
      </c>
      <c r="BH112" s="207">
        <f>IF(O112="sníž. přenesená",K112,0)</f>
        <v>0</v>
      </c>
      <c r="BI112" s="207">
        <f>IF(O112="nulová",K112,0)</f>
        <v>0</v>
      </c>
      <c r="BJ112" s="10" t="s">
        <v>74</v>
      </c>
      <c r="BK112" s="207">
        <f>ROUND(P112*H112,2)</f>
        <v>0</v>
      </c>
      <c r="BL112" s="10" t="s">
        <v>84</v>
      </c>
      <c r="BM112" s="10" t="s">
        <v>1059</v>
      </c>
    </row>
    <row r="113" spans="2:51" s="208" customFormat="1" ht="13.5">
      <c r="B113" s="209"/>
      <c r="C113" s="210"/>
      <c r="D113" s="211" t="s">
        <v>163</v>
      </c>
      <c r="E113" s="212"/>
      <c r="F113" s="213" t="s">
        <v>1060</v>
      </c>
      <c r="G113" s="210"/>
      <c r="H113" s="214">
        <v>25.774</v>
      </c>
      <c r="I113" s="215"/>
      <c r="J113" s="215"/>
      <c r="K113" s="210"/>
      <c r="L113" s="210"/>
      <c r="M113" s="216"/>
      <c r="N113" s="217"/>
      <c r="O113" s="218"/>
      <c r="P113" s="218"/>
      <c r="Q113" s="218"/>
      <c r="R113" s="218"/>
      <c r="S113" s="218"/>
      <c r="T113" s="218"/>
      <c r="U113" s="218"/>
      <c r="V113" s="218"/>
      <c r="W113" s="218"/>
      <c r="X113" s="219"/>
      <c r="AT113" s="220" t="s">
        <v>163</v>
      </c>
      <c r="AU113" s="220" t="s">
        <v>78</v>
      </c>
      <c r="AV113" s="208" t="s">
        <v>78</v>
      </c>
      <c r="AW113" s="208" t="s">
        <v>7</v>
      </c>
      <c r="AX113" s="208" t="s">
        <v>74</v>
      </c>
      <c r="AY113" s="220" t="s">
        <v>144</v>
      </c>
    </row>
    <row r="114" spans="2:65" s="27" customFormat="1" ht="16.5" customHeight="1">
      <c r="B114" s="28"/>
      <c r="C114" s="196" t="s">
        <v>192</v>
      </c>
      <c r="D114" s="196" t="s">
        <v>146</v>
      </c>
      <c r="E114" s="197" t="s">
        <v>193</v>
      </c>
      <c r="F114" s="198" t="s">
        <v>194</v>
      </c>
      <c r="G114" s="199" t="s">
        <v>171</v>
      </c>
      <c r="H114" s="200">
        <v>25.774</v>
      </c>
      <c r="I114" s="201"/>
      <c r="J114" s="201"/>
      <c r="K114" s="202">
        <f>ROUND(P114*H114,2)</f>
        <v>0</v>
      </c>
      <c r="L114" s="198"/>
      <c r="M114" s="49"/>
      <c r="N114" s="203"/>
      <c r="O114" s="204" t="s">
        <v>38</v>
      </c>
      <c r="P114" s="125">
        <f>I114+J114</f>
        <v>0</v>
      </c>
      <c r="Q114" s="125">
        <f>ROUND(I114*H114,2)</f>
        <v>0</v>
      </c>
      <c r="R114" s="125">
        <f>ROUND(J114*H114,2)</f>
        <v>0</v>
      </c>
      <c r="S114" s="29"/>
      <c r="T114" s="205">
        <f>S114*H114</f>
        <v>0</v>
      </c>
      <c r="U114" s="205">
        <v>0</v>
      </c>
      <c r="V114" s="205">
        <f>U114*H114</f>
        <v>0</v>
      </c>
      <c r="W114" s="205">
        <v>0</v>
      </c>
      <c r="X114" s="206">
        <f>W114*H114</f>
        <v>0</v>
      </c>
      <c r="AR114" s="10" t="s">
        <v>84</v>
      </c>
      <c r="AT114" s="10" t="s">
        <v>146</v>
      </c>
      <c r="AU114" s="10" t="s">
        <v>78</v>
      </c>
      <c r="AY114" s="10" t="s">
        <v>144</v>
      </c>
      <c r="BE114" s="207">
        <f>IF(O114="základní",K114,0)</f>
        <v>0</v>
      </c>
      <c r="BF114" s="207">
        <f>IF(O114="snížená",K114,0)</f>
        <v>0</v>
      </c>
      <c r="BG114" s="207">
        <f>IF(O114="zákl. přenesená",K114,0)</f>
        <v>0</v>
      </c>
      <c r="BH114" s="207">
        <f>IF(O114="sníž. přenesená",K114,0)</f>
        <v>0</v>
      </c>
      <c r="BI114" s="207">
        <f>IF(O114="nulová",K114,0)</f>
        <v>0</v>
      </c>
      <c r="BJ114" s="10" t="s">
        <v>74</v>
      </c>
      <c r="BK114" s="207">
        <f>ROUND(P114*H114,2)</f>
        <v>0</v>
      </c>
      <c r="BL114" s="10" t="s">
        <v>84</v>
      </c>
      <c r="BM114" s="10" t="s">
        <v>1061</v>
      </c>
    </row>
    <row r="115" spans="2:65" s="27" customFormat="1" ht="16.5" customHeight="1">
      <c r="B115" s="28"/>
      <c r="C115" s="196" t="s">
        <v>196</v>
      </c>
      <c r="D115" s="196" t="s">
        <v>146</v>
      </c>
      <c r="E115" s="197" t="s">
        <v>197</v>
      </c>
      <c r="F115" s="198" t="s">
        <v>198</v>
      </c>
      <c r="G115" s="199" t="s">
        <v>171</v>
      </c>
      <c r="H115" s="200">
        <v>6.444</v>
      </c>
      <c r="I115" s="201"/>
      <c r="J115" s="201"/>
      <c r="K115" s="202">
        <f>ROUND(P115*H115,2)</f>
        <v>0</v>
      </c>
      <c r="L115" s="198"/>
      <c r="M115" s="49"/>
      <c r="N115" s="203"/>
      <c r="O115" s="204" t="s">
        <v>38</v>
      </c>
      <c r="P115" s="125">
        <f>I115+J115</f>
        <v>0</v>
      </c>
      <c r="Q115" s="125">
        <f>ROUND(I115*H115,2)</f>
        <v>0</v>
      </c>
      <c r="R115" s="125">
        <f>ROUND(J115*H115,2)</f>
        <v>0</v>
      </c>
      <c r="S115" s="29"/>
      <c r="T115" s="205">
        <f>S115*H115</f>
        <v>0</v>
      </c>
      <c r="U115" s="205">
        <v>0.010440000000000001</v>
      </c>
      <c r="V115" s="205">
        <f>U115*H115</f>
        <v>0.06727536</v>
      </c>
      <c r="W115" s="205">
        <v>0</v>
      </c>
      <c r="X115" s="206">
        <f>W115*H115</f>
        <v>0</v>
      </c>
      <c r="AR115" s="10" t="s">
        <v>84</v>
      </c>
      <c r="AT115" s="10" t="s">
        <v>146</v>
      </c>
      <c r="AU115" s="10" t="s">
        <v>78</v>
      </c>
      <c r="AY115" s="10" t="s">
        <v>144</v>
      </c>
      <c r="BE115" s="207">
        <f>IF(O115="základní",K115,0)</f>
        <v>0</v>
      </c>
      <c r="BF115" s="207">
        <f>IF(O115="snížená",K115,0)</f>
        <v>0</v>
      </c>
      <c r="BG115" s="207">
        <f>IF(O115="zákl. přenesená",K115,0)</f>
        <v>0</v>
      </c>
      <c r="BH115" s="207">
        <f>IF(O115="sníž. přenesená",K115,0)</f>
        <v>0</v>
      </c>
      <c r="BI115" s="207">
        <f>IF(O115="nulová",K115,0)</f>
        <v>0</v>
      </c>
      <c r="BJ115" s="10" t="s">
        <v>74</v>
      </c>
      <c r="BK115" s="207">
        <f>ROUND(P115*H115,2)</f>
        <v>0</v>
      </c>
      <c r="BL115" s="10" t="s">
        <v>84</v>
      </c>
      <c r="BM115" s="10" t="s">
        <v>1062</v>
      </c>
    </row>
    <row r="116" spans="2:51" s="208" customFormat="1" ht="13.5">
      <c r="B116" s="209"/>
      <c r="C116" s="210"/>
      <c r="D116" s="211" t="s">
        <v>163</v>
      </c>
      <c r="E116" s="212"/>
      <c r="F116" s="213" t="s">
        <v>1063</v>
      </c>
      <c r="G116" s="210"/>
      <c r="H116" s="214">
        <v>6.444</v>
      </c>
      <c r="I116" s="215"/>
      <c r="J116" s="215"/>
      <c r="K116" s="210"/>
      <c r="L116" s="210"/>
      <c r="M116" s="216"/>
      <c r="N116" s="217"/>
      <c r="O116" s="218"/>
      <c r="P116" s="218"/>
      <c r="Q116" s="218"/>
      <c r="R116" s="218"/>
      <c r="S116" s="218"/>
      <c r="T116" s="218"/>
      <c r="U116" s="218"/>
      <c r="V116" s="218"/>
      <c r="W116" s="218"/>
      <c r="X116" s="219"/>
      <c r="AT116" s="220" t="s">
        <v>163</v>
      </c>
      <c r="AU116" s="220" t="s">
        <v>78</v>
      </c>
      <c r="AV116" s="208" t="s">
        <v>78</v>
      </c>
      <c r="AW116" s="208" t="s">
        <v>7</v>
      </c>
      <c r="AX116" s="208" t="s">
        <v>74</v>
      </c>
      <c r="AY116" s="220" t="s">
        <v>144</v>
      </c>
    </row>
    <row r="117" spans="2:65" s="27" customFormat="1" ht="16.5" customHeight="1">
      <c r="B117" s="28"/>
      <c r="C117" s="196" t="s">
        <v>208</v>
      </c>
      <c r="D117" s="196" t="s">
        <v>146</v>
      </c>
      <c r="E117" s="197" t="s">
        <v>202</v>
      </c>
      <c r="F117" s="198" t="s">
        <v>203</v>
      </c>
      <c r="G117" s="199" t="s">
        <v>204</v>
      </c>
      <c r="H117" s="200">
        <v>147.356</v>
      </c>
      <c r="I117" s="201"/>
      <c r="J117" s="201"/>
      <c r="K117" s="202">
        <f>ROUND(P117*H117,2)</f>
        <v>0</v>
      </c>
      <c r="L117" s="198"/>
      <c r="M117" s="49"/>
      <c r="N117" s="203"/>
      <c r="O117" s="204" t="s">
        <v>38</v>
      </c>
      <c r="P117" s="125">
        <f>I117+J117</f>
        <v>0</v>
      </c>
      <c r="Q117" s="125">
        <f>ROUND(I117*H117,2)</f>
        <v>0</v>
      </c>
      <c r="R117" s="125">
        <f>ROUND(J117*H117,2)</f>
        <v>0</v>
      </c>
      <c r="S117" s="29"/>
      <c r="T117" s="205">
        <f>S117*H117</f>
        <v>0</v>
      </c>
      <c r="U117" s="205">
        <v>0.0008399999999999999</v>
      </c>
      <c r="V117" s="205">
        <f>U117*H117</f>
        <v>0.12377903999999998</v>
      </c>
      <c r="W117" s="205">
        <v>0</v>
      </c>
      <c r="X117" s="206">
        <f>W117*H117</f>
        <v>0</v>
      </c>
      <c r="AR117" s="10" t="s">
        <v>84</v>
      </c>
      <c r="AT117" s="10" t="s">
        <v>146</v>
      </c>
      <c r="AU117" s="10" t="s">
        <v>78</v>
      </c>
      <c r="AY117" s="10" t="s">
        <v>144</v>
      </c>
      <c r="BE117" s="207">
        <f>IF(O117="základní",K117,0)</f>
        <v>0</v>
      </c>
      <c r="BF117" s="207">
        <f>IF(O117="snížená",K117,0)</f>
        <v>0</v>
      </c>
      <c r="BG117" s="207">
        <f>IF(O117="zákl. přenesená",K117,0)</f>
        <v>0</v>
      </c>
      <c r="BH117" s="207">
        <f>IF(O117="sníž. přenesená",K117,0)</f>
        <v>0</v>
      </c>
      <c r="BI117" s="207">
        <f>IF(O117="nulová",K117,0)</f>
        <v>0</v>
      </c>
      <c r="BJ117" s="10" t="s">
        <v>74</v>
      </c>
      <c r="BK117" s="207">
        <f>ROUND(P117*H117,2)</f>
        <v>0</v>
      </c>
      <c r="BL117" s="10" t="s">
        <v>84</v>
      </c>
      <c r="BM117" s="10" t="s">
        <v>1064</v>
      </c>
    </row>
    <row r="118" spans="2:51" s="208" customFormat="1" ht="13.5">
      <c r="B118" s="209"/>
      <c r="C118" s="210"/>
      <c r="D118" s="211" t="s">
        <v>163</v>
      </c>
      <c r="E118" s="212"/>
      <c r="F118" s="213" t="s">
        <v>1052</v>
      </c>
      <c r="G118" s="210"/>
      <c r="H118" s="214">
        <v>36.63</v>
      </c>
      <c r="I118" s="215"/>
      <c r="J118" s="215"/>
      <c r="K118" s="210"/>
      <c r="L118" s="210"/>
      <c r="M118" s="216"/>
      <c r="N118" s="217"/>
      <c r="O118" s="218"/>
      <c r="P118" s="218"/>
      <c r="Q118" s="218"/>
      <c r="R118" s="218"/>
      <c r="S118" s="218"/>
      <c r="T118" s="218"/>
      <c r="U118" s="218"/>
      <c r="V118" s="218"/>
      <c r="W118" s="218"/>
      <c r="X118" s="219"/>
      <c r="AT118" s="220" t="s">
        <v>163</v>
      </c>
      <c r="AU118" s="220" t="s">
        <v>78</v>
      </c>
      <c r="AV118" s="208" t="s">
        <v>78</v>
      </c>
      <c r="AW118" s="208" t="s">
        <v>7</v>
      </c>
      <c r="AX118" s="208" t="s">
        <v>69</v>
      </c>
      <c r="AY118" s="220" t="s">
        <v>144</v>
      </c>
    </row>
    <row r="119" spans="2:51" s="208" customFormat="1" ht="40.5">
      <c r="B119" s="209"/>
      <c r="C119" s="210"/>
      <c r="D119" s="211" t="s">
        <v>163</v>
      </c>
      <c r="E119" s="212"/>
      <c r="F119" s="213" t="s">
        <v>1053</v>
      </c>
      <c r="G119" s="210"/>
      <c r="H119" s="214">
        <v>110.726</v>
      </c>
      <c r="I119" s="215"/>
      <c r="J119" s="215"/>
      <c r="K119" s="210"/>
      <c r="L119" s="210"/>
      <c r="M119" s="216"/>
      <c r="N119" s="217"/>
      <c r="O119" s="218"/>
      <c r="P119" s="218"/>
      <c r="Q119" s="218"/>
      <c r="R119" s="218"/>
      <c r="S119" s="218"/>
      <c r="T119" s="218"/>
      <c r="U119" s="218"/>
      <c r="V119" s="218"/>
      <c r="W119" s="218"/>
      <c r="X119" s="219"/>
      <c r="AT119" s="220" t="s">
        <v>163</v>
      </c>
      <c r="AU119" s="220" t="s">
        <v>78</v>
      </c>
      <c r="AV119" s="208" t="s">
        <v>78</v>
      </c>
      <c r="AW119" s="208" t="s">
        <v>7</v>
      </c>
      <c r="AX119" s="208" t="s">
        <v>69</v>
      </c>
      <c r="AY119" s="220" t="s">
        <v>144</v>
      </c>
    </row>
    <row r="120" spans="2:51" s="233" customFormat="1" ht="13.5">
      <c r="B120" s="234"/>
      <c r="C120" s="235"/>
      <c r="D120" s="211" t="s">
        <v>163</v>
      </c>
      <c r="E120" s="236"/>
      <c r="F120" s="237" t="s">
        <v>207</v>
      </c>
      <c r="G120" s="235"/>
      <c r="H120" s="238">
        <v>147.356</v>
      </c>
      <c r="I120" s="239"/>
      <c r="J120" s="239"/>
      <c r="K120" s="235"/>
      <c r="L120" s="235"/>
      <c r="M120" s="240"/>
      <c r="N120" s="241"/>
      <c r="O120" s="242"/>
      <c r="P120" s="242"/>
      <c r="Q120" s="242"/>
      <c r="R120" s="242"/>
      <c r="S120" s="242"/>
      <c r="T120" s="242"/>
      <c r="U120" s="242"/>
      <c r="V120" s="242"/>
      <c r="W120" s="242"/>
      <c r="X120" s="243"/>
      <c r="AT120" s="244" t="s">
        <v>163</v>
      </c>
      <c r="AU120" s="244" t="s">
        <v>78</v>
      </c>
      <c r="AV120" s="233" t="s">
        <v>84</v>
      </c>
      <c r="AW120" s="233" t="s">
        <v>7</v>
      </c>
      <c r="AX120" s="233" t="s">
        <v>74</v>
      </c>
      <c r="AY120" s="244" t="s">
        <v>144</v>
      </c>
    </row>
    <row r="121" spans="2:65" s="27" customFormat="1" ht="16.5" customHeight="1">
      <c r="B121" s="28"/>
      <c r="C121" s="196" t="s">
        <v>217</v>
      </c>
      <c r="D121" s="196" t="s">
        <v>146</v>
      </c>
      <c r="E121" s="197" t="s">
        <v>214</v>
      </c>
      <c r="F121" s="198" t="s">
        <v>215</v>
      </c>
      <c r="G121" s="199" t="s">
        <v>204</v>
      </c>
      <c r="H121" s="200">
        <v>147.356</v>
      </c>
      <c r="I121" s="201"/>
      <c r="J121" s="201"/>
      <c r="K121" s="202">
        <f>ROUND(P121*H121,2)</f>
        <v>0</v>
      </c>
      <c r="L121" s="198"/>
      <c r="M121" s="49"/>
      <c r="N121" s="203"/>
      <c r="O121" s="204" t="s">
        <v>38</v>
      </c>
      <c r="P121" s="125">
        <f>I121+J121</f>
        <v>0</v>
      </c>
      <c r="Q121" s="125">
        <f>ROUND(I121*H121,2)</f>
        <v>0</v>
      </c>
      <c r="R121" s="125">
        <f>ROUND(J121*H121,2)</f>
        <v>0</v>
      </c>
      <c r="S121" s="29"/>
      <c r="T121" s="205">
        <f>S121*H121</f>
        <v>0</v>
      </c>
      <c r="U121" s="205">
        <v>0</v>
      </c>
      <c r="V121" s="205">
        <f>U121*H121</f>
        <v>0</v>
      </c>
      <c r="W121" s="205">
        <v>0</v>
      </c>
      <c r="X121" s="206">
        <f>W121*H121</f>
        <v>0</v>
      </c>
      <c r="AR121" s="10" t="s">
        <v>84</v>
      </c>
      <c r="AT121" s="10" t="s">
        <v>146</v>
      </c>
      <c r="AU121" s="10" t="s">
        <v>78</v>
      </c>
      <c r="AY121" s="10" t="s">
        <v>144</v>
      </c>
      <c r="BE121" s="207">
        <f>IF(O121="základní",K121,0)</f>
        <v>0</v>
      </c>
      <c r="BF121" s="207">
        <f>IF(O121="snížená",K121,0)</f>
        <v>0</v>
      </c>
      <c r="BG121" s="207">
        <f>IF(O121="zákl. přenesená",K121,0)</f>
        <v>0</v>
      </c>
      <c r="BH121" s="207">
        <f>IF(O121="sníž. přenesená",K121,0)</f>
        <v>0</v>
      </c>
      <c r="BI121" s="207">
        <f>IF(O121="nulová",K121,0)</f>
        <v>0</v>
      </c>
      <c r="BJ121" s="10" t="s">
        <v>74</v>
      </c>
      <c r="BK121" s="207">
        <f>ROUND(P121*H121,2)</f>
        <v>0</v>
      </c>
      <c r="BL121" s="10" t="s">
        <v>84</v>
      </c>
      <c r="BM121" s="10" t="s">
        <v>1065</v>
      </c>
    </row>
    <row r="122" spans="2:65" s="27" customFormat="1" ht="16.5" customHeight="1">
      <c r="B122" s="28"/>
      <c r="C122" s="196" t="s">
        <v>221</v>
      </c>
      <c r="D122" s="196" t="s">
        <v>146</v>
      </c>
      <c r="E122" s="197" t="s">
        <v>952</v>
      </c>
      <c r="F122" s="198" t="s">
        <v>953</v>
      </c>
      <c r="G122" s="199" t="s">
        <v>171</v>
      </c>
      <c r="H122" s="200">
        <v>57.992</v>
      </c>
      <c r="I122" s="201"/>
      <c r="J122" s="201"/>
      <c r="K122" s="202">
        <f>ROUND(P122*H122,2)</f>
        <v>0</v>
      </c>
      <c r="L122" s="198"/>
      <c r="M122" s="49"/>
      <c r="N122" s="203"/>
      <c r="O122" s="204" t="s">
        <v>38</v>
      </c>
      <c r="P122" s="125">
        <f>I122+J122</f>
        <v>0</v>
      </c>
      <c r="Q122" s="125">
        <f>ROUND(I122*H122,2)</f>
        <v>0</v>
      </c>
      <c r="R122" s="125">
        <f>ROUND(J122*H122,2)</f>
        <v>0</v>
      </c>
      <c r="S122" s="29"/>
      <c r="T122" s="205">
        <f>S122*H122</f>
        <v>0</v>
      </c>
      <c r="U122" s="205">
        <v>0</v>
      </c>
      <c r="V122" s="205">
        <f>U122*H122</f>
        <v>0</v>
      </c>
      <c r="W122" s="205">
        <v>0</v>
      </c>
      <c r="X122" s="206">
        <f>W122*H122</f>
        <v>0</v>
      </c>
      <c r="AR122" s="10" t="s">
        <v>84</v>
      </c>
      <c r="AT122" s="10" t="s">
        <v>146</v>
      </c>
      <c r="AU122" s="10" t="s">
        <v>78</v>
      </c>
      <c r="AY122" s="10" t="s">
        <v>144</v>
      </c>
      <c r="BE122" s="207">
        <f>IF(O122="základní",K122,0)</f>
        <v>0</v>
      </c>
      <c r="BF122" s="207">
        <f>IF(O122="snížená",K122,0)</f>
        <v>0</v>
      </c>
      <c r="BG122" s="207">
        <f>IF(O122="zákl. přenesená",K122,0)</f>
        <v>0</v>
      </c>
      <c r="BH122" s="207">
        <f>IF(O122="sníž. přenesená",K122,0)</f>
        <v>0</v>
      </c>
      <c r="BI122" s="207">
        <f>IF(O122="nulová",K122,0)</f>
        <v>0</v>
      </c>
      <c r="BJ122" s="10" t="s">
        <v>74</v>
      </c>
      <c r="BK122" s="207">
        <f>ROUND(P122*H122,2)</f>
        <v>0</v>
      </c>
      <c r="BL122" s="10" t="s">
        <v>84</v>
      </c>
      <c r="BM122" s="10" t="s">
        <v>1066</v>
      </c>
    </row>
    <row r="123" spans="2:51" s="208" customFormat="1" ht="13.5">
      <c r="B123" s="209"/>
      <c r="C123" s="210"/>
      <c r="D123" s="211" t="s">
        <v>163</v>
      </c>
      <c r="E123" s="212"/>
      <c r="F123" s="213" t="s">
        <v>1067</v>
      </c>
      <c r="G123" s="210"/>
      <c r="H123" s="214">
        <v>57.992</v>
      </c>
      <c r="I123" s="215"/>
      <c r="J123" s="215"/>
      <c r="K123" s="210"/>
      <c r="L123" s="210"/>
      <c r="M123" s="216"/>
      <c r="N123" s="217"/>
      <c r="O123" s="218"/>
      <c r="P123" s="218"/>
      <c r="Q123" s="218"/>
      <c r="R123" s="218"/>
      <c r="S123" s="218"/>
      <c r="T123" s="218"/>
      <c r="U123" s="218"/>
      <c r="V123" s="218"/>
      <c r="W123" s="218"/>
      <c r="X123" s="219"/>
      <c r="AT123" s="220" t="s">
        <v>163</v>
      </c>
      <c r="AU123" s="220" t="s">
        <v>78</v>
      </c>
      <c r="AV123" s="208" t="s">
        <v>78</v>
      </c>
      <c r="AW123" s="208" t="s">
        <v>7</v>
      </c>
      <c r="AX123" s="208" t="s">
        <v>74</v>
      </c>
      <c r="AY123" s="220" t="s">
        <v>144</v>
      </c>
    </row>
    <row r="124" spans="2:65" s="27" customFormat="1" ht="16.5" customHeight="1">
      <c r="B124" s="28"/>
      <c r="C124" s="196" t="s">
        <v>11</v>
      </c>
      <c r="D124" s="196" t="s">
        <v>146</v>
      </c>
      <c r="E124" s="197" t="s">
        <v>956</v>
      </c>
      <c r="F124" s="198" t="s">
        <v>957</v>
      </c>
      <c r="G124" s="199" t="s">
        <v>171</v>
      </c>
      <c r="H124" s="200">
        <v>6.444</v>
      </c>
      <c r="I124" s="201"/>
      <c r="J124" s="201"/>
      <c r="K124" s="202">
        <f>ROUND(P124*H124,2)</f>
        <v>0</v>
      </c>
      <c r="L124" s="198"/>
      <c r="M124" s="49"/>
      <c r="N124" s="203"/>
      <c r="O124" s="204" t="s">
        <v>38</v>
      </c>
      <c r="P124" s="125">
        <f>I124+J124</f>
        <v>0</v>
      </c>
      <c r="Q124" s="125">
        <f>ROUND(I124*H124,2)</f>
        <v>0</v>
      </c>
      <c r="R124" s="125">
        <f>ROUND(J124*H124,2)</f>
        <v>0</v>
      </c>
      <c r="S124" s="29"/>
      <c r="T124" s="205">
        <f>S124*H124</f>
        <v>0</v>
      </c>
      <c r="U124" s="205">
        <v>0</v>
      </c>
      <c r="V124" s="205">
        <f>U124*H124</f>
        <v>0</v>
      </c>
      <c r="W124" s="205">
        <v>0</v>
      </c>
      <c r="X124" s="206">
        <f>W124*H124</f>
        <v>0</v>
      </c>
      <c r="AR124" s="10" t="s">
        <v>84</v>
      </c>
      <c r="AT124" s="10" t="s">
        <v>146</v>
      </c>
      <c r="AU124" s="10" t="s">
        <v>78</v>
      </c>
      <c r="AY124" s="10" t="s">
        <v>144</v>
      </c>
      <c r="BE124" s="207">
        <f>IF(O124="základní",K124,0)</f>
        <v>0</v>
      </c>
      <c r="BF124" s="207">
        <f>IF(O124="snížená",K124,0)</f>
        <v>0</v>
      </c>
      <c r="BG124" s="207">
        <f>IF(O124="zákl. přenesená",K124,0)</f>
        <v>0</v>
      </c>
      <c r="BH124" s="207">
        <f>IF(O124="sníž. přenesená",K124,0)</f>
        <v>0</v>
      </c>
      <c r="BI124" s="207">
        <f>IF(O124="nulová",K124,0)</f>
        <v>0</v>
      </c>
      <c r="BJ124" s="10" t="s">
        <v>74</v>
      </c>
      <c r="BK124" s="207">
        <f>ROUND(P124*H124,2)</f>
        <v>0</v>
      </c>
      <c r="BL124" s="10" t="s">
        <v>84</v>
      </c>
      <c r="BM124" s="10" t="s">
        <v>1068</v>
      </c>
    </row>
    <row r="125" spans="2:65" s="27" customFormat="1" ht="16.5" customHeight="1">
      <c r="B125" s="28"/>
      <c r="C125" s="196" t="s">
        <v>229</v>
      </c>
      <c r="D125" s="196" t="s">
        <v>146</v>
      </c>
      <c r="E125" s="197" t="s">
        <v>230</v>
      </c>
      <c r="F125" s="198" t="s">
        <v>231</v>
      </c>
      <c r="G125" s="199" t="s">
        <v>171</v>
      </c>
      <c r="H125" s="200">
        <v>86.308</v>
      </c>
      <c r="I125" s="201"/>
      <c r="J125" s="201"/>
      <c r="K125" s="202">
        <f>ROUND(P125*H125,2)</f>
        <v>0</v>
      </c>
      <c r="L125" s="198"/>
      <c r="M125" s="49"/>
      <c r="N125" s="203"/>
      <c r="O125" s="204" t="s">
        <v>38</v>
      </c>
      <c r="P125" s="125">
        <f>I125+J125</f>
        <v>0</v>
      </c>
      <c r="Q125" s="125">
        <f>ROUND(I125*H125,2)</f>
        <v>0</v>
      </c>
      <c r="R125" s="125">
        <f>ROUND(J125*H125,2)</f>
        <v>0</v>
      </c>
      <c r="S125" s="29"/>
      <c r="T125" s="205">
        <f>S125*H125</f>
        <v>0</v>
      </c>
      <c r="U125" s="205">
        <v>0</v>
      </c>
      <c r="V125" s="205">
        <f>U125*H125</f>
        <v>0</v>
      </c>
      <c r="W125" s="205">
        <v>0</v>
      </c>
      <c r="X125" s="206">
        <f>W125*H125</f>
        <v>0</v>
      </c>
      <c r="AR125" s="10" t="s">
        <v>84</v>
      </c>
      <c r="AT125" s="10" t="s">
        <v>146</v>
      </c>
      <c r="AU125" s="10" t="s">
        <v>78</v>
      </c>
      <c r="AY125" s="10" t="s">
        <v>144</v>
      </c>
      <c r="BE125" s="207">
        <f>IF(O125="základní",K125,0)</f>
        <v>0</v>
      </c>
      <c r="BF125" s="207">
        <f>IF(O125="snížená",K125,0)</f>
        <v>0</v>
      </c>
      <c r="BG125" s="207">
        <f>IF(O125="zákl. přenesená",K125,0)</f>
        <v>0</v>
      </c>
      <c r="BH125" s="207">
        <f>IF(O125="sníž. přenesená",K125,0)</f>
        <v>0</v>
      </c>
      <c r="BI125" s="207">
        <f>IF(O125="nulová",K125,0)</f>
        <v>0</v>
      </c>
      <c r="BJ125" s="10" t="s">
        <v>74</v>
      </c>
      <c r="BK125" s="207">
        <f>ROUND(P125*H125,2)</f>
        <v>0</v>
      </c>
      <c r="BL125" s="10" t="s">
        <v>84</v>
      </c>
      <c r="BM125" s="10" t="s">
        <v>1069</v>
      </c>
    </row>
    <row r="126" spans="2:51" s="208" customFormat="1" ht="13.5">
      <c r="B126" s="209"/>
      <c r="C126" s="210"/>
      <c r="D126" s="211" t="s">
        <v>163</v>
      </c>
      <c r="E126" s="212"/>
      <c r="F126" s="213" t="s">
        <v>1070</v>
      </c>
      <c r="G126" s="210"/>
      <c r="H126" s="214">
        <v>86.308</v>
      </c>
      <c r="I126" s="215"/>
      <c r="J126" s="215"/>
      <c r="K126" s="210"/>
      <c r="L126" s="210"/>
      <c r="M126" s="216"/>
      <c r="N126" s="217"/>
      <c r="O126" s="218"/>
      <c r="P126" s="218"/>
      <c r="Q126" s="218"/>
      <c r="R126" s="218"/>
      <c r="S126" s="218"/>
      <c r="T126" s="218"/>
      <c r="U126" s="218"/>
      <c r="V126" s="218"/>
      <c r="W126" s="218"/>
      <c r="X126" s="219"/>
      <c r="AT126" s="220" t="s">
        <v>163</v>
      </c>
      <c r="AU126" s="220" t="s">
        <v>78</v>
      </c>
      <c r="AV126" s="208" t="s">
        <v>78</v>
      </c>
      <c r="AW126" s="208" t="s">
        <v>7</v>
      </c>
      <c r="AX126" s="208" t="s">
        <v>74</v>
      </c>
      <c r="AY126" s="220" t="s">
        <v>144</v>
      </c>
    </row>
    <row r="127" spans="2:65" s="27" customFormat="1" ht="16.5" customHeight="1">
      <c r="B127" s="28"/>
      <c r="C127" s="196" t="s">
        <v>234</v>
      </c>
      <c r="D127" s="196" t="s">
        <v>146</v>
      </c>
      <c r="E127" s="197" t="s">
        <v>235</v>
      </c>
      <c r="F127" s="198" t="s">
        <v>236</v>
      </c>
      <c r="G127" s="199" t="s">
        <v>171</v>
      </c>
      <c r="H127" s="200">
        <v>14.838</v>
      </c>
      <c r="I127" s="201"/>
      <c r="J127" s="201"/>
      <c r="K127" s="202">
        <f>ROUND(P127*H127,2)</f>
        <v>0</v>
      </c>
      <c r="L127" s="198"/>
      <c r="M127" s="49"/>
      <c r="N127" s="203"/>
      <c r="O127" s="204" t="s">
        <v>38</v>
      </c>
      <c r="P127" s="125">
        <f>I127+J127</f>
        <v>0</v>
      </c>
      <c r="Q127" s="125">
        <f>ROUND(I127*H127,2)</f>
        <v>0</v>
      </c>
      <c r="R127" s="125">
        <f>ROUND(J127*H127,2)</f>
        <v>0</v>
      </c>
      <c r="S127" s="29"/>
      <c r="T127" s="205">
        <f>S127*H127</f>
        <v>0</v>
      </c>
      <c r="U127" s="205">
        <v>0</v>
      </c>
      <c r="V127" s="205">
        <f>U127*H127</f>
        <v>0</v>
      </c>
      <c r="W127" s="205">
        <v>0</v>
      </c>
      <c r="X127" s="206">
        <f>W127*H127</f>
        <v>0</v>
      </c>
      <c r="AR127" s="10" t="s">
        <v>84</v>
      </c>
      <c r="AT127" s="10" t="s">
        <v>146</v>
      </c>
      <c r="AU127" s="10" t="s">
        <v>78</v>
      </c>
      <c r="AY127" s="10" t="s">
        <v>144</v>
      </c>
      <c r="BE127" s="207">
        <f>IF(O127="základní",K127,0)</f>
        <v>0</v>
      </c>
      <c r="BF127" s="207">
        <f>IF(O127="snížená",K127,0)</f>
        <v>0</v>
      </c>
      <c r="BG127" s="207">
        <f>IF(O127="zákl. přenesená",K127,0)</f>
        <v>0</v>
      </c>
      <c r="BH127" s="207">
        <f>IF(O127="sníž. přenesená",K127,0)</f>
        <v>0</v>
      </c>
      <c r="BI127" s="207">
        <f>IF(O127="nulová",K127,0)</f>
        <v>0</v>
      </c>
      <c r="BJ127" s="10" t="s">
        <v>74</v>
      </c>
      <c r="BK127" s="207">
        <f>ROUND(P127*H127,2)</f>
        <v>0</v>
      </c>
      <c r="BL127" s="10" t="s">
        <v>84</v>
      </c>
      <c r="BM127" s="10" t="s">
        <v>1071</v>
      </c>
    </row>
    <row r="128" spans="2:51" s="208" customFormat="1" ht="13.5">
      <c r="B128" s="209"/>
      <c r="C128" s="210"/>
      <c r="D128" s="211" t="s">
        <v>163</v>
      </c>
      <c r="E128" s="212"/>
      <c r="F128" s="213" t="s">
        <v>1072</v>
      </c>
      <c r="G128" s="210"/>
      <c r="H128" s="214">
        <v>14.838</v>
      </c>
      <c r="I128" s="215"/>
      <c r="J128" s="215"/>
      <c r="K128" s="210"/>
      <c r="L128" s="210"/>
      <c r="M128" s="216"/>
      <c r="N128" s="217"/>
      <c r="O128" s="218"/>
      <c r="P128" s="218"/>
      <c r="Q128" s="218"/>
      <c r="R128" s="218"/>
      <c r="S128" s="218"/>
      <c r="T128" s="218"/>
      <c r="U128" s="218"/>
      <c r="V128" s="218"/>
      <c r="W128" s="218"/>
      <c r="X128" s="219"/>
      <c r="AT128" s="220" t="s">
        <v>163</v>
      </c>
      <c r="AU128" s="220" t="s">
        <v>78</v>
      </c>
      <c r="AV128" s="208" t="s">
        <v>78</v>
      </c>
      <c r="AW128" s="208" t="s">
        <v>7</v>
      </c>
      <c r="AX128" s="208" t="s">
        <v>74</v>
      </c>
      <c r="AY128" s="220" t="s">
        <v>144</v>
      </c>
    </row>
    <row r="129" spans="2:65" s="27" customFormat="1" ht="25.5" customHeight="1">
      <c r="B129" s="28"/>
      <c r="C129" s="196" t="s">
        <v>239</v>
      </c>
      <c r="D129" s="196" t="s">
        <v>146</v>
      </c>
      <c r="E129" s="197" t="s">
        <v>240</v>
      </c>
      <c r="F129" s="198" t="s">
        <v>241</v>
      </c>
      <c r="G129" s="199" t="s">
        <v>171</v>
      </c>
      <c r="H129" s="200">
        <v>148.38</v>
      </c>
      <c r="I129" s="201"/>
      <c r="J129" s="201"/>
      <c r="K129" s="202">
        <f>ROUND(P129*H129,2)</f>
        <v>0</v>
      </c>
      <c r="L129" s="198"/>
      <c r="M129" s="49"/>
      <c r="N129" s="203"/>
      <c r="O129" s="204" t="s">
        <v>38</v>
      </c>
      <c r="P129" s="125">
        <f>I129+J129</f>
        <v>0</v>
      </c>
      <c r="Q129" s="125">
        <f>ROUND(I129*H129,2)</f>
        <v>0</v>
      </c>
      <c r="R129" s="125">
        <f>ROUND(J129*H129,2)</f>
        <v>0</v>
      </c>
      <c r="S129" s="29"/>
      <c r="T129" s="205">
        <f>S129*H129</f>
        <v>0</v>
      </c>
      <c r="U129" s="205">
        <v>0</v>
      </c>
      <c r="V129" s="205">
        <f>U129*H129</f>
        <v>0</v>
      </c>
      <c r="W129" s="205">
        <v>0</v>
      </c>
      <c r="X129" s="206">
        <f>W129*H129</f>
        <v>0</v>
      </c>
      <c r="AR129" s="10" t="s">
        <v>84</v>
      </c>
      <c r="AT129" s="10" t="s">
        <v>146</v>
      </c>
      <c r="AU129" s="10" t="s">
        <v>78</v>
      </c>
      <c r="AY129" s="10" t="s">
        <v>144</v>
      </c>
      <c r="BE129" s="207">
        <f>IF(O129="základní",K129,0)</f>
        <v>0</v>
      </c>
      <c r="BF129" s="207">
        <f>IF(O129="snížená",K129,0)</f>
        <v>0</v>
      </c>
      <c r="BG129" s="207">
        <f>IF(O129="zákl. přenesená",K129,0)</f>
        <v>0</v>
      </c>
      <c r="BH129" s="207">
        <f>IF(O129="sníž. přenesená",K129,0)</f>
        <v>0</v>
      </c>
      <c r="BI129" s="207">
        <f>IF(O129="nulová",K129,0)</f>
        <v>0</v>
      </c>
      <c r="BJ129" s="10" t="s">
        <v>74</v>
      </c>
      <c r="BK129" s="207">
        <f>ROUND(P129*H129,2)</f>
        <v>0</v>
      </c>
      <c r="BL129" s="10" t="s">
        <v>84</v>
      </c>
      <c r="BM129" s="10" t="s">
        <v>1073</v>
      </c>
    </row>
    <row r="130" spans="2:51" s="208" customFormat="1" ht="13.5">
      <c r="B130" s="209"/>
      <c r="C130" s="210"/>
      <c r="D130" s="211" t="s">
        <v>163</v>
      </c>
      <c r="E130" s="212"/>
      <c r="F130" s="213" t="s">
        <v>1074</v>
      </c>
      <c r="G130" s="210"/>
      <c r="H130" s="214">
        <v>148.38</v>
      </c>
      <c r="I130" s="215"/>
      <c r="J130" s="215"/>
      <c r="K130" s="210"/>
      <c r="L130" s="210"/>
      <c r="M130" s="216"/>
      <c r="N130" s="217"/>
      <c r="O130" s="218"/>
      <c r="P130" s="218"/>
      <c r="Q130" s="218"/>
      <c r="R130" s="218"/>
      <c r="S130" s="218"/>
      <c r="T130" s="218"/>
      <c r="U130" s="218"/>
      <c r="V130" s="218"/>
      <c r="W130" s="218"/>
      <c r="X130" s="219"/>
      <c r="AT130" s="220" t="s">
        <v>163</v>
      </c>
      <c r="AU130" s="220" t="s">
        <v>78</v>
      </c>
      <c r="AV130" s="208" t="s">
        <v>78</v>
      </c>
      <c r="AW130" s="208" t="s">
        <v>7</v>
      </c>
      <c r="AX130" s="208" t="s">
        <v>74</v>
      </c>
      <c r="AY130" s="220" t="s">
        <v>144</v>
      </c>
    </row>
    <row r="131" spans="2:65" s="27" customFormat="1" ht="16.5" customHeight="1">
      <c r="B131" s="28"/>
      <c r="C131" s="196" t="s">
        <v>244</v>
      </c>
      <c r="D131" s="196" t="s">
        <v>146</v>
      </c>
      <c r="E131" s="197" t="s">
        <v>245</v>
      </c>
      <c r="F131" s="198" t="s">
        <v>246</v>
      </c>
      <c r="G131" s="199" t="s">
        <v>171</v>
      </c>
      <c r="H131" s="200">
        <v>6.444</v>
      </c>
      <c r="I131" s="201"/>
      <c r="J131" s="201"/>
      <c r="K131" s="202">
        <f>ROUND(P131*H131,2)</f>
        <v>0</v>
      </c>
      <c r="L131" s="198"/>
      <c r="M131" s="49"/>
      <c r="N131" s="203"/>
      <c r="O131" s="204" t="s">
        <v>38</v>
      </c>
      <c r="P131" s="125">
        <f>I131+J131</f>
        <v>0</v>
      </c>
      <c r="Q131" s="125">
        <f>ROUND(I131*H131,2)</f>
        <v>0</v>
      </c>
      <c r="R131" s="125">
        <f>ROUND(J131*H131,2)</f>
        <v>0</v>
      </c>
      <c r="S131" s="29"/>
      <c r="T131" s="205">
        <f>S131*H131</f>
        <v>0</v>
      </c>
      <c r="U131" s="205">
        <v>0</v>
      </c>
      <c r="V131" s="205">
        <f>U131*H131</f>
        <v>0</v>
      </c>
      <c r="W131" s="205">
        <v>0</v>
      </c>
      <c r="X131" s="206">
        <f>W131*H131</f>
        <v>0</v>
      </c>
      <c r="AR131" s="10" t="s">
        <v>84</v>
      </c>
      <c r="AT131" s="10" t="s">
        <v>146</v>
      </c>
      <c r="AU131" s="10" t="s">
        <v>78</v>
      </c>
      <c r="AY131" s="10" t="s">
        <v>144</v>
      </c>
      <c r="BE131" s="207">
        <f>IF(O131="základní",K131,0)</f>
        <v>0</v>
      </c>
      <c r="BF131" s="207">
        <f>IF(O131="snížená",K131,0)</f>
        <v>0</v>
      </c>
      <c r="BG131" s="207">
        <f>IF(O131="zákl. přenesená",K131,0)</f>
        <v>0</v>
      </c>
      <c r="BH131" s="207">
        <f>IF(O131="sníž. přenesená",K131,0)</f>
        <v>0</v>
      </c>
      <c r="BI131" s="207">
        <f>IF(O131="nulová",K131,0)</f>
        <v>0</v>
      </c>
      <c r="BJ131" s="10" t="s">
        <v>74</v>
      </c>
      <c r="BK131" s="207">
        <f>ROUND(P131*H131,2)</f>
        <v>0</v>
      </c>
      <c r="BL131" s="10" t="s">
        <v>84</v>
      </c>
      <c r="BM131" s="10" t="s">
        <v>1075</v>
      </c>
    </row>
    <row r="132" spans="2:65" s="27" customFormat="1" ht="25.5" customHeight="1">
      <c r="B132" s="28"/>
      <c r="C132" s="196" t="s">
        <v>248</v>
      </c>
      <c r="D132" s="196" t="s">
        <v>146</v>
      </c>
      <c r="E132" s="197" t="s">
        <v>249</v>
      </c>
      <c r="F132" s="198" t="s">
        <v>250</v>
      </c>
      <c r="G132" s="199" t="s">
        <v>171</v>
      </c>
      <c r="H132" s="200">
        <v>64.44</v>
      </c>
      <c r="I132" s="201"/>
      <c r="J132" s="201"/>
      <c r="K132" s="202">
        <f>ROUND(P132*H132,2)</f>
        <v>0</v>
      </c>
      <c r="L132" s="198"/>
      <c r="M132" s="49"/>
      <c r="N132" s="203"/>
      <c r="O132" s="204" t="s">
        <v>38</v>
      </c>
      <c r="P132" s="125">
        <f>I132+J132</f>
        <v>0</v>
      </c>
      <c r="Q132" s="125">
        <f>ROUND(I132*H132,2)</f>
        <v>0</v>
      </c>
      <c r="R132" s="125">
        <f>ROUND(J132*H132,2)</f>
        <v>0</v>
      </c>
      <c r="S132" s="29"/>
      <c r="T132" s="205">
        <f>S132*H132</f>
        <v>0</v>
      </c>
      <c r="U132" s="205">
        <v>0</v>
      </c>
      <c r="V132" s="205">
        <f>U132*H132</f>
        <v>0</v>
      </c>
      <c r="W132" s="205">
        <v>0</v>
      </c>
      <c r="X132" s="206">
        <f>W132*H132</f>
        <v>0</v>
      </c>
      <c r="AR132" s="10" t="s">
        <v>84</v>
      </c>
      <c r="AT132" s="10" t="s">
        <v>146</v>
      </c>
      <c r="AU132" s="10" t="s">
        <v>78</v>
      </c>
      <c r="AY132" s="10" t="s">
        <v>144</v>
      </c>
      <c r="BE132" s="207">
        <f>IF(O132="základní",K132,0)</f>
        <v>0</v>
      </c>
      <c r="BF132" s="207">
        <f>IF(O132="snížená",K132,0)</f>
        <v>0</v>
      </c>
      <c r="BG132" s="207">
        <f>IF(O132="zákl. přenesená",K132,0)</f>
        <v>0</v>
      </c>
      <c r="BH132" s="207">
        <f>IF(O132="sníž. přenesená",K132,0)</f>
        <v>0</v>
      </c>
      <c r="BI132" s="207">
        <f>IF(O132="nulová",K132,0)</f>
        <v>0</v>
      </c>
      <c r="BJ132" s="10" t="s">
        <v>74</v>
      </c>
      <c r="BK132" s="207">
        <f>ROUND(P132*H132,2)</f>
        <v>0</v>
      </c>
      <c r="BL132" s="10" t="s">
        <v>84</v>
      </c>
      <c r="BM132" s="10" t="s">
        <v>1076</v>
      </c>
    </row>
    <row r="133" spans="2:51" s="208" customFormat="1" ht="13.5">
      <c r="B133" s="209"/>
      <c r="C133" s="210"/>
      <c r="D133" s="211" t="s">
        <v>163</v>
      </c>
      <c r="E133" s="212"/>
      <c r="F133" s="213" t="s">
        <v>1077</v>
      </c>
      <c r="G133" s="210"/>
      <c r="H133" s="214">
        <v>64.44</v>
      </c>
      <c r="I133" s="215"/>
      <c r="J133" s="215"/>
      <c r="K133" s="210"/>
      <c r="L133" s="210"/>
      <c r="M133" s="216"/>
      <c r="N133" s="217"/>
      <c r="O133" s="218"/>
      <c r="P133" s="218"/>
      <c r="Q133" s="218"/>
      <c r="R133" s="218"/>
      <c r="S133" s="218"/>
      <c r="T133" s="218"/>
      <c r="U133" s="218"/>
      <c r="V133" s="218"/>
      <c r="W133" s="218"/>
      <c r="X133" s="219"/>
      <c r="AT133" s="220" t="s">
        <v>163</v>
      </c>
      <c r="AU133" s="220" t="s">
        <v>78</v>
      </c>
      <c r="AV133" s="208" t="s">
        <v>78</v>
      </c>
      <c r="AW133" s="208" t="s">
        <v>7</v>
      </c>
      <c r="AX133" s="208" t="s">
        <v>74</v>
      </c>
      <c r="AY133" s="220" t="s">
        <v>144</v>
      </c>
    </row>
    <row r="134" spans="2:65" s="27" customFormat="1" ht="16.5" customHeight="1">
      <c r="B134" s="28"/>
      <c r="C134" s="196" t="s">
        <v>10</v>
      </c>
      <c r="D134" s="196" t="s">
        <v>146</v>
      </c>
      <c r="E134" s="197" t="s">
        <v>253</v>
      </c>
      <c r="F134" s="198" t="s">
        <v>254</v>
      </c>
      <c r="G134" s="199" t="s">
        <v>171</v>
      </c>
      <c r="H134" s="200">
        <v>21.282</v>
      </c>
      <c r="I134" s="201"/>
      <c r="J134" s="201"/>
      <c r="K134" s="202">
        <f>ROUND(P134*H134,2)</f>
        <v>0</v>
      </c>
      <c r="L134" s="198"/>
      <c r="M134" s="49"/>
      <c r="N134" s="203"/>
      <c r="O134" s="204" t="s">
        <v>38</v>
      </c>
      <c r="P134" s="125">
        <f>I134+J134</f>
        <v>0</v>
      </c>
      <c r="Q134" s="125">
        <f>ROUND(I134*H134,2)</f>
        <v>0</v>
      </c>
      <c r="R134" s="125">
        <f>ROUND(J134*H134,2)</f>
        <v>0</v>
      </c>
      <c r="S134" s="29"/>
      <c r="T134" s="205">
        <f>S134*H134</f>
        <v>0</v>
      </c>
      <c r="U134" s="205">
        <v>0</v>
      </c>
      <c r="V134" s="205">
        <f>U134*H134</f>
        <v>0</v>
      </c>
      <c r="W134" s="205">
        <v>0</v>
      </c>
      <c r="X134" s="206">
        <f>W134*H134</f>
        <v>0</v>
      </c>
      <c r="AR134" s="10" t="s">
        <v>84</v>
      </c>
      <c r="AT134" s="10" t="s">
        <v>146</v>
      </c>
      <c r="AU134" s="10" t="s">
        <v>78</v>
      </c>
      <c r="AY134" s="10" t="s">
        <v>144</v>
      </c>
      <c r="BE134" s="207">
        <f>IF(O134="základní",K134,0)</f>
        <v>0</v>
      </c>
      <c r="BF134" s="207">
        <f>IF(O134="snížená",K134,0)</f>
        <v>0</v>
      </c>
      <c r="BG134" s="207">
        <f>IF(O134="zákl. přenesená",K134,0)</f>
        <v>0</v>
      </c>
      <c r="BH134" s="207">
        <f>IF(O134="sníž. přenesená",K134,0)</f>
        <v>0</v>
      </c>
      <c r="BI134" s="207">
        <f>IF(O134="nulová",K134,0)</f>
        <v>0</v>
      </c>
      <c r="BJ134" s="10" t="s">
        <v>74</v>
      </c>
      <c r="BK134" s="207">
        <f>ROUND(P134*H134,2)</f>
        <v>0</v>
      </c>
      <c r="BL134" s="10" t="s">
        <v>84</v>
      </c>
      <c r="BM134" s="10" t="s">
        <v>1078</v>
      </c>
    </row>
    <row r="135" spans="2:51" s="208" customFormat="1" ht="13.5">
      <c r="B135" s="209"/>
      <c r="C135" s="210"/>
      <c r="D135" s="211" t="s">
        <v>163</v>
      </c>
      <c r="E135" s="212"/>
      <c r="F135" s="213" t="s">
        <v>1079</v>
      </c>
      <c r="G135" s="210"/>
      <c r="H135" s="214">
        <v>21.282</v>
      </c>
      <c r="I135" s="215"/>
      <c r="J135" s="215"/>
      <c r="K135" s="210"/>
      <c r="L135" s="210"/>
      <c r="M135" s="216"/>
      <c r="N135" s="217"/>
      <c r="O135" s="218"/>
      <c r="P135" s="218"/>
      <c r="Q135" s="218"/>
      <c r="R135" s="218"/>
      <c r="S135" s="218"/>
      <c r="T135" s="218"/>
      <c r="U135" s="218"/>
      <c r="V135" s="218"/>
      <c r="W135" s="218"/>
      <c r="X135" s="219"/>
      <c r="AT135" s="220" t="s">
        <v>163</v>
      </c>
      <c r="AU135" s="220" t="s">
        <v>78</v>
      </c>
      <c r="AV135" s="208" t="s">
        <v>78</v>
      </c>
      <c r="AW135" s="208" t="s">
        <v>7</v>
      </c>
      <c r="AX135" s="208" t="s">
        <v>74</v>
      </c>
      <c r="AY135" s="220" t="s">
        <v>144</v>
      </c>
    </row>
    <row r="136" spans="2:65" s="27" customFormat="1" ht="16.5" customHeight="1">
      <c r="B136" s="28"/>
      <c r="C136" s="196" t="s">
        <v>257</v>
      </c>
      <c r="D136" s="196" t="s">
        <v>146</v>
      </c>
      <c r="E136" s="197" t="s">
        <v>258</v>
      </c>
      <c r="F136" s="198" t="s">
        <v>259</v>
      </c>
      <c r="G136" s="199" t="s">
        <v>260</v>
      </c>
      <c r="H136" s="200">
        <v>40.436</v>
      </c>
      <c r="I136" s="201"/>
      <c r="J136" s="201"/>
      <c r="K136" s="202">
        <f>ROUND(P136*H136,2)</f>
        <v>0</v>
      </c>
      <c r="L136" s="198"/>
      <c r="M136" s="49"/>
      <c r="N136" s="203"/>
      <c r="O136" s="204" t="s">
        <v>38</v>
      </c>
      <c r="P136" s="125">
        <f>I136+J136</f>
        <v>0</v>
      </c>
      <c r="Q136" s="125">
        <f>ROUND(I136*H136,2)</f>
        <v>0</v>
      </c>
      <c r="R136" s="125">
        <f>ROUND(J136*H136,2)</f>
        <v>0</v>
      </c>
      <c r="S136" s="29"/>
      <c r="T136" s="205">
        <f>S136*H136</f>
        <v>0</v>
      </c>
      <c r="U136" s="205">
        <v>0</v>
      </c>
      <c r="V136" s="205">
        <f>U136*H136</f>
        <v>0</v>
      </c>
      <c r="W136" s="205">
        <v>0</v>
      </c>
      <c r="X136" s="206">
        <f>W136*H136</f>
        <v>0</v>
      </c>
      <c r="AR136" s="10" t="s">
        <v>84</v>
      </c>
      <c r="AT136" s="10" t="s">
        <v>146</v>
      </c>
      <c r="AU136" s="10" t="s">
        <v>78</v>
      </c>
      <c r="AY136" s="10" t="s">
        <v>144</v>
      </c>
      <c r="BE136" s="207">
        <f>IF(O136="základní",K136,0)</f>
        <v>0</v>
      </c>
      <c r="BF136" s="207">
        <f>IF(O136="snížená",K136,0)</f>
        <v>0</v>
      </c>
      <c r="BG136" s="207">
        <f>IF(O136="zákl. přenesená",K136,0)</f>
        <v>0</v>
      </c>
      <c r="BH136" s="207">
        <f>IF(O136="sníž. přenesená",K136,0)</f>
        <v>0</v>
      </c>
      <c r="BI136" s="207">
        <f>IF(O136="nulová",K136,0)</f>
        <v>0</v>
      </c>
      <c r="BJ136" s="10" t="s">
        <v>74</v>
      </c>
      <c r="BK136" s="207">
        <f>ROUND(P136*H136,2)</f>
        <v>0</v>
      </c>
      <c r="BL136" s="10" t="s">
        <v>84</v>
      </c>
      <c r="BM136" s="10" t="s">
        <v>1080</v>
      </c>
    </row>
    <row r="137" spans="2:51" s="208" customFormat="1" ht="13.5">
      <c r="B137" s="209"/>
      <c r="C137" s="210"/>
      <c r="D137" s="211" t="s">
        <v>163</v>
      </c>
      <c r="E137" s="212"/>
      <c r="F137" s="213" t="s">
        <v>1081</v>
      </c>
      <c r="G137" s="210"/>
      <c r="H137" s="214">
        <v>40.436</v>
      </c>
      <c r="I137" s="215"/>
      <c r="J137" s="215"/>
      <c r="K137" s="210"/>
      <c r="L137" s="210"/>
      <c r="M137" s="216"/>
      <c r="N137" s="217"/>
      <c r="O137" s="218"/>
      <c r="P137" s="218"/>
      <c r="Q137" s="218"/>
      <c r="R137" s="218"/>
      <c r="S137" s="218"/>
      <c r="T137" s="218"/>
      <c r="U137" s="218"/>
      <c r="V137" s="218"/>
      <c r="W137" s="218"/>
      <c r="X137" s="219"/>
      <c r="AT137" s="220" t="s">
        <v>163</v>
      </c>
      <c r="AU137" s="220" t="s">
        <v>78</v>
      </c>
      <c r="AV137" s="208" t="s">
        <v>78</v>
      </c>
      <c r="AW137" s="208" t="s">
        <v>7</v>
      </c>
      <c r="AX137" s="208" t="s">
        <v>74</v>
      </c>
      <c r="AY137" s="220" t="s">
        <v>144</v>
      </c>
    </row>
    <row r="138" spans="2:65" s="27" customFormat="1" ht="16.5" customHeight="1">
      <c r="B138" s="28"/>
      <c r="C138" s="196" t="s">
        <v>263</v>
      </c>
      <c r="D138" s="196" t="s">
        <v>146</v>
      </c>
      <c r="E138" s="197" t="s">
        <v>264</v>
      </c>
      <c r="F138" s="198" t="s">
        <v>265</v>
      </c>
      <c r="G138" s="199" t="s">
        <v>171</v>
      </c>
      <c r="H138" s="200">
        <v>43.154</v>
      </c>
      <c r="I138" s="201"/>
      <c r="J138" s="201"/>
      <c r="K138" s="202">
        <f>ROUND(P138*H138,2)</f>
        <v>0</v>
      </c>
      <c r="L138" s="198"/>
      <c r="M138" s="49"/>
      <c r="N138" s="203"/>
      <c r="O138" s="204" t="s">
        <v>38</v>
      </c>
      <c r="P138" s="125">
        <f>I138+J138</f>
        <v>0</v>
      </c>
      <c r="Q138" s="125">
        <f>ROUND(I138*H138,2)</f>
        <v>0</v>
      </c>
      <c r="R138" s="125">
        <f>ROUND(J138*H138,2)</f>
        <v>0</v>
      </c>
      <c r="S138" s="29"/>
      <c r="T138" s="205">
        <f>S138*H138</f>
        <v>0</v>
      </c>
      <c r="U138" s="205">
        <v>0</v>
      </c>
      <c r="V138" s="205">
        <f>U138*H138</f>
        <v>0</v>
      </c>
      <c r="W138" s="205">
        <v>0</v>
      </c>
      <c r="X138" s="206">
        <f>W138*H138</f>
        <v>0</v>
      </c>
      <c r="AR138" s="10" t="s">
        <v>84</v>
      </c>
      <c r="AT138" s="10" t="s">
        <v>146</v>
      </c>
      <c r="AU138" s="10" t="s">
        <v>78</v>
      </c>
      <c r="AY138" s="10" t="s">
        <v>144</v>
      </c>
      <c r="BE138" s="207">
        <f>IF(O138="základní",K138,0)</f>
        <v>0</v>
      </c>
      <c r="BF138" s="207">
        <f>IF(O138="snížená",K138,0)</f>
        <v>0</v>
      </c>
      <c r="BG138" s="207">
        <f>IF(O138="zákl. přenesená",K138,0)</f>
        <v>0</v>
      </c>
      <c r="BH138" s="207">
        <f>IF(O138="sníž. přenesená",K138,0)</f>
        <v>0</v>
      </c>
      <c r="BI138" s="207">
        <f>IF(O138="nulová",K138,0)</f>
        <v>0</v>
      </c>
      <c r="BJ138" s="10" t="s">
        <v>74</v>
      </c>
      <c r="BK138" s="207">
        <f>ROUND(P138*H138,2)</f>
        <v>0</v>
      </c>
      <c r="BL138" s="10" t="s">
        <v>84</v>
      </c>
      <c r="BM138" s="10" t="s">
        <v>1082</v>
      </c>
    </row>
    <row r="139" spans="2:51" s="208" customFormat="1" ht="13.5">
      <c r="B139" s="209"/>
      <c r="C139" s="210"/>
      <c r="D139" s="211" t="s">
        <v>163</v>
      </c>
      <c r="E139" s="212"/>
      <c r="F139" s="213" t="s">
        <v>1083</v>
      </c>
      <c r="G139" s="210"/>
      <c r="H139" s="214">
        <v>64.435</v>
      </c>
      <c r="I139" s="215"/>
      <c r="J139" s="215"/>
      <c r="K139" s="210"/>
      <c r="L139" s="210"/>
      <c r="M139" s="216"/>
      <c r="N139" s="217"/>
      <c r="O139" s="218"/>
      <c r="P139" s="218"/>
      <c r="Q139" s="218"/>
      <c r="R139" s="218"/>
      <c r="S139" s="218"/>
      <c r="T139" s="218"/>
      <c r="U139" s="218"/>
      <c r="V139" s="218"/>
      <c r="W139" s="218"/>
      <c r="X139" s="219"/>
      <c r="AT139" s="220" t="s">
        <v>163</v>
      </c>
      <c r="AU139" s="220" t="s">
        <v>78</v>
      </c>
      <c r="AV139" s="208" t="s">
        <v>78</v>
      </c>
      <c r="AW139" s="208" t="s">
        <v>7</v>
      </c>
      <c r="AX139" s="208" t="s">
        <v>69</v>
      </c>
      <c r="AY139" s="220" t="s">
        <v>144</v>
      </c>
    </row>
    <row r="140" spans="2:51" s="208" customFormat="1" ht="13.5">
      <c r="B140" s="209"/>
      <c r="C140" s="210"/>
      <c r="D140" s="211" t="s">
        <v>163</v>
      </c>
      <c r="E140" s="212"/>
      <c r="F140" s="213" t="s">
        <v>1084</v>
      </c>
      <c r="G140" s="210"/>
      <c r="H140" s="214">
        <v>-5.94</v>
      </c>
      <c r="I140" s="215"/>
      <c r="J140" s="215"/>
      <c r="K140" s="210"/>
      <c r="L140" s="210"/>
      <c r="M140" s="216"/>
      <c r="N140" s="217"/>
      <c r="O140" s="218"/>
      <c r="P140" s="218"/>
      <c r="Q140" s="218"/>
      <c r="R140" s="218"/>
      <c r="S140" s="218"/>
      <c r="T140" s="218"/>
      <c r="U140" s="218"/>
      <c r="V140" s="218"/>
      <c r="W140" s="218"/>
      <c r="X140" s="219"/>
      <c r="AT140" s="220" t="s">
        <v>163</v>
      </c>
      <c r="AU140" s="220" t="s">
        <v>78</v>
      </c>
      <c r="AV140" s="208" t="s">
        <v>78</v>
      </c>
      <c r="AW140" s="208" t="s">
        <v>7</v>
      </c>
      <c r="AX140" s="208" t="s">
        <v>69</v>
      </c>
      <c r="AY140" s="220" t="s">
        <v>144</v>
      </c>
    </row>
    <row r="141" spans="2:51" s="208" customFormat="1" ht="13.5">
      <c r="B141" s="209"/>
      <c r="C141" s="210"/>
      <c r="D141" s="211" t="s">
        <v>163</v>
      </c>
      <c r="E141" s="212"/>
      <c r="F141" s="213" t="s">
        <v>1085</v>
      </c>
      <c r="G141" s="210"/>
      <c r="H141" s="214">
        <v>-15.341</v>
      </c>
      <c r="I141" s="215"/>
      <c r="J141" s="215"/>
      <c r="K141" s="210"/>
      <c r="L141" s="210"/>
      <c r="M141" s="216"/>
      <c r="N141" s="217"/>
      <c r="O141" s="218"/>
      <c r="P141" s="218"/>
      <c r="Q141" s="218"/>
      <c r="R141" s="218"/>
      <c r="S141" s="218"/>
      <c r="T141" s="218"/>
      <c r="U141" s="218"/>
      <c r="V141" s="218"/>
      <c r="W141" s="218"/>
      <c r="X141" s="219"/>
      <c r="AT141" s="220" t="s">
        <v>163</v>
      </c>
      <c r="AU141" s="220" t="s">
        <v>78</v>
      </c>
      <c r="AV141" s="208" t="s">
        <v>78</v>
      </c>
      <c r="AW141" s="208" t="s">
        <v>7</v>
      </c>
      <c r="AX141" s="208" t="s">
        <v>69</v>
      </c>
      <c r="AY141" s="220" t="s">
        <v>144</v>
      </c>
    </row>
    <row r="142" spans="2:51" s="233" customFormat="1" ht="13.5">
      <c r="B142" s="234"/>
      <c r="C142" s="235"/>
      <c r="D142" s="211" t="s">
        <v>163</v>
      </c>
      <c r="E142" s="236"/>
      <c r="F142" s="237" t="s">
        <v>207</v>
      </c>
      <c r="G142" s="235"/>
      <c r="H142" s="238">
        <v>43.154</v>
      </c>
      <c r="I142" s="239"/>
      <c r="J142" s="239"/>
      <c r="K142" s="235"/>
      <c r="L142" s="235"/>
      <c r="M142" s="240"/>
      <c r="N142" s="241"/>
      <c r="O142" s="242"/>
      <c r="P142" s="242"/>
      <c r="Q142" s="242"/>
      <c r="R142" s="242"/>
      <c r="S142" s="242"/>
      <c r="T142" s="242"/>
      <c r="U142" s="242"/>
      <c r="V142" s="242"/>
      <c r="W142" s="242"/>
      <c r="X142" s="243"/>
      <c r="AT142" s="244" t="s">
        <v>163</v>
      </c>
      <c r="AU142" s="244" t="s">
        <v>78</v>
      </c>
      <c r="AV142" s="233" t="s">
        <v>84</v>
      </c>
      <c r="AW142" s="233" t="s">
        <v>7</v>
      </c>
      <c r="AX142" s="233" t="s">
        <v>74</v>
      </c>
      <c r="AY142" s="244" t="s">
        <v>144</v>
      </c>
    </row>
    <row r="143" spans="2:65" s="27" customFormat="1" ht="25.5" customHeight="1">
      <c r="B143" s="28"/>
      <c r="C143" s="196" t="s">
        <v>272</v>
      </c>
      <c r="D143" s="196" t="s">
        <v>146</v>
      </c>
      <c r="E143" s="197" t="s">
        <v>273</v>
      </c>
      <c r="F143" s="198" t="s">
        <v>274</v>
      </c>
      <c r="G143" s="199" t="s">
        <v>171</v>
      </c>
      <c r="H143" s="200">
        <v>15.53</v>
      </c>
      <c r="I143" s="201"/>
      <c r="J143" s="201"/>
      <c r="K143" s="202">
        <f>ROUND(P143*H143,2)</f>
        <v>0</v>
      </c>
      <c r="L143" s="198"/>
      <c r="M143" s="49"/>
      <c r="N143" s="203"/>
      <c r="O143" s="204" t="s">
        <v>38</v>
      </c>
      <c r="P143" s="125">
        <f>I143+J143</f>
        <v>0</v>
      </c>
      <c r="Q143" s="125">
        <f>ROUND(I143*H143,2)</f>
        <v>0</v>
      </c>
      <c r="R143" s="125">
        <f>ROUND(J143*H143,2)</f>
        <v>0</v>
      </c>
      <c r="S143" s="29"/>
      <c r="T143" s="205">
        <f>S143*H143</f>
        <v>0</v>
      </c>
      <c r="U143" s="205">
        <v>0</v>
      </c>
      <c r="V143" s="205">
        <f>U143*H143</f>
        <v>0</v>
      </c>
      <c r="W143" s="205">
        <v>0</v>
      </c>
      <c r="X143" s="206">
        <f>W143*H143</f>
        <v>0</v>
      </c>
      <c r="AR143" s="10" t="s">
        <v>84</v>
      </c>
      <c r="AT143" s="10" t="s">
        <v>146</v>
      </c>
      <c r="AU143" s="10" t="s">
        <v>78</v>
      </c>
      <c r="AY143" s="10" t="s">
        <v>144</v>
      </c>
      <c r="BE143" s="207">
        <f>IF(O143="základní",K143,0)</f>
        <v>0</v>
      </c>
      <c r="BF143" s="207">
        <f>IF(O143="snížená",K143,0)</f>
        <v>0</v>
      </c>
      <c r="BG143" s="207">
        <f>IF(O143="zákl. přenesená",K143,0)</f>
        <v>0</v>
      </c>
      <c r="BH143" s="207">
        <f>IF(O143="sníž. přenesená",K143,0)</f>
        <v>0</v>
      </c>
      <c r="BI143" s="207">
        <f>IF(O143="nulová",K143,0)</f>
        <v>0</v>
      </c>
      <c r="BJ143" s="10" t="s">
        <v>74</v>
      </c>
      <c r="BK143" s="207">
        <f>ROUND(P143*H143,2)</f>
        <v>0</v>
      </c>
      <c r="BL143" s="10" t="s">
        <v>84</v>
      </c>
      <c r="BM143" s="10" t="s">
        <v>1086</v>
      </c>
    </row>
    <row r="144" spans="2:51" s="208" customFormat="1" ht="13.5">
      <c r="B144" s="209"/>
      <c r="C144" s="210"/>
      <c r="D144" s="211" t="s">
        <v>163</v>
      </c>
      <c r="E144" s="212"/>
      <c r="F144" s="213" t="s">
        <v>1087</v>
      </c>
      <c r="G144" s="210"/>
      <c r="H144" s="214">
        <v>4.86</v>
      </c>
      <c r="I144" s="215"/>
      <c r="J144" s="215"/>
      <c r="K144" s="210"/>
      <c r="L144" s="210"/>
      <c r="M144" s="216"/>
      <c r="N144" s="217"/>
      <c r="O144" s="218"/>
      <c r="P144" s="218"/>
      <c r="Q144" s="218"/>
      <c r="R144" s="218"/>
      <c r="S144" s="218"/>
      <c r="T144" s="218"/>
      <c r="U144" s="218"/>
      <c r="V144" s="218"/>
      <c r="W144" s="218"/>
      <c r="X144" s="219"/>
      <c r="AT144" s="220" t="s">
        <v>163</v>
      </c>
      <c r="AU144" s="220" t="s">
        <v>78</v>
      </c>
      <c r="AV144" s="208" t="s">
        <v>78</v>
      </c>
      <c r="AW144" s="208" t="s">
        <v>7</v>
      </c>
      <c r="AX144" s="208" t="s">
        <v>69</v>
      </c>
      <c r="AY144" s="220" t="s">
        <v>144</v>
      </c>
    </row>
    <row r="145" spans="2:51" s="208" customFormat="1" ht="13.5">
      <c r="B145" s="209"/>
      <c r="C145" s="210"/>
      <c r="D145" s="211" t="s">
        <v>163</v>
      </c>
      <c r="E145" s="212"/>
      <c r="F145" s="213" t="s">
        <v>1088</v>
      </c>
      <c r="G145" s="210"/>
      <c r="H145" s="214">
        <v>10.829</v>
      </c>
      <c r="I145" s="215"/>
      <c r="J145" s="215"/>
      <c r="K145" s="210"/>
      <c r="L145" s="210"/>
      <c r="M145" s="216"/>
      <c r="N145" s="217"/>
      <c r="O145" s="218"/>
      <c r="P145" s="218"/>
      <c r="Q145" s="218"/>
      <c r="R145" s="218"/>
      <c r="S145" s="218"/>
      <c r="T145" s="218"/>
      <c r="U145" s="218"/>
      <c r="V145" s="218"/>
      <c r="W145" s="218"/>
      <c r="X145" s="219"/>
      <c r="AT145" s="220" t="s">
        <v>163</v>
      </c>
      <c r="AU145" s="220" t="s">
        <v>78</v>
      </c>
      <c r="AV145" s="208" t="s">
        <v>78</v>
      </c>
      <c r="AW145" s="208" t="s">
        <v>7</v>
      </c>
      <c r="AX145" s="208" t="s">
        <v>69</v>
      </c>
      <c r="AY145" s="220" t="s">
        <v>144</v>
      </c>
    </row>
    <row r="146" spans="2:51" s="208" customFormat="1" ht="13.5">
      <c r="B146" s="209"/>
      <c r="C146" s="210"/>
      <c r="D146" s="211" t="s">
        <v>163</v>
      </c>
      <c r="E146" s="212"/>
      <c r="F146" s="213" t="s">
        <v>1089</v>
      </c>
      <c r="G146" s="210"/>
      <c r="H146" s="214">
        <v>-0.159</v>
      </c>
      <c r="I146" s="215"/>
      <c r="J146" s="215"/>
      <c r="K146" s="210"/>
      <c r="L146" s="210"/>
      <c r="M146" s="216"/>
      <c r="N146" s="217"/>
      <c r="O146" s="218"/>
      <c r="P146" s="218"/>
      <c r="Q146" s="218"/>
      <c r="R146" s="218"/>
      <c r="S146" s="218"/>
      <c r="T146" s="218"/>
      <c r="U146" s="218"/>
      <c r="V146" s="218"/>
      <c r="W146" s="218"/>
      <c r="X146" s="219"/>
      <c r="AT146" s="220" t="s">
        <v>163</v>
      </c>
      <c r="AU146" s="220" t="s">
        <v>78</v>
      </c>
      <c r="AV146" s="208" t="s">
        <v>78</v>
      </c>
      <c r="AW146" s="208" t="s">
        <v>7</v>
      </c>
      <c r="AX146" s="208" t="s">
        <v>69</v>
      </c>
      <c r="AY146" s="220" t="s">
        <v>144</v>
      </c>
    </row>
    <row r="147" spans="2:51" s="233" customFormat="1" ht="13.5">
      <c r="B147" s="234"/>
      <c r="C147" s="235"/>
      <c r="D147" s="211" t="s">
        <v>163</v>
      </c>
      <c r="E147" s="236"/>
      <c r="F147" s="237" t="s">
        <v>207</v>
      </c>
      <c r="G147" s="235"/>
      <c r="H147" s="238">
        <v>15.53</v>
      </c>
      <c r="I147" s="239"/>
      <c r="J147" s="239"/>
      <c r="K147" s="235"/>
      <c r="L147" s="235"/>
      <c r="M147" s="240"/>
      <c r="N147" s="241"/>
      <c r="O147" s="242"/>
      <c r="P147" s="242"/>
      <c r="Q147" s="242"/>
      <c r="R147" s="242"/>
      <c r="S147" s="242"/>
      <c r="T147" s="242"/>
      <c r="U147" s="242"/>
      <c r="V147" s="242"/>
      <c r="W147" s="242"/>
      <c r="X147" s="243"/>
      <c r="AT147" s="244" t="s">
        <v>163</v>
      </c>
      <c r="AU147" s="244" t="s">
        <v>78</v>
      </c>
      <c r="AV147" s="233" t="s">
        <v>84</v>
      </c>
      <c r="AW147" s="233" t="s">
        <v>7</v>
      </c>
      <c r="AX147" s="233" t="s">
        <v>74</v>
      </c>
      <c r="AY147" s="244" t="s">
        <v>144</v>
      </c>
    </row>
    <row r="148" spans="2:65" s="27" customFormat="1" ht="16.5" customHeight="1">
      <c r="B148" s="28"/>
      <c r="C148" s="245" t="s">
        <v>280</v>
      </c>
      <c r="D148" s="245" t="s">
        <v>281</v>
      </c>
      <c r="E148" s="246" t="s">
        <v>282</v>
      </c>
      <c r="F148" s="247" t="s">
        <v>283</v>
      </c>
      <c r="G148" s="248" t="s">
        <v>260</v>
      </c>
      <c r="H148" s="249">
        <v>5.223</v>
      </c>
      <c r="I148" s="250"/>
      <c r="J148" s="251"/>
      <c r="K148" s="252">
        <f>ROUND(P148*H148,2)</f>
        <v>0</v>
      </c>
      <c r="L148" s="247"/>
      <c r="M148" s="253"/>
      <c r="N148" s="254"/>
      <c r="O148" s="204" t="s">
        <v>38</v>
      </c>
      <c r="P148" s="125">
        <f>I148+J148</f>
        <v>0</v>
      </c>
      <c r="Q148" s="125">
        <f>ROUND(I148*H148,2)</f>
        <v>0</v>
      </c>
      <c r="R148" s="125">
        <f>ROUND(J148*H148,2)</f>
        <v>0</v>
      </c>
      <c r="S148" s="29"/>
      <c r="T148" s="205">
        <f>S148*H148</f>
        <v>0</v>
      </c>
      <c r="U148" s="205">
        <v>1</v>
      </c>
      <c r="V148" s="205">
        <f>U148*H148</f>
        <v>5.223</v>
      </c>
      <c r="W148" s="205">
        <v>0</v>
      </c>
      <c r="X148" s="206">
        <f>W148*H148</f>
        <v>0</v>
      </c>
      <c r="AR148" s="10" t="s">
        <v>96</v>
      </c>
      <c r="AT148" s="10" t="s">
        <v>281</v>
      </c>
      <c r="AU148" s="10" t="s">
        <v>78</v>
      </c>
      <c r="AY148" s="10" t="s">
        <v>144</v>
      </c>
      <c r="BE148" s="207">
        <f>IF(O148="základní",K148,0)</f>
        <v>0</v>
      </c>
      <c r="BF148" s="207">
        <f>IF(O148="snížená",K148,0)</f>
        <v>0</v>
      </c>
      <c r="BG148" s="207">
        <f>IF(O148="zákl. přenesená",K148,0)</f>
        <v>0</v>
      </c>
      <c r="BH148" s="207">
        <f>IF(O148="sníž. přenesená",K148,0)</f>
        <v>0</v>
      </c>
      <c r="BI148" s="207">
        <f>IF(O148="nulová",K148,0)</f>
        <v>0</v>
      </c>
      <c r="BJ148" s="10" t="s">
        <v>74</v>
      </c>
      <c r="BK148" s="207">
        <f>ROUND(P148*H148,2)</f>
        <v>0</v>
      </c>
      <c r="BL148" s="10" t="s">
        <v>84</v>
      </c>
      <c r="BM148" s="10" t="s">
        <v>1090</v>
      </c>
    </row>
    <row r="149" spans="2:51" s="208" customFormat="1" ht="13.5">
      <c r="B149" s="209"/>
      <c r="C149" s="210"/>
      <c r="D149" s="211" t="s">
        <v>163</v>
      </c>
      <c r="E149" s="212"/>
      <c r="F149" s="213" t="s">
        <v>1087</v>
      </c>
      <c r="G149" s="210"/>
      <c r="H149" s="214">
        <v>4.86</v>
      </c>
      <c r="I149" s="215"/>
      <c r="J149" s="215"/>
      <c r="K149" s="210"/>
      <c r="L149" s="210"/>
      <c r="M149" s="216"/>
      <c r="N149" s="217"/>
      <c r="O149" s="218"/>
      <c r="P149" s="218"/>
      <c r="Q149" s="218"/>
      <c r="R149" s="218"/>
      <c r="S149" s="218"/>
      <c r="T149" s="218"/>
      <c r="U149" s="218"/>
      <c r="V149" s="218"/>
      <c r="W149" s="218"/>
      <c r="X149" s="219"/>
      <c r="AT149" s="220" t="s">
        <v>163</v>
      </c>
      <c r="AU149" s="220" t="s">
        <v>78</v>
      </c>
      <c r="AV149" s="208" t="s">
        <v>78</v>
      </c>
      <c r="AW149" s="208" t="s">
        <v>7</v>
      </c>
      <c r="AX149" s="208" t="s">
        <v>69</v>
      </c>
      <c r="AY149" s="220" t="s">
        <v>144</v>
      </c>
    </row>
    <row r="150" spans="2:51" s="208" customFormat="1" ht="13.5">
      <c r="B150" s="209"/>
      <c r="C150" s="210"/>
      <c r="D150" s="211" t="s">
        <v>163</v>
      </c>
      <c r="E150" s="212"/>
      <c r="F150" s="213" t="s">
        <v>1089</v>
      </c>
      <c r="G150" s="210"/>
      <c r="H150" s="214">
        <v>-0.159</v>
      </c>
      <c r="I150" s="215"/>
      <c r="J150" s="215"/>
      <c r="K150" s="210"/>
      <c r="L150" s="210"/>
      <c r="M150" s="216"/>
      <c r="N150" s="217"/>
      <c r="O150" s="218"/>
      <c r="P150" s="218"/>
      <c r="Q150" s="218"/>
      <c r="R150" s="218"/>
      <c r="S150" s="218"/>
      <c r="T150" s="218"/>
      <c r="U150" s="218"/>
      <c r="V150" s="218"/>
      <c r="W150" s="218"/>
      <c r="X150" s="219"/>
      <c r="AT150" s="220" t="s">
        <v>163</v>
      </c>
      <c r="AU150" s="220" t="s">
        <v>78</v>
      </c>
      <c r="AV150" s="208" t="s">
        <v>78</v>
      </c>
      <c r="AW150" s="208" t="s">
        <v>7</v>
      </c>
      <c r="AX150" s="208" t="s">
        <v>69</v>
      </c>
      <c r="AY150" s="220" t="s">
        <v>144</v>
      </c>
    </row>
    <row r="151" spans="2:51" s="221" customFormat="1" ht="13.5">
      <c r="B151" s="222"/>
      <c r="C151" s="223"/>
      <c r="D151" s="211" t="s">
        <v>163</v>
      </c>
      <c r="E151" s="224"/>
      <c r="F151" s="225" t="s">
        <v>179</v>
      </c>
      <c r="G151" s="223"/>
      <c r="H151" s="226">
        <v>4.701</v>
      </c>
      <c r="I151" s="227"/>
      <c r="J151" s="227"/>
      <c r="K151" s="223"/>
      <c r="L151" s="223"/>
      <c r="M151" s="228"/>
      <c r="N151" s="229"/>
      <c r="O151" s="230"/>
      <c r="P151" s="230"/>
      <c r="Q151" s="230"/>
      <c r="R151" s="230"/>
      <c r="S151" s="230"/>
      <c r="T151" s="230"/>
      <c r="U151" s="230"/>
      <c r="V151" s="230"/>
      <c r="W151" s="230"/>
      <c r="X151" s="231"/>
      <c r="AT151" s="232" t="s">
        <v>163</v>
      </c>
      <c r="AU151" s="232" t="s">
        <v>78</v>
      </c>
      <c r="AV151" s="221" t="s">
        <v>81</v>
      </c>
      <c r="AW151" s="221" t="s">
        <v>7</v>
      </c>
      <c r="AX151" s="221" t="s">
        <v>69</v>
      </c>
      <c r="AY151" s="232" t="s">
        <v>144</v>
      </c>
    </row>
    <row r="152" spans="2:51" s="208" customFormat="1" ht="13.5">
      <c r="B152" s="209"/>
      <c r="C152" s="210"/>
      <c r="D152" s="211" t="s">
        <v>163</v>
      </c>
      <c r="E152" s="212"/>
      <c r="F152" s="213" t="s">
        <v>1091</v>
      </c>
      <c r="G152" s="210"/>
      <c r="H152" s="214">
        <v>5.223</v>
      </c>
      <c r="I152" s="215"/>
      <c r="J152" s="215"/>
      <c r="K152" s="210"/>
      <c r="L152" s="210"/>
      <c r="M152" s="216"/>
      <c r="N152" s="217"/>
      <c r="O152" s="218"/>
      <c r="P152" s="218"/>
      <c r="Q152" s="218"/>
      <c r="R152" s="218"/>
      <c r="S152" s="218"/>
      <c r="T152" s="218"/>
      <c r="U152" s="218"/>
      <c r="V152" s="218"/>
      <c r="W152" s="218"/>
      <c r="X152" s="219"/>
      <c r="AT152" s="220" t="s">
        <v>163</v>
      </c>
      <c r="AU152" s="220" t="s">
        <v>78</v>
      </c>
      <c r="AV152" s="208" t="s">
        <v>78</v>
      </c>
      <c r="AW152" s="208" t="s">
        <v>7</v>
      </c>
      <c r="AX152" s="208" t="s">
        <v>74</v>
      </c>
      <c r="AY152" s="220" t="s">
        <v>144</v>
      </c>
    </row>
    <row r="153" spans="2:65" s="27" customFormat="1" ht="16.5" customHeight="1">
      <c r="B153" s="28"/>
      <c r="C153" s="245" t="s">
        <v>287</v>
      </c>
      <c r="D153" s="245" t="s">
        <v>281</v>
      </c>
      <c r="E153" s="246" t="s">
        <v>535</v>
      </c>
      <c r="F153" s="247" t="s">
        <v>536</v>
      </c>
      <c r="G153" s="248" t="s">
        <v>260</v>
      </c>
      <c r="H153" s="249">
        <v>22.739</v>
      </c>
      <c r="I153" s="250"/>
      <c r="J153" s="251"/>
      <c r="K153" s="252">
        <f>ROUND(P153*H153,2)</f>
        <v>0</v>
      </c>
      <c r="L153" s="247"/>
      <c r="M153" s="253"/>
      <c r="N153" s="254"/>
      <c r="O153" s="204" t="s">
        <v>38</v>
      </c>
      <c r="P153" s="125">
        <f>I153+J153</f>
        <v>0</v>
      </c>
      <c r="Q153" s="125">
        <f>ROUND(I153*H153,2)</f>
        <v>0</v>
      </c>
      <c r="R153" s="125">
        <f>ROUND(J153*H153,2)</f>
        <v>0</v>
      </c>
      <c r="S153" s="29"/>
      <c r="T153" s="205">
        <f>S153*H153</f>
        <v>0</v>
      </c>
      <c r="U153" s="205">
        <v>1</v>
      </c>
      <c r="V153" s="205">
        <f>U153*H153</f>
        <v>22.739</v>
      </c>
      <c r="W153" s="205">
        <v>0</v>
      </c>
      <c r="X153" s="206">
        <f>W153*H153</f>
        <v>0</v>
      </c>
      <c r="AR153" s="10" t="s">
        <v>96</v>
      </c>
      <c r="AT153" s="10" t="s">
        <v>281</v>
      </c>
      <c r="AU153" s="10" t="s">
        <v>78</v>
      </c>
      <c r="AY153" s="10" t="s">
        <v>144</v>
      </c>
      <c r="BE153" s="207">
        <f>IF(O153="základní",K153,0)</f>
        <v>0</v>
      </c>
      <c r="BF153" s="207">
        <f>IF(O153="snížená",K153,0)</f>
        <v>0</v>
      </c>
      <c r="BG153" s="207">
        <f>IF(O153="zákl. přenesená",K153,0)</f>
        <v>0</v>
      </c>
      <c r="BH153" s="207">
        <f>IF(O153="sníž. přenesená",K153,0)</f>
        <v>0</v>
      </c>
      <c r="BI153" s="207">
        <f>IF(O153="nulová",K153,0)</f>
        <v>0</v>
      </c>
      <c r="BJ153" s="10" t="s">
        <v>74</v>
      </c>
      <c r="BK153" s="207">
        <f>ROUND(P153*H153,2)</f>
        <v>0</v>
      </c>
      <c r="BL153" s="10" t="s">
        <v>84</v>
      </c>
      <c r="BM153" s="10" t="s">
        <v>1092</v>
      </c>
    </row>
    <row r="154" spans="2:51" s="208" customFormat="1" ht="13.5">
      <c r="B154" s="209"/>
      <c r="C154" s="210"/>
      <c r="D154" s="211" t="s">
        <v>163</v>
      </c>
      <c r="E154" s="212"/>
      <c r="F154" s="213" t="s">
        <v>1088</v>
      </c>
      <c r="G154" s="210"/>
      <c r="H154" s="214">
        <v>10.829</v>
      </c>
      <c r="I154" s="215"/>
      <c r="J154" s="215"/>
      <c r="K154" s="210"/>
      <c r="L154" s="210"/>
      <c r="M154" s="216"/>
      <c r="N154" s="217"/>
      <c r="O154" s="218"/>
      <c r="P154" s="218"/>
      <c r="Q154" s="218"/>
      <c r="R154" s="218"/>
      <c r="S154" s="218"/>
      <c r="T154" s="218"/>
      <c r="U154" s="218"/>
      <c r="V154" s="218"/>
      <c r="W154" s="218"/>
      <c r="X154" s="219"/>
      <c r="AT154" s="220" t="s">
        <v>163</v>
      </c>
      <c r="AU154" s="220" t="s">
        <v>78</v>
      </c>
      <c r="AV154" s="208" t="s">
        <v>78</v>
      </c>
      <c r="AW154" s="208" t="s">
        <v>7</v>
      </c>
      <c r="AX154" s="208" t="s">
        <v>69</v>
      </c>
      <c r="AY154" s="220" t="s">
        <v>144</v>
      </c>
    </row>
    <row r="155" spans="2:51" s="208" customFormat="1" ht="13.5">
      <c r="B155" s="209"/>
      <c r="C155" s="210"/>
      <c r="D155" s="211" t="s">
        <v>163</v>
      </c>
      <c r="E155" s="212"/>
      <c r="F155" s="213" t="s">
        <v>1093</v>
      </c>
      <c r="G155" s="210"/>
      <c r="H155" s="214">
        <v>22.739</v>
      </c>
      <c r="I155" s="215"/>
      <c r="J155" s="215"/>
      <c r="K155" s="210"/>
      <c r="L155" s="210"/>
      <c r="M155" s="216"/>
      <c r="N155" s="217"/>
      <c r="O155" s="218"/>
      <c r="P155" s="218"/>
      <c r="Q155" s="218"/>
      <c r="R155" s="218"/>
      <c r="S155" s="218"/>
      <c r="T155" s="218"/>
      <c r="U155" s="218"/>
      <c r="V155" s="218"/>
      <c r="W155" s="218"/>
      <c r="X155" s="219"/>
      <c r="AT155" s="220" t="s">
        <v>163</v>
      </c>
      <c r="AU155" s="220" t="s">
        <v>78</v>
      </c>
      <c r="AV155" s="208" t="s">
        <v>78</v>
      </c>
      <c r="AW155" s="208" t="s">
        <v>7</v>
      </c>
      <c r="AX155" s="208" t="s">
        <v>74</v>
      </c>
      <c r="AY155" s="220" t="s">
        <v>144</v>
      </c>
    </row>
    <row r="156" spans="2:63" s="178" customFormat="1" ht="29.25" customHeight="1">
      <c r="B156" s="179"/>
      <c r="C156" s="180"/>
      <c r="D156" s="181" t="s">
        <v>68</v>
      </c>
      <c r="E156" s="194" t="s">
        <v>81</v>
      </c>
      <c r="F156" s="194" t="s">
        <v>286</v>
      </c>
      <c r="G156" s="180"/>
      <c r="H156" s="180"/>
      <c r="I156" s="183"/>
      <c r="J156" s="183"/>
      <c r="K156" s="195">
        <f>BK156</f>
        <v>0</v>
      </c>
      <c r="L156" s="180"/>
      <c r="M156" s="185"/>
      <c r="N156" s="186"/>
      <c r="O156" s="187"/>
      <c r="P156" s="187"/>
      <c r="Q156" s="188">
        <f>SUM(Q157:Q158)</f>
        <v>0</v>
      </c>
      <c r="R156" s="188">
        <f>SUM(R157:R158)</f>
        <v>0</v>
      </c>
      <c r="S156" s="187"/>
      <c r="T156" s="189">
        <f>SUM(T157:T158)</f>
        <v>0</v>
      </c>
      <c r="U156" s="187"/>
      <c r="V156" s="189">
        <f>SUM(V157:V158)</f>
        <v>0</v>
      </c>
      <c r="W156" s="187"/>
      <c r="X156" s="190">
        <f>SUM(X157:X158)</f>
        <v>0</v>
      </c>
      <c r="AR156" s="191" t="s">
        <v>74</v>
      </c>
      <c r="AT156" s="192" t="s">
        <v>68</v>
      </c>
      <c r="AU156" s="192" t="s">
        <v>74</v>
      </c>
      <c r="AY156" s="191" t="s">
        <v>144</v>
      </c>
      <c r="BK156" s="193">
        <f>SUM(BK157:BK158)</f>
        <v>0</v>
      </c>
    </row>
    <row r="157" spans="2:65" s="27" customFormat="1" ht="16.5" customHeight="1">
      <c r="B157" s="28"/>
      <c r="C157" s="196" t="s">
        <v>292</v>
      </c>
      <c r="D157" s="196" t="s">
        <v>146</v>
      </c>
      <c r="E157" s="197" t="s">
        <v>288</v>
      </c>
      <c r="F157" s="198" t="s">
        <v>289</v>
      </c>
      <c r="G157" s="199" t="s">
        <v>161</v>
      </c>
      <c r="H157" s="200">
        <v>9</v>
      </c>
      <c r="I157" s="201"/>
      <c r="J157" s="201"/>
      <c r="K157" s="202">
        <f>ROUND(P157*H157,2)</f>
        <v>0</v>
      </c>
      <c r="L157" s="198"/>
      <c r="M157" s="49"/>
      <c r="N157" s="203"/>
      <c r="O157" s="204" t="s">
        <v>38</v>
      </c>
      <c r="P157" s="125">
        <f>I157+J157</f>
        <v>0</v>
      </c>
      <c r="Q157" s="125">
        <f>ROUND(I157*H157,2)</f>
        <v>0</v>
      </c>
      <c r="R157" s="125">
        <f>ROUND(J157*H157,2)</f>
        <v>0</v>
      </c>
      <c r="S157" s="29"/>
      <c r="T157" s="205">
        <f>S157*H157</f>
        <v>0</v>
      </c>
      <c r="U157" s="205">
        <v>0</v>
      </c>
      <c r="V157" s="205">
        <f>U157*H157</f>
        <v>0</v>
      </c>
      <c r="W157" s="205">
        <v>0</v>
      </c>
      <c r="X157" s="206">
        <f>W157*H157</f>
        <v>0</v>
      </c>
      <c r="AR157" s="10" t="s">
        <v>84</v>
      </c>
      <c r="AT157" s="10" t="s">
        <v>146</v>
      </c>
      <c r="AU157" s="10" t="s">
        <v>78</v>
      </c>
      <c r="AY157" s="10" t="s">
        <v>144</v>
      </c>
      <c r="BE157" s="207">
        <f>IF(O157="základní",K157,0)</f>
        <v>0</v>
      </c>
      <c r="BF157" s="207">
        <f>IF(O157="snížená",K157,0)</f>
        <v>0</v>
      </c>
      <c r="BG157" s="207">
        <f>IF(O157="zákl. přenesená",K157,0)</f>
        <v>0</v>
      </c>
      <c r="BH157" s="207">
        <f>IF(O157="sníž. přenesená",K157,0)</f>
        <v>0</v>
      </c>
      <c r="BI157" s="207">
        <f>IF(O157="nulová",K157,0)</f>
        <v>0</v>
      </c>
      <c r="BJ157" s="10" t="s">
        <v>74</v>
      </c>
      <c r="BK157" s="207">
        <f>ROUND(P157*H157,2)</f>
        <v>0</v>
      </c>
      <c r="BL157" s="10" t="s">
        <v>84</v>
      </c>
      <c r="BM157" s="10" t="s">
        <v>1094</v>
      </c>
    </row>
    <row r="158" spans="2:65" s="27" customFormat="1" ht="16.5" customHeight="1">
      <c r="B158" s="28"/>
      <c r="C158" s="196" t="s">
        <v>297</v>
      </c>
      <c r="D158" s="196" t="s">
        <v>146</v>
      </c>
      <c r="E158" s="197" t="s">
        <v>293</v>
      </c>
      <c r="F158" s="198" t="s">
        <v>294</v>
      </c>
      <c r="G158" s="199" t="s">
        <v>161</v>
      </c>
      <c r="H158" s="200">
        <v>9</v>
      </c>
      <c r="I158" s="201"/>
      <c r="J158" s="201"/>
      <c r="K158" s="202">
        <f>ROUND(P158*H158,2)</f>
        <v>0</v>
      </c>
      <c r="L158" s="198"/>
      <c r="M158" s="49"/>
      <c r="N158" s="203"/>
      <c r="O158" s="204" t="s">
        <v>38</v>
      </c>
      <c r="P158" s="125">
        <f>I158+J158</f>
        <v>0</v>
      </c>
      <c r="Q158" s="125">
        <f>ROUND(I158*H158,2)</f>
        <v>0</v>
      </c>
      <c r="R158" s="125">
        <f>ROUND(J158*H158,2)</f>
        <v>0</v>
      </c>
      <c r="S158" s="29"/>
      <c r="T158" s="205">
        <f>S158*H158</f>
        <v>0</v>
      </c>
      <c r="U158" s="205">
        <v>0</v>
      </c>
      <c r="V158" s="205">
        <f>U158*H158</f>
        <v>0</v>
      </c>
      <c r="W158" s="205">
        <v>0</v>
      </c>
      <c r="X158" s="206">
        <f>W158*H158</f>
        <v>0</v>
      </c>
      <c r="AR158" s="10" t="s">
        <v>84</v>
      </c>
      <c r="AT158" s="10" t="s">
        <v>146</v>
      </c>
      <c r="AU158" s="10" t="s">
        <v>78</v>
      </c>
      <c r="AY158" s="10" t="s">
        <v>144</v>
      </c>
      <c r="BE158" s="207">
        <f>IF(O158="základní",K158,0)</f>
        <v>0</v>
      </c>
      <c r="BF158" s="207">
        <f>IF(O158="snížená",K158,0)</f>
        <v>0</v>
      </c>
      <c r="BG158" s="207">
        <f>IF(O158="zákl. přenesená",K158,0)</f>
        <v>0</v>
      </c>
      <c r="BH158" s="207">
        <f>IF(O158="sníž. přenesená",K158,0)</f>
        <v>0</v>
      </c>
      <c r="BI158" s="207">
        <f>IF(O158="nulová",K158,0)</f>
        <v>0</v>
      </c>
      <c r="BJ158" s="10" t="s">
        <v>74</v>
      </c>
      <c r="BK158" s="207">
        <f>ROUND(P158*H158,2)</f>
        <v>0</v>
      </c>
      <c r="BL158" s="10" t="s">
        <v>84</v>
      </c>
      <c r="BM158" s="10" t="s">
        <v>1095</v>
      </c>
    </row>
    <row r="159" spans="2:63" s="178" customFormat="1" ht="29.25" customHeight="1">
      <c r="B159" s="179"/>
      <c r="C159" s="180"/>
      <c r="D159" s="181" t="s">
        <v>68</v>
      </c>
      <c r="E159" s="194" t="s">
        <v>84</v>
      </c>
      <c r="F159" s="194" t="s">
        <v>296</v>
      </c>
      <c r="G159" s="180"/>
      <c r="H159" s="180"/>
      <c r="I159" s="183"/>
      <c r="J159" s="183"/>
      <c r="K159" s="195">
        <f>BK159</f>
        <v>0</v>
      </c>
      <c r="L159" s="180"/>
      <c r="M159" s="185"/>
      <c r="N159" s="186"/>
      <c r="O159" s="187"/>
      <c r="P159" s="187"/>
      <c r="Q159" s="188">
        <f>SUM(Q160:Q163)</f>
        <v>0</v>
      </c>
      <c r="R159" s="188">
        <f>SUM(R160:R163)</f>
        <v>0</v>
      </c>
      <c r="S159" s="187"/>
      <c r="T159" s="189">
        <f>SUM(T160:T163)</f>
        <v>0</v>
      </c>
      <c r="U159" s="187"/>
      <c r="V159" s="189">
        <f>SUM(V160:V163)</f>
        <v>10.573185839999999</v>
      </c>
      <c r="W159" s="187"/>
      <c r="X159" s="190">
        <f>SUM(X160:X163)</f>
        <v>0</v>
      </c>
      <c r="AR159" s="191" t="s">
        <v>74</v>
      </c>
      <c r="AT159" s="192" t="s">
        <v>68</v>
      </c>
      <c r="AU159" s="192" t="s">
        <v>74</v>
      </c>
      <c r="AY159" s="191" t="s">
        <v>144</v>
      </c>
      <c r="BK159" s="193">
        <f>SUM(BK160:BK163)</f>
        <v>0</v>
      </c>
    </row>
    <row r="160" spans="2:65" s="27" customFormat="1" ht="16.5" customHeight="1">
      <c r="B160" s="28"/>
      <c r="C160" s="196" t="s">
        <v>304</v>
      </c>
      <c r="D160" s="196" t="s">
        <v>146</v>
      </c>
      <c r="E160" s="197" t="s">
        <v>298</v>
      </c>
      <c r="F160" s="198" t="s">
        <v>299</v>
      </c>
      <c r="G160" s="199" t="s">
        <v>171</v>
      </c>
      <c r="H160" s="200">
        <v>5.592</v>
      </c>
      <c r="I160" s="201"/>
      <c r="J160" s="201"/>
      <c r="K160" s="202">
        <f>ROUND(P160*H160,2)</f>
        <v>0</v>
      </c>
      <c r="L160" s="198"/>
      <c r="M160" s="49"/>
      <c r="N160" s="203"/>
      <c r="O160" s="204" t="s">
        <v>38</v>
      </c>
      <c r="P160" s="125">
        <f>I160+J160</f>
        <v>0</v>
      </c>
      <c r="Q160" s="125">
        <f>ROUND(I160*H160,2)</f>
        <v>0</v>
      </c>
      <c r="R160" s="125">
        <f>ROUND(J160*H160,2)</f>
        <v>0</v>
      </c>
      <c r="S160" s="29"/>
      <c r="T160" s="205">
        <f>S160*H160</f>
        <v>0</v>
      </c>
      <c r="U160" s="205">
        <v>1.89077</v>
      </c>
      <c r="V160" s="205">
        <f>U160*H160</f>
        <v>10.573185839999999</v>
      </c>
      <c r="W160" s="205">
        <v>0</v>
      </c>
      <c r="X160" s="206">
        <f>W160*H160</f>
        <v>0</v>
      </c>
      <c r="AR160" s="10" t="s">
        <v>84</v>
      </c>
      <c r="AT160" s="10" t="s">
        <v>146</v>
      </c>
      <c r="AU160" s="10" t="s">
        <v>78</v>
      </c>
      <c r="AY160" s="10" t="s">
        <v>144</v>
      </c>
      <c r="BE160" s="207">
        <f>IF(O160="základní",K160,0)</f>
        <v>0</v>
      </c>
      <c r="BF160" s="207">
        <f>IF(O160="snížená",K160,0)</f>
        <v>0</v>
      </c>
      <c r="BG160" s="207">
        <f>IF(O160="zákl. přenesená",K160,0)</f>
        <v>0</v>
      </c>
      <c r="BH160" s="207">
        <f>IF(O160="sníž. přenesená",K160,0)</f>
        <v>0</v>
      </c>
      <c r="BI160" s="207">
        <f>IF(O160="nulová",K160,0)</f>
        <v>0</v>
      </c>
      <c r="BJ160" s="10" t="s">
        <v>74</v>
      </c>
      <c r="BK160" s="207">
        <f>ROUND(P160*H160,2)</f>
        <v>0</v>
      </c>
      <c r="BL160" s="10" t="s">
        <v>84</v>
      </c>
      <c r="BM160" s="10" t="s">
        <v>1096</v>
      </c>
    </row>
    <row r="161" spans="2:51" s="208" customFormat="1" ht="13.5">
      <c r="B161" s="209"/>
      <c r="C161" s="210"/>
      <c r="D161" s="211" t="s">
        <v>163</v>
      </c>
      <c r="E161" s="212"/>
      <c r="F161" s="213" t="s">
        <v>1097</v>
      </c>
      <c r="G161" s="210"/>
      <c r="H161" s="214">
        <v>1.08</v>
      </c>
      <c r="I161" s="215"/>
      <c r="J161" s="215"/>
      <c r="K161" s="210"/>
      <c r="L161" s="210"/>
      <c r="M161" s="216"/>
      <c r="N161" s="217"/>
      <c r="O161" s="218"/>
      <c r="P161" s="218"/>
      <c r="Q161" s="218"/>
      <c r="R161" s="218"/>
      <c r="S161" s="218"/>
      <c r="T161" s="218"/>
      <c r="U161" s="218"/>
      <c r="V161" s="218"/>
      <c r="W161" s="218"/>
      <c r="X161" s="219"/>
      <c r="AT161" s="220" t="s">
        <v>163</v>
      </c>
      <c r="AU161" s="220" t="s">
        <v>78</v>
      </c>
      <c r="AV161" s="208" t="s">
        <v>78</v>
      </c>
      <c r="AW161" s="208" t="s">
        <v>7</v>
      </c>
      <c r="AX161" s="208" t="s">
        <v>69</v>
      </c>
      <c r="AY161" s="220" t="s">
        <v>144</v>
      </c>
    </row>
    <row r="162" spans="2:51" s="208" customFormat="1" ht="13.5">
      <c r="B162" s="209"/>
      <c r="C162" s="210"/>
      <c r="D162" s="211" t="s">
        <v>163</v>
      </c>
      <c r="E162" s="212"/>
      <c r="F162" s="213" t="s">
        <v>1098</v>
      </c>
      <c r="G162" s="210"/>
      <c r="H162" s="214">
        <v>4.512</v>
      </c>
      <c r="I162" s="215"/>
      <c r="J162" s="215"/>
      <c r="K162" s="210"/>
      <c r="L162" s="210"/>
      <c r="M162" s="216"/>
      <c r="N162" s="217"/>
      <c r="O162" s="218"/>
      <c r="P162" s="218"/>
      <c r="Q162" s="218"/>
      <c r="R162" s="218"/>
      <c r="S162" s="218"/>
      <c r="T162" s="218"/>
      <c r="U162" s="218"/>
      <c r="V162" s="218"/>
      <c r="W162" s="218"/>
      <c r="X162" s="219"/>
      <c r="AT162" s="220" t="s">
        <v>163</v>
      </c>
      <c r="AU162" s="220" t="s">
        <v>78</v>
      </c>
      <c r="AV162" s="208" t="s">
        <v>78</v>
      </c>
      <c r="AW162" s="208" t="s">
        <v>7</v>
      </c>
      <c r="AX162" s="208" t="s">
        <v>69</v>
      </c>
      <c r="AY162" s="220" t="s">
        <v>144</v>
      </c>
    </row>
    <row r="163" spans="2:51" s="233" customFormat="1" ht="13.5">
      <c r="B163" s="234"/>
      <c r="C163" s="235"/>
      <c r="D163" s="211" t="s">
        <v>163</v>
      </c>
      <c r="E163" s="236"/>
      <c r="F163" s="237" t="s">
        <v>207</v>
      </c>
      <c r="G163" s="235"/>
      <c r="H163" s="238">
        <v>5.592</v>
      </c>
      <c r="I163" s="239"/>
      <c r="J163" s="239"/>
      <c r="K163" s="235"/>
      <c r="L163" s="235"/>
      <c r="M163" s="240"/>
      <c r="N163" s="241"/>
      <c r="O163" s="242"/>
      <c r="P163" s="242"/>
      <c r="Q163" s="242"/>
      <c r="R163" s="242"/>
      <c r="S163" s="242"/>
      <c r="T163" s="242"/>
      <c r="U163" s="242"/>
      <c r="V163" s="242"/>
      <c r="W163" s="242"/>
      <c r="X163" s="243"/>
      <c r="AT163" s="244" t="s">
        <v>163</v>
      </c>
      <c r="AU163" s="244" t="s">
        <v>78</v>
      </c>
      <c r="AV163" s="233" t="s">
        <v>84</v>
      </c>
      <c r="AW163" s="233" t="s">
        <v>7</v>
      </c>
      <c r="AX163" s="233" t="s">
        <v>74</v>
      </c>
      <c r="AY163" s="244" t="s">
        <v>144</v>
      </c>
    </row>
    <row r="164" spans="2:63" s="178" customFormat="1" ht="29.25" customHeight="1">
      <c r="B164" s="179"/>
      <c r="C164" s="180"/>
      <c r="D164" s="181" t="s">
        <v>68</v>
      </c>
      <c r="E164" s="194" t="s">
        <v>96</v>
      </c>
      <c r="F164" s="194" t="s">
        <v>303</v>
      </c>
      <c r="G164" s="180"/>
      <c r="H164" s="180"/>
      <c r="I164" s="183"/>
      <c r="J164" s="183"/>
      <c r="K164" s="195">
        <f>BK164</f>
        <v>0</v>
      </c>
      <c r="L164" s="180"/>
      <c r="M164" s="185"/>
      <c r="N164" s="186"/>
      <c r="O164" s="187"/>
      <c r="P164" s="187"/>
      <c r="Q164" s="188">
        <f>SUM(Q165:Q183)</f>
        <v>0</v>
      </c>
      <c r="R164" s="188">
        <f>SUM(R165:R183)</f>
        <v>0</v>
      </c>
      <c r="S164" s="187"/>
      <c r="T164" s="189">
        <f>SUM(T165:T183)</f>
        <v>0</v>
      </c>
      <c r="U164" s="187"/>
      <c r="V164" s="189">
        <f>SUM(V165:V183)</f>
        <v>3.2918638200000006</v>
      </c>
      <c r="W164" s="187"/>
      <c r="X164" s="190">
        <f>SUM(X165:X183)</f>
        <v>0</v>
      </c>
      <c r="AR164" s="191" t="s">
        <v>74</v>
      </c>
      <c r="AT164" s="192" t="s">
        <v>68</v>
      </c>
      <c r="AU164" s="192" t="s">
        <v>74</v>
      </c>
      <c r="AY164" s="191" t="s">
        <v>144</v>
      </c>
      <c r="BK164" s="193">
        <f>SUM(BK165:BK183)</f>
        <v>0</v>
      </c>
    </row>
    <row r="165" spans="2:65" s="27" customFormat="1" ht="16.5" customHeight="1">
      <c r="B165" s="28"/>
      <c r="C165" s="196" t="s">
        <v>309</v>
      </c>
      <c r="D165" s="196" t="s">
        <v>146</v>
      </c>
      <c r="E165" s="197" t="s">
        <v>314</v>
      </c>
      <c r="F165" s="198" t="s">
        <v>315</v>
      </c>
      <c r="G165" s="199" t="s">
        <v>161</v>
      </c>
      <c r="H165" s="200">
        <v>9</v>
      </c>
      <c r="I165" s="201"/>
      <c r="J165" s="201"/>
      <c r="K165" s="202">
        <f>ROUND(P165*H165,2)</f>
        <v>0</v>
      </c>
      <c r="L165" s="198"/>
      <c r="M165" s="49"/>
      <c r="N165" s="203"/>
      <c r="O165" s="204" t="s">
        <v>38</v>
      </c>
      <c r="P165" s="125">
        <f>I165+J165</f>
        <v>0</v>
      </c>
      <c r="Q165" s="125">
        <f>ROUND(I165*H165,2)</f>
        <v>0</v>
      </c>
      <c r="R165" s="125">
        <f>ROUND(J165*H165,2)</f>
        <v>0</v>
      </c>
      <c r="S165" s="29"/>
      <c r="T165" s="205">
        <f>S165*H165</f>
        <v>0</v>
      </c>
      <c r="U165" s="205">
        <v>1E-05</v>
      </c>
      <c r="V165" s="205">
        <f>U165*H165</f>
        <v>9E-05</v>
      </c>
      <c r="W165" s="205">
        <v>0</v>
      </c>
      <c r="X165" s="206">
        <f>W165*H165</f>
        <v>0</v>
      </c>
      <c r="AR165" s="10" t="s">
        <v>84</v>
      </c>
      <c r="AT165" s="10" t="s">
        <v>146</v>
      </c>
      <c r="AU165" s="10" t="s">
        <v>78</v>
      </c>
      <c r="AY165" s="10" t="s">
        <v>144</v>
      </c>
      <c r="BE165" s="207">
        <f>IF(O165="základní",K165,0)</f>
        <v>0</v>
      </c>
      <c r="BF165" s="207">
        <f>IF(O165="snížená",K165,0)</f>
        <v>0</v>
      </c>
      <c r="BG165" s="207">
        <f>IF(O165="zákl. přenesená",K165,0)</f>
        <v>0</v>
      </c>
      <c r="BH165" s="207">
        <f>IF(O165="sníž. přenesená",K165,0)</f>
        <v>0</v>
      </c>
      <c r="BI165" s="207">
        <f>IF(O165="nulová",K165,0)</f>
        <v>0</v>
      </c>
      <c r="BJ165" s="10" t="s">
        <v>74</v>
      </c>
      <c r="BK165" s="207">
        <f>ROUND(P165*H165,2)</f>
        <v>0</v>
      </c>
      <c r="BL165" s="10" t="s">
        <v>84</v>
      </c>
      <c r="BM165" s="10" t="s">
        <v>1099</v>
      </c>
    </row>
    <row r="166" spans="2:65" s="27" customFormat="1" ht="16.5" customHeight="1">
      <c r="B166" s="28"/>
      <c r="C166" s="245" t="s">
        <v>313</v>
      </c>
      <c r="D166" s="245" t="s">
        <v>281</v>
      </c>
      <c r="E166" s="246" t="s">
        <v>318</v>
      </c>
      <c r="F166" s="247" t="s">
        <v>319</v>
      </c>
      <c r="G166" s="248" t="s">
        <v>307</v>
      </c>
      <c r="H166" s="249">
        <v>3.934</v>
      </c>
      <c r="I166" s="250"/>
      <c r="J166" s="251"/>
      <c r="K166" s="252">
        <f>ROUND(P166*H166,2)</f>
        <v>0</v>
      </c>
      <c r="L166" s="247"/>
      <c r="M166" s="253"/>
      <c r="N166" s="254"/>
      <c r="O166" s="204" t="s">
        <v>38</v>
      </c>
      <c r="P166" s="125">
        <f>I166+J166</f>
        <v>0</v>
      </c>
      <c r="Q166" s="125">
        <f>ROUND(I166*H166,2)</f>
        <v>0</v>
      </c>
      <c r="R166" s="125">
        <f>ROUND(J166*H166,2)</f>
        <v>0</v>
      </c>
      <c r="S166" s="29"/>
      <c r="T166" s="205">
        <f>S166*H166</f>
        <v>0</v>
      </c>
      <c r="U166" s="205">
        <v>0.0125</v>
      </c>
      <c r="V166" s="205">
        <f>U166*H166</f>
        <v>0.049175</v>
      </c>
      <c r="W166" s="205">
        <v>0</v>
      </c>
      <c r="X166" s="206">
        <f>W166*H166</f>
        <v>0</v>
      </c>
      <c r="AR166" s="10" t="s">
        <v>96</v>
      </c>
      <c r="AT166" s="10" t="s">
        <v>281</v>
      </c>
      <c r="AU166" s="10" t="s">
        <v>78</v>
      </c>
      <c r="AY166" s="10" t="s">
        <v>144</v>
      </c>
      <c r="BE166" s="207">
        <f>IF(O166="základní",K166,0)</f>
        <v>0</v>
      </c>
      <c r="BF166" s="207">
        <f>IF(O166="snížená",K166,0)</f>
        <v>0</v>
      </c>
      <c r="BG166" s="207">
        <f>IF(O166="zákl. přenesená",K166,0)</f>
        <v>0</v>
      </c>
      <c r="BH166" s="207">
        <f>IF(O166="sníž. přenesená",K166,0)</f>
        <v>0</v>
      </c>
      <c r="BI166" s="207">
        <f>IF(O166="nulová",K166,0)</f>
        <v>0</v>
      </c>
      <c r="BJ166" s="10" t="s">
        <v>74</v>
      </c>
      <c r="BK166" s="207">
        <f>ROUND(P166*H166,2)</f>
        <v>0</v>
      </c>
      <c r="BL166" s="10" t="s">
        <v>84</v>
      </c>
      <c r="BM166" s="10" t="s">
        <v>1100</v>
      </c>
    </row>
    <row r="167" spans="2:51" s="208" customFormat="1" ht="13.5">
      <c r="B167" s="209"/>
      <c r="C167" s="210"/>
      <c r="D167" s="211" t="s">
        <v>163</v>
      </c>
      <c r="E167" s="212"/>
      <c r="F167" s="213" t="s">
        <v>1101</v>
      </c>
      <c r="G167" s="210"/>
      <c r="H167" s="214">
        <v>1.967</v>
      </c>
      <c r="I167" s="215"/>
      <c r="J167" s="215"/>
      <c r="K167" s="210"/>
      <c r="L167" s="210"/>
      <c r="M167" s="216"/>
      <c r="N167" s="217"/>
      <c r="O167" s="218"/>
      <c r="P167" s="218"/>
      <c r="Q167" s="218"/>
      <c r="R167" s="218"/>
      <c r="S167" s="218"/>
      <c r="T167" s="218"/>
      <c r="U167" s="218"/>
      <c r="V167" s="218"/>
      <c r="W167" s="218"/>
      <c r="X167" s="219"/>
      <c r="AT167" s="220" t="s">
        <v>163</v>
      </c>
      <c r="AU167" s="220" t="s">
        <v>78</v>
      </c>
      <c r="AV167" s="208" t="s">
        <v>78</v>
      </c>
      <c r="AW167" s="208" t="s">
        <v>7</v>
      </c>
      <c r="AX167" s="208" t="s">
        <v>74</v>
      </c>
      <c r="AY167" s="220" t="s">
        <v>144</v>
      </c>
    </row>
    <row r="168" spans="2:51" s="208" customFormat="1" ht="13.5">
      <c r="B168" s="209"/>
      <c r="C168" s="210"/>
      <c r="D168" s="211" t="s">
        <v>163</v>
      </c>
      <c r="E168" s="210"/>
      <c r="F168" s="213" t="s">
        <v>1102</v>
      </c>
      <c r="G168" s="210"/>
      <c r="H168" s="214">
        <v>3.934</v>
      </c>
      <c r="I168" s="215"/>
      <c r="J168" s="215"/>
      <c r="K168" s="210"/>
      <c r="L168" s="210"/>
      <c r="M168" s="216"/>
      <c r="N168" s="217"/>
      <c r="O168" s="218"/>
      <c r="P168" s="218"/>
      <c r="Q168" s="218"/>
      <c r="R168" s="218"/>
      <c r="S168" s="218"/>
      <c r="T168" s="218"/>
      <c r="U168" s="218"/>
      <c r="V168" s="218"/>
      <c r="W168" s="218"/>
      <c r="X168" s="219"/>
      <c r="AT168" s="220" t="s">
        <v>163</v>
      </c>
      <c r="AU168" s="220" t="s">
        <v>78</v>
      </c>
      <c r="AV168" s="208" t="s">
        <v>78</v>
      </c>
      <c r="AW168" s="208" t="s">
        <v>6</v>
      </c>
      <c r="AX168" s="208" t="s">
        <v>74</v>
      </c>
      <c r="AY168" s="220" t="s">
        <v>144</v>
      </c>
    </row>
    <row r="169" spans="2:65" s="27" customFormat="1" ht="16.5" customHeight="1">
      <c r="B169" s="28"/>
      <c r="C169" s="196" t="s">
        <v>317</v>
      </c>
      <c r="D169" s="196" t="s">
        <v>146</v>
      </c>
      <c r="E169" s="197" t="s">
        <v>342</v>
      </c>
      <c r="F169" s="198" t="s">
        <v>343</v>
      </c>
      <c r="G169" s="199" t="s">
        <v>307</v>
      </c>
      <c r="H169" s="200">
        <v>1</v>
      </c>
      <c r="I169" s="201"/>
      <c r="J169" s="201"/>
      <c r="K169" s="202">
        <f aca="true" t="shared" si="1" ref="K169:K176">ROUND(P169*H169,2)</f>
        <v>0</v>
      </c>
      <c r="L169" s="198"/>
      <c r="M169" s="49"/>
      <c r="N169" s="203"/>
      <c r="O169" s="204" t="s">
        <v>38</v>
      </c>
      <c r="P169" s="125">
        <f aca="true" t="shared" si="2" ref="P169:P176">I169+J169</f>
        <v>0</v>
      </c>
      <c r="Q169" s="125">
        <f aca="true" t="shared" si="3" ref="Q169:Q176">ROUND(I169*H169,2)</f>
        <v>0</v>
      </c>
      <c r="R169" s="125">
        <f aca="true" t="shared" si="4" ref="R169:R176">ROUND(J169*H169,2)</f>
        <v>0</v>
      </c>
      <c r="S169" s="29"/>
      <c r="T169" s="205">
        <f aca="true" t="shared" si="5" ref="T169:T176">S169*H169</f>
        <v>0</v>
      </c>
      <c r="U169" s="205">
        <v>9.999999999999999E-05</v>
      </c>
      <c r="V169" s="205">
        <f aca="true" t="shared" si="6" ref="V169:V176">U169*H169</f>
        <v>9.999999999999999E-05</v>
      </c>
      <c r="W169" s="205">
        <v>0</v>
      </c>
      <c r="X169" s="206">
        <f aca="true" t="shared" si="7" ref="X169:X176">W169*H169</f>
        <v>0</v>
      </c>
      <c r="AR169" s="10" t="s">
        <v>84</v>
      </c>
      <c r="AT169" s="10" t="s">
        <v>146</v>
      </c>
      <c r="AU169" s="10" t="s">
        <v>78</v>
      </c>
      <c r="AY169" s="10" t="s">
        <v>144</v>
      </c>
      <c r="BE169" s="207">
        <f aca="true" t="shared" si="8" ref="BE169:BE176">IF(O169="základní",K169,0)</f>
        <v>0</v>
      </c>
      <c r="BF169" s="207">
        <f aca="true" t="shared" si="9" ref="BF169:BF176">IF(O169="snížená",K169,0)</f>
        <v>0</v>
      </c>
      <c r="BG169" s="207">
        <f aca="true" t="shared" si="10" ref="BG169:BG176">IF(O169="zákl. přenesená",K169,0)</f>
        <v>0</v>
      </c>
      <c r="BH169" s="207">
        <f aca="true" t="shared" si="11" ref="BH169:BH176">IF(O169="sníž. přenesená",K169,0)</f>
        <v>0</v>
      </c>
      <c r="BI169" s="207">
        <f aca="true" t="shared" si="12" ref="BI169:BI176">IF(O169="nulová",K169,0)</f>
        <v>0</v>
      </c>
      <c r="BJ169" s="10" t="s">
        <v>74</v>
      </c>
      <c r="BK169" s="207">
        <f aca="true" t="shared" si="13" ref="BK169:BK176">ROUND(P169*H169,2)</f>
        <v>0</v>
      </c>
      <c r="BL169" s="10" t="s">
        <v>84</v>
      </c>
      <c r="BM169" s="10" t="s">
        <v>1103</v>
      </c>
    </row>
    <row r="170" spans="2:65" s="27" customFormat="1" ht="16.5" customHeight="1">
      <c r="B170" s="28"/>
      <c r="C170" s="245" t="s">
        <v>323</v>
      </c>
      <c r="D170" s="245" t="s">
        <v>281</v>
      </c>
      <c r="E170" s="246" t="s">
        <v>346</v>
      </c>
      <c r="F170" s="247" t="s">
        <v>347</v>
      </c>
      <c r="G170" s="248" t="s">
        <v>307</v>
      </c>
      <c r="H170" s="249">
        <v>1.015</v>
      </c>
      <c r="I170" s="250"/>
      <c r="J170" s="251"/>
      <c r="K170" s="252">
        <f t="shared" si="1"/>
        <v>0</v>
      </c>
      <c r="L170" s="247"/>
      <c r="M170" s="253"/>
      <c r="N170" s="254"/>
      <c r="O170" s="204" t="s">
        <v>38</v>
      </c>
      <c r="P170" s="125">
        <f t="shared" si="2"/>
        <v>0</v>
      </c>
      <c r="Q170" s="125">
        <f t="shared" si="3"/>
        <v>0</v>
      </c>
      <c r="R170" s="125">
        <f t="shared" si="4"/>
        <v>0</v>
      </c>
      <c r="S170" s="29"/>
      <c r="T170" s="205">
        <f t="shared" si="5"/>
        <v>0</v>
      </c>
      <c r="U170" s="205">
        <v>0.0035</v>
      </c>
      <c r="V170" s="205">
        <f t="shared" si="6"/>
        <v>0.0035524999999999997</v>
      </c>
      <c r="W170" s="205">
        <v>0</v>
      </c>
      <c r="X170" s="206">
        <f t="shared" si="7"/>
        <v>0</v>
      </c>
      <c r="AR170" s="10" t="s">
        <v>96</v>
      </c>
      <c r="AT170" s="10" t="s">
        <v>281</v>
      </c>
      <c r="AU170" s="10" t="s">
        <v>78</v>
      </c>
      <c r="AY170" s="10" t="s">
        <v>144</v>
      </c>
      <c r="BE170" s="207">
        <f t="shared" si="8"/>
        <v>0</v>
      </c>
      <c r="BF170" s="207">
        <f t="shared" si="9"/>
        <v>0</v>
      </c>
      <c r="BG170" s="207">
        <f t="shared" si="10"/>
        <v>0</v>
      </c>
      <c r="BH170" s="207">
        <f t="shared" si="11"/>
        <v>0</v>
      </c>
      <c r="BI170" s="207">
        <f t="shared" si="12"/>
        <v>0</v>
      </c>
      <c r="BJ170" s="10" t="s">
        <v>74</v>
      </c>
      <c r="BK170" s="207">
        <f t="shared" si="13"/>
        <v>0</v>
      </c>
      <c r="BL170" s="10" t="s">
        <v>84</v>
      </c>
      <c r="BM170" s="10" t="s">
        <v>1104</v>
      </c>
    </row>
    <row r="171" spans="2:65" s="27" customFormat="1" ht="16.5" customHeight="1">
      <c r="B171" s="28"/>
      <c r="C171" s="196" t="s">
        <v>327</v>
      </c>
      <c r="D171" s="196" t="s">
        <v>146</v>
      </c>
      <c r="E171" s="197" t="s">
        <v>333</v>
      </c>
      <c r="F171" s="198" t="s">
        <v>334</v>
      </c>
      <c r="G171" s="199" t="s">
        <v>307</v>
      </c>
      <c r="H171" s="200">
        <v>2</v>
      </c>
      <c r="I171" s="201"/>
      <c r="J171" s="201"/>
      <c r="K171" s="202">
        <f t="shared" si="1"/>
        <v>0</v>
      </c>
      <c r="L171" s="198"/>
      <c r="M171" s="49"/>
      <c r="N171" s="203"/>
      <c r="O171" s="204" t="s">
        <v>38</v>
      </c>
      <c r="P171" s="125">
        <f t="shared" si="2"/>
        <v>0</v>
      </c>
      <c r="Q171" s="125">
        <f t="shared" si="3"/>
        <v>0</v>
      </c>
      <c r="R171" s="125">
        <f t="shared" si="4"/>
        <v>0</v>
      </c>
      <c r="S171" s="29"/>
      <c r="T171" s="205">
        <f t="shared" si="5"/>
        <v>0</v>
      </c>
      <c r="U171" s="205">
        <v>8E-05</v>
      </c>
      <c r="V171" s="205">
        <f t="shared" si="6"/>
        <v>0.00016</v>
      </c>
      <c r="W171" s="205">
        <v>0</v>
      </c>
      <c r="X171" s="206">
        <f t="shared" si="7"/>
        <v>0</v>
      </c>
      <c r="AR171" s="10" t="s">
        <v>84</v>
      </c>
      <c r="AT171" s="10" t="s">
        <v>146</v>
      </c>
      <c r="AU171" s="10" t="s">
        <v>78</v>
      </c>
      <c r="AY171" s="10" t="s">
        <v>144</v>
      </c>
      <c r="BE171" s="207">
        <f t="shared" si="8"/>
        <v>0</v>
      </c>
      <c r="BF171" s="207">
        <f t="shared" si="9"/>
        <v>0</v>
      </c>
      <c r="BG171" s="207">
        <f t="shared" si="10"/>
        <v>0</v>
      </c>
      <c r="BH171" s="207">
        <f t="shared" si="11"/>
        <v>0</v>
      </c>
      <c r="BI171" s="207">
        <f t="shared" si="12"/>
        <v>0</v>
      </c>
      <c r="BJ171" s="10" t="s">
        <v>74</v>
      </c>
      <c r="BK171" s="207">
        <f t="shared" si="13"/>
        <v>0</v>
      </c>
      <c r="BL171" s="10" t="s">
        <v>84</v>
      </c>
      <c r="BM171" s="10" t="s">
        <v>1105</v>
      </c>
    </row>
    <row r="172" spans="2:65" s="27" customFormat="1" ht="16.5" customHeight="1">
      <c r="B172" s="28"/>
      <c r="C172" s="245" t="s">
        <v>332</v>
      </c>
      <c r="D172" s="245" t="s">
        <v>281</v>
      </c>
      <c r="E172" s="246" t="s">
        <v>337</v>
      </c>
      <c r="F172" s="247" t="s">
        <v>338</v>
      </c>
      <c r="G172" s="248" t="s">
        <v>307</v>
      </c>
      <c r="H172" s="249">
        <v>2.03</v>
      </c>
      <c r="I172" s="250"/>
      <c r="J172" s="251"/>
      <c r="K172" s="252">
        <f t="shared" si="1"/>
        <v>0</v>
      </c>
      <c r="L172" s="247"/>
      <c r="M172" s="253"/>
      <c r="N172" s="254"/>
      <c r="O172" s="204" t="s">
        <v>38</v>
      </c>
      <c r="P172" s="125">
        <f t="shared" si="2"/>
        <v>0</v>
      </c>
      <c r="Q172" s="125">
        <f t="shared" si="3"/>
        <v>0</v>
      </c>
      <c r="R172" s="125">
        <f t="shared" si="4"/>
        <v>0</v>
      </c>
      <c r="S172" s="29"/>
      <c r="T172" s="205">
        <f t="shared" si="5"/>
        <v>0</v>
      </c>
      <c r="U172" s="205">
        <v>0.00062</v>
      </c>
      <c r="V172" s="205">
        <f t="shared" si="6"/>
        <v>0.0012586</v>
      </c>
      <c r="W172" s="205">
        <v>0</v>
      </c>
      <c r="X172" s="206">
        <f t="shared" si="7"/>
        <v>0</v>
      </c>
      <c r="AR172" s="10" t="s">
        <v>96</v>
      </c>
      <c r="AT172" s="10" t="s">
        <v>281</v>
      </c>
      <c r="AU172" s="10" t="s">
        <v>78</v>
      </c>
      <c r="AY172" s="10" t="s">
        <v>144</v>
      </c>
      <c r="BE172" s="207">
        <f t="shared" si="8"/>
        <v>0</v>
      </c>
      <c r="BF172" s="207">
        <f t="shared" si="9"/>
        <v>0</v>
      </c>
      <c r="BG172" s="207">
        <f t="shared" si="10"/>
        <v>0</v>
      </c>
      <c r="BH172" s="207">
        <f t="shared" si="11"/>
        <v>0</v>
      </c>
      <c r="BI172" s="207">
        <f t="shared" si="12"/>
        <v>0</v>
      </c>
      <c r="BJ172" s="10" t="s">
        <v>74</v>
      </c>
      <c r="BK172" s="207">
        <f t="shared" si="13"/>
        <v>0</v>
      </c>
      <c r="BL172" s="10" t="s">
        <v>84</v>
      </c>
      <c r="BM172" s="10" t="s">
        <v>1106</v>
      </c>
    </row>
    <row r="173" spans="2:65" s="27" customFormat="1" ht="16.5" customHeight="1">
      <c r="B173" s="28"/>
      <c r="C173" s="196" t="s">
        <v>336</v>
      </c>
      <c r="D173" s="196" t="s">
        <v>146</v>
      </c>
      <c r="E173" s="197" t="s">
        <v>351</v>
      </c>
      <c r="F173" s="198" t="s">
        <v>352</v>
      </c>
      <c r="G173" s="199" t="s">
        <v>161</v>
      </c>
      <c r="H173" s="200">
        <v>9</v>
      </c>
      <c r="I173" s="201"/>
      <c r="J173" s="201"/>
      <c r="K173" s="202">
        <f t="shared" si="1"/>
        <v>0</v>
      </c>
      <c r="L173" s="198"/>
      <c r="M173" s="49"/>
      <c r="N173" s="203"/>
      <c r="O173" s="204" t="s">
        <v>38</v>
      </c>
      <c r="P173" s="125">
        <f t="shared" si="2"/>
        <v>0</v>
      </c>
      <c r="Q173" s="125">
        <f t="shared" si="3"/>
        <v>0</v>
      </c>
      <c r="R173" s="125">
        <f t="shared" si="4"/>
        <v>0</v>
      </c>
      <c r="S173" s="29"/>
      <c r="T173" s="205">
        <f t="shared" si="5"/>
        <v>0</v>
      </c>
      <c r="U173" s="205">
        <v>0</v>
      </c>
      <c r="V173" s="205">
        <f t="shared" si="6"/>
        <v>0</v>
      </c>
      <c r="W173" s="205">
        <v>0</v>
      </c>
      <c r="X173" s="206">
        <f t="shared" si="7"/>
        <v>0</v>
      </c>
      <c r="AR173" s="10" t="s">
        <v>84</v>
      </c>
      <c r="AT173" s="10" t="s">
        <v>146</v>
      </c>
      <c r="AU173" s="10" t="s">
        <v>78</v>
      </c>
      <c r="AY173" s="10" t="s">
        <v>144</v>
      </c>
      <c r="BE173" s="207">
        <f t="shared" si="8"/>
        <v>0</v>
      </c>
      <c r="BF173" s="207">
        <f t="shared" si="9"/>
        <v>0</v>
      </c>
      <c r="BG173" s="207">
        <f t="shared" si="10"/>
        <v>0</v>
      </c>
      <c r="BH173" s="207">
        <f t="shared" si="11"/>
        <v>0</v>
      </c>
      <c r="BI173" s="207">
        <f t="shared" si="12"/>
        <v>0</v>
      </c>
      <c r="BJ173" s="10" t="s">
        <v>74</v>
      </c>
      <c r="BK173" s="207">
        <f t="shared" si="13"/>
        <v>0</v>
      </c>
      <c r="BL173" s="10" t="s">
        <v>84</v>
      </c>
      <c r="BM173" s="10" t="s">
        <v>1107</v>
      </c>
    </row>
    <row r="174" spans="2:65" s="27" customFormat="1" ht="16.5" customHeight="1">
      <c r="B174" s="28"/>
      <c r="C174" s="196" t="s">
        <v>341</v>
      </c>
      <c r="D174" s="196" t="s">
        <v>146</v>
      </c>
      <c r="E174" s="197" t="s">
        <v>363</v>
      </c>
      <c r="F174" s="198" t="s">
        <v>364</v>
      </c>
      <c r="G174" s="199" t="s">
        <v>161</v>
      </c>
      <c r="H174" s="200">
        <v>9</v>
      </c>
      <c r="I174" s="201"/>
      <c r="J174" s="201"/>
      <c r="K174" s="202">
        <f t="shared" si="1"/>
        <v>0</v>
      </c>
      <c r="L174" s="198"/>
      <c r="M174" s="49"/>
      <c r="N174" s="203"/>
      <c r="O174" s="204" t="s">
        <v>38</v>
      </c>
      <c r="P174" s="125">
        <f t="shared" si="2"/>
        <v>0</v>
      </c>
      <c r="Q174" s="125">
        <f t="shared" si="3"/>
        <v>0</v>
      </c>
      <c r="R174" s="125">
        <f t="shared" si="4"/>
        <v>0</v>
      </c>
      <c r="S174" s="29"/>
      <c r="T174" s="205">
        <f t="shared" si="5"/>
        <v>0</v>
      </c>
      <c r="U174" s="205">
        <v>0</v>
      </c>
      <c r="V174" s="205">
        <f t="shared" si="6"/>
        <v>0</v>
      </c>
      <c r="W174" s="205">
        <v>0</v>
      </c>
      <c r="X174" s="206">
        <f t="shared" si="7"/>
        <v>0</v>
      </c>
      <c r="AR174" s="10" t="s">
        <v>84</v>
      </c>
      <c r="AT174" s="10" t="s">
        <v>146</v>
      </c>
      <c r="AU174" s="10" t="s">
        <v>78</v>
      </c>
      <c r="AY174" s="10" t="s">
        <v>144</v>
      </c>
      <c r="BE174" s="207">
        <f t="shared" si="8"/>
        <v>0</v>
      </c>
      <c r="BF174" s="207">
        <f t="shared" si="9"/>
        <v>0</v>
      </c>
      <c r="BG174" s="207">
        <f t="shared" si="10"/>
        <v>0</v>
      </c>
      <c r="BH174" s="207">
        <f t="shared" si="11"/>
        <v>0</v>
      </c>
      <c r="BI174" s="207">
        <f t="shared" si="12"/>
        <v>0</v>
      </c>
      <c r="BJ174" s="10" t="s">
        <v>74</v>
      </c>
      <c r="BK174" s="207">
        <f t="shared" si="13"/>
        <v>0</v>
      </c>
      <c r="BL174" s="10" t="s">
        <v>84</v>
      </c>
      <c r="BM174" s="10" t="s">
        <v>1108</v>
      </c>
    </row>
    <row r="175" spans="2:65" s="27" customFormat="1" ht="25.5" customHeight="1">
      <c r="B175" s="28"/>
      <c r="C175" s="196" t="s">
        <v>345</v>
      </c>
      <c r="D175" s="196" t="s">
        <v>146</v>
      </c>
      <c r="E175" s="197" t="s">
        <v>1109</v>
      </c>
      <c r="F175" s="198" t="s">
        <v>1110</v>
      </c>
      <c r="G175" s="199" t="s">
        <v>161</v>
      </c>
      <c r="H175" s="200">
        <v>37.6</v>
      </c>
      <c r="I175" s="201"/>
      <c r="J175" s="201"/>
      <c r="K175" s="202">
        <f t="shared" si="1"/>
        <v>0</v>
      </c>
      <c r="L175" s="198"/>
      <c r="M175" s="49"/>
      <c r="N175" s="203"/>
      <c r="O175" s="204" t="s">
        <v>38</v>
      </c>
      <c r="P175" s="125">
        <f t="shared" si="2"/>
        <v>0</v>
      </c>
      <c r="Q175" s="125">
        <f t="shared" si="3"/>
        <v>0</v>
      </c>
      <c r="R175" s="125">
        <f t="shared" si="4"/>
        <v>0</v>
      </c>
      <c r="S175" s="29"/>
      <c r="T175" s="205">
        <f t="shared" si="5"/>
        <v>0</v>
      </c>
      <c r="U175" s="205">
        <v>0</v>
      </c>
      <c r="V175" s="205">
        <f t="shared" si="6"/>
        <v>0</v>
      </c>
      <c r="W175" s="205">
        <v>0</v>
      </c>
      <c r="X175" s="206">
        <f t="shared" si="7"/>
        <v>0</v>
      </c>
      <c r="AR175" s="10" t="s">
        <v>84</v>
      </c>
      <c r="AT175" s="10" t="s">
        <v>146</v>
      </c>
      <c r="AU175" s="10" t="s">
        <v>78</v>
      </c>
      <c r="AY175" s="10" t="s">
        <v>144</v>
      </c>
      <c r="BE175" s="207">
        <f t="shared" si="8"/>
        <v>0</v>
      </c>
      <c r="BF175" s="207">
        <f t="shared" si="9"/>
        <v>0</v>
      </c>
      <c r="BG175" s="207">
        <f t="shared" si="10"/>
        <v>0</v>
      </c>
      <c r="BH175" s="207">
        <f t="shared" si="11"/>
        <v>0</v>
      </c>
      <c r="BI175" s="207">
        <f t="shared" si="12"/>
        <v>0</v>
      </c>
      <c r="BJ175" s="10" t="s">
        <v>74</v>
      </c>
      <c r="BK175" s="207">
        <f t="shared" si="13"/>
        <v>0</v>
      </c>
      <c r="BL175" s="10" t="s">
        <v>84</v>
      </c>
      <c r="BM175" s="10" t="s">
        <v>1111</v>
      </c>
    </row>
    <row r="176" spans="2:65" s="27" customFormat="1" ht="16.5" customHeight="1">
      <c r="B176" s="28"/>
      <c r="C176" s="245" t="s">
        <v>350</v>
      </c>
      <c r="D176" s="245" t="s">
        <v>281</v>
      </c>
      <c r="E176" s="246" t="s">
        <v>1112</v>
      </c>
      <c r="F176" s="247" t="s">
        <v>1113</v>
      </c>
      <c r="G176" s="248" t="s">
        <v>161</v>
      </c>
      <c r="H176" s="249">
        <v>38.164</v>
      </c>
      <c r="I176" s="250"/>
      <c r="J176" s="251"/>
      <c r="K176" s="252">
        <f t="shared" si="1"/>
        <v>0</v>
      </c>
      <c r="L176" s="247"/>
      <c r="M176" s="253"/>
      <c r="N176" s="254"/>
      <c r="O176" s="204" t="s">
        <v>38</v>
      </c>
      <c r="P176" s="125">
        <f t="shared" si="2"/>
        <v>0</v>
      </c>
      <c r="Q176" s="125">
        <f t="shared" si="3"/>
        <v>0</v>
      </c>
      <c r="R176" s="125">
        <f t="shared" si="4"/>
        <v>0</v>
      </c>
      <c r="S176" s="29"/>
      <c r="T176" s="205">
        <f t="shared" si="5"/>
        <v>0</v>
      </c>
      <c r="U176" s="205">
        <v>0.00043</v>
      </c>
      <c r="V176" s="205">
        <f t="shared" si="6"/>
        <v>0.01641052</v>
      </c>
      <c r="W176" s="205">
        <v>0</v>
      </c>
      <c r="X176" s="206">
        <f t="shared" si="7"/>
        <v>0</v>
      </c>
      <c r="AR176" s="10" t="s">
        <v>96</v>
      </c>
      <c r="AT176" s="10" t="s">
        <v>281</v>
      </c>
      <c r="AU176" s="10" t="s">
        <v>78</v>
      </c>
      <c r="AY176" s="10" t="s">
        <v>144</v>
      </c>
      <c r="BE176" s="207">
        <f t="shared" si="8"/>
        <v>0</v>
      </c>
      <c r="BF176" s="207">
        <f t="shared" si="9"/>
        <v>0</v>
      </c>
      <c r="BG176" s="207">
        <f t="shared" si="10"/>
        <v>0</v>
      </c>
      <c r="BH176" s="207">
        <f t="shared" si="11"/>
        <v>0</v>
      </c>
      <c r="BI176" s="207">
        <f t="shared" si="12"/>
        <v>0</v>
      </c>
      <c r="BJ176" s="10" t="s">
        <v>74</v>
      </c>
      <c r="BK176" s="207">
        <f t="shared" si="13"/>
        <v>0</v>
      </c>
      <c r="BL176" s="10" t="s">
        <v>84</v>
      </c>
      <c r="BM176" s="10" t="s">
        <v>1114</v>
      </c>
    </row>
    <row r="177" spans="2:51" s="208" customFormat="1" ht="13.5">
      <c r="B177" s="209"/>
      <c r="C177" s="210"/>
      <c r="D177" s="211" t="s">
        <v>163</v>
      </c>
      <c r="E177" s="212"/>
      <c r="F177" s="213" t="s">
        <v>1115</v>
      </c>
      <c r="G177" s="210"/>
      <c r="H177" s="214">
        <v>38.164</v>
      </c>
      <c r="I177" s="215"/>
      <c r="J177" s="215"/>
      <c r="K177" s="210"/>
      <c r="L177" s="210"/>
      <c r="M177" s="216"/>
      <c r="N177" s="217"/>
      <c r="O177" s="218"/>
      <c r="P177" s="218"/>
      <c r="Q177" s="218"/>
      <c r="R177" s="218"/>
      <c r="S177" s="218"/>
      <c r="T177" s="218"/>
      <c r="U177" s="218"/>
      <c r="V177" s="218"/>
      <c r="W177" s="218"/>
      <c r="X177" s="219"/>
      <c r="AT177" s="220" t="s">
        <v>163</v>
      </c>
      <c r="AU177" s="220" t="s">
        <v>78</v>
      </c>
      <c r="AV177" s="208" t="s">
        <v>78</v>
      </c>
      <c r="AW177" s="208" t="s">
        <v>7</v>
      </c>
      <c r="AX177" s="208" t="s">
        <v>74</v>
      </c>
      <c r="AY177" s="220" t="s">
        <v>144</v>
      </c>
    </row>
    <row r="178" spans="2:65" s="27" customFormat="1" ht="16.5" customHeight="1">
      <c r="B178" s="28"/>
      <c r="C178" s="196" t="s">
        <v>354</v>
      </c>
      <c r="D178" s="196" t="s">
        <v>146</v>
      </c>
      <c r="E178" s="197" t="s">
        <v>610</v>
      </c>
      <c r="F178" s="198" t="s">
        <v>611</v>
      </c>
      <c r="G178" s="199" t="s">
        <v>307</v>
      </c>
      <c r="H178" s="200">
        <v>6</v>
      </c>
      <c r="I178" s="201"/>
      <c r="J178" s="201"/>
      <c r="K178" s="202">
        <f>ROUND(P178*H178,2)</f>
        <v>0</v>
      </c>
      <c r="L178" s="198"/>
      <c r="M178" s="49"/>
      <c r="N178" s="203"/>
      <c r="O178" s="204" t="s">
        <v>38</v>
      </c>
      <c r="P178" s="125">
        <f>I178+J178</f>
        <v>0</v>
      </c>
      <c r="Q178" s="125">
        <f>ROUND(I178*H178,2)</f>
        <v>0</v>
      </c>
      <c r="R178" s="125">
        <f>ROUND(J178*H178,2)</f>
        <v>0</v>
      </c>
      <c r="S178" s="29"/>
      <c r="T178" s="205">
        <f>S178*H178</f>
        <v>0</v>
      </c>
      <c r="U178" s="205">
        <v>0</v>
      </c>
      <c r="V178" s="205">
        <f>U178*H178</f>
        <v>0</v>
      </c>
      <c r="W178" s="205">
        <v>0</v>
      </c>
      <c r="X178" s="206">
        <f>W178*H178</f>
        <v>0</v>
      </c>
      <c r="AR178" s="10" t="s">
        <v>84</v>
      </c>
      <c r="AT178" s="10" t="s">
        <v>146</v>
      </c>
      <c r="AU178" s="10" t="s">
        <v>78</v>
      </c>
      <c r="AY178" s="10" t="s">
        <v>144</v>
      </c>
      <c r="BE178" s="207">
        <f>IF(O178="základní",K178,0)</f>
        <v>0</v>
      </c>
      <c r="BF178" s="207">
        <f>IF(O178="snížená",K178,0)</f>
        <v>0</v>
      </c>
      <c r="BG178" s="207">
        <f>IF(O178="zákl. přenesená",K178,0)</f>
        <v>0</v>
      </c>
      <c r="BH178" s="207">
        <f>IF(O178="sníž. přenesená",K178,0)</f>
        <v>0</v>
      </c>
      <c r="BI178" s="207">
        <f>IF(O178="nulová",K178,0)</f>
        <v>0</v>
      </c>
      <c r="BJ178" s="10" t="s">
        <v>74</v>
      </c>
      <c r="BK178" s="207">
        <f>ROUND(P178*H178,2)</f>
        <v>0</v>
      </c>
      <c r="BL178" s="10" t="s">
        <v>84</v>
      </c>
      <c r="BM178" s="10" t="s">
        <v>1116</v>
      </c>
    </row>
    <row r="179" spans="2:65" s="27" customFormat="1" ht="16.5" customHeight="1">
      <c r="B179" s="28"/>
      <c r="C179" s="245" t="s">
        <v>358</v>
      </c>
      <c r="D179" s="245" t="s">
        <v>281</v>
      </c>
      <c r="E179" s="246" t="s">
        <v>1117</v>
      </c>
      <c r="F179" s="247" t="s">
        <v>1118</v>
      </c>
      <c r="G179" s="248" t="s">
        <v>307</v>
      </c>
      <c r="H179" s="249">
        <v>6.09</v>
      </c>
      <c r="I179" s="250"/>
      <c r="J179" s="251"/>
      <c r="K179" s="252">
        <f>ROUND(P179*H179,2)</f>
        <v>0</v>
      </c>
      <c r="L179" s="247"/>
      <c r="M179" s="253"/>
      <c r="N179" s="254"/>
      <c r="O179" s="204" t="s">
        <v>38</v>
      </c>
      <c r="P179" s="125">
        <f>I179+J179</f>
        <v>0</v>
      </c>
      <c r="Q179" s="125">
        <f>ROUND(I179*H179,2)</f>
        <v>0</v>
      </c>
      <c r="R179" s="125">
        <f>ROUND(J179*H179,2)</f>
        <v>0</v>
      </c>
      <c r="S179" s="29"/>
      <c r="T179" s="205">
        <f>S179*H179</f>
        <v>0</v>
      </c>
      <c r="U179" s="205">
        <v>8E-05</v>
      </c>
      <c r="V179" s="205">
        <f>U179*H179</f>
        <v>0.0004872</v>
      </c>
      <c r="W179" s="205">
        <v>0</v>
      </c>
      <c r="X179" s="206">
        <f>W179*H179</f>
        <v>0</v>
      </c>
      <c r="AR179" s="10" t="s">
        <v>96</v>
      </c>
      <c r="AT179" s="10" t="s">
        <v>281</v>
      </c>
      <c r="AU179" s="10" t="s">
        <v>78</v>
      </c>
      <c r="AY179" s="10" t="s">
        <v>144</v>
      </c>
      <c r="BE179" s="207">
        <f>IF(O179="základní",K179,0)</f>
        <v>0</v>
      </c>
      <c r="BF179" s="207">
        <f>IF(O179="snížená",K179,0)</f>
        <v>0</v>
      </c>
      <c r="BG179" s="207">
        <f>IF(O179="zákl. přenesená",K179,0)</f>
        <v>0</v>
      </c>
      <c r="BH179" s="207">
        <f>IF(O179="sníž. přenesená",K179,0)</f>
        <v>0</v>
      </c>
      <c r="BI179" s="207">
        <f>IF(O179="nulová",K179,0)</f>
        <v>0</v>
      </c>
      <c r="BJ179" s="10" t="s">
        <v>74</v>
      </c>
      <c r="BK179" s="207">
        <f>ROUND(P179*H179,2)</f>
        <v>0</v>
      </c>
      <c r="BL179" s="10" t="s">
        <v>84</v>
      </c>
      <c r="BM179" s="10" t="s">
        <v>1119</v>
      </c>
    </row>
    <row r="180" spans="2:51" s="208" customFormat="1" ht="13.5">
      <c r="B180" s="209"/>
      <c r="C180" s="210"/>
      <c r="D180" s="211" t="s">
        <v>163</v>
      </c>
      <c r="E180" s="212"/>
      <c r="F180" s="213" t="s">
        <v>591</v>
      </c>
      <c r="G180" s="210"/>
      <c r="H180" s="214">
        <v>6.09</v>
      </c>
      <c r="I180" s="215"/>
      <c r="J180" s="215"/>
      <c r="K180" s="210"/>
      <c r="L180" s="210"/>
      <c r="M180" s="216"/>
      <c r="N180" s="217"/>
      <c r="O180" s="218"/>
      <c r="P180" s="218"/>
      <c r="Q180" s="218"/>
      <c r="R180" s="218"/>
      <c r="S180" s="218"/>
      <c r="T180" s="218"/>
      <c r="U180" s="218"/>
      <c r="V180" s="218"/>
      <c r="W180" s="218"/>
      <c r="X180" s="219"/>
      <c r="AT180" s="220" t="s">
        <v>163</v>
      </c>
      <c r="AU180" s="220" t="s">
        <v>78</v>
      </c>
      <c r="AV180" s="208" t="s">
        <v>78</v>
      </c>
      <c r="AW180" s="208" t="s">
        <v>7</v>
      </c>
      <c r="AX180" s="208" t="s">
        <v>74</v>
      </c>
      <c r="AY180" s="220" t="s">
        <v>144</v>
      </c>
    </row>
    <row r="181" spans="2:65" s="27" customFormat="1" ht="16.5" customHeight="1">
      <c r="B181" s="28"/>
      <c r="C181" s="196" t="s">
        <v>362</v>
      </c>
      <c r="D181" s="196" t="s">
        <v>146</v>
      </c>
      <c r="E181" s="197" t="s">
        <v>629</v>
      </c>
      <c r="F181" s="198" t="s">
        <v>630</v>
      </c>
      <c r="G181" s="199" t="s">
        <v>161</v>
      </c>
      <c r="H181" s="200">
        <v>37.6</v>
      </c>
      <c r="I181" s="201"/>
      <c r="J181" s="201"/>
      <c r="K181" s="202">
        <f>ROUND(P181*H181,2)</f>
        <v>0</v>
      </c>
      <c r="L181" s="198"/>
      <c r="M181" s="49"/>
      <c r="N181" s="203"/>
      <c r="O181" s="204" t="s">
        <v>38</v>
      </c>
      <c r="P181" s="125">
        <f>I181+J181</f>
        <v>0</v>
      </c>
      <c r="Q181" s="125">
        <f>ROUND(I181*H181,2)</f>
        <v>0</v>
      </c>
      <c r="R181" s="125">
        <f>ROUND(J181*H181,2)</f>
        <v>0</v>
      </c>
      <c r="S181" s="29"/>
      <c r="T181" s="205">
        <f>S181*H181</f>
        <v>0</v>
      </c>
      <c r="U181" s="205">
        <v>0</v>
      </c>
      <c r="V181" s="205">
        <f>U181*H181</f>
        <v>0</v>
      </c>
      <c r="W181" s="205">
        <v>0</v>
      </c>
      <c r="X181" s="206">
        <f>W181*H181</f>
        <v>0</v>
      </c>
      <c r="AR181" s="10" t="s">
        <v>84</v>
      </c>
      <c r="AT181" s="10" t="s">
        <v>146</v>
      </c>
      <c r="AU181" s="10" t="s">
        <v>78</v>
      </c>
      <c r="AY181" s="10" t="s">
        <v>144</v>
      </c>
      <c r="BE181" s="207">
        <f>IF(O181="základní",K181,0)</f>
        <v>0</v>
      </c>
      <c r="BF181" s="207">
        <f>IF(O181="snížená",K181,0)</f>
        <v>0</v>
      </c>
      <c r="BG181" s="207">
        <f>IF(O181="zákl. přenesená",K181,0)</f>
        <v>0</v>
      </c>
      <c r="BH181" s="207">
        <f>IF(O181="sníž. přenesená",K181,0)</f>
        <v>0</v>
      </c>
      <c r="BI181" s="207">
        <f>IF(O181="nulová",K181,0)</f>
        <v>0</v>
      </c>
      <c r="BJ181" s="10" t="s">
        <v>74</v>
      </c>
      <c r="BK181" s="207">
        <f>ROUND(P181*H181,2)</f>
        <v>0</v>
      </c>
      <c r="BL181" s="10" t="s">
        <v>84</v>
      </c>
      <c r="BM181" s="10" t="s">
        <v>1120</v>
      </c>
    </row>
    <row r="182" spans="2:65" s="27" customFormat="1" ht="16.5" customHeight="1">
      <c r="B182" s="28"/>
      <c r="C182" s="196" t="s">
        <v>366</v>
      </c>
      <c r="D182" s="196" t="s">
        <v>146</v>
      </c>
      <c r="E182" s="197" t="s">
        <v>632</v>
      </c>
      <c r="F182" s="198" t="s">
        <v>633</v>
      </c>
      <c r="G182" s="199" t="s">
        <v>161</v>
      </c>
      <c r="H182" s="200">
        <v>37.6</v>
      </c>
      <c r="I182" s="201"/>
      <c r="J182" s="201"/>
      <c r="K182" s="202">
        <f>ROUND(P182*H182,2)</f>
        <v>0</v>
      </c>
      <c r="L182" s="198"/>
      <c r="M182" s="49"/>
      <c r="N182" s="203"/>
      <c r="O182" s="204" t="s">
        <v>38</v>
      </c>
      <c r="P182" s="125">
        <f>I182+J182</f>
        <v>0</v>
      </c>
      <c r="Q182" s="125">
        <f>ROUND(I182*H182,2)</f>
        <v>0</v>
      </c>
      <c r="R182" s="125">
        <f>ROUND(J182*H182,2)</f>
        <v>0</v>
      </c>
      <c r="S182" s="29"/>
      <c r="T182" s="205">
        <f>S182*H182</f>
        <v>0</v>
      </c>
      <c r="U182" s="205">
        <v>0</v>
      </c>
      <c r="V182" s="205">
        <f>U182*H182</f>
        <v>0</v>
      </c>
      <c r="W182" s="205">
        <v>0</v>
      </c>
      <c r="X182" s="206">
        <f>W182*H182</f>
        <v>0</v>
      </c>
      <c r="AR182" s="10" t="s">
        <v>84</v>
      </c>
      <c r="AT182" s="10" t="s">
        <v>146</v>
      </c>
      <c r="AU182" s="10" t="s">
        <v>78</v>
      </c>
      <c r="AY182" s="10" t="s">
        <v>144</v>
      </c>
      <c r="BE182" s="207">
        <f>IF(O182="základní",K182,0)</f>
        <v>0</v>
      </c>
      <c r="BF182" s="207">
        <f>IF(O182="snížená",K182,0)</f>
        <v>0</v>
      </c>
      <c r="BG182" s="207">
        <f>IF(O182="zákl. přenesená",K182,0)</f>
        <v>0</v>
      </c>
      <c r="BH182" s="207">
        <f>IF(O182="sníž. přenesená",K182,0)</f>
        <v>0</v>
      </c>
      <c r="BI182" s="207">
        <f>IF(O182="nulová",K182,0)</f>
        <v>0</v>
      </c>
      <c r="BJ182" s="10" t="s">
        <v>74</v>
      </c>
      <c r="BK182" s="207">
        <f>ROUND(P182*H182,2)</f>
        <v>0</v>
      </c>
      <c r="BL182" s="10" t="s">
        <v>84</v>
      </c>
      <c r="BM182" s="10" t="s">
        <v>1121</v>
      </c>
    </row>
    <row r="183" spans="2:65" s="27" customFormat="1" ht="16.5" customHeight="1">
      <c r="B183" s="28"/>
      <c r="C183" s="196" t="s">
        <v>370</v>
      </c>
      <c r="D183" s="196" t="s">
        <v>146</v>
      </c>
      <c r="E183" s="197" t="s">
        <v>355</v>
      </c>
      <c r="F183" s="198" t="s">
        <v>356</v>
      </c>
      <c r="G183" s="199" t="s">
        <v>307</v>
      </c>
      <c r="H183" s="200">
        <v>7</v>
      </c>
      <c r="I183" s="201"/>
      <c r="J183" s="201"/>
      <c r="K183" s="202">
        <f>ROUND(P183*H183,2)</f>
        <v>0</v>
      </c>
      <c r="L183" s="198"/>
      <c r="M183" s="49"/>
      <c r="N183" s="203"/>
      <c r="O183" s="204" t="s">
        <v>38</v>
      </c>
      <c r="P183" s="125">
        <f>I183+J183</f>
        <v>0</v>
      </c>
      <c r="Q183" s="125">
        <f>ROUND(I183*H183,2)</f>
        <v>0</v>
      </c>
      <c r="R183" s="125">
        <f>ROUND(J183*H183,2)</f>
        <v>0</v>
      </c>
      <c r="S183" s="29"/>
      <c r="T183" s="205">
        <f>S183*H183</f>
        <v>0</v>
      </c>
      <c r="U183" s="205">
        <v>0.46009000000000005</v>
      </c>
      <c r="V183" s="205">
        <f>U183*H183</f>
        <v>3.2206300000000003</v>
      </c>
      <c r="W183" s="205">
        <v>0</v>
      </c>
      <c r="X183" s="206">
        <f>W183*H183</f>
        <v>0</v>
      </c>
      <c r="AR183" s="10" t="s">
        <v>84</v>
      </c>
      <c r="AT183" s="10" t="s">
        <v>146</v>
      </c>
      <c r="AU183" s="10" t="s">
        <v>78</v>
      </c>
      <c r="AY183" s="10" t="s">
        <v>144</v>
      </c>
      <c r="BE183" s="207">
        <f>IF(O183="základní",K183,0)</f>
        <v>0</v>
      </c>
      <c r="BF183" s="207">
        <f>IF(O183="snížená",K183,0)</f>
        <v>0</v>
      </c>
      <c r="BG183" s="207">
        <f>IF(O183="zákl. přenesená",K183,0)</f>
        <v>0</v>
      </c>
      <c r="BH183" s="207">
        <f>IF(O183="sníž. přenesená",K183,0)</f>
        <v>0</v>
      </c>
      <c r="BI183" s="207">
        <f>IF(O183="nulová",K183,0)</f>
        <v>0</v>
      </c>
      <c r="BJ183" s="10" t="s">
        <v>74</v>
      </c>
      <c r="BK183" s="207">
        <f>ROUND(P183*H183,2)</f>
        <v>0</v>
      </c>
      <c r="BL183" s="10" t="s">
        <v>84</v>
      </c>
      <c r="BM183" s="10" t="s">
        <v>1122</v>
      </c>
    </row>
    <row r="184" spans="2:63" s="178" customFormat="1" ht="29.25" customHeight="1">
      <c r="B184" s="179"/>
      <c r="C184" s="180"/>
      <c r="D184" s="181" t="s">
        <v>68</v>
      </c>
      <c r="E184" s="194" t="s">
        <v>187</v>
      </c>
      <c r="F184" s="194" t="s">
        <v>649</v>
      </c>
      <c r="G184" s="180"/>
      <c r="H184" s="180"/>
      <c r="I184" s="183"/>
      <c r="J184" s="183"/>
      <c r="K184" s="195">
        <f>BK184</f>
        <v>0</v>
      </c>
      <c r="L184" s="180"/>
      <c r="M184" s="185"/>
      <c r="N184" s="186"/>
      <c r="O184" s="187"/>
      <c r="P184" s="187"/>
      <c r="Q184" s="188">
        <f>Q185</f>
        <v>0</v>
      </c>
      <c r="R184" s="188">
        <f>R185</f>
        <v>0</v>
      </c>
      <c r="S184" s="187"/>
      <c r="T184" s="189">
        <f>T185</f>
        <v>0</v>
      </c>
      <c r="U184" s="187"/>
      <c r="V184" s="189">
        <f>V185</f>
        <v>7E-05</v>
      </c>
      <c r="W184" s="187"/>
      <c r="X184" s="190">
        <f>X185</f>
        <v>0</v>
      </c>
      <c r="AR184" s="191" t="s">
        <v>74</v>
      </c>
      <c r="AT184" s="192" t="s">
        <v>68</v>
      </c>
      <c r="AU184" s="192" t="s">
        <v>74</v>
      </c>
      <c r="AY184" s="191" t="s">
        <v>144</v>
      </c>
      <c r="BK184" s="193">
        <f>BK185</f>
        <v>0</v>
      </c>
    </row>
    <row r="185" spans="2:65" s="27" customFormat="1" ht="16.5" customHeight="1">
      <c r="B185" s="28"/>
      <c r="C185" s="196" t="s">
        <v>374</v>
      </c>
      <c r="D185" s="196" t="s">
        <v>146</v>
      </c>
      <c r="E185" s="197" t="s">
        <v>1123</v>
      </c>
      <c r="F185" s="198" t="s">
        <v>1124</v>
      </c>
      <c r="G185" s="199" t="s">
        <v>463</v>
      </c>
      <c r="H185" s="200">
        <v>1</v>
      </c>
      <c r="I185" s="201"/>
      <c r="J185" s="201"/>
      <c r="K185" s="202">
        <f>ROUND(P185*H185,2)</f>
        <v>0</v>
      </c>
      <c r="L185" s="198"/>
      <c r="M185" s="49"/>
      <c r="N185" s="203"/>
      <c r="O185" s="204" t="s">
        <v>38</v>
      </c>
      <c r="P185" s="125">
        <f>I185+J185</f>
        <v>0</v>
      </c>
      <c r="Q185" s="125">
        <f>ROUND(I185*H185,2)</f>
        <v>0</v>
      </c>
      <c r="R185" s="125">
        <f>ROUND(J185*H185,2)</f>
        <v>0</v>
      </c>
      <c r="S185" s="29"/>
      <c r="T185" s="205">
        <f>S185*H185</f>
        <v>0</v>
      </c>
      <c r="U185" s="205">
        <v>7E-05</v>
      </c>
      <c r="V185" s="205">
        <f>U185*H185</f>
        <v>7E-05</v>
      </c>
      <c r="W185" s="205">
        <v>0</v>
      </c>
      <c r="X185" s="206">
        <f>W185*H185</f>
        <v>0</v>
      </c>
      <c r="AR185" s="10" t="s">
        <v>84</v>
      </c>
      <c r="AT185" s="10" t="s">
        <v>146</v>
      </c>
      <c r="AU185" s="10" t="s">
        <v>78</v>
      </c>
      <c r="AY185" s="10" t="s">
        <v>144</v>
      </c>
      <c r="BE185" s="207">
        <f>IF(O185="základní",K185,0)</f>
        <v>0</v>
      </c>
      <c r="BF185" s="207">
        <f>IF(O185="snížená",K185,0)</f>
        <v>0</v>
      </c>
      <c r="BG185" s="207">
        <f>IF(O185="zákl. přenesená",K185,0)</f>
        <v>0</v>
      </c>
      <c r="BH185" s="207">
        <f>IF(O185="sníž. přenesená",K185,0)</f>
        <v>0</v>
      </c>
      <c r="BI185" s="207">
        <f>IF(O185="nulová",K185,0)</f>
        <v>0</v>
      </c>
      <c r="BJ185" s="10" t="s">
        <v>74</v>
      </c>
      <c r="BK185" s="207">
        <f>ROUND(P185*H185,2)</f>
        <v>0</v>
      </c>
      <c r="BL185" s="10" t="s">
        <v>84</v>
      </c>
      <c r="BM185" s="10" t="s">
        <v>1125</v>
      </c>
    </row>
    <row r="186" spans="2:63" s="178" customFormat="1" ht="29.25" customHeight="1">
      <c r="B186" s="179"/>
      <c r="C186" s="180"/>
      <c r="D186" s="181" t="s">
        <v>68</v>
      </c>
      <c r="E186" s="194" t="s">
        <v>450</v>
      </c>
      <c r="F186" s="194" t="s">
        <v>451</v>
      </c>
      <c r="G186" s="180"/>
      <c r="H186" s="180"/>
      <c r="I186" s="183"/>
      <c r="J186" s="183"/>
      <c r="K186" s="195">
        <f>BK186</f>
        <v>0</v>
      </c>
      <c r="L186" s="180"/>
      <c r="M186" s="185"/>
      <c r="N186" s="186"/>
      <c r="O186" s="187"/>
      <c r="P186" s="187"/>
      <c r="Q186" s="188">
        <f>Q187</f>
        <v>0</v>
      </c>
      <c r="R186" s="188">
        <f>R187</f>
        <v>0</v>
      </c>
      <c r="S186" s="187"/>
      <c r="T186" s="189">
        <f>T187</f>
        <v>0</v>
      </c>
      <c r="U186" s="187"/>
      <c r="V186" s="189">
        <f>V187</f>
        <v>0</v>
      </c>
      <c r="W186" s="187"/>
      <c r="X186" s="190">
        <f>X187</f>
        <v>0</v>
      </c>
      <c r="AR186" s="191" t="s">
        <v>74</v>
      </c>
      <c r="AT186" s="192" t="s">
        <v>68</v>
      </c>
      <c r="AU186" s="192" t="s">
        <v>74</v>
      </c>
      <c r="AY186" s="191" t="s">
        <v>144</v>
      </c>
      <c r="BK186" s="193">
        <f>BK187</f>
        <v>0</v>
      </c>
    </row>
    <row r="187" spans="2:65" s="27" customFormat="1" ht="16.5" customHeight="1">
      <c r="B187" s="28"/>
      <c r="C187" s="196" t="s">
        <v>378</v>
      </c>
      <c r="D187" s="196" t="s">
        <v>146</v>
      </c>
      <c r="E187" s="197" t="s">
        <v>453</v>
      </c>
      <c r="F187" s="198" t="s">
        <v>454</v>
      </c>
      <c r="G187" s="199" t="s">
        <v>260</v>
      </c>
      <c r="H187" s="200">
        <v>3.292</v>
      </c>
      <c r="I187" s="201"/>
      <c r="J187" s="201"/>
      <c r="K187" s="202">
        <f>ROUND(P187*H187,2)</f>
        <v>0</v>
      </c>
      <c r="L187" s="198"/>
      <c r="M187" s="49"/>
      <c r="N187" s="203"/>
      <c r="O187" s="204" t="s">
        <v>38</v>
      </c>
      <c r="P187" s="125">
        <f>I187+J187</f>
        <v>0</v>
      </c>
      <c r="Q187" s="125">
        <f>ROUND(I187*H187,2)</f>
        <v>0</v>
      </c>
      <c r="R187" s="125">
        <f>ROUND(J187*H187,2)</f>
        <v>0</v>
      </c>
      <c r="S187" s="29"/>
      <c r="T187" s="205">
        <f>S187*H187</f>
        <v>0</v>
      </c>
      <c r="U187" s="205">
        <v>0</v>
      </c>
      <c r="V187" s="205">
        <f>U187*H187</f>
        <v>0</v>
      </c>
      <c r="W187" s="205">
        <v>0</v>
      </c>
      <c r="X187" s="206">
        <f>W187*H187</f>
        <v>0</v>
      </c>
      <c r="AR187" s="10" t="s">
        <v>84</v>
      </c>
      <c r="AT187" s="10" t="s">
        <v>146</v>
      </c>
      <c r="AU187" s="10" t="s">
        <v>78</v>
      </c>
      <c r="AY187" s="10" t="s">
        <v>144</v>
      </c>
      <c r="BE187" s="207">
        <f>IF(O187="základní",K187,0)</f>
        <v>0</v>
      </c>
      <c r="BF187" s="207">
        <f>IF(O187="snížená",K187,0)</f>
        <v>0</v>
      </c>
      <c r="BG187" s="207">
        <f>IF(O187="zákl. přenesená",K187,0)</f>
        <v>0</v>
      </c>
      <c r="BH187" s="207">
        <f>IF(O187="sníž. přenesená",K187,0)</f>
        <v>0</v>
      </c>
      <c r="BI187" s="207">
        <f>IF(O187="nulová",K187,0)</f>
        <v>0</v>
      </c>
      <c r="BJ187" s="10" t="s">
        <v>74</v>
      </c>
      <c r="BK187" s="207">
        <f>ROUND(P187*H187,2)</f>
        <v>0</v>
      </c>
      <c r="BL187" s="10" t="s">
        <v>84</v>
      </c>
      <c r="BM187" s="10" t="s">
        <v>1126</v>
      </c>
    </row>
    <row r="188" spans="2:63" s="178" customFormat="1" ht="37.5" customHeight="1">
      <c r="B188" s="179"/>
      <c r="C188" s="180"/>
      <c r="D188" s="181" t="s">
        <v>68</v>
      </c>
      <c r="E188" s="182" t="s">
        <v>281</v>
      </c>
      <c r="F188" s="182" t="s">
        <v>654</v>
      </c>
      <c r="G188" s="180"/>
      <c r="H188" s="180"/>
      <c r="I188" s="183"/>
      <c r="J188" s="183"/>
      <c r="K188" s="184">
        <f>BK188</f>
        <v>0</v>
      </c>
      <c r="L188" s="180"/>
      <c r="M188" s="185"/>
      <c r="N188" s="186"/>
      <c r="O188" s="187"/>
      <c r="P188" s="187"/>
      <c r="Q188" s="188">
        <f>Q189+Q192</f>
        <v>0</v>
      </c>
      <c r="R188" s="188">
        <f>R189+R192</f>
        <v>0</v>
      </c>
      <c r="S188" s="187"/>
      <c r="T188" s="189">
        <f>T189+T192</f>
        <v>0</v>
      </c>
      <c r="U188" s="187"/>
      <c r="V188" s="189">
        <f>V189+V192</f>
        <v>0.0018800000000000002</v>
      </c>
      <c r="W188" s="187"/>
      <c r="X188" s="190">
        <f>X189+X192</f>
        <v>0</v>
      </c>
      <c r="AR188" s="191" t="s">
        <v>81</v>
      </c>
      <c r="AT188" s="192" t="s">
        <v>68</v>
      </c>
      <c r="AU188" s="192" t="s">
        <v>69</v>
      </c>
      <c r="AY188" s="191" t="s">
        <v>144</v>
      </c>
      <c r="BK188" s="193">
        <f>BK189+BK192</f>
        <v>0</v>
      </c>
    </row>
    <row r="189" spans="2:63" s="178" customFormat="1" ht="19.5" customHeight="1">
      <c r="B189" s="179"/>
      <c r="C189" s="180"/>
      <c r="D189" s="181" t="s">
        <v>68</v>
      </c>
      <c r="E189" s="194" t="s">
        <v>655</v>
      </c>
      <c r="F189" s="194" t="s">
        <v>656</v>
      </c>
      <c r="G189" s="180"/>
      <c r="H189" s="180"/>
      <c r="I189" s="183"/>
      <c r="J189" s="183"/>
      <c r="K189" s="195">
        <f>BK189</f>
        <v>0</v>
      </c>
      <c r="L189" s="180"/>
      <c r="M189" s="185"/>
      <c r="N189" s="186"/>
      <c r="O189" s="187"/>
      <c r="P189" s="187"/>
      <c r="Q189" s="188">
        <f>SUM(Q190:Q191)</f>
        <v>0</v>
      </c>
      <c r="R189" s="188">
        <f>SUM(R190:R191)</f>
        <v>0</v>
      </c>
      <c r="S189" s="187"/>
      <c r="T189" s="189">
        <f>SUM(T190:T191)</f>
        <v>0</v>
      </c>
      <c r="U189" s="187"/>
      <c r="V189" s="189">
        <f>SUM(V190:V191)</f>
        <v>0.0018800000000000002</v>
      </c>
      <c r="W189" s="187"/>
      <c r="X189" s="190">
        <f>SUM(X190:X191)</f>
        <v>0</v>
      </c>
      <c r="AR189" s="191" t="s">
        <v>81</v>
      </c>
      <c r="AT189" s="192" t="s">
        <v>68</v>
      </c>
      <c r="AU189" s="192" t="s">
        <v>74</v>
      </c>
      <c r="AY189" s="191" t="s">
        <v>144</v>
      </c>
      <c r="BK189" s="193">
        <f>SUM(BK190:BK191)</f>
        <v>0</v>
      </c>
    </row>
    <row r="190" spans="2:65" s="27" customFormat="1" ht="16.5" customHeight="1">
      <c r="B190" s="28"/>
      <c r="C190" s="196" t="s">
        <v>382</v>
      </c>
      <c r="D190" s="196" t="s">
        <v>146</v>
      </c>
      <c r="E190" s="197" t="s">
        <v>657</v>
      </c>
      <c r="F190" s="198" t="s">
        <v>658</v>
      </c>
      <c r="G190" s="199" t="s">
        <v>161</v>
      </c>
      <c r="H190" s="200">
        <v>37.6</v>
      </c>
      <c r="I190" s="201"/>
      <c r="J190" s="201"/>
      <c r="K190" s="202">
        <f>ROUND(P190*H190,2)</f>
        <v>0</v>
      </c>
      <c r="L190" s="198"/>
      <c r="M190" s="49"/>
      <c r="N190" s="203"/>
      <c r="O190" s="204" t="s">
        <v>38</v>
      </c>
      <c r="P190" s="125">
        <f>I190+J190</f>
        <v>0</v>
      </c>
      <c r="Q190" s="125">
        <f>ROUND(I190*H190,2)</f>
        <v>0</v>
      </c>
      <c r="R190" s="125">
        <f>ROUND(J190*H190,2)</f>
        <v>0</v>
      </c>
      <c r="S190" s="29"/>
      <c r="T190" s="205">
        <f>S190*H190</f>
        <v>0</v>
      </c>
      <c r="U190" s="205">
        <v>0</v>
      </c>
      <c r="V190" s="205">
        <f>U190*H190</f>
        <v>0</v>
      </c>
      <c r="W190" s="205">
        <v>0</v>
      </c>
      <c r="X190" s="206">
        <f>W190*H190</f>
        <v>0</v>
      </c>
      <c r="AR190" s="10" t="s">
        <v>452</v>
      </c>
      <c r="AT190" s="10" t="s">
        <v>146</v>
      </c>
      <c r="AU190" s="10" t="s">
        <v>78</v>
      </c>
      <c r="AY190" s="10" t="s">
        <v>144</v>
      </c>
      <c r="BE190" s="207">
        <f>IF(O190="základní",K190,0)</f>
        <v>0</v>
      </c>
      <c r="BF190" s="207">
        <f>IF(O190="snížená",K190,0)</f>
        <v>0</v>
      </c>
      <c r="BG190" s="207">
        <f>IF(O190="zákl. přenesená",K190,0)</f>
        <v>0</v>
      </c>
      <c r="BH190" s="207">
        <f>IF(O190="sníž. přenesená",K190,0)</f>
        <v>0</v>
      </c>
      <c r="BI190" s="207">
        <f>IF(O190="nulová",K190,0)</f>
        <v>0</v>
      </c>
      <c r="BJ190" s="10" t="s">
        <v>74</v>
      </c>
      <c r="BK190" s="207">
        <f>ROUND(P190*H190,2)</f>
        <v>0</v>
      </c>
      <c r="BL190" s="10" t="s">
        <v>452</v>
      </c>
      <c r="BM190" s="10" t="s">
        <v>1127</v>
      </c>
    </row>
    <row r="191" spans="2:65" s="27" customFormat="1" ht="16.5" customHeight="1">
      <c r="B191" s="28"/>
      <c r="C191" s="245" t="s">
        <v>386</v>
      </c>
      <c r="D191" s="245" t="s">
        <v>281</v>
      </c>
      <c r="E191" s="246" t="s">
        <v>660</v>
      </c>
      <c r="F191" s="247" t="s">
        <v>661</v>
      </c>
      <c r="G191" s="248" t="s">
        <v>161</v>
      </c>
      <c r="H191" s="249">
        <v>37.6</v>
      </c>
      <c r="I191" s="250"/>
      <c r="J191" s="251"/>
      <c r="K191" s="252">
        <f>ROUND(P191*H191,2)</f>
        <v>0</v>
      </c>
      <c r="L191" s="247"/>
      <c r="M191" s="253"/>
      <c r="N191" s="254"/>
      <c r="O191" s="204" t="s">
        <v>38</v>
      </c>
      <c r="P191" s="125">
        <f>I191+J191</f>
        <v>0</v>
      </c>
      <c r="Q191" s="125">
        <f>ROUND(I191*H191,2)</f>
        <v>0</v>
      </c>
      <c r="R191" s="125">
        <f>ROUND(J191*H191,2)</f>
        <v>0</v>
      </c>
      <c r="S191" s="29"/>
      <c r="T191" s="205">
        <f>S191*H191</f>
        <v>0</v>
      </c>
      <c r="U191" s="205">
        <v>5E-05</v>
      </c>
      <c r="V191" s="205">
        <f>U191*H191</f>
        <v>0.0018800000000000002</v>
      </c>
      <c r="W191" s="205">
        <v>0</v>
      </c>
      <c r="X191" s="206">
        <f>W191*H191</f>
        <v>0</v>
      </c>
      <c r="AR191" s="10" t="s">
        <v>589</v>
      </c>
      <c r="AT191" s="10" t="s">
        <v>281</v>
      </c>
      <c r="AU191" s="10" t="s">
        <v>78</v>
      </c>
      <c r="AY191" s="10" t="s">
        <v>144</v>
      </c>
      <c r="BE191" s="207">
        <f>IF(O191="základní",K191,0)</f>
        <v>0</v>
      </c>
      <c r="BF191" s="207">
        <f>IF(O191="snížená",K191,0)</f>
        <v>0</v>
      </c>
      <c r="BG191" s="207">
        <f>IF(O191="zákl. přenesená",K191,0)</f>
        <v>0</v>
      </c>
      <c r="BH191" s="207">
        <f>IF(O191="sníž. přenesená",K191,0)</f>
        <v>0</v>
      </c>
      <c r="BI191" s="207">
        <f>IF(O191="nulová",K191,0)</f>
        <v>0</v>
      </c>
      <c r="BJ191" s="10" t="s">
        <v>74</v>
      </c>
      <c r="BK191" s="207">
        <f>ROUND(P191*H191,2)</f>
        <v>0</v>
      </c>
      <c r="BL191" s="10" t="s">
        <v>589</v>
      </c>
      <c r="BM191" s="10" t="s">
        <v>1128</v>
      </c>
    </row>
    <row r="192" spans="2:63" s="178" customFormat="1" ht="29.25" customHeight="1">
      <c r="B192" s="179"/>
      <c r="C192" s="180"/>
      <c r="D192" s="181" t="s">
        <v>68</v>
      </c>
      <c r="E192" s="194" t="s">
        <v>663</v>
      </c>
      <c r="F192" s="194" t="s">
        <v>664</v>
      </c>
      <c r="G192" s="180"/>
      <c r="H192" s="180"/>
      <c r="I192" s="183"/>
      <c r="J192" s="183"/>
      <c r="K192" s="195">
        <f>BK192</f>
        <v>0</v>
      </c>
      <c r="L192" s="180"/>
      <c r="M192" s="185"/>
      <c r="N192" s="186"/>
      <c r="O192" s="187"/>
      <c r="P192" s="187"/>
      <c r="Q192" s="188">
        <f>Q193</f>
        <v>0</v>
      </c>
      <c r="R192" s="188">
        <f>R193</f>
        <v>0</v>
      </c>
      <c r="S192" s="187"/>
      <c r="T192" s="189">
        <f>T193</f>
        <v>0</v>
      </c>
      <c r="U192" s="187"/>
      <c r="V192" s="189">
        <f>V193</f>
        <v>0</v>
      </c>
      <c r="W192" s="187"/>
      <c r="X192" s="190">
        <f>X193</f>
        <v>0</v>
      </c>
      <c r="AR192" s="191" t="s">
        <v>81</v>
      </c>
      <c r="AT192" s="192" t="s">
        <v>68</v>
      </c>
      <c r="AU192" s="192" t="s">
        <v>74</v>
      </c>
      <c r="AY192" s="191" t="s">
        <v>144</v>
      </c>
      <c r="BK192" s="193">
        <f>BK193</f>
        <v>0</v>
      </c>
    </row>
    <row r="193" spans="2:65" s="27" customFormat="1" ht="16.5" customHeight="1">
      <c r="B193" s="28"/>
      <c r="C193" s="196" t="s">
        <v>390</v>
      </c>
      <c r="D193" s="196" t="s">
        <v>146</v>
      </c>
      <c r="E193" s="197" t="s">
        <v>665</v>
      </c>
      <c r="F193" s="198" t="s">
        <v>666</v>
      </c>
      <c r="G193" s="199" t="s">
        <v>161</v>
      </c>
      <c r="H193" s="200">
        <v>37.6</v>
      </c>
      <c r="I193" s="201"/>
      <c r="J193" s="201"/>
      <c r="K193" s="202">
        <f>ROUND(P193*H193,2)</f>
        <v>0</v>
      </c>
      <c r="L193" s="198"/>
      <c r="M193" s="49"/>
      <c r="N193" s="203"/>
      <c r="O193" s="204" t="s">
        <v>38</v>
      </c>
      <c r="P193" s="125">
        <f>I193+J193</f>
        <v>0</v>
      </c>
      <c r="Q193" s="125">
        <f>ROUND(I193*H193,2)</f>
        <v>0</v>
      </c>
      <c r="R193" s="125">
        <f>ROUND(J193*H193,2)</f>
        <v>0</v>
      </c>
      <c r="S193" s="29"/>
      <c r="T193" s="205">
        <f>S193*H193</f>
        <v>0</v>
      </c>
      <c r="U193" s="205">
        <v>0</v>
      </c>
      <c r="V193" s="205">
        <f>U193*H193</f>
        <v>0</v>
      </c>
      <c r="W193" s="205">
        <v>0</v>
      </c>
      <c r="X193" s="206">
        <f>W193*H193</f>
        <v>0</v>
      </c>
      <c r="AR193" s="10" t="s">
        <v>452</v>
      </c>
      <c r="AT193" s="10" t="s">
        <v>146</v>
      </c>
      <c r="AU193" s="10" t="s">
        <v>78</v>
      </c>
      <c r="AY193" s="10" t="s">
        <v>144</v>
      </c>
      <c r="BE193" s="207">
        <f>IF(O193="základní",K193,0)</f>
        <v>0</v>
      </c>
      <c r="BF193" s="207">
        <f>IF(O193="snížená",K193,0)</f>
        <v>0</v>
      </c>
      <c r="BG193" s="207">
        <f>IF(O193="zákl. přenesená",K193,0)</f>
        <v>0</v>
      </c>
      <c r="BH193" s="207">
        <f>IF(O193="sníž. přenesená",K193,0)</f>
        <v>0</v>
      </c>
      <c r="BI193" s="207">
        <f>IF(O193="nulová",K193,0)</f>
        <v>0</v>
      </c>
      <c r="BJ193" s="10" t="s">
        <v>74</v>
      </c>
      <c r="BK193" s="207">
        <f>ROUND(P193*H193,2)</f>
        <v>0</v>
      </c>
      <c r="BL193" s="10" t="s">
        <v>452</v>
      </c>
      <c r="BM193" s="10" t="s">
        <v>1129</v>
      </c>
    </row>
    <row r="194" spans="2:63" s="178" customFormat="1" ht="37.5" customHeight="1">
      <c r="B194" s="179"/>
      <c r="C194" s="180"/>
      <c r="D194" s="181" t="s">
        <v>68</v>
      </c>
      <c r="E194" s="182" t="s">
        <v>456</v>
      </c>
      <c r="F194" s="182" t="s">
        <v>457</v>
      </c>
      <c r="G194" s="180"/>
      <c r="H194" s="180"/>
      <c r="I194" s="183"/>
      <c r="J194" s="183"/>
      <c r="K194" s="184">
        <f>BK194</f>
        <v>0</v>
      </c>
      <c r="L194" s="180"/>
      <c r="M194" s="185"/>
      <c r="N194" s="186"/>
      <c r="O194" s="187"/>
      <c r="P194" s="187"/>
      <c r="Q194" s="188">
        <f>Q195</f>
        <v>0</v>
      </c>
      <c r="R194" s="188">
        <f>R195</f>
        <v>0</v>
      </c>
      <c r="S194" s="187"/>
      <c r="T194" s="189">
        <f>T195</f>
        <v>0</v>
      </c>
      <c r="U194" s="187"/>
      <c r="V194" s="189">
        <f>V195</f>
        <v>0</v>
      </c>
      <c r="W194" s="187"/>
      <c r="X194" s="190">
        <f>X195</f>
        <v>0</v>
      </c>
      <c r="AR194" s="191" t="s">
        <v>87</v>
      </c>
      <c r="AT194" s="192" t="s">
        <v>68</v>
      </c>
      <c r="AU194" s="192" t="s">
        <v>69</v>
      </c>
      <c r="AY194" s="191" t="s">
        <v>144</v>
      </c>
      <c r="BK194" s="193">
        <f>BK195</f>
        <v>0</v>
      </c>
    </row>
    <row r="195" spans="2:63" s="178" customFormat="1" ht="19.5" customHeight="1">
      <c r="B195" s="179"/>
      <c r="C195" s="180"/>
      <c r="D195" s="181" t="s">
        <v>68</v>
      </c>
      <c r="E195" s="194" t="s">
        <v>458</v>
      </c>
      <c r="F195" s="194" t="s">
        <v>459</v>
      </c>
      <c r="G195" s="180"/>
      <c r="H195" s="180"/>
      <c r="I195" s="183"/>
      <c r="J195" s="183"/>
      <c r="K195" s="195">
        <f>BK195</f>
        <v>0</v>
      </c>
      <c r="L195" s="180"/>
      <c r="M195" s="185"/>
      <c r="N195" s="186"/>
      <c r="O195" s="187"/>
      <c r="P195" s="187"/>
      <c r="Q195" s="188">
        <f>SUM(Q196:Q202)</f>
        <v>0</v>
      </c>
      <c r="R195" s="188">
        <f>SUM(R196:R202)</f>
        <v>0</v>
      </c>
      <c r="S195" s="187"/>
      <c r="T195" s="189">
        <f>SUM(T196:T202)</f>
        <v>0</v>
      </c>
      <c r="U195" s="187"/>
      <c r="V195" s="189">
        <f>SUM(V196:V202)</f>
        <v>0</v>
      </c>
      <c r="W195" s="187"/>
      <c r="X195" s="190">
        <f>SUM(X196:X202)</f>
        <v>0</v>
      </c>
      <c r="AR195" s="191" t="s">
        <v>87</v>
      </c>
      <c r="AT195" s="192" t="s">
        <v>68</v>
      </c>
      <c r="AU195" s="192" t="s">
        <v>74</v>
      </c>
      <c r="AY195" s="191" t="s">
        <v>144</v>
      </c>
      <c r="BK195" s="193">
        <f>SUM(BK196:BK202)</f>
        <v>0</v>
      </c>
    </row>
    <row r="196" spans="2:65" s="27" customFormat="1" ht="16.5" customHeight="1">
      <c r="B196" s="28"/>
      <c r="C196" s="196" t="s">
        <v>394</v>
      </c>
      <c r="D196" s="196" t="s">
        <v>146</v>
      </c>
      <c r="E196" s="197" t="s">
        <v>461</v>
      </c>
      <c r="F196" s="198" t="s">
        <v>462</v>
      </c>
      <c r="G196" s="199" t="s">
        <v>463</v>
      </c>
      <c r="H196" s="200">
        <v>1</v>
      </c>
      <c r="I196" s="201"/>
      <c r="J196" s="201"/>
      <c r="K196" s="202">
        <f>ROUND(P196*H196,2)</f>
        <v>0</v>
      </c>
      <c r="L196" s="198"/>
      <c r="M196" s="49"/>
      <c r="N196" s="203"/>
      <c r="O196" s="204" t="s">
        <v>38</v>
      </c>
      <c r="P196" s="125">
        <f>I196+J196</f>
        <v>0</v>
      </c>
      <c r="Q196" s="125">
        <f>ROUND(I196*H196,2)</f>
        <v>0</v>
      </c>
      <c r="R196" s="125">
        <f>ROUND(J196*H196,2)</f>
        <v>0</v>
      </c>
      <c r="S196" s="29"/>
      <c r="T196" s="205">
        <f>S196*H196</f>
        <v>0</v>
      </c>
      <c r="U196" s="205">
        <v>0</v>
      </c>
      <c r="V196" s="205">
        <f>U196*H196</f>
        <v>0</v>
      </c>
      <c r="W196" s="205">
        <v>0</v>
      </c>
      <c r="X196" s="206">
        <f>W196*H196</f>
        <v>0</v>
      </c>
      <c r="AR196" s="10" t="s">
        <v>464</v>
      </c>
      <c r="AT196" s="10" t="s">
        <v>146</v>
      </c>
      <c r="AU196" s="10" t="s">
        <v>78</v>
      </c>
      <c r="AY196" s="10" t="s">
        <v>144</v>
      </c>
      <c r="BE196" s="207">
        <f>IF(O196="základní",K196,0)</f>
        <v>0</v>
      </c>
      <c r="BF196" s="207">
        <f>IF(O196="snížená",K196,0)</f>
        <v>0</v>
      </c>
      <c r="BG196" s="207">
        <f>IF(O196="zákl. přenesená",K196,0)</f>
        <v>0</v>
      </c>
      <c r="BH196" s="207">
        <f>IF(O196="sníž. přenesená",K196,0)</f>
        <v>0</v>
      </c>
      <c r="BI196" s="207">
        <f>IF(O196="nulová",K196,0)</f>
        <v>0</v>
      </c>
      <c r="BJ196" s="10" t="s">
        <v>74</v>
      </c>
      <c r="BK196" s="207">
        <f>ROUND(P196*H196,2)</f>
        <v>0</v>
      </c>
      <c r="BL196" s="10" t="s">
        <v>464</v>
      </c>
      <c r="BM196" s="10" t="s">
        <v>1130</v>
      </c>
    </row>
    <row r="197" spans="2:65" s="27" customFormat="1" ht="16.5" customHeight="1">
      <c r="B197" s="28"/>
      <c r="C197" s="196" t="s">
        <v>398</v>
      </c>
      <c r="D197" s="196" t="s">
        <v>146</v>
      </c>
      <c r="E197" s="197" t="s">
        <v>467</v>
      </c>
      <c r="F197" s="198" t="s">
        <v>468</v>
      </c>
      <c r="G197" s="199" t="s">
        <v>463</v>
      </c>
      <c r="H197" s="200">
        <v>1</v>
      </c>
      <c r="I197" s="201"/>
      <c r="J197" s="201"/>
      <c r="K197" s="202">
        <f>ROUND(P197*H197,2)</f>
        <v>0</v>
      </c>
      <c r="L197" s="198"/>
      <c r="M197" s="49"/>
      <c r="N197" s="203"/>
      <c r="O197" s="204" t="s">
        <v>38</v>
      </c>
      <c r="P197" s="125">
        <f>I197+J197</f>
        <v>0</v>
      </c>
      <c r="Q197" s="125">
        <f>ROUND(I197*H197,2)</f>
        <v>0</v>
      </c>
      <c r="R197" s="125">
        <f>ROUND(J197*H197,2)</f>
        <v>0</v>
      </c>
      <c r="S197" s="29"/>
      <c r="T197" s="205">
        <f>S197*H197</f>
        <v>0</v>
      </c>
      <c r="U197" s="205">
        <v>0</v>
      </c>
      <c r="V197" s="205">
        <f>U197*H197</f>
        <v>0</v>
      </c>
      <c r="W197" s="205">
        <v>0</v>
      </c>
      <c r="X197" s="206">
        <f>W197*H197</f>
        <v>0</v>
      </c>
      <c r="AR197" s="10" t="s">
        <v>464</v>
      </c>
      <c r="AT197" s="10" t="s">
        <v>146</v>
      </c>
      <c r="AU197" s="10" t="s">
        <v>78</v>
      </c>
      <c r="AY197" s="10" t="s">
        <v>144</v>
      </c>
      <c r="BE197" s="207">
        <f>IF(O197="základní",K197,0)</f>
        <v>0</v>
      </c>
      <c r="BF197" s="207">
        <f>IF(O197="snížená",K197,0)</f>
        <v>0</v>
      </c>
      <c r="BG197" s="207">
        <f>IF(O197="zákl. přenesená",K197,0)</f>
        <v>0</v>
      </c>
      <c r="BH197" s="207">
        <f>IF(O197="sníž. přenesená",K197,0)</f>
        <v>0</v>
      </c>
      <c r="BI197" s="207">
        <f>IF(O197="nulová",K197,0)</f>
        <v>0</v>
      </c>
      <c r="BJ197" s="10" t="s">
        <v>74</v>
      </c>
      <c r="BK197" s="207">
        <f>ROUND(P197*H197,2)</f>
        <v>0</v>
      </c>
      <c r="BL197" s="10" t="s">
        <v>464</v>
      </c>
      <c r="BM197" s="10" t="s">
        <v>1131</v>
      </c>
    </row>
    <row r="198" spans="2:51" s="208" customFormat="1" ht="13.5">
      <c r="B198" s="209"/>
      <c r="C198" s="210"/>
      <c r="D198" s="211" t="s">
        <v>163</v>
      </c>
      <c r="E198" s="212"/>
      <c r="F198" s="213" t="s">
        <v>470</v>
      </c>
      <c r="G198" s="210"/>
      <c r="H198" s="214">
        <v>1</v>
      </c>
      <c r="I198" s="215"/>
      <c r="J198" s="215"/>
      <c r="K198" s="210"/>
      <c r="L198" s="210"/>
      <c r="M198" s="216"/>
      <c r="N198" s="217"/>
      <c r="O198" s="218"/>
      <c r="P198" s="218"/>
      <c r="Q198" s="218"/>
      <c r="R198" s="218"/>
      <c r="S198" s="218"/>
      <c r="T198" s="218"/>
      <c r="U198" s="218"/>
      <c r="V198" s="218"/>
      <c r="W198" s="218"/>
      <c r="X198" s="219"/>
      <c r="AT198" s="220" t="s">
        <v>163</v>
      </c>
      <c r="AU198" s="220" t="s">
        <v>78</v>
      </c>
      <c r="AV198" s="208" t="s">
        <v>78</v>
      </c>
      <c r="AW198" s="208" t="s">
        <v>7</v>
      </c>
      <c r="AX198" s="208" t="s">
        <v>74</v>
      </c>
      <c r="AY198" s="220" t="s">
        <v>144</v>
      </c>
    </row>
    <row r="199" spans="2:65" s="27" customFormat="1" ht="16.5" customHeight="1">
      <c r="B199" s="28"/>
      <c r="C199" s="196" t="s">
        <v>402</v>
      </c>
      <c r="D199" s="196" t="s">
        <v>146</v>
      </c>
      <c r="E199" s="197" t="s">
        <v>472</v>
      </c>
      <c r="F199" s="198" t="s">
        <v>473</v>
      </c>
      <c r="G199" s="199" t="s">
        <v>463</v>
      </c>
      <c r="H199" s="200">
        <v>1</v>
      </c>
      <c r="I199" s="201"/>
      <c r="J199" s="201"/>
      <c r="K199" s="202">
        <f>ROUND(P199*H199,2)</f>
        <v>0</v>
      </c>
      <c r="L199" s="198"/>
      <c r="M199" s="49"/>
      <c r="N199" s="203"/>
      <c r="O199" s="204" t="s">
        <v>38</v>
      </c>
      <c r="P199" s="125">
        <f>I199+J199</f>
        <v>0</v>
      </c>
      <c r="Q199" s="125">
        <f>ROUND(I199*H199,2)</f>
        <v>0</v>
      </c>
      <c r="R199" s="125">
        <f>ROUND(J199*H199,2)</f>
        <v>0</v>
      </c>
      <c r="S199" s="29"/>
      <c r="T199" s="205">
        <f>S199*H199</f>
        <v>0</v>
      </c>
      <c r="U199" s="205">
        <v>0</v>
      </c>
      <c r="V199" s="205">
        <f>U199*H199</f>
        <v>0</v>
      </c>
      <c r="W199" s="205">
        <v>0</v>
      </c>
      <c r="X199" s="206">
        <f>W199*H199</f>
        <v>0</v>
      </c>
      <c r="AR199" s="10" t="s">
        <v>464</v>
      </c>
      <c r="AT199" s="10" t="s">
        <v>146</v>
      </c>
      <c r="AU199" s="10" t="s">
        <v>78</v>
      </c>
      <c r="AY199" s="10" t="s">
        <v>144</v>
      </c>
      <c r="BE199" s="207">
        <f>IF(O199="základní",K199,0)</f>
        <v>0</v>
      </c>
      <c r="BF199" s="207">
        <f>IF(O199="snížená",K199,0)</f>
        <v>0</v>
      </c>
      <c r="BG199" s="207">
        <f>IF(O199="zákl. přenesená",K199,0)</f>
        <v>0</v>
      </c>
      <c r="BH199" s="207">
        <f>IF(O199="sníž. přenesená",K199,0)</f>
        <v>0</v>
      </c>
      <c r="BI199" s="207">
        <f>IF(O199="nulová",K199,0)</f>
        <v>0</v>
      </c>
      <c r="BJ199" s="10" t="s">
        <v>74</v>
      </c>
      <c r="BK199" s="207">
        <f>ROUND(P199*H199,2)</f>
        <v>0</v>
      </c>
      <c r="BL199" s="10" t="s">
        <v>464</v>
      </c>
      <c r="BM199" s="10" t="s">
        <v>1132</v>
      </c>
    </row>
    <row r="200" spans="2:65" s="27" customFormat="1" ht="16.5" customHeight="1">
      <c r="B200" s="28"/>
      <c r="C200" s="196" t="s">
        <v>406</v>
      </c>
      <c r="D200" s="196" t="s">
        <v>146</v>
      </c>
      <c r="E200" s="197" t="s">
        <v>476</v>
      </c>
      <c r="F200" s="198" t="s">
        <v>477</v>
      </c>
      <c r="G200" s="199" t="s">
        <v>463</v>
      </c>
      <c r="H200" s="200">
        <v>1</v>
      </c>
      <c r="I200" s="201"/>
      <c r="J200" s="201"/>
      <c r="K200" s="202">
        <f>ROUND(P200*H200,2)</f>
        <v>0</v>
      </c>
      <c r="L200" s="198"/>
      <c r="M200" s="49"/>
      <c r="N200" s="203"/>
      <c r="O200" s="204" t="s">
        <v>38</v>
      </c>
      <c r="P200" s="125">
        <f>I200+J200</f>
        <v>0</v>
      </c>
      <c r="Q200" s="125">
        <f>ROUND(I200*H200,2)</f>
        <v>0</v>
      </c>
      <c r="R200" s="125">
        <f>ROUND(J200*H200,2)</f>
        <v>0</v>
      </c>
      <c r="S200" s="29"/>
      <c r="T200" s="205">
        <f>S200*H200</f>
        <v>0</v>
      </c>
      <c r="U200" s="205">
        <v>0</v>
      </c>
      <c r="V200" s="205">
        <f>U200*H200</f>
        <v>0</v>
      </c>
      <c r="W200" s="205">
        <v>0</v>
      </c>
      <c r="X200" s="206">
        <f>W200*H200</f>
        <v>0</v>
      </c>
      <c r="AR200" s="10" t="s">
        <v>464</v>
      </c>
      <c r="AT200" s="10" t="s">
        <v>146</v>
      </c>
      <c r="AU200" s="10" t="s">
        <v>78</v>
      </c>
      <c r="AY200" s="10" t="s">
        <v>144</v>
      </c>
      <c r="BE200" s="207">
        <f>IF(O200="základní",K200,0)</f>
        <v>0</v>
      </c>
      <c r="BF200" s="207">
        <f>IF(O200="snížená",K200,0)</f>
        <v>0</v>
      </c>
      <c r="BG200" s="207">
        <f>IF(O200="zákl. přenesená",K200,0)</f>
        <v>0</v>
      </c>
      <c r="BH200" s="207">
        <f>IF(O200="sníž. přenesená",K200,0)</f>
        <v>0</v>
      </c>
      <c r="BI200" s="207">
        <f>IF(O200="nulová",K200,0)</f>
        <v>0</v>
      </c>
      <c r="BJ200" s="10" t="s">
        <v>74</v>
      </c>
      <c r="BK200" s="207">
        <f>ROUND(P200*H200,2)</f>
        <v>0</v>
      </c>
      <c r="BL200" s="10" t="s">
        <v>464</v>
      </c>
      <c r="BM200" s="10" t="s">
        <v>1133</v>
      </c>
    </row>
    <row r="201" spans="2:65" s="27" customFormat="1" ht="16.5" customHeight="1">
      <c r="B201" s="28"/>
      <c r="C201" s="196" t="s">
        <v>410</v>
      </c>
      <c r="D201" s="196" t="s">
        <v>146</v>
      </c>
      <c r="E201" s="197" t="s">
        <v>480</v>
      </c>
      <c r="F201" s="198" t="s">
        <v>481</v>
      </c>
      <c r="G201" s="199" t="s">
        <v>463</v>
      </c>
      <c r="H201" s="200">
        <v>1</v>
      </c>
      <c r="I201" s="201"/>
      <c r="J201" s="201"/>
      <c r="K201" s="202">
        <f>ROUND(P201*H201,2)</f>
        <v>0</v>
      </c>
      <c r="L201" s="198"/>
      <c r="M201" s="49"/>
      <c r="N201" s="203"/>
      <c r="O201" s="204" t="s">
        <v>38</v>
      </c>
      <c r="P201" s="125">
        <f>I201+J201</f>
        <v>0</v>
      </c>
      <c r="Q201" s="125">
        <f>ROUND(I201*H201,2)</f>
        <v>0</v>
      </c>
      <c r="R201" s="125">
        <f>ROUND(J201*H201,2)</f>
        <v>0</v>
      </c>
      <c r="S201" s="29"/>
      <c r="T201" s="205">
        <f>S201*H201</f>
        <v>0</v>
      </c>
      <c r="U201" s="205">
        <v>0</v>
      </c>
      <c r="V201" s="205">
        <f>U201*H201</f>
        <v>0</v>
      </c>
      <c r="W201" s="205">
        <v>0</v>
      </c>
      <c r="X201" s="206">
        <f>W201*H201</f>
        <v>0</v>
      </c>
      <c r="AR201" s="10" t="s">
        <v>84</v>
      </c>
      <c r="AT201" s="10" t="s">
        <v>146</v>
      </c>
      <c r="AU201" s="10" t="s">
        <v>78</v>
      </c>
      <c r="AY201" s="10" t="s">
        <v>144</v>
      </c>
      <c r="BE201" s="207">
        <f>IF(O201="základní",K201,0)</f>
        <v>0</v>
      </c>
      <c r="BF201" s="207">
        <f>IF(O201="snížená",K201,0)</f>
        <v>0</v>
      </c>
      <c r="BG201" s="207">
        <f>IF(O201="zákl. přenesená",K201,0)</f>
        <v>0</v>
      </c>
      <c r="BH201" s="207">
        <f>IF(O201="sníž. přenesená",K201,0)</f>
        <v>0</v>
      </c>
      <c r="BI201" s="207">
        <f>IF(O201="nulová",K201,0)</f>
        <v>0</v>
      </c>
      <c r="BJ201" s="10" t="s">
        <v>74</v>
      </c>
      <c r="BK201" s="207">
        <f>ROUND(P201*H201,2)</f>
        <v>0</v>
      </c>
      <c r="BL201" s="10" t="s">
        <v>84</v>
      </c>
      <c r="BM201" s="10" t="s">
        <v>1134</v>
      </c>
    </row>
    <row r="202" spans="2:65" s="27" customFormat="1" ht="16.5" customHeight="1">
      <c r="B202" s="28"/>
      <c r="C202" s="196" t="s">
        <v>414</v>
      </c>
      <c r="D202" s="196" t="s">
        <v>146</v>
      </c>
      <c r="E202" s="197" t="s">
        <v>484</v>
      </c>
      <c r="F202" s="198" t="s">
        <v>485</v>
      </c>
      <c r="G202" s="199" t="s">
        <v>463</v>
      </c>
      <c r="H202" s="200">
        <v>1</v>
      </c>
      <c r="I202" s="201"/>
      <c r="J202" s="201"/>
      <c r="K202" s="202">
        <f>ROUND(P202*H202,2)</f>
        <v>0</v>
      </c>
      <c r="L202" s="198"/>
      <c r="M202" s="49"/>
      <c r="N202" s="203"/>
      <c r="O202" s="255" t="s">
        <v>38</v>
      </c>
      <c r="P202" s="256">
        <f>I202+J202</f>
        <v>0</v>
      </c>
      <c r="Q202" s="256">
        <f>ROUND(I202*H202,2)</f>
        <v>0</v>
      </c>
      <c r="R202" s="256">
        <f>ROUND(J202*H202,2)</f>
        <v>0</v>
      </c>
      <c r="S202" s="257"/>
      <c r="T202" s="258">
        <f>S202*H202</f>
        <v>0</v>
      </c>
      <c r="U202" s="258">
        <v>0</v>
      </c>
      <c r="V202" s="258">
        <f>U202*H202</f>
        <v>0</v>
      </c>
      <c r="W202" s="258">
        <v>0</v>
      </c>
      <c r="X202" s="259">
        <f>W202*H202</f>
        <v>0</v>
      </c>
      <c r="AR202" s="10" t="s">
        <v>84</v>
      </c>
      <c r="AT202" s="10" t="s">
        <v>146</v>
      </c>
      <c r="AU202" s="10" t="s">
        <v>78</v>
      </c>
      <c r="AY202" s="10" t="s">
        <v>144</v>
      </c>
      <c r="BE202" s="207">
        <f>IF(O202="základní",K202,0)</f>
        <v>0</v>
      </c>
      <c r="BF202" s="207">
        <f>IF(O202="snížená",K202,0)</f>
        <v>0</v>
      </c>
      <c r="BG202" s="207">
        <f>IF(O202="zákl. přenesená",K202,0)</f>
        <v>0</v>
      </c>
      <c r="BH202" s="207">
        <f>IF(O202="sníž. přenesená",K202,0)</f>
        <v>0</v>
      </c>
      <c r="BI202" s="207">
        <f>IF(O202="nulová",K202,0)</f>
        <v>0</v>
      </c>
      <c r="BJ202" s="10" t="s">
        <v>74</v>
      </c>
      <c r="BK202" s="207">
        <f>ROUND(P202*H202,2)</f>
        <v>0</v>
      </c>
      <c r="BL202" s="10" t="s">
        <v>84</v>
      </c>
      <c r="BM202" s="10" t="s">
        <v>1135</v>
      </c>
    </row>
    <row r="203" spans="2:13" s="27" customFormat="1" ht="6.75" customHeight="1">
      <c r="B203" s="44"/>
      <c r="C203" s="45"/>
      <c r="D203" s="45"/>
      <c r="E203" s="45"/>
      <c r="F203" s="45"/>
      <c r="G203" s="45"/>
      <c r="H203" s="45"/>
      <c r="I203" s="134"/>
      <c r="J203" s="134"/>
      <c r="K203" s="45"/>
      <c r="L203" s="45"/>
      <c r="M203" s="49"/>
    </row>
  </sheetData>
  <sheetProtection password="C55E" sheet="1"/>
  <mergeCells count="10">
    <mergeCell ref="E49:H49"/>
    <mergeCell ref="J53:J54"/>
    <mergeCell ref="E80:H80"/>
    <mergeCell ref="E82:H82"/>
    <mergeCell ref="G1:H1"/>
    <mergeCell ref="M2:Z2"/>
    <mergeCell ref="E7:H7"/>
    <mergeCell ref="E9:H9"/>
    <mergeCell ref="E24:H24"/>
    <mergeCell ref="E47:H47"/>
  </mergeCells>
  <hyperlinks>
    <hyperlink ref="F1" location="C2" display="1) Krycí list soupisu"/>
    <hyperlink ref="G1" location="C56" display="2) Rekapitulace"/>
    <hyperlink ref="J1" location="C89" display="3) Soupis prací"/>
    <hyperlink ref="L1" location="Rekapitulace stavby!C2" display="Rekapitulace stavby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L240" sqref="L240"/>
    </sheetView>
  </sheetViews>
  <sheetFormatPr defaultColWidth="6.4218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6" width="56.7109375" style="1" customWidth="1"/>
    <col min="7" max="7" width="6.57421875" style="1" customWidth="1"/>
    <col min="8" max="8" width="8.421875" style="1" customWidth="1"/>
    <col min="9" max="10" width="17.7109375" style="103" customWidth="1"/>
    <col min="11" max="11" width="17.7109375" style="1" customWidth="1"/>
    <col min="12" max="12" width="11.7109375" style="1" customWidth="1"/>
    <col min="13" max="13" width="6.421875" style="1" customWidth="1"/>
    <col min="14" max="25" width="0" style="1" hidden="1" customWidth="1"/>
    <col min="26" max="26" width="12.28125" style="1" customWidth="1"/>
    <col min="27" max="27" width="9.28125" style="1" customWidth="1"/>
    <col min="28" max="28" width="11.28125" style="1" customWidth="1"/>
    <col min="29" max="29" width="8.28125" style="1" customWidth="1"/>
    <col min="30" max="30" width="11.28125" style="1" customWidth="1"/>
    <col min="31" max="31" width="12.28125" style="1" customWidth="1"/>
    <col min="32" max="43" width="6.421875" style="1" customWidth="1"/>
    <col min="44" max="65" width="0" style="1" hidden="1" customWidth="1"/>
    <col min="66" max="16384" width="6.421875" style="1" customWidth="1"/>
  </cols>
  <sheetData>
    <row r="1" spans="1:70" ht="21.75" customHeight="1">
      <c r="A1" s="7"/>
      <c r="B1" s="104"/>
      <c r="C1" s="104"/>
      <c r="D1" s="105" t="s">
        <v>1</v>
      </c>
      <c r="E1" s="104"/>
      <c r="F1" s="106" t="s">
        <v>99</v>
      </c>
      <c r="G1" s="362" t="s">
        <v>100</v>
      </c>
      <c r="H1" s="362"/>
      <c r="I1" s="107"/>
      <c r="J1" s="108" t="s">
        <v>101</v>
      </c>
      <c r="K1" s="105" t="s">
        <v>102</v>
      </c>
      <c r="L1" s="106" t="s">
        <v>103</v>
      </c>
      <c r="M1" s="106"/>
      <c r="N1" s="106"/>
      <c r="O1" s="106"/>
      <c r="P1" s="106"/>
      <c r="Q1" s="106"/>
      <c r="R1" s="106"/>
      <c r="S1" s="106"/>
      <c r="T1" s="10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75" customHeight="1"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T2" s="10" t="s">
        <v>92</v>
      </c>
    </row>
    <row r="3" spans="2:46" ht="6.75" customHeight="1">
      <c r="B3" s="11"/>
      <c r="C3" s="12"/>
      <c r="D3" s="12"/>
      <c r="E3" s="12"/>
      <c r="F3" s="12"/>
      <c r="G3" s="12"/>
      <c r="H3" s="12"/>
      <c r="I3" s="109"/>
      <c r="J3" s="109"/>
      <c r="K3" s="12"/>
      <c r="L3" s="13"/>
      <c r="AT3" s="10" t="s">
        <v>78</v>
      </c>
    </row>
    <row r="4" spans="2:46" ht="36.75" customHeight="1">
      <c r="B4" s="14"/>
      <c r="C4" s="15"/>
      <c r="D4" s="16" t="s">
        <v>104</v>
      </c>
      <c r="E4" s="15"/>
      <c r="F4" s="15"/>
      <c r="G4" s="15"/>
      <c r="H4" s="15"/>
      <c r="I4" s="110"/>
      <c r="J4" s="110"/>
      <c r="K4" s="15"/>
      <c r="L4" s="17"/>
      <c r="N4" s="18" t="s">
        <v>13</v>
      </c>
      <c r="AT4" s="10" t="s">
        <v>6</v>
      </c>
    </row>
    <row r="5" spans="2:12" ht="6.75" customHeight="1">
      <c r="B5" s="14"/>
      <c r="C5" s="15"/>
      <c r="D5" s="15"/>
      <c r="E5" s="15"/>
      <c r="F5" s="15"/>
      <c r="G5" s="15"/>
      <c r="H5" s="15"/>
      <c r="I5" s="110"/>
      <c r="J5" s="110"/>
      <c r="K5" s="15"/>
      <c r="L5" s="17"/>
    </row>
    <row r="6" spans="2:12" ht="15">
      <c r="B6" s="14"/>
      <c r="C6" s="15"/>
      <c r="D6" s="23" t="s">
        <v>18</v>
      </c>
      <c r="E6" s="15"/>
      <c r="F6" s="15"/>
      <c r="G6" s="15"/>
      <c r="H6" s="15"/>
      <c r="I6" s="110"/>
      <c r="J6" s="110"/>
      <c r="K6" s="15"/>
      <c r="L6" s="17"/>
    </row>
    <row r="7" spans="2:12" ht="16.5" customHeight="1">
      <c r="B7" s="14"/>
      <c r="C7" s="15"/>
      <c r="D7" s="15"/>
      <c r="E7" s="363" t="str">
        <f>'Rekapitulace stavby'!K6</f>
        <v>Sokolov - Stavební úpravy komunikace ul. J.K. Tyla - Vodovod, kanalizace</v>
      </c>
      <c r="F7" s="363"/>
      <c r="G7" s="363"/>
      <c r="H7" s="363"/>
      <c r="I7" s="110"/>
      <c r="J7" s="110"/>
      <c r="K7" s="15"/>
      <c r="L7" s="17"/>
    </row>
    <row r="8" spans="2:12" s="27" customFormat="1" ht="15">
      <c r="B8" s="28"/>
      <c r="C8" s="29"/>
      <c r="D8" s="23" t="s">
        <v>105</v>
      </c>
      <c r="E8" s="29"/>
      <c r="F8" s="29"/>
      <c r="G8" s="29"/>
      <c r="H8" s="29"/>
      <c r="I8" s="111"/>
      <c r="J8" s="111"/>
      <c r="K8" s="29"/>
      <c r="L8" s="32"/>
    </row>
    <row r="9" spans="2:12" s="27" customFormat="1" ht="36.75" customHeight="1">
      <c r="B9" s="28"/>
      <c r="C9" s="29"/>
      <c r="D9" s="29"/>
      <c r="E9" s="351" t="s">
        <v>1136</v>
      </c>
      <c r="F9" s="351"/>
      <c r="G9" s="351"/>
      <c r="H9" s="351"/>
      <c r="I9" s="111"/>
      <c r="J9" s="111"/>
      <c r="K9" s="29"/>
      <c r="L9" s="32"/>
    </row>
    <row r="10" spans="2:12" s="27" customFormat="1" ht="13.5">
      <c r="B10" s="28"/>
      <c r="C10" s="29"/>
      <c r="D10" s="29"/>
      <c r="E10" s="29"/>
      <c r="F10" s="29"/>
      <c r="G10" s="29"/>
      <c r="H10" s="29"/>
      <c r="I10" s="111"/>
      <c r="J10" s="111"/>
      <c r="K10" s="29"/>
      <c r="L10" s="32"/>
    </row>
    <row r="11" spans="2:12" s="27" customFormat="1" ht="14.25" customHeight="1">
      <c r="B11" s="28"/>
      <c r="C11" s="29"/>
      <c r="D11" s="23" t="s">
        <v>20</v>
      </c>
      <c r="E11" s="29"/>
      <c r="F11" s="21"/>
      <c r="G11" s="29"/>
      <c r="H11" s="29"/>
      <c r="I11" s="112" t="s">
        <v>21</v>
      </c>
      <c r="J11" s="113"/>
      <c r="K11" s="29"/>
      <c r="L11" s="32"/>
    </row>
    <row r="12" spans="2:12" s="27" customFormat="1" ht="14.25" customHeight="1">
      <c r="B12" s="28"/>
      <c r="C12" s="29"/>
      <c r="D12" s="23" t="s">
        <v>22</v>
      </c>
      <c r="E12" s="29"/>
      <c r="F12" s="21" t="s">
        <v>23</v>
      </c>
      <c r="G12" s="29"/>
      <c r="H12" s="29"/>
      <c r="I12" s="112" t="s">
        <v>24</v>
      </c>
      <c r="J12" s="114" t="str">
        <f>'Rekapitulace stavby'!AN8</f>
        <v>4. 5. 2019</v>
      </c>
      <c r="K12" s="29"/>
      <c r="L12" s="32"/>
    </row>
    <row r="13" spans="2:12" s="27" customFormat="1" ht="10.5" customHeight="1">
      <c r="B13" s="28"/>
      <c r="C13" s="29"/>
      <c r="D13" s="29"/>
      <c r="E13" s="29"/>
      <c r="F13" s="29"/>
      <c r="G13" s="29"/>
      <c r="H13" s="29"/>
      <c r="I13" s="111"/>
      <c r="J13" s="111"/>
      <c r="K13" s="29"/>
      <c r="L13" s="32"/>
    </row>
    <row r="14" spans="2:12" s="27" customFormat="1" ht="14.25" customHeight="1">
      <c r="B14" s="28"/>
      <c r="C14" s="29"/>
      <c r="D14" s="23" t="s">
        <v>26</v>
      </c>
      <c r="E14" s="29"/>
      <c r="F14" s="29"/>
      <c r="G14" s="29"/>
      <c r="H14" s="29"/>
      <c r="I14" s="112" t="s">
        <v>27</v>
      </c>
      <c r="J14" s="113">
        <f>IF('Rekapitulace stavby'!AN10="","",'Rekapitulace stavby'!AN10)</f>
      </c>
      <c r="K14" s="29"/>
      <c r="L14" s="32"/>
    </row>
    <row r="15" spans="2:12" s="27" customFormat="1" ht="18" customHeight="1">
      <c r="B15" s="28"/>
      <c r="C15" s="29"/>
      <c r="D15" s="29"/>
      <c r="E15" s="21" t="str">
        <f>IF('Rekapitulace stavby'!E11="","",'Rekapitulace stavby'!E11)</f>
        <v> </v>
      </c>
      <c r="F15" s="29"/>
      <c r="G15" s="29"/>
      <c r="H15" s="29"/>
      <c r="I15" s="112" t="s">
        <v>28</v>
      </c>
      <c r="J15" s="113">
        <f>IF('Rekapitulace stavby'!AN11="","",'Rekapitulace stavby'!AN11)</f>
      </c>
      <c r="K15" s="29"/>
      <c r="L15" s="32"/>
    </row>
    <row r="16" spans="2:12" s="27" customFormat="1" ht="6.75" customHeight="1">
      <c r="B16" s="28"/>
      <c r="C16" s="29"/>
      <c r="D16" s="29"/>
      <c r="E16" s="29"/>
      <c r="F16" s="29"/>
      <c r="G16" s="29"/>
      <c r="H16" s="29"/>
      <c r="I16" s="111"/>
      <c r="J16" s="111"/>
      <c r="K16" s="29"/>
      <c r="L16" s="32"/>
    </row>
    <row r="17" spans="2:12" s="27" customFormat="1" ht="14.25" customHeight="1">
      <c r="B17" s="28"/>
      <c r="C17" s="29"/>
      <c r="D17" s="23" t="s">
        <v>29</v>
      </c>
      <c r="E17" s="29"/>
      <c r="F17" s="29"/>
      <c r="G17" s="29"/>
      <c r="H17" s="29"/>
      <c r="I17" s="112" t="s">
        <v>27</v>
      </c>
      <c r="J17" s="113">
        <f>IF('Rekapitulace stavby'!AN13="Vyplň údaj","",IF('Rekapitulace stavby'!AN13="","",'Rekapitulace stavby'!AN13))</f>
      </c>
      <c r="K17" s="29"/>
      <c r="L17" s="32"/>
    </row>
    <row r="18" spans="2:12" s="27" customFormat="1" ht="18" customHeight="1">
      <c r="B18" s="28"/>
      <c r="C18" s="29"/>
      <c r="D18" s="29"/>
      <c r="E18" s="21">
        <f>IF('Rekapitulace stavby'!E14="Vyplň údaj","",IF('Rekapitulace stavby'!E14="","",'Rekapitulace stavby'!E14))</f>
      </c>
      <c r="F18" s="29"/>
      <c r="G18" s="29"/>
      <c r="H18" s="29"/>
      <c r="I18" s="112" t="s">
        <v>28</v>
      </c>
      <c r="J18" s="113">
        <f>IF('Rekapitulace stavby'!AN14="Vyplň údaj","",IF('Rekapitulace stavby'!AN14="","",'Rekapitulace stavby'!AN14))</f>
      </c>
      <c r="K18" s="29"/>
      <c r="L18" s="32"/>
    </row>
    <row r="19" spans="2:12" s="27" customFormat="1" ht="6.75" customHeight="1">
      <c r="B19" s="28"/>
      <c r="C19" s="29"/>
      <c r="D19" s="29"/>
      <c r="E19" s="29"/>
      <c r="F19" s="29"/>
      <c r="G19" s="29"/>
      <c r="H19" s="29"/>
      <c r="I19" s="111"/>
      <c r="J19" s="111"/>
      <c r="K19" s="29"/>
      <c r="L19" s="32"/>
    </row>
    <row r="20" spans="2:12" s="27" customFormat="1" ht="14.25" customHeight="1">
      <c r="B20" s="28"/>
      <c r="C20" s="29"/>
      <c r="D20" s="23" t="s">
        <v>31</v>
      </c>
      <c r="E20" s="29"/>
      <c r="F20" s="29"/>
      <c r="G20" s="29"/>
      <c r="H20" s="29"/>
      <c r="I20" s="112" t="s">
        <v>27</v>
      </c>
      <c r="J20" s="113">
        <f>IF('Rekapitulace stavby'!AN16="","",'Rekapitulace stavby'!AN16)</f>
      </c>
      <c r="K20" s="29"/>
      <c r="L20" s="32"/>
    </row>
    <row r="21" spans="2:12" s="27" customFormat="1" ht="18" customHeight="1">
      <c r="B21" s="28"/>
      <c r="C21" s="29"/>
      <c r="D21" s="29"/>
      <c r="E21" s="21" t="str">
        <f>IF('Rekapitulace stavby'!E17="","",'Rekapitulace stavby'!E17)</f>
        <v> </v>
      </c>
      <c r="F21" s="29"/>
      <c r="G21" s="29"/>
      <c r="H21" s="29"/>
      <c r="I21" s="112" t="s">
        <v>28</v>
      </c>
      <c r="J21" s="113">
        <f>IF('Rekapitulace stavby'!AN17="","",'Rekapitulace stavby'!AN17)</f>
      </c>
      <c r="K21" s="29"/>
      <c r="L21" s="32"/>
    </row>
    <row r="22" spans="2:12" s="27" customFormat="1" ht="6.75" customHeight="1">
      <c r="B22" s="28"/>
      <c r="C22" s="29"/>
      <c r="D22" s="29"/>
      <c r="E22" s="29"/>
      <c r="F22" s="29"/>
      <c r="G22" s="29"/>
      <c r="H22" s="29"/>
      <c r="I22" s="111"/>
      <c r="J22" s="111"/>
      <c r="K22" s="29"/>
      <c r="L22" s="32"/>
    </row>
    <row r="23" spans="2:12" s="27" customFormat="1" ht="14.25" customHeight="1">
      <c r="B23" s="28"/>
      <c r="C23" s="29"/>
      <c r="D23" s="23" t="s">
        <v>32</v>
      </c>
      <c r="E23" s="29"/>
      <c r="F23" s="29"/>
      <c r="G23" s="29"/>
      <c r="H23" s="29"/>
      <c r="I23" s="111"/>
      <c r="J23" s="111"/>
      <c r="K23" s="29"/>
      <c r="L23" s="32"/>
    </row>
    <row r="24" spans="2:12" s="115" customFormat="1" ht="16.5" customHeight="1">
      <c r="B24" s="116"/>
      <c r="C24" s="117"/>
      <c r="D24" s="117"/>
      <c r="E24" s="344"/>
      <c r="F24" s="344"/>
      <c r="G24" s="344"/>
      <c r="H24" s="344"/>
      <c r="I24" s="118"/>
      <c r="J24" s="118"/>
      <c r="K24" s="117"/>
      <c r="L24" s="119"/>
    </row>
    <row r="25" spans="2:12" s="27" customFormat="1" ht="6.75" customHeight="1">
      <c r="B25" s="28"/>
      <c r="C25" s="29"/>
      <c r="D25" s="29"/>
      <c r="E25" s="29"/>
      <c r="F25" s="29"/>
      <c r="G25" s="29"/>
      <c r="H25" s="29"/>
      <c r="I25" s="111"/>
      <c r="J25" s="111"/>
      <c r="K25" s="29"/>
      <c r="L25" s="32"/>
    </row>
    <row r="26" spans="2:12" s="27" customFormat="1" ht="6.75" customHeight="1">
      <c r="B26" s="28"/>
      <c r="C26" s="29"/>
      <c r="D26" s="74"/>
      <c r="E26" s="74"/>
      <c r="F26" s="74"/>
      <c r="G26" s="74"/>
      <c r="H26" s="74"/>
      <c r="I26" s="120"/>
      <c r="J26" s="120"/>
      <c r="K26" s="74"/>
      <c r="L26" s="121"/>
    </row>
    <row r="27" spans="2:12" s="27" customFormat="1" ht="15">
      <c r="B27" s="28"/>
      <c r="C27" s="29"/>
      <c r="D27" s="29"/>
      <c r="E27" s="23" t="s">
        <v>107</v>
      </c>
      <c r="F27" s="29"/>
      <c r="G27" s="29"/>
      <c r="H27" s="29"/>
      <c r="I27" s="111"/>
      <c r="J27" s="111"/>
      <c r="K27" s="122">
        <f>I58</f>
        <v>0</v>
      </c>
      <c r="L27" s="32"/>
    </row>
    <row r="28" spans="2:12" s="27" customFormat="1" ht="15">
      <c r="B28" s="28"/>
      <c r="C28" s="29"/>
      <c r="D28" s="29"/>
      <c r="E28" s="23" t="s">
        <v>108</v>
      </c>
      <c r="F28" s="29"/>
      <c r="G28" s="29"/>
      <c r="H28" s="29"/>
      <c r="I28" s="111"/>
      <c r="J28" s="111"/>
      <c r="K28" s="122">
        <f>J58</f>
        <v>0</v>
      </c>
      <c r="L28" s="32"/>
    </row>
    <row r="29" spans="2:12" s="27" customFormat="1" ht="25.5" customHeight="1">
      <c r="B29" s="28"/>
      <c r="C29" s="29"/>
      <c r="D29" s="123" t="s">
        <v>33</v>
      </c>
      <c r="E29" s="29"/>
      <c r="F29" s="29"/>
      <c r="G29" s="29"/>
      <c r="H29" s="29"/>
      <c r="I29" s="111"/>
      <c r="J29" s="111"/>
      <c r="K29" s="78">
        <f>ROUND(K89,2)</f>
        <v>0</v>
      </c>
      <c r="L29" s="32"/>
    </row>
    <row r="30" spans="2:12" s="27" customFormat="1" ht="6.75" customHeight="1">
      <c r="B30" s="28"/>
      <c r="C30" s="29"/>
      <c r="D30" s="74"/>
      <c r="E30" s="74"/>
      <c r="F30" s="74"/>
      <c r="G30" s="74"/>
      <c r="H30" s="74"/>
      <c r="I30" s="120"/>
      <c r="J30" s="120"/>
      <c r="K30" s="74"/>
      <c r="L30" s="121"/>
    </row>
    <row r="31" spans="2:12" s="27" customFormat="1" ht="14.25" customHeight="1">
      <c r="B31" s="28"/>
      <c r="C31" s="29"/>
      <c r="D31" s="29"/>
      <c r="E31" s="29"/>
      <c r="F31" s="33" t="s">
        <v>35</v>
      </c>
      <c r="G31" s="29"/>
      <c r="H31" s="29"/>
      <c r="I31" s="124" t="s">
        <v>34</v>
      </c>
      <c r="J31" s="111"/>
      <c r="K31" s="33" t="s">
        <v>36</v>
      </c>
      <c r="L31" s="32"/>
    </row>
    <row r="32" spans="2:12" s="27" customFormat="1" ht="14.25" customHeight="1">
      <c r="B32" s="28"/>
      <c r="C32" s="29"/>
      <c r="D32" s="37" t="s">
        <v>37</v>
      </c>
      <c r="E32" s="37" t="s">
        <v>38</v>
      </c>
      <c r="F32" s="125">
        <f>ROUND(SUM(BE89:BE237),2)</f>
        <v>0</v>
      </c>
      <c r="G32" s="29"/>
      <c r="H32" s="29"/>
      <c r="I32" s="126">
        <v>0.21000000000000002</v>
      </c>
      <c r="J32" s="111"/>
      <c r="K32" s="125">
        <f>ROUND(ROUND((SUM(BE89:BE237)),2)*I32,2)</f>
        <v>0</v>
      </c>
      <c r="L32" s="32"/>
    </row>
    <row r="33" spans="2:12" s="27" customFormat="1" ht="14.25" customHeight="1">
      <c r="B33" s="28"/>
      <c r="C33" s="29"/>
      <c r="D33" s="29"/>
      <c r="E33" s="37" t="s">
        <v>39</v>
      </c>
      <c r="F33" s="125">
        <f>ROUND(SUM(BF89:BF237),2)</f>
        <v>0</v>
      </c>
      <c r="G33" s="29"/>
      <c r="H33" s="29"/>
      <c r="I33" s="126">
        <v>0.15000000000000002</v>
      </c>
      <c r="J33" s="111"/>
      <c r="K33" s="125">
        <f>ROUND(ROUND((SUM(BF89:BF237)),2)*I33,2)</f>
        <v>0</v>
      </c>
      <c r="L33" s="32"/>
    </row>
    <row r="34" spans="2:12" s="27" customFormat="1" ht="14.25" customHeight="1" hidden="1">
      <c r="B34" s="28"/>
      <c r="C34" s="29"/>
      <c r="D34" s="29"/>
      <c r="E34" s="37" t="s">
        <v>40</v>
      </c>
      <c r="F34" s="125">
        <f>ROUND(SUM(BG89:BG237),2)</f>
        <v>0</v>
      </c>
      <c r="G34" s="29"/>
      <c r="H34" s="29"/>
      <c r="I34" s="126">
        <v>0.21000000000000002</v>
      </c>
      <c r="J34" s="111"/>
      <c r="K34" s="125">
        <v>0</v>
      </c>
      <c r="L34" s="32"/>
    </row>
    <row r="35" spans="2:12" s="27" customFormat="1" ht="14.25" customHeight="1" hidden="1">
      <c r="B35" s="28"/>
      <c r="C35" s="29"/>
      <c r="D35" s="29"/>
      <c r="E35" s="37" t="s">
        <v>41</v>
      </c>
      <c r="F35" s="125">
        <f>ROUND(SUM(BH89:BH237),2)</f>
        <v>0</v>
      </c>
      <c r="G35" s="29"/>
      <c r="H35" s="29"/>
      <c r="I35" s="126">
        <v>0.15000000000000002</v>
      </c>
      <c r="J35" s="111"/>
      <c r="K35" s="125">
        <v>0</v>
      </c>
      <c r="L35" s="32"/>
    </row>
    <row r="36" spans="2:12" s="27" customFormat="1" ht="14.25" customHeight="1" hidden="1">
      <c r="B36" s="28"/>
      <c r="C36" s="29"/>
      <c r="D36" s="29"/>
      <c r="E36" s="37" t="s">
        <v>42</v>
      </c>
      <c r="F36" s="125">
        <f>ROUND(SUM(BI89:BI237),2)</f>
        <v>0</v>
      </c>
      <c r="G36" s="29"/>
      <c r="H36" s="29"/>
      <c r="I36" s="126">
        <v>0</v>
      </c>
      <c r="J36" s="111"/>
      <c r="K36" s="125">
        <v>0</v>
      </c>
      <c r="L36" s="32"/>
    </row>
    <row r="37" spans="2:12" s="27" customFormat="1" ht="6.75" customHeight="1">
      <c r="B37" s="28"/>
      <c r="C37" s="29"/>
      <c r="D37" s="29"/>
      <c r="E37" s="29"/>
      <c r="F37" s="29"/>
      <c r="G37" s="29"/>
      <c r="H37" s="29"/>
      <c r="I37" s="111"/>
      <c r="J37" s="111"/>
      <c r="K37" s="29"/>
      <c r="L37" s="32"/>
    </row>
    <row r="38" spans="2:12" s="27" customFormat="1" ht="25.5" customHeight="1">
      <c r="B38" s="28"/>
      <c r="C38" s="127"/>
      <c r="D38" s="128" t="s">
        <v>43</v>
      </c>
      <c r="E38" s="68"/>
      <c r="F38" s="68"/>
      <c r="G38" s="129" t="s">
        <v>44</v>
      </c>
      <c r="H38" s="130" t="s">
        <v>45</v>
      </c>
      <c r="I38" s="131"/>
      <c r="J38" s="131"/>
      <c r="K38" s="132">
        <f>SUM(K29:K36)</f>
        <v>0</v>
      </c>
      <c r="L38" s="133"/>
    </row>
    <row r="39" spans="2:12" s="27" customFormat="1" ht="14.25" customHeight="1">
      <c r="B39" s="44"/>
      <c r="C39" s="45"/>
      <c r="D39" s="45"/>
      <c r="E39" s="45"/>
      <c r="F39" s="45"/>
      <c r="G39" s="45"/>
      <c r="H39" s="45"/>
      <c r="I39" s="134"/>
      <c r="J39" s="134"/>
      <c r="K39" s="45"/>
      <c r="L39" s="46"/>
    </row>
    <row r="43" spans="2:12" s="27" customFormat="1" ht="6.75" customHeight="1">
      <c r="B43" s="135"/>
      <c r="C43" s="136"/>
      <c r="D43" s="136"/>
      <c r="E43" s="136"/>
      <c r="F43" s="136"/>
      <c r="G43" s="136"/>
      <c r="H43" s="136"/>
      <c r="I43" s="137"/>
      <c r="J43" s="137"/>
      <c r="K43" s="136"/>
      <c r="L43" s="138"/>
    </row>
    <row r="44" spans="2:12" s="27" customFormat="1" ht="36.75" customHeight="1">
      <c r="B44" s="28"/>
      <c r="C44" s="16" t="s">
        <v>109</v>
      </c>
      <c r="D44" s="29"/>
      <c r="E44" s="29"/>
      <c r="F44" s="29"/>
      <c r="G44" s="29"/>
      <c r="H44" s="29"/>
      <c r="I44" s="111"/>
      <c r="J44" s="111"/>
      <c r="K44" s="29"/>
      <c r="L44" s="32"/>
    </row>
    <row r="45" spans="2:12" s="27" customFormat="1" ht="6.75" customHeight="1">
      <c r="B45" s="28"/>
      <c r="C45" s="29"/>
      <c r="D45" s="29"/>
      <c r="E45" s="29"/>
      <c r="F45" s="29"/>
      <c r="G45" s="29"/>
      <c r="H45" s="29"/>
      <c r="I45" s="111"/>
      <c r="J45" s="111"/>
      <c r="K45" s="29"/>
      <c r="L45" s="32"/>
    </row>
    <row r="46" spans="2:12" s="27" customFormat="1" ht="14.25" customHeight="1">
      <c r="B46" s="28"/>
      <c r="C46" s="23" t="s">
        <v>18</v>
      </c>
      <c r="D46" s="29"/>
      <c r="E46" s="29"/>
      <c r="F46" s="29"/>
      <c r="G46" s="29"/>
      <c r="H46" s="29"/>
      <c r="I46" s="111"/>
      <c r="J46" s="111"/>
      <c r="K46" s="29"/>
      <c r="L46" s="32"/>
    </row>
    <row r="47" spans="2:12" s="27" customFormat="1" ht="16.5" customHeight="1">
      <c r="B47" s="28"/>
      <c r="C47" s="29"/>
      <c r="D47" s="29"/>
      <c r="E47" s="363" t="str">
        <f>E7</f>
        <v>Sokolov - Stavební úpravy komunikace ul. J.K. Tyla - Vodovod, kanalizace</v>
      </c>
      <c r="F47" s="363"/>
      <c r="G47" s="363"/>
      <c r="H47" s="363"/>
      <c r="I47" s="111"/>
      <c r="J47" s="111"/>
      <c r="K47" s="29"/>
      <c r="L47" s="32"/>
    </row>
    <row r="48" spans="2:12" s="27" customFormat="1" ht="14.25" customHeight="1">
      <c r="B48" s="28"/>
      <c r="C48" s="23" t="s">
        <v>105</v>
      </c>
      <c r="D48" s="29"/>
      <c r="E48" s="29"/>
      <c r="F48" s="29"/>
      <c r="G48" s="29"/>
      <c r="H48" s="29"/>
      <c r="I48" s="111"/>
      <c r="J48" s="111"/>
      <c r="K48" s="29"/>
      <c r="L48" s="32"/>
    </row>
    <row r="49" spans="2:12" s="27" customFormat="1" ht="17.25" customHeight="1">
      <c r="B49" s="28"/>
      <c r="C49" s="29"/>
      <c r="D49" s="29"/>
      <c r="E49" s="351" t="str">
        <f>E9</f>
        <v>6 - SO 06.1 Vodovod - výměna řadu J.K. Tyla</v>
      </c>
      <c r="F49" s="351"/>
      <c r="G49" s="351"/>
      <c r="H49" s="351"/>
      <c r="I49" s="111"/>
      <c r="J49" s="111"/>
      <c r="K49" s="29"/>
      <c r="L49" s="32"/>
    </row>
    <row r="50" spans="2:12" s="27" customFormat="1" ht="6.75" customHeight="1">
      <c r="B50" s="28"/>
      <c r="C50" s="29"/>
      <c r="D50" s="29"/>
      <c r="E50" s="29"/>
      <c r="F50" s="29"/>
      <c r="G50" s="29"/>
      <c r="H50" s="29"/>
      <c r="I50" s="111"/>
      <c r="J50" s="111"/>
      <c r="K50" s="29"/>
      <c r="L50" s="32"/>
    </row>
    <row r="51" spans="2:12" s="27" customFormat="1" ht="18" customHeight="1">
      <c r="B51" s="28"/>
      <c r="C51" s="23" t="s">
        <v>22</v>
      </c>
      <c r="D51" s="29"/>
      <c r="E51" s="29"/>
      <c r="F51" s="21" t="str">
        <f>F12</f>
        <v> </v>
      </c>
      <c r="G51" s="29"/>
      <c r="H51" s="29"/>
      <c r="I51" s="112" t="s">
        <v>24</v>
      </c>
      <c r="J51" s="114" t="str">
        <f>IF(J12="","",J12)</f>
        <v>4. 5. 2019</v>
      </c>
      <c r="K51" s="29"/>
      <c r="L51" s="32"/>
    </row>
    <row r="52" spans="2:12" s="27" customFormat="1" ht="6.75" customHeight="1">
      <c r="B52" s="28"/>
      <c r="C52" s="29"/>
      <c r="D52" s="29"/>
      <c r="E52" s="29"/>
      <c r="F52" s="29"/>
      <c r="G52" s="29"/>
      <c r="H52" s="29"/>
      <c r="I52" s="111"/>
      <c r="J52" s="111"/>
      <c r="K52" s="29"/>
      <c r="L52" s="32"/>
    </row>
    <row r="53" spans="2:12" s="27" customFormat="1" ht="15">
      <c r="B53" s="28"/>
      <c r="C53" s="23" t="s">
        <v>26</v>
      </c>
      <c r="D53" s="29"/>
      <c r="E53" s="29"/>
      <c r="F53" s="21" t="str">
        <f>E15</f>
        <v> </v>
      </c>
      <c r="G53" s="29"/>
      <c r="H53" s="29"/>
      <c r="I53" s="112" t="s">
        <v>31</v>
      </c>
      <c r="J53" s="364" t="str">
        <f>E21</f>
        <v> </v>
      </c>
      <c r="K53" s="29"/>
      <c r="L53" s="32"/>
    </row>
    <row r="54" spans="2:12" s="27" customFormat="1" ht="14.25" customHeight="1">
      <c r="B54" s="28"/>
      <c r="C54" s="23" t="s">
        <v>29</v>
      </c>
      <c r="D54" s="29"/>
      <c r="E54" s="29"/>
      <c r="F54" s="21">
        <f>IF(E18="","",E18)</f>
      </c>
      <c r="G54" s="29"/>
      <c r="H54" s="29"/>
      <c r="I54" s="111"/>
      <c r="J54" s="364"/>
      <c r="K54" s="29"/>
      <c r="L54" s="32"/>
    </row>
    <row r="55" spans="2:12" s="27" customFormat="1" ht="9.75" customHeight="1">
      <c r="B55" s="28"/>
      <c r="C55" s="29"/>
      <c r="D55" s="29"/>
      <c r="E55" s="29"/>
      <c r="F55" s="29"/>
      <c r="G55" s="29"/>
      <c r="H55" s="29"/>
      <c r="I55" s="111"/>
      <c r="J55" s="111"/>
      <c r="K55" s="29"/>
      <c r="L55" s="32"/>
    </row>
    <row r="56" spans="2:12" s="27" customFormat="1" ht="29.25" customHeight="1">
      <c r="B56" s="28"/>
      <c r="C56" s="139" t="s">
        <v>110</v>
      </c>
      <c r="D56" s="127"/>
      <c r="E56" s="127"/>
      <c r="F56" s="127"/>
      <c r="G56" s="127"/>
      <c r="H56" s="127"/>
      <c r="I56" s="140" t="s">
        <v>111</v>
      </c>
      <c r="J56" s="140" t="s">
        <v>112</v>
      </c>
      <c r="K56" s="141" t="s">
        <v>113</v>
      </c>
      <c r="L56" s="142"/>
    </row>
    <row r="57" spans="2:12" s="27" customFormat="1" ht="9.75" customHeight="1">
      <c r="B57" s="28"/>
      <c r="C57" s="29"/>
      <c r="D57" s="29"/>
      <c r="E57" s="29"/>
      <c r="F57" s="29"/>
      <c r="G57" s="29"/>
      <c r="H57" s="29"/>
      <c r="I57" s="111"/>
      <c r="J57" s="111"/>
      <c r="K57" s="29"/>
      <c r="L57" s="32"/>
    </row>
    <row r="58" spans="2:47" s="27" customFormat="1" ht="29.25" customHeight="1">
      <c r="B58" s="28"/>
      <c r="C58" s="143" t="s">
        <v>114</v>
      </c>
      <c r="D58" s="29"/>
      <c r="E58" s="29"/>
      <c r="F58" s="29"/>
      <c r="G58" s="29"/>
      <c r="H58" s="29"/>
      <c r="I58" s="144">
        <f aca="true" t="shared" si="0" ref="I58:J60">Q89</f>
        <v>0</v>
      </c>
      <c r="J58" s="144">
        <f t="shared" si="0"/>
        <v>0</v>
      </c>
      <c r="K58" s="78">
        <f>K89</f>
        <v>0</v>
      </c>
      <c r="L58" s="32"/>
      <c r="AU58" s="10" t="s">
        <v>115</v>
      </c>
    </row>
    <row r="59" spans="2:12" s="145" customFormat="1" ht="24.75" customHeight="1">
      <c r="B59" s="146"/>
      <c r="C59" s="147"/>
      <c r="D59" s="148" t="s">
        <v>116</v>
      </c>
      <c r="E59" s="149"/>
      <c r="F59" s="149"/>
      <c r="G59" s="149"/>
      <c r="H59" s="149"/>
      <c r="I59" s="150">
        <f t="shared" si="0"/>
        <v>0</v>
      </c>
      <c r="J59" s="150">
        <f t="shared" si="0"/>
        <v>0</v>
      </c>
      <c r="K59" s="151">
        <f>K90</f>
        <v>0</v>
      </c>
      <c r="L59" s="152"/>
    </row>
    <row r="60" spans="2:12" s="153" customFormat="1" ht="19.5" customHeight="1">
      <c r="B60" s="154"/>
      <c r="C60" s="155"/>
      <c r="D60" s="156" t="s">
        <v>117</v>
      </c>
      <c r="E60" s="157"/>
      <c r="F60" s="157"/>
      <c r="G60" s="157"/>
      <c r="H60" s="157"/>
      <c r="I60" s="158">
        <f t="shared" si="0"/>
        <v>0</v>
      </c>
      <c r="J60" s="158">
        <f t="shared" si="0"/>
        <v>0</v>
      </c>
      <c r="K60" s="159">
        <f>K91</f>
        <v>0</v>
      </c>
      <c r="L60" s="160"/>
    </row>
    <row r="61" spans="2:12" s="153" customFormat="1" ht="19.5" customHeight="1">
      <c r="B61" s="154"/>
      <c r="C61" s="155"/>
      <c r="D61" s="156" t="s">
        <v>119</v>
      </c>
      <c r="E61" s="157"/>
      <c r="F61" s="157"/>
      <c r="G61" s="157"/>
      <c r="H61" s="157"/>
      <c r="I61" s="158">
        <f>Q146</f>
        <v>0</v>
      </c>
      <c r="J61" s="158">
        <f>R146</f>
        <v>0</v>
      </c>
      <c r="K61" s="159">
        <f>K146</f>
        <v>0</v>
      </c>
      <c r="L61" s="160"/>
    </row>
    <row r="62" spans="2:12" s="153" customFormat="1" ht="19.5" customHeight="1">
      <c r="B62" s="154"/>
      <c r="C62" s="155"/>
      <c r="D62" s="156" t="s">
        <v>120</v>
      </c>
      <c r="E62" s="157"/>
      <c r="F62" s="157"/>
      <c r="G62" s="157"/>
      <c r="H62" s="157"/>
      <c r="I62" s="158">
        <f>Q155</f>
        <v>0</v>
      </c>
      <c r="J62" s="158">
        <f>R155</f>
        <v>0</v>
      </c>
      <c r="K62" s="159">
        <f>K155</f>
        <v>0</v>
      </c>
      <c r="L62" s="160"/>
    </row>
    <row r="63" spans="2:12" s="153" customFormat="1" ht="19.5" customHeight="1">
      <c r="B63" s="154"/>
      <c r="C63" s="155"/>
      <c r="D63" s="156" t="s">
        <v>488</v>
      </c>
      <c r="E63" s="157"/>
      <c r="F63" s="157"/>
      <c r="G63" s="157"/>
      <c r="H63" s="157"/>
      <c r="I63" s="158">
        <f>Q212</f>
        <v>0</v>
      </c>
      <c r="J63" s="158">
        <f>R212</f>
        <v>0</v>
      </c>
      <c r="K63" s="159">
        <f>K212</f>
        <v>0</v>
      </c>
      <c r="L63" s="160"/>
    </row>
    <row r="64" spans="2:12" s="153" customFormat="1" ht="19.5" customHeight="1">
      <c r="B64" s="154"/>
      <c r="C64" s="155"/>
      <c r="D64" s="156" t="s">
        <v>676</v>
      </c>
      <c r="E64" s="157"/>
      <c r="F64" s="157"/>
      <c r="G64" s="157"/>
      <c r="H64" s="157"/>
      <c r="I64" s="158">
        <f>Q215</f>
        <v>0</v>
      </c>
      <c r="J64" s="158">
        <f>R215</f>
        <v>0</v>
      </c>
      <c r="K64" s="159">
        <f>K215</f>
        <v>0</v>
      </c>
      <c r="L64" s="160"/>
    </row>
    <row r="65" spans="2:12" s="145" customFormat="1" ht="24.75" customHeight="1">
      <c r="B65" s="146"/>
      <c r="C65" s="147"/>
      <c r="D65" s="148" t="s">
        <v>489</v>
      </c>
      <c r="E65" s="149"/>
      <c r="F65" s="149"/>
      <c r="G65" s="149"/>
      <c r="H65" s="149"/>
      <c r="I65" s="150">
        <f>Q222</f>
        <v>0</v>
      </c>
      <c r="J65" s="150">
        <f>R222</f>
        <v>0</v>
      </c>
      <c r="K65" s="151">
        <f>K222</f>
        <v>0</v>
      </c>
      <c r="L65" s="152"/>
    </row>
    <row r="66" spans="2:12" s="153" customFormat="1" ht="19.5" customHeight="1">
      <c r="B66" s="154"/>
      <c r="C66" s="155"/>
      <c r="D66" s="156" t="s">
        <v>490</v>
      </c>
      <c r="E66" s="157"/>
      <c r="F66" s="157"/>
      <c r="G66" s="157"/>
      <c r="H66" s="157"/>
      <c r="I66" s="158">
        <f>Q223</f>
        <v>0</v>
      </c>
      <c r="J66" s="158">
        <f>R223</f>
        <v>0</v>
      </c>
      <c r="K66" s="159">
        <f>K223</f>
        <v>0</v>
      </c>
      <c r="L66" s="160"/>
    </row>
    <row r="67" spans="2:12" s="153" customFormat="1" ht="19.5" customHeight="1">
      <c r="B67" s="154"/>
      <c r="C67" s="155"/>
      <c r="D67" s="156" t="s">
        <v>491</v>
      </c>
      <c r="E67" s="157"/>
      <c r="F67" s="157"/>
      <c r="G67" s="157"/>
      <c r="H67" s="157"/>
      <c r="I67" s="158">
        <f>Q227</f>
        <v>0</v>
      </c>
      <c r="J67" s="158">
        <f>R227</f>
        <v>0</v>
      </c>
      <c r="K67" s="159">
        <f>K227</f>
        <v>0</v>
      </c>
      <c r="L67" s="160"/>
    </row>
    <row r="68" spans="2:12" s="145" customFormat="1" ht="24.75" customHeight="1">
      <c r="B68" s="146"/>
      <c r="C68" s="147"/>
      <c r="D68" s="148" t="s">
        <v>122</v>
      </c>
      <c r="E68" s="149"/>
      <c r="F68" s="149"/>
      <c r="G68" s="149"/>
      <c r="H68" s="149"/>
      <c r="I68" s="150">
        <f>Q229</f>
        <v>0</v>
      </c>
      <c r="J68" s="150">
        <f>R229</f>
        <v>0</v>
      </c>
      <c r="K68" s="151">
        <f>K229</f>
        <v>0</v>
      </c>
      <c r="L68" s="152"/>
    </row>
    <row r="69" spans="2:12" s="153" customFormat="1" ht="19.5" customHeight="1">
      <c r="B69" s="154"/>
      <c r="C69" s="155"/>
      <c r="D69" s="156" t="s">
        <v>123</v>
      </c>
      <c r="E69" s="157"/>
      <c r="F69" s="157"/>
      <c r="G69" s="157"/>
      <c r="H69" s="157"/>
      <c r="I69" s="158">
        <f>Q230</f>
        <v>0</v>
      </c>
      <c r="J69" s="158">
        <f>R230</f>
        <v>0</v>
      </c>
      <c r="K69" s="159">
        <f>K230</f>
        <v>0</v>
      </c>
      <c r="L69" s="160"/>
    </row>
    <row r="70" spans="2:12" s="27" customFormat="1" ht="21.75" customHeight="1">
      <c r="B70" s="28"/>
      <c r="C70" s="29"/>
      <c r="D70" s="29"/>
      <c r="E70" s="29"/>
      <c r="F70" s="29"/>
      <c r="G70" s="29"/>
      <c r="H70" s="29"/>
      <c r="I70" s="111"/>
      <c r="J70" s="111"/>
      <c r="K70" s="29"/>
      <c r="L70" s="32"/>
    </row>
    <row r="71" spans="2:12" s="27" customFormat="1" ht="6.75" customHeight="1">
      <c r="B71" s="44"/>
      <c r="C71" s="45"/>
      <c r="D71" s="45"/>
      <c r="E71" s="45"/>
      <c r="F71" s="45"/>
      <c r="G71" s="45"/>
      <c r="H71" s="45"/>
      <c r="I71" s="134"/>
      <c r="J71" s="134"/>
      <c r="K71" s="45"/>
      <c r="L71" s="46"/>
    </row>
    <row r="75" spans="2:13" s="27" customFormat="1" ht="6.75" customHeight="1">
      <c r="B75" s="47"/>
      <c r="C75" s="48"/>
      <c r="D75" s="48"/>
      <c r="E75" s="48"/>
      <c r="F75" s="48"/>
      <c r="G75" s="48"/>
      <c r="H75" s="48"/>
      <c r="I75" s="137"/>
      <c r="J75" s="137"/>
      <c r="K75" s="48"/>
      <c r="L75" s="48"/>
      <c r="M75" s="49"/>
    </row>
    <row r="76" spans="2:13" s="27" customFormat="1" ht="36.75" customHeight="1">
      <c r="B76" s="28"/>
      <c r="C76" s="50" t="s">
        <v>124</v>
      </c>
      <c r="D76" s="51"/>
      <c r="E76" s="51"/>
      <c r="F76" s="51"/>
      <c r="G76" s="51"/>
      <c r="H76" s="51"/>
      <c r="I76" s="161"/>
      <c r="J76" s="161"/>
      <c r="K76" s="51"/>
      <c r="L76" s="51"/>
      <c r="M76" s="49"/>
    </row>
    <row r="77" spans="2:13" s="27" customFormat="1" ht="6.75" customHeight="1">
      <c r="B77" s="28"/>
      <c r="C77" s="51"/>
      <c r="D77" s="51"/>
      <c r="E77" s="51"/>
      <c r="F77" s="51"/>
      <c r="G77" s="51"/>
      <c r="H77" s="51"/>
      <c r="I77" s="161"/>
      <c r="J77" s="161"/>
      <c r="K77" s="51"/>
      <c r="L77" s="51"/>
      <c r="M77" s="49"/>
    </row>
    <row r="78" spans="2:13" s="27" customFormat="1" ht="14.25" customHeight="1">
      <c r="B78" s="28"/>
      <c r="C78" s="54" t="s">
        <v>18</v>
      </c>
      <c r="D78" s="51"/>
      <c r="E78" s="51"/>
      <c r="F78" s="51"/>
      <c r="G78" s="51"/>
      <c r="H78" s="51"/>
      <c r="I78" s="161"/>
      <c r="J78" s="161"/>
      <c r="K78" s="51"/>
      <c r="L78" s="51"/>
      <c r="M78" s="49"/>
    </row>
    <row r="79" spans="2:13" s="27" customFormat="1" ht="16.5" customHeight="1">
      <c r="B79" s="28"/>
      <c r="C79" s="51"/>
      <c r="D79" s="51"/>
      <c r="E79" s="363" t="str">
        <f>E7</f>
        <v>Sokolov - Stavební úpravy komunikace ul. J.K. Tyla - Vodovod, kanalizace</v>
      </c>
      <c r="F79" s="363"/>
      <c r="G79" s="363"/>
      <c r="H79" s="363"/>
      <c r="I79" s="161"/>
      <c r="J79" s="161"/>
      <c r="K79" s="51"/>
      <c r="L79" s="51"/>
      <c r="M79" s="49"/>
    </row>
    <row r="80" spans="2:13" s="27" customFormat="1" ht="14.25" customHeight="1">
      <c r="B80" s="28"/>
      <c r="C80" s="54" t="s">
        <v>105</v>
      </c>
      <c r="D80" s="51"/>
      <c r="E80" s="51"/>
      <c r="F80" s="51"/>
      <c r="G80" s="51"/>
      <c r="H80" s="51"/>
      <c r="I80" s="161"/>
      <c r="J80" s="161"/>
      <c r="K80" s="51"/>
      <c r="L80" s="51"/>
      <c r="M80" s="49"/>
    </row>
    <row r="81" spans="2:13" s="27" customFormat="1" ht="17.25" customHeight="1">
      <c r="B81" s="28"/>
      <c r="C81" s="51"/>
      <c r="D81" s="51"/>
      <c r="E81" s="351" t="str">
        <f>E9</f>
        <v>6 - SO 06.1 Vodovod - výměna řadu J.K. Tyla</v>
      </c>
      <c r="F81" s="351"/>
      <c r="G81" s="351"/>
      <c r="H81" s="351"/>
      <c r="I81" s="161"/>
      <c r="J81" s="161"/>
      <c r="K81" s="51"/>
      <c r="L81" s="51"/>
      <c r="M81" s="49"/>
    </row>
    <row r="82" spans="2:13" s="27" customFormat="1" ht="6.75" customHeight="1">
      <c r="B82" s="28"/>
      <c r="C82" s="51"/>
      <c r="D82" s="51"/>
      <c r="E82" s="51"/>
      <c r="F82" s="51"/>
      <c r="G82" s="51"/>
      <c r="H82" s="51"/>
      <c r="I82" s="161"/>
      <c r="J82" s="161"/>
      <c r="K82" s="51"/>
      <c r="L82" s="51"/>
      <c r="M82" s="49"/>
    </row>
    <row r="83" spans="2:13" s="27" customFormat="1" ht="18" customHeight="1">
      <c r="B83" s="28"/>
      <c r="C83" s="54" t="s">
        <v>22</v>
      </c>
      <c r="D83" s="51"/>
      <c r="E83" s="51"/>
      <c r="F83" s="162" t="str">
        <f>F12</f>
        <v> </v>
      </c>
      <c r="G83" s="51"/>
      <c r="H83" s="51"/>
      <c r="I83" s="163" t="s">
        <v>24</v>
      </c>
      <c r="J83" s="164" t="str">
        <f>IF(J12="","",J12)</f>
        <v>4. 5. 2019</v>
      </c>
      <c r="K83" s="51"/>
      <c r="L83" s="51"/>
      <c r="M83" s="49"/>
    </row>
    <row r="84" spans="2:13" s="27" customFormat="1" ht="6.75" customHeight="1">
      <c r="B84" s="28"/>
      <c r="C84" s="51"/>
      <c r="D84" s="51"/>
      <c r="E84" s="51"/>
      <c r="F84" s="51"/>
      <c r="G84" s="51"/>
      <c r="H84" s="51"/>
      <c r="I84" s="161"/>
      <c r="J84" s="161"/>
      <c r="K84" s="51"/>
      <c r="L84" s="51"/>
      <c r="M84" s="49"/>
    </row>
    <row r="85" spans="2:13" s="27" customFormat="1" ht="15">
      <c r="B85" s="28"/>
      <c r="C85" s="54" t="s">
        <v>26</v>
      </c>
      <c r="D85" s="51"/>
      <c r="E85" s="51"/>
      <c r="F85" s="162" t="str">
        <f>E15</f>
        <v> </v>
      </c>
      <c r="G85" s="51"/>
      <c r="H85" s="51"/>
      <c r="I85" s="163" t="s">
        <v>31</v>
      </c>
      <c r="J85" s="165" t="str">
        <f>E21</f>
        <v> </v>
      </c>
      <c r="K85" s="51"/>
      <c r="L85" s="51"/>
      <c r="M85" s="49"/>
    </row>
    <row r="86" spans="2:13" s="27" customFormat="1" ht="14.25" customHeight="1">
      <c r="B86" s="28"/>
      <c r="C86" s="54" t="s">
        <v>29</v>
      </c>
      <c r="D86" s="51"/>
      <c r="E86" s="51"/>
      <c r="F86" s="162">
        <f>IF(E18="","",E18)</f>
      </c>
      <c r="G86" s="51"/>
      <c r="H86" s="51"/>
      <c r="I86" s="161"/>
      <c r="J86" s="161"/>
      <c r="K86" s="51"/>
      <c r="L86" s="51"/>
      <c r="M86" s="49"/>
    </row>
    <row r="87" spans="2:13" s="27" customFormat="1" ht="9.75" customHeight="1">
      <c r="B87" s="28"/>
      <c r="C87" s="51"/>
      <c r="D87" s="51"/>
      <c r="E87" s="51"/>
      <c r="F87" s="51"/>
      <c r="G87" s="51"/>
      <c r="H87" s="51"/>
      <c r="I87" s="161"/>
      <c r="J87" s="161"/>
      <c r="K87" s="51"/>
      <c r="L87" s="51"/>
      <c r="M87" s="49"/>
    </row>
    <row r="88" spans="2:24" s="166" customFormat="1" ht="29.25" customHeight="1">
      <c r="B88" s="167"/>
      <c r="C88" s="168" t="s">
        <v>125</v>
      </c>
      <c r="D88" s="169" t="s">
        <v>52</v>
      </c>
      <c r="E88" s="169" t="s">
        <v>48</v>
      </c>
      <c r="F88" s="169" t="s">
        <v>126</v>
      </c>
      <c r="G88" s="169" t="s">
        <v>127</v>
      </c>
      <c r="H88" s="169" t="s">
        <v>128</v>
      </c>
      <c r="I88" s="170" t="s">
        <v>129</v>
      </c>
      <c r="J88" s="170" t="s">
        <v>130</v>
      </c>
      <c r="K88" s="169" t="s">
        <v>113</v>
      </c>
      <c r="L88" s="171" t="s">
        <v>131</v>
      </c>
      <c r="M88" s="172"/>
      <c r="N88" s="70" t="s">
        <v>132</v>
      </c>
      <c r="O88" s="71" t="s">
        <v>37</v>
      </c>
      <c r="P88" s="71" t="s">
        <v>133</v>
      </c>
      <c r="Q88" s="71" t="s">
        <v>134</v>
      </c>
      <c r="R88" s="71" t="s">
        <v>135</v>
      </c>
      <c r="S88" s="71" t="s">
        <v>136</v>
      </c>
      <c r="T88" s="71" t="s">
        <v>137</v>
      </c>
      <c r="U88" s="71" t="s">
        <v>138</v>
      </c>
      <c r="V88" s="71" t="s">
        <v>139</v>
      </c>
      <c r="W88" s="71" t="s">
        <v>140</v>
      </c>
      <c r="X88" s="72" t="s">
        <v>141</v>
      </c>
    </row>
    <row r="89" spans="2:63" s="27" customFormat="1" ht="29.25" customHeight="1">
      <c r="B89" s="28"/>
      <c r="C89" s="76" t="s">
        <v>114</v>
      </c>
      <c r="D89" s="51"/>
      <c r="E89" s="51"/>
      <c r="F89" s="51"/>
      <c r="G89" s="51"/>
      <c r="H89" s="51"/>
      <c r="I89" s="161"/>
      <c r="J89" s="161"/>
      <c r="K89" s="173">
        <f>BK89</f>
        <v>0</v>
      </c>
      <c r="L89" s="51"/>
      <c r="M89" s="49"/>
      <c r="N89" s="73"/>
      <c r="O89" s="74"/>
      <c r="P89" s="74"/>
      <c r="Q89" s="174">
        <f>Q90+Q222+Q229</f>
        <v>0</v>
      </c>
      <c r="R89" s="174">
        <f>R90+R222+R229</f>
        <v>0</v>
      </c>
      <c r="S89" s="74"/>
      <c r="T89" s="175">
        <f>T90+T222+T229</f>
        <v>0</v>
      </c>
      <c r="U89" s="74"/>
      <c r="V89" s="175">
        <f>V90+V222+V229</f>
        <v>283.56344901000006</v>
      </c>
      <c r="W89" s="74"/>
      <c r="X89" s="176">
        <f>X90+X222+X229</f>
        <v>11.12265</v>
      </c>
      <c r="AT89" s="10" t="s">
        <v>68</v>
      </c>
      <c r="AU89" s="10" t="s">
        <v>115</v>
      </c>
      <c r="BK89" s="177">
        <f>BK90+BK222+BK229</f>
        <v>0</v>
      </c>
    </row>
    <row r="90" spans="2:63" s="178" customFormat="1" ht="37.5" customHeight="1">
      <c r="B90" s="179"/>
      <c r="C90" s="180"/>
      <c r="D90" s="181" t="s">
        <v>68</v>
      </c>
      <c r="E90" s="182" t="s">
        <v>142</v>
      </c>
      <c r="F90" s="182" t="s">
        <v>143</v>
      </c>
      <c r="G90" s="180"/>
      <c r="H90" s="180"/>
      <c r="I90" s="183"/>
      <c r="J90" s="183"/>
      <c r="K90" s="184">
        <f>BK90</f>
        <v>0</v>
      </c>
      <c r="L90" s="180"/>
      <c r="M90" s="185"/>
      <c r="N90" s="186"/>
      <c r="O90" s="187"/>
      <c r="P90" s="187"/>
      <c r="Q90" s="188">
        <f>Q91+Q146+Q155+Q212+Q215</f>
        <v>0</v>
      </c>
      <c r="R90" s="188">
        <f>R91+R146+R155+R212+R215</f>
        <v>0</v>
      </c>
      <c r="S90" s="187"/>
      <c r="T90" s="189">
        <f>T91+T146+T155+T212+T215</f>
        <v>0</v>
      </c>
      <c r="U90" s="187"/>
      <c r="V90" s="189">
        <f>V91+V146+V155+V212+V215</f>
        <v>283.55427151000004</v>
      </c>
      <c r="W90" s="187"/>
      <c r="X90" s="190">
        <f>X91+X146+X155+X212+X215</f>
        <v>11.12265</v>
      </c>
      <c r="AR90" s="191" t="s">
        <v>74</v>
      </c>
      <c r="AT90" s="192" t="s">
        <v>68</v>
      </c>
      <c r="AU90" s="192" t="s">
        <v>69</v>
      </c>
      <c r="AY90" s="191" t="s">
        <v>144</v>
      </c>
      <c r="BK90" s="193">
        <f>BK91+BK146+BK155+BK212+BK215</f>
        <v>0</v>
      </c>
    </row>
    <row r="91" spans="2:63" s="178" customFormat="1" ht="19.5" customHeight="1">
      <c r="B91" s="179"/>
      <c r="C91" s="180"/>
      <c r="D91" s="181" t="s">
        <v>68</v>
      </c>
      <c r="E91" s="194" t="s">
        <v>74</v>
      </c>
      <c r="F91" s="194" t="s">
        <v>145</v>
      </c>
      <c r="G91" s="180"/>
      <c r="H91" s="180"/>
      <c r="I91" s="183"/>
      <c r="J91" s="183"/>
      <c r="K91" s="195">
        <f>BK91</f>
        <v>0</v>
      </c>
      <c r="L91" s="180"/>
      <c r="M91" s="185"/>
      <c r="N91" s="186"/>
      <c r="O91" s="187"/>
      <c r="P91" s="187"/>
      <c r="Q91" s="188">
        <f>SUM(Q92:Q145)</f>
        <v>0</v>
      </c>
      <c r="R91" s="188">
        <f>SUM(R92:R145)</f>
        <v>0</v>
      </c>
      <c r="S91" s="187"/>
      <c r="T91" s="189">
        <f>SUM(T92:T145)</f>
        <v>0</v>
      </c>
      <c r="U91" s="187"/>
      <c r="V91" s="189">
        <f>SUM(V92:V145)</f>
        <v>275.15673832000004</v>
      </c>
      <c r="W91" s="187"/>
      <c r="X91" s="190">
        <f>SUM(X92:X145)</f>
        <v>0</v>
      </c>
      <c r="AR91" s="191" t="s">
        <v>74</v>
      </c>
      <c r="AT91" s="192" t="s">
        <v>68</v>
      </c>
      <c r="AU91" s="192" t="s">
        <v>74</v>
      </c>
      <c r="AY91" s="191" t="s">
        <v>144</v>
      </c>
      <c r="BK91" s="193">
        <f>SUM(BK92:BK145)</f>
        <v>0</v>
      </c>
    </row>
    <row r="92" spans="2:65" s="27" customFormat="1" ht="16.5" customHeight="1">
      <c r="B92" s="28"/>
      <c r="C92" s="196" t="s">
        <v>74</v>
      </c>
      <c r="D92" s="196" t="s">
        <v>146</v>
      </c>
      <c r="E92" s="197" t="s">
        <v>147</v>
      </c>
      <c r="F92" s="198" t="s">
        <v>148</v>
      </c>
      <c r="G92" s="199" t="s">
        <v>149</v>
      </c>
      <c r="H92" s="200">
        <v>200</v>
      </c>
      <c r="I92" s="201"/>
      <c r="J92" s="201"/>
      <c r="K92" s="202">
        <f>ROUND(P92*H92,2)</f>
        <v>0</v>
      </c>
      <c r="L92" s="198"/>
      <c r="M92" s="49"/>
      <c r="N92" s="203"/>
      <c r="O92" s="204" t="s">
        <v>38</v>
      </c>
      <c r="P92" s="125">
        <f>I92+J92</f>
        <v>0</v>
      </c>
      <c r="Q92" s="125">
        <f>ROUND(I92*H92,2)</f>
        <v>0</v>
      </c>
      <c r="R92" s="125">
        <f>ROUND(J92*H92,2)</f>
        <v>0</v>
      </c>
      <c r="S92" s="29"/>
      <c r="T92" s="205">
        <f>S92*H92</f>
        <v>0</v>
      </c>
      <c r="U92" s="205">
        <v>0</v>
      </c>
      <c r="V92" s="205">
        <f>U92*H92</f>
        <v>0</v>
      </c>
      <c r="W92" s="205">
        <v>0</v>
      </c>
      <c r="X92" s="206">
        <f>W92*H92</f>
        <v>0</v>
      </c>
      <c r="AR92" s="10" t="s">
        <v>84</v>
      </c>
      <c r="AT92" s="10" t="s">
        <v>146</v>
      </c>
      <c r="AU92" s="10" t="s">
        <v>78</v>
      </c>
      <c r="AY92" s="10" t="s">
        <v>144</v>
      </c>
      <c r="BE92" s="207">
        <f>IF(O92="základní",K92,0)</f>
        <v>0</v>
      </c>
      <c r="BF92" s="207">
        <f>IF(O92="snížená",K92,0)</f>
        <v>0</v>
      </c>
      <c r="BG92" s="207">
        <f>IF(O92="zákl. přenesená",K92,0)</f>
        <v>0</v>
      </c>
      <c r="BH92" s="207">
        <f>IF(O92="sníž. přenesená",K92,0)</f>
        <v>0</v>
      </c>
      <c r="BI92" s="207">
        <f>IF(O92="nulová",K92,0)</f>
        <v>0</v>
      </c>
      <c r="BJ92" s="10" t="s">
        <v>74</v>
      </c>
      <c r="BK92" s="207">
        <f>ROUND(P92*H92,2)</f>
        <v>0</v>
      </c>
      <c r="BL92" s="10" t="s">
        <v>84</v>
      </c>
      <c r="BM92" s="10" t="s">
        <v>1137</v>
      </c>
    </row>
    <row r="93" spans="2:65" s="27" customFormat="1" ht="25.5" customHeight="1">
      <c r="B93" s="28"/>
      <c r="C93" s="196" t="s">
        <v>78</v>
      </c>
      <c r="D93" s="196" t="s">
        <v>146</v>
      </c>
      <c r="E93" s="197" t="s">
        <v>155</v>
      </c>
      <c r="F93" s="198" t="s">
        <v>156</v>
      </c>
      <c r="G93" s="199" t="s">
        <v>157</v>
      </c>
      <c r="H93" s="200">
        <v>20</v>
      </c>
      <c r="I93" s="201"/>
      <c r="J93" s="201"/>
      <c r="K93" s="202">
        <f>ROUND(P93*H93,2)</f>
        <v>0</v>
      </c>
      <c r="L93" s="198"/>
      <c r="M93" s="49"/>
      <c r="N93" s="203"/>
      <c r="O93" s="204" t="s">
        <v>38</v>
      </c>
      <c r="P93" s="125">
        <f>I93+J93</f>
        <v>0</v>
      </c>
      <c r="Q93" s="125">
        <f>ROUND(I93*H93,2)</f>
        <v>0</v>
      </c>
      <c r="R93" s="125">
        <f>ROUND(J93*H93,2)</f>
        <v>0</v>
      </c>
      <c r="S93" s="29"/>
      <c r="T93" s="205">
        <f>S93*H93</f>
        <v>0</v>
      </c>
      <c r="U93" s="205">
        <v>0</v>
      </c>
      <c r="V93" s="205">
        <f>U93*H93</f>
        <v>0</v>
      </c>
      <c r="W93" s="205">
        <v>0</v>
      </c>
      <c r="X93" s="206">
        <f>W93*H93</f>
        <v>0</v>
      </c>
      <c r="AR93" s="10" t="s">
        <v>84</v>
      </c>
      <c r="AT93" s="10" t="s">
        <v>146</v>
      </c>
      <c r="AU93" s="10" t="s">
        <v>78</v>
      </c>
      <c r="AY93" s="10" t="s">
        <v>144</v>
      </c>
      <c r="BE93" s="207">
        <f>IF(O93="základní",K93,0)</f>
        <v>0</v>
      </c>
      <c r="BF93" s="207">
        <f>IF(O93="snížená",K93,0)</f>
        <v>0</v>
      </c>
      <c r="BG93" s="207">
        <f>IF(O93="zákl. přenesená",K93,0)</f>
        <v>0</v>
      </c>
      <c r="BH93" s="207">
        <f>IF(O93="sníž. přenesená",K93,0)</f>
        <v>0</v>
      </c>
      <c r="BI93" s="207">
        <f>IF(O93="nulová",K93,0)</f>
        <v>0</v>
      </c>
      <c r="BJ93" s="10" t="s">
        <v>74</v>
      </c>
      <c r="BK93" s="207">
        <f>ROUND(P93*H93,2)</f>
        <v>0</v>
      </c>
      <c r="BL93" s="10" t="s">
        <v>84</v>
      </c>
      <c r="BM93" s="10" t="s">
        <v>1138</v>
      </c>
    </row>
    <row r="94" spans="2:65" s="27" customFormat="1" ht="16.5" customHeight="1">
      <c r="B94" s="28"/>
      <c r="C94" s="196" t="s">
        <v>81</v>
      </c>
      <c r="D94" s="196" t="s">
        <v>146</v>
      </c>
      <c r="E94" s="197" t="s">
        <v>1139</v>
      </c>
      <c r="F94" s="198" t="s">
        <v>1140</v>
      </c>
      <c r="G94" s="199" t="s">
        <v>161</v>
      </c>
      <c r="H94" s="200">
        <v>1.5</v>
      </c>
      <c r="I94" s="201"/>
      <c r="J94" s="201"/>
      <c r="K94" s="202">
        <f>ROUND(P94*H94,2)</f>
        <v>0</v>
      </c>
      <c r="L94" s="198"/>
      <c r="M94" s="49"/>
      <c r="N94" s="203"/>
      <c r="O94" s="204" t="s">
        <v>38</v>
      </c>
      <c r="P94" s="125">
        <f>I94+J94</f>
        <v>0</v>
      </c>
      <c r="Q94" s="125">
        <f>ROUND(I94*H94,2)</f>
        <v>0</v>
      </c>
      <c r="R94" s="125">
        <f>ROUND(J94*H94,2)</f>
        <v>0</v>
      </c>
      <c r="S94" s="29"/>
      <c r="T94" s="205">
        <f>S94*H94</f>
        <v>0</v>
      </c>
      <c r="U94" s="205">
        <v>0.012690000000000002</v>
      </c>
      <c r="V94" s="205">
        <f>U94*H94</f>
        <v>0.019035000000000003</v>
      </c>
      <c r="W94" s="205">
        <v>0</v>
      </c>
      <c r="X94" s="206">
        <f>W94*H94</f>
        <v>0</v>
      </c>
      <c r="AR94" s="10" t="s">
        <v>84</v>
      </c>
      <c r="AT94" s="10" t="s">
        <v>146</v>
      </c>
      <c r="AU94" s="10" t="s">
        <v>78</v>
      </c>
      <c r="AY94" s="10" t="s">
        <v>144</v>
      </c>
      <c r="BE94" s="207">
        <f>IF(O94="základní",K94,0)</f>
        <v>0</v>
      </c>
      <c r="BF94" s="207">
        <f>IF(O94="snížená",K94,0)</f>
        <v>0</v>
      </c>
      <c r="BG94" s="207">
        <f>IF(O94="zákl. přenesená",K94,0)</f>
        <v>0</v>
      </c>
      <c r="BH94" s="207">
        <f>IF(O94="sníž. přenesená",K94,0)</f>
        <v>0</v>
      </c>
      <c r="BI94" s="207">
        <f>IF(O94="nulová",K94,0)</f>
        <v>0</v>
      </c>
      <c r="BJ94" s="10" t="s">
        <v>74</v>
      </c>
      <c r="BK94" s="207">
        <f>ROUND(P94*H94,2)</f>
        <v>0</v>
      </c>
      <c r="BL94" s="10" t="s">
        <v>84</v>
      </c>
      <c r="BM94" s="10" t="s">
        <v>1141</v>
      </c>
    </row>
    <row r="95" spans="2:51" s="208" customFormat="1" ht="13.5">
      <c r="B95" s="209"/>
      <c r="C95" s="210"/>
      <c r="D95" s="211" t="s">
        <v>163</v>
      </c>
      <c r="E95" s="212"/>
      <c r="F95" s="213" t="s">
        <v>703</v>
      </c>
      <c r="G95" s="210"/>
      <c r="H95" s="214">
        <v>1.5</v>
      </c>
      <c r="I95" s="215"/>
      <c r="J95" s="215"/>
      <c r="K95" s="210"/>
      <c r="L95" s="210"/>
      <c r="M95" s="216"/>
      <c r="N95" s="217"/>
      <c r="O95" s="218"/>
      <c r="P95" s="218"/>
      <c r="Q95" s="218"/>
      <c r="R95" s="218"/>
      <c r="S95" s="218"/>
      <c r="T95" s="218"/>
      <c r="U95" s="218"/>
      <c r="V95" s="218"/>
      <c r="W95" s="218"/>
      <c r="X95" s="219"/>
      <c r="AT95" s="220" t="s">
        <v>163</v>
      </c>
      <c r="AU95" s="220" t="s">
        <v>78</v>
      </c>
      <c r="AV95" s="208" t="s">
        <v>78</v>
      </c>
      <c r="AW95" s="208" t="s">
        <v>7</v>
      </c>
      <c r="AX95" s="208" t="s">
        <v>74</v>
      </c>
      <c r="AY95" s="220" t="s">
        <v>144</v>
      </c>
    </row>
    <row r="96" spans="2:65" s="27" customFormat="1" ht="16.5" customHeight="1">
      <c r="B96" s="28"/>
      <c r="C96" s="196" t="s">
        <v>84</v>
      </c>
      <c r="D96" s="196" t="s">
        <v>146</v>
      </c>
      <c r="E96" s="197" t="s">
        <v>696</v>
      </c>
      <c r="F96" s="198" t="s">
        <v>697</v>
      </c>
      <c r="G96" s="199" t="s">
        <v>161</v>
      </c>
      <c r="H96" s="200">
        <v>4.5</v>
      </c>
      <c r="I96" s="201"/>
      <c r="J96" s="201"/>
      <c r="K96" s="202">
        <f>ROUND(P96*H96,2)</f>
        <v>0</v>
      </c>
      <c r="L96" s="198"/>
      <c r="M96" s="49"/>
      <c r="N96" s="203"/>
      <c r="O96" s="204" t="s">
        <v>38</v>
      </c>
      <c r="P96" s="125">
        <f>I96+J96</f>
        <v>0</v>
      </c>
      <c r="Q96" s="125">
        <f>ROUND(I96*H96,2)</f>
        <v>0</v>
      </c>
      <c r="R96" s="125">
        <f>ROUND(J96*H96,2)</f>
        <v>0</v>
      </c>
      <c r="S96" s="29"/>
      <c r="T96" s="205">
        <f>S96*H96</f>
        <v>0</v>
      </c>
      <c r="U96" s="205">
        <v>0.01068</v>
      </c>
      <c r="V96" s="205">
        <f>U96*H96</f>
        <v>0.04806</v>
      </c>
      <c r="W96" s="205">
        <v>0</v>
      </c>
      <c r="X96" s="206">
        <f>W96*H96</f>
        <v>0</v>
      </c>
      <c r="AR96" s="10" t="s">
        <v>84</v>
      </c>
      <c r="AT96" s="10" t="s">
        <v>146</v>
      </c>
      <c r="AU96" s="10" t="s">
        <v>78</v>
      </c>
      <c r="AY96" s="10" t="s">
        <v>144</v>
      </c>
      <c r="BE96" s="207">
        <f>IF(O96="základní",K96,0)</f>
        <v>0</v>
      </c>
      <c r="BF96" s="207">
        <f>IF(O96="snížená",K96,0)</f>
        <v>0</v>
      </c>
      <c r="BG96" s="207">
        <f>IF(O96="zákl. přenesená",K96,0)</f>
        <v>0</v>
      </c>
      <c r="BH96" s="207">
        <f>IF(O96="sníž. přenesená",K96,0)</f>
        <v>0</v>
      </c>
      <c r="BI96" s="207">
        <f>IF(O96="nulová",K96,0)</f>
        <v>0</v>
      </c>
      <c r="BJ96" s="10" t="s">
        <v>74</v>
      </c>
      <c r="BK96" s="207">
        <f>ROUND(P96*H96,2)</f>
        <v>0</v>
      </c>
      <c r="BL96" s="10" t="s">
        <v>84</v>
      </c>
      <c r="BM96" s="10" t="s">
        <v>1142</v>
      </c>
    </row>
    <row r="97" spans="2:51" s="208" customFormat="1" ht="13.5">
      <c r="B97" s="209"/>
      <c r="C97" s="210"/>
      <c r="D97" s="211" t="s">
        <v>163</v>
      </c>
      <c r="E97" s="212"/>
      <c r="F97" s="213" t="s">
        <v>929</v>
      </c>
      <c r="G97" s="210"/>
      <c r="H97" s="214">
        <v>4.5</v>
      </c>
      <c r="I97" s="215"/>
      <c r="J97" s="215"/>
      <c r="K97" s="210"/>
      <c r="L97" s="210"/>
      <c r="M97" s="216"/>
      <c r="N97" s="217"/>
      <c r="O97" s="218"/>
      <c r="P97" s="218"/>
      <c r="Q97" s="218"/>
      <c r="R97" s="218"/>
      <c r="S97" s="218"/>
      <c r="T97" s="218"/>
      <c r="U97" s="218"/>
      <c r="V97" s="218"/>
      <c r="W97" s="218"/>
      <c r="X97" s="219"/>
      <c r="AT97" s="220" t="s">
        <v>163</v>
      </c>
      <c r="AU97" s="220" t="s">
        <v>78</v>
      </c>
      <c r="AV97" s="208" t="s">
        <v>78</v>
      </c>
      <c r="AW97" s="208" t="s">
        <v>7</v>
      </c>
      <c r="AX97" s="208" t="s">
        <v>74</v>
      </c>
      <c r="AY97" s="220" t="s">
        <v>144</v>
      </c>
    </row>
    <row r="98" spans="2:65" s="27" customFormat="1" ht="16.5" customHeight="1">
      <c r="B98" s="28"/>
      <c r="C98" s="196" t="s">
        <v>87</v>
      </c>
      <c r="D98" s="196" t="s">
        <v>146</v>
      </c>
      <c r="E98" s="197" t="s">
        <v>165</v>
      </c>
      <c r="F98" s="198" t="s">
        <v>166</v>
      </c>
      <c r="G98" s="199" t="s">
        <v>161</v>
      </c>
      <c r="H98" s="200">
        <v>24</v>
      </c>
      <c r="I98" s="201"/>
      <c r="J98" s="201"/>
      <c r="K98" s="202">
        <f>ROUND(P98*H98,2)</f>
        <v>0</v>
      </c>
      <c r="L98" s="198"/>
      <c r="M98" s="49"/>
      <c r="N98" s="203"/>
      <c r="O98" s="204" t="s">
        <v>38</v>
      </c>
      <c r="P98" s="125">
        <f>I98+J98</f>
        <v>0</v>
      </c>
      <c r="Q98" s="125">
        <f>ROUND(I98*H98,2)</f>
        <v>0</v>
      </c>
      <c r="R98" s="125">
        <f>ROUND(J98*H98,2)</f>
        <v>0</v>
      </c>
      <c r="S98" s="29"/>
      <c r="T98" s="205">
        <f>S98*H98</f>
        <v>0</v>
      </c>
      <c r="U98" s="205">
        <v>0.0369</v>
      </c>
      <c r="V98" s="205">
        <f>U98*H98</f>
        <v>0.8856</v>
      </c>
      <c r="W98" s="205">
        <v>0</v>
      </c>
      <c r="X98" s="206">
        <f>W98*H98</f>
        <v>0</v>
      </c>
      <c r="AR98" s="10" t="s">
        <v>84</v>
      </c>
      <c r="AT98" s="10" t="s">
        <v>146</v>
      </c>
      <c r="AU98" s="10" t="s">
        <v>78</v>
      </c>
      <c r="AY98" s="10" t="s">
        <v>144</v>
      </c>
      <c r="BE98" s="207">
        <f>IF(O98="základní",K98,0)</f>
        <v>0</v>
      </c>
      <c r="BF98" s="207">
        <f>IF(O98="snížená",K98,0)</f>
        <v>0</v>
      </c>
      <c r="BG98" s="207">
        <f>IF(O98="zákl. přenesená",K98,0)</f>
        <v>0</v>
      </c>
      <c r="BH98" s="207">
        <f>IF(O98="sníž. přenesená",K98,0)</f>
        <v>0</v>
      </c>
      <c r="BI98" s="207">
        <f>IF(O98="nulová",K98,0)</f>
        <v>0</v>
      </c>
      <c r="BJ98" s="10" t="s">
        <v>74</v>
      </c>
      <c r="BK98" s="207">
        <f>ROUND(P98*H98,2)</f>
        <v>0</v>
      </c>
      <c r="BL98" s="10" t="s">
        <v>84</v>
      </c>
      <c r="BM98" s="10" t="s">
        <v>1143</v>
      </c>
    </row>
    <row r="99" spans="2:51" s="208" customFormat="1" ht="13.5">
      <c r="B99" s="209"/>
      <c r="C99" s="210"/>
      <c r="D99" s="211" t="s">
        <v>163</v>
      </c>
      <c r="E99" s="212"/>
      <c r="F99" s="213" t="s">
        <v>1144</v>
      </c>
      <c r="G99" s="210"/>
      <c r="H99" s="214">
        <v>24</v>
      </c>
      <c r="I99" s="215"/>
      <c r="J99" s="215"/>
      <c r="K99" s="210"/>
      <c r="L99" s="210"/>
      <c r="M99" s="216"/>
      <c r="N99" s="217"/>
      <c r="O99" s="218"/>
      <c r="P99" s="218"/>
      <c r="Q99" s="218"/>
      <c r="R99" s="218"/>
      <c r="S99" s="218"/>
      <c r="T99" s="218"/>
      <c r="U99" s="218"/>
      <c r="V99" s="218"/>
      <c r="W99" s="218"/>
      <c r="X99" s="219"/>
      <c r="AT99" s="220" t="s">
        <v>163</v>
      </c>
      <c r="AU99" s="220" t="s">
        <v>78</v>
      </c>
      <c r="AV99" s="208" t="s">
        <v>78</v>
      </c>
      <c r="AW99" s="208" t="s">
        <v>7</v>
      </c>
      <c r="AX99" s="208" t="s">
        <v>74</v>
      </c>
      <c r="AY99" s="220" t="s">
        <v>144</v>
      </c>
    </row>
    <row r="100" spans="2:65" s="27" customFormat="1" ht="16.5" customHeight="1">
      <c r="B100" s="28"/>
      <c r="C100" s="196" t="s">
        <v>90</v>
      </c>
      <c r="D100" s="196" t="s">
        <v>146</v>
      </c>
      <c r="E100" s="197" t="s">
        <v>169</v>
      </c>
      <c r="F100" s="198" t="s">
        <v>170</v>
      </c>
      <c r="G100" s="199" t="s">
        <v>171</v>
      </c>
      <c r="H100" s="200">
        <v>94.848</v>
      </c>
      <c r="I100" s="201"/>
      <c r="J100" s="201"/>
      <c r="K100" s="202">
        <f>ROUND(P100*H100,2)</f>
        <v>0</v>
      </c>
      <c r="L100" s="198"/>
      <c r="M100" s="49"/>
      <c r="N100" s="203"/>
      <c r="O100" s="204" t="s">
        <v>38</v>
      </c>
      <c r="P100" s="125">
        <f>I100+J100</f>
        <v>0</v>
      </c>
      <c r="Q100" s="125">
        <f>ROUND(I100*H100,2)</f>
        <v>0</v>
      </c>
      <c r="R100" s="125">
        <f>ROUND(J100*H100,2)</f>
        <v>0</v>
      </c>
      <c r="S100" s="29"/>
      <c r="T100" s="205">
        <f>S100*H100</f>
        <v>0</v>
      </c>
      <c r="U100" s="205">
        <v>0</v>
      </c>
      <c r="V100" s="205">
        <f>U100*H100</f>
        <v>0</v>
      </c>
      <c r="W100" s="205">
        <v>0</v>
      </c>
      <c r="X100" s="206">
        <f>W100*H100</f>
        <v>0</v>
      </c>
      <c r="AR100" s="10" t="s">
        <v>84</v>
      </c>
      <c r="AT100" s="10" t="s">
        <v>146</v>
      </c>
      <c r="AU100" s="10" t="s">
        <v>78</v>
      </c>
      <c r="AY100" s="10" t="s">
        <v>144</v>
      </c>
      <c r="BE100" s="207">
        <f>IF(O100="základní",K100,0)</f>
        <v>0</v>
      </c>
      <c r="BF100" s="207">
        <f>IF(O100="snížená",K100,0)</f>
        <v>0</v>
      </c>
      <c r="BG100" s="207">
        <f>IF(O100="zákl. přenesená",K100,0)</f>
        <v>0</v>
      </c>
      <c r="BH100" s="207">
        <f>IF(O100="sníž. přenesená",K100,0)</f>
        <v>0</v>
      </c>
      <c r="BI100" s="207">
        <f>IF(O100="nulová",K100,0)</f>
        <v>0</v>
      </c>
      <c r="BJ100" s="10" t="s">
        <v>74</v>
      </c>
      <c r="BK100" s="207">
        <f>ROUND(P100*H100,2)</f>
        <v>0</v>
      </c>
      <c r="BL100" s="10" t="s">
        <v>84</v>
      </c>
      <c r="BM100" s="10" t="s">
        <v>1145</v>
      </c>
    </row>
    <row r="101" spans="2:51" s="208" customFormat="1" ht="13.5">
      <c r="B101" s="209"/>
      <c r="C101" s="210"/>
      <c r="D101" s="211" t="s">
        <v>163</v>
      </c>
      <c r="E101" s="212"/>
      <c r="F101" s="213" t="s">
        <v>1146</v>
      </c>
      <c r="G101" s="210"/>
      <c r="H101" s="214">
        <v>94.848</v>
      </c>
      <c r="I101" s="215"/>
      <c r="J101" s="215"/>
      <c r="K101" s="210"/>
      <c r="L101" s="210"/>
      <c r="M101" s="216"/>
      <c r="N101" s="217"/>
      <c r="O101" s="218"/>
      <c r="P101" s="218"/>
      <c r="Q101" s="218"/>
      <c r="R101" s="218"/>
      <c r="S101" s="218"/>
      <c r="T101" s="218"/>
      <c r="U101" s="218"/>
      <c r="V101" s="218"/>
      <c r="W101" s="218"/>
      <c r="X101" s="219"/>
      <c r="AT101" s="220" t="s">
        <v>163</v>
      </c>
      <c r="AU101" s="220" t="s">
        <v>78</v>
      </c>
      <c r="AV101" s="208" t="s">
        <v>78</v>
      </c>
      <c r="AW101" s="208" t="s">
        <v>7</v>
      </c>
      <c r="AX101" s="208" t="s">
        <v>74</v>
      </c>
      <c r="AY101" s="220" t="s">
        <v>144</v>
      </c>
    </row>
    <row r="102" spans="2:65" s="27" customFormat="1" ht="16.5" customHeight="1">
      <c r="B102" s="28"/>
      <c r="C102" s="196" t="s">
        <v>93</v>
      </c>
      <c r="D102" s="196" t="s">
        <v>146</v>
      </c>
      <c r="E102" s="197" t="s">
        <v>174</v>
      </c>
      <c r="F102" s="198" t="s">
        <v>175</v>
      </c>
      <c r="G102" s="199" t="s">
        <v>171</v>
      </c>
      <c r="H102" s="200">
        <v>142.271</v>
      </c>
      <c r="I102" s="201"/>
      <c r="J102" s="201"/>
      <c r="K102" s="202">
        <f>ROUND(P102*H102,2)</f>
        <v>0</v>
      </c>
      <c r="L102" s="198"/>
      <c r="M102" s="49"/>
      <c r="N102" s="203"/>
      <c r="O102" s="204" t="s">
        <v>38</v>
      </c>
      <c r="P102" s="125">
        <f>I102+J102</f>
        <v>0</v>
      </c>
      <c r="Q102" s="125">
        <f>ROUND(I102*H102,2)</f>
        <v>0</v>
      </c>
      <c r="R102" s="125">
        <f>ROUND(J102*H102,2)</f>
        <v>0</v>
      </c>
      <c r="S102" s="29"/>
      <c r="T102" s="205">
        <f>S102*H102</f>
        <v>0</v>
      </c>
      <c r="U102" s="205">
        <v>0</v>
      </c>
      <c r="V102" s="205">
        <f>U102*H102</f>
        <v>0</v>
      </c>
      <c r="W102" s="205">
        <v>0</v>
      </c>
      <c r="X102" s="206">
        <f>W102*H102</f>
        <v>0</v>
      </c>
      <c r="AR102" s="10" t="s">
        <v>84</v>
      </c>
      <c r="AT102" s="10" t="s">
        <v>146</v>
      </c>
      <c r="AU102" s="10" t="s">
        <v>78</v>
      </c>
      <c r="AY102" s="10" t="s">
        <v>144</v>
      </c>
      <c r="BE102" s="207">
        <f>IF(O102="základní",K102,0)</f>
        <v>0</v>
      </c>
      <c r="BF102" s="207">
        <f>IF(O102="snížená",K102,0)</f>
        <v>0</v>
      </c>
      <c r="BG102" s="207">
        <f>IF(O102="zákl. přenesená",K102,0)</f>
        <v>0</v>
      </c>
      <c r="BH102" s="207">
        <f>IF(O102="sníž. přenesená",K102,0)</f>
        <v>0</v>
      </c>
      <c r="BI102" s="207">
        <f>IF(O102="nulová",K102,0)</f>
        <v>0</v>
      </c>
      <c r="BJ102" s="10" t="s">
        <v>74</v>
      </c>
      <c r="BK102" s="207">
        <f>ROUND(P102*H102,2)</f>
        <v>0</v>
      </c>
      <c r="BL102" s="10" t="s">
        <v>84</v>
      </c>
      <c r="BM102" s="10" t="s">
        <v>1147</v>
      </c>
    </row>
    <row r="103" spans="2:51" s="208" customFormat="1" ht="27">
      <c r="B103" s="209"/>
      <c r="C103" s="210"/>
      <c r="D103" s="211" t="s">
        <v>163</v>
      </c>
      <c r="E103" s="212"/>
      <c r="F103" s="213" t="s">
        <v>1148</v>
      </c>
      <c r="G103" s="210"/>
      <c r="H103" s="214">
        <v>591.341</v>
      </c>
      <c r="I103" s="215"/>
      <c r="J103" s="215"/>
      <c r="K103" s="210"/>
      <c r="L103" s="210"/>
      <c r="M103" s="216"/>
      <c r="N103" s="217"/>
      <c r="O103" s="218"/>
      <c r="P103" s="218"/>
      <c r="Q103" s="218"/>
      <c r="R103" s="218"/>
      <c r="S103" s="218"/>
      <c r="T103" s="218"/>
      <c r="U103" s="218"/>
      <c r="V103" s="218"/>
      <c r="W103" s="218"/>
      <c r="X103" s="219"/>
      <c r="AT103" s="220" t="s">
        <v>163</v>
      </c>
      <c r="AU103" s="220" t="s">
        <v>78</v>
      </c>
      <c r="AV103" s="208" t="s">
        <v>78</v>
      </c>
      <c r="AW103" s="208" t="s">
        <v>7</v>
      </c>
      <c r="AX103" s="208" t="s">
        <v>69</v>
      </c>
      <c r="AY103" s="220" t="s">
        <v>144</v>
      </c>
    </row>
    <row r="104" spans="2:51" s="208" customFormat="1" ht="13.5">
      <c r="B104" s="209"/>
      <c r="C104" s="210"/>
      <c r="D104" s="211" t="s">
        <v>163</v>
      </c>
      <c r="E104" s="212"/>
      <c r="F104" s="213" t="s">
        <v>1149</v>
      </c>
      <c r="G104" s="210"/>
      <c r="H104" s="214">
        <v>32.952</v>
      </c>
      <c r="I104" s="215"/>
      <c r="J104" s="215"/>
      <c r="K104" s="210"/>
      <c r="L104" s="210"/>
      <c r="M104" s="216"/>
      <c r="N104" s="217"/>
      <c r="O104" s="218"/>
      <c r="P104" s="218"/>
      <c r="Q104" s="218"/>
      <c r="R104" s="218"/>
      <c r="S104" s="218"/>
      <c r="T104" s="218"/>
      <c r="U104" s="218"/>
      <c r="V104" s="218"/>
      <c r="W104" s="218"/>
      <c r="X104" s="219"/>
      <c r="AT104" s="220" t="s">
        <v>163</v>
      </c>
      <c r="AU104" s="220" t="s">
        <v>78</v>
      </c>
      <c r="AV104" s="208" t="s">
        <v>78</v>
      </c>
      <c r="AW104" s="208" t="s">
        <v>7</v>
      </c>
      <c r="AX104" s="208" t="s">
        <v>69</v>
      </c>
      <c r="AY104" s="220" t="s">
        <v>144</v>
      </c>
    </row>
    <row r="105" spans="2:51" s="221" customFormat="1" ht="13.5">
      <c r="B105" s="222"/>
      <c r="C105" s="223"/>
      <c r="D105" s="211" t="s">
        <v>163</v>
      </c>
      <c r="E105" s="224"/>
      <c r="F105" s="225" t="s">
        <v>179</v>
      </c>
      <c r="G105" s="223"/>
      <c r="H105" s="226">
        <v>624.293</v>
      </c>
      <c r="I105" s="227"/>
      <c r="J105" s="227"/>
      <c r="K105" s="223"/>
      <c r="L105" s="223"/>
      <c r="M105" s="228"/>
      <c r="N105" s="229"/>
      <c r="O105" s="230"/>
      <c r="P105" s="230"/>
      <c r="Q105" s="230"/>
      <c r="R105" s="230"/>
      <c r="S105" s="230"/>
      <c r="T105" s="230"/>
      <c r="U105" s="230"/>
      <c r="V105" s="230"/>
      <c r="W105" s="230"/>
      <c r="X105" s="231"/>
      <c r="AT105" s="232" t="s">
        <v>163</v>
      </c>
      <c r="AU105" s="232" t="s">
        <v>78</v>
      </c>
      <c r="AV105" s="221" t="s">
        <v>81</v>
      </c>
      <c r="AW105" s="221" t="s">
        <v>7</v>
      </c>
      <c r="AX105" s="221" t="s">
        <v>69</v>
      </c>
      <c r="AY105" s="232" t="s">
        <v>144</v>
      </c>
    </row>
    <row r="106" spans="2:51" s="208" customFormat="1" ht="13.5">
      <c r="B106" s="209"/>
      <c r="C106" s="210"/>
      <c r="D106" s="211" t="s">
        <v>163</v>
      </c>
      <c r="E106" s="212"/>
      <c r="F106" s="213" t="s">
        <v>1150</v>
      </c>
      <c r="G106" s="210"/>
      <c r="H106" s="214">
        <v>19.771</v>
      </c>
      <c r="I106" s="215"/>
      <c r="J106" s="215"/>
      <c r="K106" s="210"/>
      <c r="L106" s="210"/>
      <c r="M106" s="216"/>
      <c r="N106" s="217"/>
      <c r="O106" s="218"/>
      <c r="P106" s="218"/>
      <c r="Q106" s="218"/>
      <c r="R106" s="218"/>
      <c r="S106" s="218"/>
      <c r="T106" s="218"/>
      <c r="U106" s="218"/>
      <c r="V106" s="218"/>
      <c r="W106" s="218"/>
      <c r="X106" s="219"/>
      <c r="AT106" s="220" t="s">
        <v>163</v>
      </c>
      <c r="AU106" s="220" t="s">
        <v>78</v>
      </c>
      <c r="AV106" s="208" t="s">
        <v>78</v>
      </c>
      <c r="AW106" s="208" t="s">
        <v>7</v>
      </c>
      <c r="AX106" s="208" t="s">
        <v>69</v>
      </c>
      <c r="AY106" s="220" t="s">
        <v>144</v>
      </c>
    </row>
    <row r="107" spans="2:51" s="208" customFormat="1" ht="13.5">
      <c r="B107" s="209"/>
      <c r="C107" s="210"/>
      <c r="D107" s="211" t="s">
        <v>163</v>
      </c>
      <c r="E107" s="212"/>
      <c r="F107" s="213" t="s">
        <v>1151</v>
      </c>
      <c r="G107" s="210"/>
      <c r="H107" s="214">
        <v>295.671</v>
      </c>
      <c r="I107" s="215"/>
      <c r="J107" s="215"/>
      <c r="K107" s="210"/>
      <c r="L107" s="210"/>
      <c r="M107" s="216"/>
      <c r="N107" s="217"/>
      <c r="O107" s="218"/>
      <c r="P107" s="218"/>
      <c r="Q107" s="218"/>
      <c r="R107" s="218"/>
      <c r="S107" s="218"/>
      <c r="T107" s="218"/>
      <c r="U107" s="218"/>
      <c r="V107" s="218"/>
      <c r="W107" s="218"/>
      <c r="X107" s="219"/>
      <c r="AT107" s="220" t="s">
        <v>163</v>
      </c>
      <c r="AU107" s="220" t="s">
        <v>78</v>
      </c>
      <c r="AV107" s="208" t="s">
        <v>78</v>
      </c>
      <c r="AW107" s="208" t="s">
        <v>7</v>
      </c>
      <c r="AX107" s="208" t="s">
        <v>69</v>
      </c>
      <c r="AY107" s="220" t="s">
        <v>144</v>
      </c>
    </row>
    <row r="108" spans="2:51" s="208" customFormat="1" ht="13.5">
      <c r="B108" s="209"/>
      <c r="C108" s="210"/>
      <c r="D108" s="211" t="s">
        <v>163</v>
      </c>
      <c r="E108" s="212"/>
      <c r="F108" s="213" t="s">
        <v>1152</v>
      </c>
      <c r="G108" s="210"/>
      <c r="H108" s="214">
        <v>-4.715</v>
      </c>
      <c r="I108" s="215"/>
      <c r="J108" s="215"/>
      <c r="K108" s="210"/>
      <c r="L108" s="210"/>
      <c r="M108" s="216"/>
      <c r="N108" s="217"/>
      <c r="O108" s="218"/>
      <c r="P108" s="218"/>
      <c r="Q108" s="218"/>
      <c r="R108" s="218"/>
      <c r="S108" s="218"/>
      <c r="T108" s="218"/>
      <c r="U108" s="218"/>
      <c r="V108" s="218"/>
      <c r="W108" s="218"/>
      <c r="X108" s="219"/>
      <c r="AT108" s="220" t="s">
        <v>163</v>
      </c>
      <c r="AU108" s="220" t="s">
        <v>78</v>
      </c>
      <c r="AV108" s="208" t="s">
        <v>78</v>
      </c>
      <c r="AW108" s="208" t="s">
        <v>7</v>
      </c>
      <c r="AX108" s="208" t="s">
        <v>69</v>
      </c>
      <c r="AY108" s="220" t="s">
        <v>144</v>
      </c>
    </row>
    <row r="109" spans="2:51" s="208" customFormat="1" ht="13.5">
      <c r="B109" s="209"/>
      <c r="C109" s="210"/>
      <c r="D109" s="211" t="s">
        <v>163</v>
      </c>
      <c r="E109" s="212"/>
      <c r="F109" s="213" t="s">
        <v>1153</v>
      </c>
      <c r="G109" s="210"/>
      <c r="H109" s="214">
        <v>-71.804</v>
      </c>
      <c r="I109" s="215"/>
      <c r="J109" s="215"/>
      <c r="K109" s="210"/>
      <c r="L109" s="210"/>
      <c r="M109" s="216"/>
      <c r="N109" s="217"/>
      <c r="O109" s="218"/>
      <c r="P109" s="218"/>
      <c r="Q109" s="218"/>
      <c r="R109" s="218"/>
      <c r="S109" s="218"/>
      <c r="T109" s="218"/>
      <c r="U109" s="218"/>
      <c r="V109" s="218"/>
      <c r="W109" s="218"/>
      <c r="X109" s="219"/>
      <c r="AT109" s="220" t="s">
        <v>163</v>
      </c>
      <c r="AU109" s="220" t="s">
        <v>78</v>
      </c>
      <c r="AV109" s="208" t="s">
        <v>78</v>
      </c>
      <c r="AW109" s="208" t="s">
        <v>7</v>
      </c>
      <c r="AX109" s="208" t="s">
        <v>69</v>
      </c>
      <c r="AY109" s="220" t="s">
        <v>144</v>
      </c>
    </row>
    <row r="110" spans="2:51" s="208" customFormat="1" ht="13.5">
      <c r="B110" s="209"/>
      <c r="C110" s="210"/>
      <c r="D110" s="211" t="s">
        <v>163</v>
      </c>
      <c r="E110" s="212"/>
      <c r="F110" s="213" t="s">
        <v>1154</v>
      </c>
      <c r="G110" s="210"/>
      <c r="H110" s="214">
        <v>-1.804</v>
      </c>
      <c r="I110" s="215"/>
      <c r="J110" s="215"/>
      <c r="K110" s="210"/>
      <c r="L110" s="210"/>
      <c r="M110" s="216"/>
      <c r="N110" s="217"/>
      <c r="O110" s="218"/>
      <c r="P110" s="218"/>
      <c r="Q110" s="218"/>
      <c r="R110" s="218"/>
      <c r="S110" s="218"/>
      <c r="T110" s="218"/>
      <c r="U110" s="218"/>
      <c r="V110" s="218"/>
      <c r="W110" s="218"/>
      <c r="X110" s="219"/>
      <c r="AT110" s="220" t="s">
        <v>163</v>
      </c>
      <c r="AU110" s="220" t="s">
        <v>78</v>
      </c>
      <c r="AV110" s="208" t="s">
        <v>78</v>
      </c>
      <c r="AW110" s="208" t="s">
        <v>7</v>
      </c>
      <c r="AX110" s="208" t="s">
        <v>69</v>
      </c>
      <c r="AY110" s="220" t="s">
        <v>144</v>
      </c>
    </row>
    <row r="111" spans="2:51" s="221" customFormat="1" ht="13.5">
      <c r="B111" s="222"/>
      <c r="C111" s="223"/>
      <c r="D111" s="211" t="s">
        <v>163</v>
      </c>
      <c r="E111" s="224"/>
      <c r="F111" s="225" t="s">
        <v>179</v>
      </c>
      <c r="G111" s="223"/>
      <c r="H111" s="226">
        <v>237.119</v>
      </c>
      <c r="I111" s="227"/>
      <c r="J111" s="227"/>
      <c r="K111" s="223"/>
      <c r="L111" s="223"/>
      <c r="M111" s="228"/>
      <c r="N111" s="229"/>
      <c r="O111" s="230"/>
      <c r="P111" s="230"/>
      <c r="Q111" s="230"/>
      <c r="R111" s="230"/>
      <c r="S111" s="230"/>
      <c r="T111" s="230"/>
      <c r="U111" s="230"/>
      <c r="V111" s="230"/>
      <c r="W111" s="230"/>
      <c r="X111" s="231"/>
      <c r="AT111" s="232" t="s">
        <v>163</v>
      </c>
      <c r="AU111" s="232" t="s">
        <v>78</v>
      </c>
      <c r="AV111" s="221" t="s">
        <v>81</v>
      </c>
      <c r="AW111" s="221" t="s">
        <v>7</v>
      </c>
      <c r="AX111" s="221" t="s">
        <v>69</v>
      </c>
      <c r="AY111" s="232" t="s">
        <v>144</v>
      </c>
    </row>
    <row r="112" spans="2:51" s="208" customFormat="1" ht="13.5">
      <c r="B112" s="209"/>
      <c r="C112" s="210"/>
      <c r="D112" s="211" t="s">
        <v>163</v>
      </c>
      <c r="E112" s="212"/>
      <c r="F112" s="213" t="s">
        <v>1155</v>
      </c>
      <c r="G112" s="210"/>
      <c r="H112" s="214">
        <v>142.271</v>
      </c>
      <c r="I112" s="215"/>
      <c r="J112" s="215"/>
      <c r="K112" s="210"/>
      <c r="L112" s="210"/>
      <c r="M112" s="216"/>
      <c r="N112" s="217"/>
      <c r="O112" s="218"/>
      <c r="P112" s="218"/>
      <c r="Q112" s="218"/>
      <c r="R112" s="218"/>
      <c r="S112" s="218"/>
      <c r="T112" s="218"/>
      <c r="U112" s="218"/>
      <c r="V112" s="218"/>
      <c r="W112" s="218"/>
      <c r="X112" s="219"/>
      <c r="AT112" s="220" t="s">
        <v>163</v>
      </c>
      <c r="AU112" s="220" t="s">
        <v>78</v>
      </c>
      <c r="AV112" s="208" t="s">
        <v>78</v>
      </c>
      <c r="AW112" s="208" t="s">
        <v>7</v>
      </c>
      <c r="AX112" s="208" t="s">
        <v>74</v>
      </c>
      <c r="AY112" s="220" t="s">
        <v>144</v>
      </c>
    </row>
    <row r="113" spans="2:65" s="27" customFormat="1" ht="16.5" customHeight="1">
      <c r="B113" s="28"/>
      <c r="C113" s="196" t="s">
        <v>96</v>
      </c>
      <c r="D113" s="196" t="s">
        <v>146</v>
      </c>
      <c r="E113" s="197" t="s">
        <v>184</v>
      </c>
      <c r="F113" s="198" t="s">
        <v>185</v>
      </c>
      <c r="G113" s="199" t="s">
        <v>171</v>
      </c>
      <c r="H113" s="200">
        <v>142.271</v>
      </c>
      <c r="I113" s="201"/>
      <c r="J113" s="201"/>
      <c r="K113" s="202">
        <f>ROUND(P113*H113,2)</f>
        <v>0</v>
      </c>
      <c r="L113" s="198"/>
      <c r="M113" s="49"/>
      <c r="N113" s="203"/>
      <c r="O113" s="204" t="s">
        <v>38</v>
      </c>
      <c r="P113" s="125">
        <f>I113+J113</f>
        <v>0</v>
      </c>
      <c r="Q113" s="125">
        <f>ROUND(I113*H113,2)</f>
        <v>0</v>
      </c>
      <c r="R113" s="125">
        <f>ROUND(J113*H113,2)</f>
        <v>0</v>
      </c>
      <c r="S113" s="29"/>
      <c r="T113" s="205">
        <f>S113*H113</f>
        <v>0</v>
      </c>
      <c r="U113" s="205">
        <v>0</v>
      </c>
      <c r="V113" s="205">
        <f>U113*H113</f>
        <v>0</v>
      </c>
      <c r="W113" s="205">
        <v>0</v>
      </c>
      <c r="X113" s="206">
        <f>W113*H113</f>
        <v>0</v>
      </c>
      <c r="AR113" s="10" t="s">
        <v>84</v>
      </c>
      <c r="AT113" s="10" t="s">
        <v>146</v>
      </c>
      <c r="AU113" s="10" t="s">
        <v>78</v>
      </c>
      <c r="AY113" s="10" t="s">
        <v>144</v>
      </c>
      <c r="BE113" s="207">
        <f>IF(O113="základní",K113,0)</f>
        <v>0</v>
      </c>
      <c r="BF113" s="207">
        <f>IF(O113="snížená",K113,0)</f>
        <v>0</v>
      </c>
      <c r="BG113" s="207">
        <f>IF(O113="zákl. přenesená",K113,0)</f>
        <v>0</v>
      </c>
      <c r="BH113" s="207">
        <f>IF(O113="sníž. přenesená",K113,0)</f>
        <v>0</v>
      </c>
      <c r="BI113" s="207">
        <f>IF(O113="nulová",K113,0)</f>
        <v>0</v>
      </c>
      <c r="BJ113" s="10" t="s">
        <v>74</v>
      </c>
      <c r="BK113" s="207">
        <f>ROUND(P113*H113,2)</f>
        <v>0</v>
      </c>
      <c r="BL113" s="10" t="s">
        <v>84</v>
      </c>
      <c r="BM113" s="10" t="s">
        <v>1156</v>
      </c>
    </row>
    <row r="114" spans="2:65" s="27" customFormat="1" ht="16.5" customHeight="1">
      <c r="B114" s="28"/>
      <c r="C114" s="196" t="s">
        <v>187</v>
      </c>
      <c r="D114" s="196" t="s">
        <v>146</v>
      </c>
      <c r="E114" s="197" t="s">
        <v>188</v>
      </c>
      <c r="F114" s="198" t="s">
        <v>189</v>
      </c>
      <c r="G114" s="199" t="s">
        <v>171</v>
      </c>
      <c r="H114" s="200">
        <v>94.848</v>
      </c>
      <c r="I114" s="201"/>
      <c r="J114" s="201"/>
      <c r="K114" s="202">
        <f>ROUND(P114*H114,2)</f>
        <v>0</v>
      </c>
      <c r="L114" s="198"/>
      <c r="M114" s="49"/>
      <c r="N114" s="203"/>
      <c r="O114" s="204" t="s">
        <v>38</v>
      </c>
      <c r="P114" s="125">
        <f>I114+J114</f>
        <v>0</v>
      </c>
      <c r="Q114" s="125">
        <f>ROUND(I114*H114,2)</f>
        <v>0</v>
      </c>
      <c r="R114" s="125">
        <f>ROUND(J114*H114,2)</f>
        <v>0</v>
      </c>
      <c r="S114" s="29"/>
      <c r="T114" s="205">
        <f>S114*H114</f>
        <v>0</v>
      </c>
      <c r="U114" s="205">
        <v>0</v>
      </c>
      <c r="V114" s="205">
        <f>U114*H114</f>
        <v>0</v>
      </c>
      <c r="W114" s="205">
        <v>0</v>
      </c>
      <c r="X114" s="206">
        <f>W114*H114</f>
        <v>0</v>
      </c>
      <c r="AR114" s="10" t="s">
        <v>84</v>
      </c>
      <c r="AT114" s="10" t="s">
        <v>146</v>
      </c>
      <c r="AU114" s="10" t="s">
        <v>78</v>
      </c>
      <c r="AY114" s="10" t="s">
        <v>144</v>
      </c>
      <c r="BE114" s="207">
        <f>IF(O114="základní",K114,0)</f>
        <v>0</v>
      </c>
      <c r="BF114" s="207">
        <f>IF(O114="snížená",K114,0)</f>
        <v>0</v>
      </c>
      <c r="BG114" s="207">
        <f>IF(O114="zákl. přenesená",K114,0)</f>
        <v>0</v>
      </c>
      <c r="BH114" s="207">
        <f>IF(O114="sníž. přenesená",K114,0)</f>
        <v>0</v>
      </c>
      <c r="BI114" s="207">
        <f>IF(O114="nulová",K114,0)</f>
        <v>0</v>
      </c>
      <c r="BJ114" s="10" t="s">
        <v>74</v>
      </c>
      <c r="BK114" s="207">
        <f>ROUND(P114*H114,2)</f>
        <v>0</v>
      </c>
      <c r="BL114" s="10" t="s">
        <v>84</v>
      </c>
      <c r="BM114" s="10" t="s">
        <v>1157</v>
      </c>
    </row>
    <row r="115" spans="2:51" s="208" customFormat="1" ht="13.5">
      <c r="B115" s="209"/>
      <c r="C115" s="210"/>
      <c r="D115" s="211" t="s">
        <v>163</v>
      </c>
      <c r="E115" s="212"/>
      <c r="F115" s="213" t="s">
        <v>1146</v>
      </c>
      <c r="G115" s="210"/>
      <c r="H115" s="214">
        <v>94.848</v>
      </c>
      <c r="I115" s="215"/>
      <c r="J115" s="215"/>
      <c r="K115" s="210"/>
      <c r="L115" s="210"/>
      <c r="M115" s="216"/>
      <c r="N115" s="217"/>
      <c r="O115" s="218"/>
      <c r="P115" s="218"/>
      <c r="Q115" s="218"/>
      <c r="R115" s="218"/>
      <c r="S115" s="218"/>
      <c r="T115" s="218"/>
      <c r="U115" s="218"/>
      <c r="V115" s="218"/>
      <c r="W115" s="218"/>
      <c r="X115" s="219"/>
      <c r="AT115" s="220" t="s">
        <v>163</v>
      </c>
      <c r="AU115" s="220" t="s">
        <v>78</v>
      </c>
      <c r="AV115" s="208" t="s">
        <v>78</v>
      </c>
      <c r="AW115" s="208" t="s">
        <v>7</v>
      </c>
      <c r="AX115" s="208" t="s">
        <v>74</v>
      </c>
      <c r="AY115" s="220" t="s">
        <v>144</v>
      </c>
    </row>
    <row r="116" spans="2:65" s="27" customFormat="1" ht="16.5" customHeight="1">
      <c r="B116" s="28"/>
      <c r="C116" s="196" t="s">
        <v>192</v>
      </c>
      <c r="D116" s="196" t="s">
        <v>146</v>
      </c>
      <c r="E116" s="197" t="s">
        <v>193</v>
      </c>
      <c r="F116" s="198" t="s">
        <v>194</v>
      </c>
      <c r="G116" s="199" t="s">
        <v>171</v>
      </c>
      <c r="H116" s="200">
        <v>94.848</v>
      </c>
      <c r="I116" s="201"/>
      <c r="J116" s="201"/>
      <c r="K116" s="202">
        <f>ROUND(P116*H116,2)</f>
        <v>0</v>
      </c>
      <c r="L116" s="198"/>
      <c r="M116" s="49"/>
      <c r="N116" s="203"/>
      <c r="O116" s="204" t="s">
        <v>38</v>
      </c>
      <c r="P116" s="125">
        <f>I116+J116</f>
        <v>0</v>
      </c>
      <c r="Q116" s="125">
        <f>ROUND(I116*H116,2)</f>
        <v>0</v>
      </c>
      <c r="R116" s="125">
        <f>ROUND(J116*H116,2)</f>
        <v>0</v>
      </c>
      <c r="S116" s="29"/>
      <c r="T116" s="205">
        <f>S116*H116</f>
        <v>0</v>
      </c>
      <c r="U116" s="205">
        <v>0</v>
      </c>
      <c r="V116" s="205">
        <f>U116*H116</f>
        <v>0</v>
      </c>
      <c r="W116" s="205">
        <v>0</v>
      </c>
      <c r="X116" s="206">
        <f>W116*H116</f>
        <v>0</v>
      </c>
      <c r="AR116" s="10" t="s">
        <v>84</v>
      </c>
      <c r="AT116" s="10" t="s">
        <v>146</v>
      </c>
      <c r="AU116" s="10" t="s">
        <v>78</v>
      </c>
      <c r="AY116" s="10" t="s">
        <v>144</v>
      </c>
      <c r="BE116" s="207">
        <f>IF(O116="základní",K116,0)</f>
        <v>0</v>
      </c>
      <c r="BF116" s="207">
        <f>IF(O116="snížená",K116,0)</f>
        <v>0</v>
      </c>
      <c r="BG116" s="207">
        <f>IF(O116="zákl. přenesená",K116,0)</f>
        <v>0</v>
      </c>
      <c r="BH116" s="207">
        <f>IF(O116="sníž. přenesená",K116,0)</f>
        <v>0</v>
      </c>
      <c r="BI116" s="207">
        <f>IF(O116="nulová",K116,0)</f>
        <v>0</v>
      </c>
      <c r="BJ116" s="10" t="s">
        <v>74</v>
      </c>
      <c r="BK116" s="207">
        <f>ROUND(P116*H116,2)</f>
        <v>0</v>
      </c>
      <c r="BL116" s="10" t="s">
        <v>84</v>
      </c>
      <c r="BM116" s="10" t="s">
        <v>1158</v>
      </c>
    </row>
    <row r="117" spans="2:65" s="27" customFormat="1" ht="16.5" customHeight="1">
      <c r="B117" s="28"/>
      <c r="C117" s="196" t="s">
        <v>196</v>
      </c>
      <c r="D117" s="196" t="s">
        <v>146</v>
      </c>
      <c r="E117" s="197" t="s">
        <v>202</v>
      </c>
      <c r="F117" s="198" t="s">
        <v>203</v>
      </c>
      <c r="G117" s="199" t="s">
        <v>204</v>
      </c>
      <c r="H117" s="200">
        <v>328.623</v>
      </c>
      <c r="I117" s="201"/>
      <c r="J117" s="201"/>
      <c r="K117" s="202">
        <f>ROUND(P117*H117,2)</f>
        <v>0</v>
      </c>
      <c r="L117" s="198"/>
      <c r="M117" s="49"/>
      <c r="N117" s="203"/>
      <c r="O117" s="204" t="s">
        <v>38</v>
      </c>
      <c r="P117" s="125">
        <f>I117+J117</f>
        <v>0</v>
      </c>
      <c r="Q117" s="125">
        <f>ROUND(I117*H117,2)</f>
        <v>0</v>
      </c>
      <c r="R117" s="125">
        <f>ROUND(J117*H117,2)</f>
        <v>0</v>
      </c>
      <c r="S117" s="29"/>
      <c r="T117" s="205">
        <f>S117*H117</f>
        <v>0</v>
      </c>
      <c r="U117" s="205">
        <v>0.0008399999999999999</v>
      </c>
      <c r="V117" s="205">
        <f>U117*H117</f>
        <v>0.27604332</v>
      </c>
      <c r="W117" s="205">
        <v>0</v>
      </c>
      <c r="X117" s="206">
        <f>W117*H117</f>
        <v>0</v>
      </c>
      <c r="AR117" s="10" t="s">
        <v>84</v>
      </c>
      <c r="AT117" s="10" t="s">
        <v>146</v>
      </c>
      <c r="AU117" s="10" t="s">
        <v>78</v>
      </c>
      <c r="AY117" s="10" t="s">
        <v>144</v>
      </c>
      <c r="BE117" s="207">
        <f>IF(O117="základní",K117,0)</f>
        <v>0</v>
      </c>
      <c r="BF117" s="207">
        <f>IF(O117="snížená",K117,0)</f>
        <v>0</v>
      </c>
      <c r="BG117" s="207">
        <f>IF(O117="zákl. přenesená",K117,0)</f>
        <v>0</v>
      </c>
      <c r="BH117" s="207">
        <f>IF(O117="sníž. přenesená",K117,0)</f>
        <v>0</v>
      </c>
      <c r="BI117" s="207">
        <f>IF(O117="nulová",K117,0)</f>
        <v>0</v>
      </c>
      <c r="BJ117" s="10" t="s">
        <v>74</v>
      </c>
      <c r="BK117" s="207">
        <f>ROUND(P117*H117,2)</f>
        <v>0</v>
      </c>
      <c r="BL117" s="10" t="s">
        <v>84</v>
      </c>
      <c r="BM117" s="10" t="s">
        <v>1159</v>
      </c>
    </row>
    <row r="118" spans="2:51" s="208" customFormat="1" ht="27">
      <c r="B118" s="209"/>
      <c r="C118" s="210"/>
      <c r="D118" s="211" t="s">
        <v>163</v>
      </c>
      <c r="E118" s="212"/>
      <c r="F118" s="213" t="s">
        <v>1148</v>
      </c>
      <c r="G118" s="210"/>
      <c r="H118" s="214">
        <v>591.341</v>
      </c>
      <c r="I118" s="215"/>
      <c r="J118" s="215"/>
      <c r="K118" s="210"/>
      <c r="L118" s="210"/>
      <c r="M118" s="216"/>
      <c r="N118" s="217"/>
      <c r="O118" s="218"/>
      <c r="P118" s="218"/>
      <c r="Q118" s="218"/>
      <c r="R118" s="218"/>
      <c r="S118" s="218"/>
      <c r="T118" s="218"/>
      <c r="U118" s="218"/>
      <c r="V118" s="218"/>
      <c r="W118" s="218"/>
      <c r="X118" s="219"/>
      <c r="AT118" s="220" t="s">
        <v>163</v>
      </c>
      <c r="AU118" s="220" t="s">
        <v>78</v>
      </c>
      <c r="AV118" s="208" t="s">
        <v>78</v>
      </c>
      <c r="AW118" s="208" t="s">
        <v>7</v>
      </c>
      <c r="AX118" s="208" t="s">
        <v>69</v>
      </c>
      <c r="AY118" s="220" t="s">
        <v>144</v>
      </c>
    </row>
    <row r="119" spans="2:51" s="208" customFormat="1" ht="13.5">
      <c r="B119" s="209"/>
      <c r="C119" s="210"/>
      <c r="D119" s="211" t="s">
        <v>163</v>
      </c>
      <c r="E119" s="212"/>
      <c r="F119" s="213" t="s">
        <v>1149</v>
      </c>
      <c r="G119" s="210"/>
      <c r="H119" s="214">
        <v>32.952</v>
      </c>
      <c r="I119" s="215"/>
      <c r="J119" s="215"/>
      <c r="K119" s="210"/>
      <c r="L119" s="210"/>
      <c r="M119" s="216"/>
      <c r="N119" s="217"/>
      <c r="O119" s="218"/>
      <c r="P119" s="218"/>
      <c r="Q119" s="218"/>
      <c r="R119" s="218"/>
      <c r="S119" s="218"/>
      <c r="T119" s="218"/>
      <c r="U119" s="218"/>
      <c r="V119" s="218"/>
      <c r="W119" s="218"/>
      <c r="X119" s="219"/>
      <c r="AT119" s="220" t="s">
        <v>163</v>
      </c>
      <c r="AU119" s="220" t="s">
        <v>78</v>
      </c>
      <c r="AV119" s="208" t="s">
        <v>78</v>
      </c>
      <c r="AW119" s="208" t="s">
        <v>7</v>
      </c>
      <c r="AX119" s="208" t="s">
        <v>69</v>
      </c>
      <c r="AY119" s="220" t="s">
        <v>144</v>
      </c>
    </row>
    <row r="120" spans="2:51" s="221" customFormat="1" ht="13.5">
      <c r="B120" s="222"/>
      <c r="C120" s="223"/>
      <c r="D120" s="211" t="s">
        <v>163</v>
      </c>
      <c r="E120" s="224"/>
      <c r="F120" s="225" t="s">
        <v>179</v>
      </c>
      <c r="G120" s="223"/>
      <c r="H120" s="226">
        <v>624.293</v>
      </c>
      <c r="I120" s="227"/>
      <c r="J120" s="227"/>
      <c r="K120" s="223"/>
      <c r="L120" s="223"/>
      <c r="M120" s="228"/>
      <c r="N120" s="229"/>
      <c r="O120" s="230"/>
      <c r="P120" s="230"/>
      <c r="Q120" s="230"/>
      <c r="R120" s="230"/>
      <c r="S120" s="230"/>
      <c r="T120" s="230"/>
      <c r="U120" s="230"/>
      <c r="V120" s="230"/>
      <c r="W120" s="230"/>
      <c r="X120" s="231"/>
      <c r="AT120" s="232" t="s">
        <v>163</v>
      </c>
      <c r="AU120" s="232" t="s">
        <v>78</v>
      </c>
      <c r="AV120" s="221" t="s">
        <v>81</v>
      </c>
      <c r="AW120" s="221" t="s">
        <v>7</v>
      </c>
      <c r="AX120" s="221" t="s">
        <v>69</v>
      </c>
      <c r="AY120" s="232" t="s">
        <v>144</v>
      </c>
    </row>
    <row r="121" spans="2:51" s="208" customFormat="1" ht="13.5">
      <c r="B121" s="209"/>
      <c r="C121" s="210"/>
      <c r="D121" s="211" t="s">
        <v>163</v>
      </c>
      <c r="E121" s="212"/>
      <c r="F121" s="213" t="s">
        <v>1160</v>
      </c>
      <c r="G121" s="210"/>
      <c r="H121" s="214">
        <v>328.623</v>
      </c>
      <c r="I121" s="215"/>
      <c r="J121" s="215"/>
      <c r="K121" s="210"/>
      <c r="L121" s="210"/>
      <c r="M121" s="216"/>
      <c r="N121" s="217"/>
      <c r="O121" s="218"/>
      <c r="P121" s="218"/>
      <c r="Q121" s="218"/>
      <c r="R121" s="218"/>
      <c r="S121" s="218"/>
      <c r="T121" s="218"/>
      <c r="U121" s="218"/>
      <c r="V121" s="218"/>
      <c r="W121" s="218"/>
      <c r="X121" s="219"/>
      <c r="AT121" s="220" t="s">
        <v>163</v>
      </c>
      <c r="AU121" s="220" t="s">
        <v>78</v>
      </c>
      <c r="AV121" s="208" t="s">
        <v>78</v>
      </c>
      <c r="AW121" s="208" t="s">
        <v>7</v>
      </c>
      <c r="AX121" s="208" t="s">
        <v>74</v>
      </c>
      <c r="AY121" s="220" t="s">
        <v>144</v>
      </c>
    </row>
    <row r="122" spans="2:65" s="27" customFormat="1" ht="16.5" customHeight="1">
      <c r="B122" s="28"/>
      <c r="C122" s="196" t="s">
        <v>208</v>
      </c>
      <c r="D122" s="196" t="s">
        <v>146</v>
      </c>
      <c r="E122" s="197" t="s">
        <v>214</v>
      </c>
      <c r="F122" s="198" t="s">
        <v>215</v>
      </c>
      <c r="G122" s="199" t="s">
        <v>204</v>
      </c>
      <c r="H122" s="200">
        <v>328.623</v>
      </c>
      <c r="I122" s="201"/>
      <c r="J122" s="201"/>
      <c r="K122" s="202">
        <f>ROUND(P122*H122,2)</f>
        <v>0</v>
      </c>
      <c r="L122" s="198"/>
      <c r="M122" s="49"/>
      <c r="N122" s="203"/>
      <c r="O122" s="204" t="s">
        <v>38</v>
      </c>
      <c r="P122" s="125">
        <f>I122+J122</f>
        <v>0</v>
      </c>
      <c r="Q122" s="125">
        <f>ROUND(I122*H122,2)</f>
        <v>0</v>
      </c>
      <c r="R122" s="125">
        <f>ROUND(J122*H122,2)</f>
        <v>0</v>
      </c>
      <c r="S122" s="29"/>
      <c r="T122" s="205">
        <f>S122*H122</f>
        <v>0</v>
      </c>
      <c r="U122" s="205">
        <v>0</v>
      </c>
      <c r="V122" s="205">
        <f>U122*H122</f>
        <v>0</v>
      </c>
      <c r="W122" s="205">
        <v>0</v>
      </c>
      <c r="X122" s="206">
        <f>W122*H122</f>
        <v>0</v>
      </c>
      <c r="AR122" s="10" t="s">
        <v>84</v>
      </c>
      <c r="AT122" s="10" t="s">
        <v>146</v>
      </c>
      <c r="AU122" s="10" t="s">
        <v>78</v>
      </c>
      <c r="AY122" s="10" t="s">
        <v>144</v>
      </c>
      <c r="BE122" s="207">
        <f>IF(O122="základní",K122,0)</f>
        <v>0</v>
      </c>
      <c r="BF122" s="207">
        <f>IF(O122="snížená",K122,0)</f>
        <v>0</v>
      </c>
      <c r="BG122" s="207">
        <f>IF(O122="zákl. přenesená",K122,0)</f>
        <v>0</v>
      </c>
      <c r="BH122" s="207">
        <f>IF(O122="sníž. přenesená",K122,0)</f>
        <v>0</v>
      </c>
      <c r="BI122" s="207">
        <f>IF(O122="nulová",K122,0)</f>
        <v>0</v>
      </c>
      <c r="BJ122" s="10" t="s">
        <v>74</v>
      </c>
      <c r="BK122" s="207">
        <f>ROUND(P122*H122,2)</f>
        <v>0</v>
      </c>
      <c r="BL122" s="10" t="s">
        <v>84</v>
      </c>
      <c r="BM122" s="10" t="s">
        <v>1161</v>
      </c>
    </row>
    <row r="123" spans="2:65" s="27" customFormat="1" ht="16.5" customHeight="1">
      <c r="B123" s="28"/>
      <c r="C123" s="196" t="s">
        <v>217</v>
      </c>
      <c r="D123" s="196" t="s">
        <v>146</v>
      </c>
      <c r="E123" s="197" t="s">
        <v>952</v>
      </c>
      <c r="F123" s="198" t="s">
        <v>953</v>
      </c>
      <c r="G123" s="199" t="s">
        <v>171</v>
      </c>
      <c r="H123" s="200">
        <v>237.119</v>
      </c>
      <c r="I123" s="201"/>
      <c r="J123" s="201"/>
      <c r="K123" s="202">
        <f>ROUND(P123*H123,2)</f>
        <v>0</v>
      </c>
      <c r="L123" s="198"/>
      <c r="M123" s="49"/>
      <c r="N123" s="203"/>
      <c r="O123" s="204" t="s">
        <v>38</v>
      </c>
      <c r="P123" s="125">
        <f>I123+J123</f>
        <v>0</v>
      </c>
      <c r="Q123" s="125">
        <f>ROUND(I123*H123,2)</f>
        <v>0</v>
      </c>
      <c r="R123" s="125">
        <f>ROUND(J123*H123,2)</f>
        <v>0</v>
      </c>
      <c r="S123" s="29"/>
      <c r="T123" s="205">
        <f>S123*H123</f>
        <v>0</v>
      </c>
      <c r="U123" s="205">
        <v>0</v>
      </c>
      <c r="V123" s="205">
        <f>U123*H123</f>
        <v>0</v>
      </c>
      <c r="W123" s="205">
        <v>0</v>
      </c>
      <c r="X123" s="206">
        <f>W123*H123</f>
        <v>0</v>
      </c>
      <c r="AR123" s="10" t="s">
        <v>84</v>
      </c>
      <c r="AT123" s="10" t="s">
        <v>146</v>
      </c>
      <c r="AU123" s="10" t="s">
        <v>78</v>
      </c>
      <c r="AY123" s="10" t="s">
        <v>144</v>
      </c>
      <c r="BE123" s="207">
        <f>IF(O123="základní",K123,0)</f>
        <v>0</v>
      </c>
      <c r="BF123" s="207">
        <f>IF(O123="snížená",K123,0)</f>
        <v>0</v>
      </c>
      <c r="BG123" s="207">
        <f>IF(O123="zákl. přenesená",K123,0)</f>
        <v>0</v>
      </c>
      <c r="BH123" s="207">
        <f>IF(O123="sníž. přenesená",K123,0)</f>
        <v>0</v>
      </c>
      <c r="BI123" s="207">
        <f>IF(O123="nulová",K123,0)</f>
        <v>0</v>
      </c>
      <c r="BJ123" s="10" t="s">
        <v>74</v>
      </c>
      <c r="BK123" s="207">
        <f>ROUND(P123*H123,2)</f>
        <v>0</v>
      </c>
      <c r="BL123" s="10" t="s">
        <v>84</v>
      </c>
      <c r="BM123" s="10" t="s">
        <v>1162</v>
      </c>
    </row>
    <row r="124" spans="2:65" s="27" customFormat="1" ht="16.5" customHeight="1">
      <c r="B124" s="28"/>
      <c r="C124" s="196" t="s">
        <v>221</v>
      </c>
      <c r="D124" s="196" t="s">
        <v>146</v>
      </c>
      <c r="E124" s="197" t="s">
        <v>230</v>
      </c>
      <c r="F124" s="198" t="s">
        <v>231</v>
      </c>
      <c r="G124" s="199" t="s">
        <v>171</v>
      </c>
      <c r="H124" s="200">
        <v>57.404</v>
      </c>
      <c r="I124" s="201"/>
      <c r="J124" s="201"/>
      <c r="K124" s="202">
        <f>ROUND(P124*H124,2)</f>
        <v>0</v>
      </c>
      <c r="L124" s="198"/>
      <c r="M124" s="49"/>
      <c r="N124" s="203"/>
      <c r="O124" s="204" t="s">
        <v>38</v>
      </c>
      <c r="P124" s="125">
        <f>I124+J124</f>
        <v>0</v>
      </c>
      <c r="Q124" s="125">
        <f>ROUND(I124*H124,2)</f>
        <v>0</v>
      </c>
      <c r="R124" s="125">
        <f>ROUND(J124*H124,2)</f>
        <v>0</v>
      </c>
      <c r="S124" s="29"/>
      <c r="T124" s="205">
        <f>S124*H124</f>
        <v>0</v>
      </c>
      <c r="U124" s="205">
        <v>0</v>
      </c>
      <c r="V124" s="205">
        <f>U124*H124</f>
        <v>0</v>
      </c>
      <c r="W124" s="205">
        <v>0</v>
      </c>
      <c r="X124" s="206">
        <f>W124*H124</f>
        <v>0</v>
      </c>
      <c r="AR124" s="10" t="s">
        <v>84</v>
      </c>
      <c r="AT124" s="10" t="s">
        <v>146</v>
      </c>
      <c r="AU124" s="10" t="s">
        <v>78</v>
      </c>
      <c r="AY124" s="10" t="s">
        <v>144</v>
      </c>
      <c r="BE124" s="207">
        <f>IF(O124="základní",K124,0)</f>
        <v>0</v>
      </c>
      <c r="BF124" s="207">
        <f>IF(O124="snížená",K124,0)</f>
        <v>0</v>
      </c>
      <c r="BG124" s="207">
        <f>IF(O124="zákl. přenesená",K124,0)</f>
        <v>0</v>
      </c>
      <c r="BH124" s="207">
        <f>IF(O124="sníž. přenesená",K124,0)</f>
        <v>0</v>
      </c>
      <c r="BI124" s="207">
        <f>IF(O124="nulová",K124,0)</f>
        <v>0</v>
      </c>
      <c r="BJ124" s="10" t="s">
        <v>74</v>
      </c>
      <c r="BK124" s="207">
        <f>ROUND(P124*H124,2)</f>
        <v>0</v>
      </c>
      <c r="BL124" s="10" t="s">
        <v>84</v>
      </c>
      <c r="BM124" s="10" t="s">
        <v>1163</v>
      </c>
    </row>
    <row r="125" spans="2:51" s="208" customFormat="1" ht="13.5">
      <c r="B125" s="209"/>
      <c r="C125" s="210"/>
      <c r="D125" s="211" t="s">
        <v>163</v>
      </c>
      <c r="E125" s="212"/>
      <c r="F125" s="213" t="s">
        <v>1164</v>
      </c>
      <c r="G125" s="210"/>
      <c r="H125" s="214">
        <v>57.404</v>
      </c>
      <c r="I125" s="215"/>
      <c r="J125" s="215"/>
      <c r="K125" s="210"/>
      <c r="L125" s="210"/>
      <c r="M125" s="216"/>
      <c r="N125" s="217"/>
      <c r="O125" s="218"/>
      <c r="P125" s="218"/>
      <c r="Q125" s="218"/>
      <c r="R125" s="218"/>
      <c r="S125" s="218"/>
      <c r="T125" s="218"/>
      <c r="U125" s="218"/>
      <c r="V125" s="218"/>
      <c r="W125" s="218"/>
      <c r="X125" s="219"/>
      <c r="AT125" s="220" t="s">
        <v>163</v>
      </c>
      <c r="AU125" s="220" t="s">
        <v>78</v>
      </c>
      <c r="AV125" s="208" t="s">
        <v>78</v>
      </c>
      <c r="AW125" s="208" t="s">
        <v>7</v>
      </c>
      <c r="AX125" s="208" t="s">
        <v>74</v>
      </c>
      <c r="AY125" s="220" t="s">
        <v>144</v>
      </c>
    </row>
    <row r="126" spans="2:65" s="27" customFormat="1" ht="16.5" customHeight="1">
      <c r="B126" s="28"/>
      <c r="C126" s="196" t="s">
        <v>11</v>
      </c>
      <c r="D126" s="196" t="s">
        <v>146</v>
      </c>
      <c r="E126" s="197" t="s">
        <v>235</v>
      </c>
      <c r="F126" s="198" t="s">
        <v>236</v>
      </c>
      <c r="G126" s="199" t="s">
        <v>171</v>
      </c>
      <c r="H126" s="200">
        <v>208.417</v>
      </c>
      <c r="I126" s="201"/>
      <c r="J126" s="201"/>
      <c r="K126" s="202">
        <f>ROUND(P126*H126,2)</f>
        <v>0</v>
      </c>
      <c r="L126" s="198"/>
      <c r="M126" s="49"/>
      <c r="N126" s="203"/>
      <c r="O126" s="204" t="s">
        <v>38</v>
      </c>
      <c r="P126" s="125">
        <f>I126+J126</f>
        <v>0</v>
      </c>
      <c r="Q126" s="125">
        <f>ROUND(I126*H126,2)</f>
        <v>0</v>
      </c>
      <c r="R126" s="125">
        <f>ROUND(J126*H126,2)</f>
        <v>0</v>
      </c>
      <c r="S126" s="29"/>
      <c r="T126" s="205">
        <f>S126*H126</f>
        <v>0</v>
      </c>
      <c r="U126" s="205">
        <v>0</v>
      </c>
      <c r="V126" s="205">
        <f>U126*H126</f>
        <v>0</v>
      </c>
      <c r="W126" s="205">
        <v>0</v>
      </c>
      <c r="X126" s="206">
        <f>W126*H126</f>
        <v>0</v>
      </c>
      <c r="AR126" s="10" t="s">
        <v>84</v>
      </c>
      <c r="AT126" s="10" t="s">
        <v>146</v>
      </c>
      <c r="AU126" s="10" t="s">
        <v>78</v>
      </c>
      <c r="AY126" s="10" t="s">
        <v>144</v>
      </c>
      <c r="BE126" s="207">
        <f>IF(O126="základní",K126,0)</f>
        <v>0</v>
      </c>
      <c r="BF126" s="207">
        <f>IF(O126="snížená",K126,0)</f>
        <v>0</v>
      </c>
      <c r="BG126" s="207">
        <f>IF(O126="zákl. přenesená",K126,0)</f>
        <v>0</v>
      </c>
      <c r="BH126" s="207">
        <f>IF(O126="sníž. přenesená",K126,0)</f>
        <v>0</v>
      </c>
      <c r="BI126" s="207">
        <f>IF(O126="nulová",K126,0)</f>
        <v>0</v>
      </c>
      <c r="BJ126" s="10" t="s">
        <v>74</v>
      </c>
      <c r="BK126" s="207">
        <f>ROUND(P126*H126,2)</f>
        <v>0</v>
      </c>
      <c r="BL126" s="10" t="s">
        <v>84</v>
      </c>
      <c r="BM126" s="10" t="s">
        <v>1165</v>
      </c>
    </row>
    <row r="127" spans="2:51" s="208" customFormat="1" ht="13.5">
      <c r="B127" s="209"/>
      <c r="C127" s="210"/>
      <c r="D127" s="211" t="s">
        <v>163</v>
      </c>
      <c r="E127" s="212"/>
      <c r="F127" s="213" t="s">
        <v>1166</v>
      </c>
      <c r="G127" s="210"/>
      <c r="H127" s="214">
        <v>208.417</v>
      </c>
      <c r="I127" s="215"/>
      <c r="J127" s="215"/>
      <c r="K127" s="210"/>
      <c r="L127" s="210"/>
      <c r="M127" s="216"/>
      <c r="N127" s="217"/>
      <c r="O127" s="218"/>
      <c r="P127" s="218"/>
      <c r="Q127" s="218"/>
      <c r="R127" s="218"/>
      <c r="S127" s="218"/>
      <c r="T127" s="218"/>
      <c r="U127" s="218"/>
      <c r="V127" s="218"/>
      <c r="W127" s="218"/>
      <c r="X127" s="219"/>
      <c r="AT127" s="220" t="s">
        <v>163</v>
      </c>
      <c r="AU127" s="220" t="s">
        <v>78</v>
      </c>
      <c r="AV127" s="208" t="s">
        <v>78</v>
      </c>
      <c r="AW127" s="208" t="s">
        <v>7</v>
      </c>
      <c r="AX127" s="208" t="s">
        <v>74</v>
      </c>
      <c r="AY127" s="220" t="s">
        <v>144</v>
      </c>
    </row>
    <row r="128" spans="2:65" s="27" customFormat="1" ht="25.5" customHeight="1">
      <c r="B128" s="28"/>
      <c r="C128" s="196" t="s">
        <v>229</v>
      </c>
      <c r="D128" s="196" t="s">
        <v>146</v>
      </c>
      <c r="E128" s="197" t="s">
        <v>240</v>
      </c>
      <c r="F128" s="198" t="s">
        <v>241</v>
      </c>
      <c r="G128" s="199" t="s">
        <v>171</v>
      </c>
      <c r="H128" s="200">
        <v>2084.17</v>
      </c>
      <c r="I128" s="201"/>
      <c r="J128" s="201"/>
      <c r="K128" s="202">
        <f>ROUND(P128*H128,2)</f>
        <v>0</v>
      </c>
      <c r="L128" s="198"/>
      <c r="M128" s="49"/>
      <c r="N128" s="203"/>
      <c r="O128" s="204" t="s">
        <v>38</v>
      </c>
      <c r="P128" s="125">
        <f>I128+J128</f>
        <v>0</v>
      </c>
      <c r="Q128" s="125">
        <f>ROUND(I128*H128,2)</f>
        <v>0</v>
      </c>
      <c r="R128" s="125">
        <f>ROUND(J128*H128,2)</f>
        <v>0</v>
      </c>
      <c r="S128" s="29"/>
      <c r="T128" s="205">
        <f>S128*H128</f>
        <v>0</v>
      </c>
      <c r="U128" s="205">
        <v>0</v>
      </c>
      <c r="V128" s="205">
        <f>U128*H128</f>
        <v>0</v>
      </c>
      <c r="W128" s="205">
        <v>0</v>
      </c>
      <c r="X128" s="206">
        <f>W128*H128</f>
        <v>0</v>
      </c>
      <c r="AR128" s="10" t="s">
        <v>84</v>
      </c>
      <c r="AT128" s="10" t="s">
        <v>146</v>
      </c>
      <c r="AU128" s="10" t="s">
        <v>78</v>
      </c>
      <c r="AY128" s="10" t="s">
        <v>144</v>
      </c>
      <c r="BE128" s="207">
        <f>IF(O128="základní",K128,0)</f>
        <v>0</v>
      </c>
      <c r="BF128" s="207">
        <f>IF(O128="snížená",K128,0)</f>
        <v>0</v>
      </c>
      <c r="BG128" s="207">
        <f>IF(O128="zákl. přenesená",K128,0)</f>
        <v>0</v>
      </c>
      <c r="BH128" s="207">
        <f>IF(O128="sníž. přenesená",K128,0)</f>
        <v>0</v>
      </c>
      <c r="BI128" s="207">
        <f>IF(O128="nulová",K128,0)</f>
        <v>0</v>
      </c>
      <c r="BJ128" s="10" t="s">
        <v>74</v>
      </c>
      <c r="BK128" s="207">
        <f>ROUND(P128*H128,2)</f>
        <v>0</v>
      </c>
      <c r="BL128" s="10" t="s">
        <v>84</v>
      </c>
      <c r="BM128" s="10" t="s">
        <v>1167</v>
      </c>
    </row>
    <row r="129" spans="2:51" s="208" customFormat="1" ht="13.5">
      <c r="B129" s="209"/>
      <c r="C129" s="210"/>
      <c r="D129" s="211" t="s">
        <v>163</v>
      </c>
      <c r="E129" s="212"/>
      <c r="F129" s="213" t="s">
        <v>1168</v>
      </c>
      <c r="G129" s="210"/>
      <c r="H129" s="214">
        <v>2084.17</v>
      </c>
      <c r="I129" s="215"/>
      <c r="J129" s="215"/>
      <c r="K129" s="210"/>
      <c r="L129" s="210"/>
      <c r="M129" s="216"/>
      <c r="N129" s="217"/>
      <c r="O129" s="218"/>
      <c r="P129" s="218"/>
      <c r="Q129" s="218"/>
      <c r="R129" s="218"/>
      <c r="S129" s="218"/>
      <c r="T129" s="218"/>
      <c r="U129" s="218"/>
      <c r="V129" s="218"/>
      <c r="W129" s="218"/>
      <c r="X129" s="219"/>
      <c r="AT129" s="220" t="s">
        <v>163</v>
      </c>
      <c r="AU129" s="220" t="s">
        <v>78</v>
      </c>
      <c r="AV129" s="208" t="s">
        <v>78</v>
      </c>
      <c r="AW129" s="208" t="s">
        <v>7</v>
      </c>
      <c r="AX129" s="208" t="s">
        <v>74</v>
      </c>
      <c r="AY129" s="220" t="s">
        <v>144</v>
      </c>
    </row>
    <row r="130" spans="2:65" s="27" customFormat="1" ht="16.5" customHeight="1">
      <c r="B130" s="28"/>
      <c r="C130" s="196" t="s">
        <v>234</v>
      </c>
      <c r="D130" s="196" t="s">
        <v>146</v>
      </c>
      <c r="E130" s="197" t="s">
        <v>253</v>
      </c>
      <c r="F130" s="198" t="s">
        <v>254</v>
      </c>
      <c r="G130" s="199" t="s">
        <v>171</v>
      </c>
      <c r="H130" s="200">
        <v>208.417</v>
      </c>
      <c r="I130" s="201"/>
      <c r="J130" s="201"/>
      <c r="K130" s="202">
        <f>ROUND(P130*H130,2)</f>
        <v>0</v>
      </c>
      <c r="L130" s="198"/>
      <c r="M130" s="49"/>
      <c r="N130" s="203"/>
      <c r="O130" s="204" t="s">
        <v>38</v>
      </c>
      <c r="P130" s="125">
        <f>I130+J130</f>
        <v>0</v>
      </c>
      <c r="Q130" s="125">
        <f>ROUND(I130*H130,2)</f>
        <v>0</v>
      </c>
      <c r="R130" s="125">
        <f>ROUND(J130*H130,2)</f>
        <v>0</v>
      </c>
      <c r="S130" s="29"/>
      <c r="T130" s="205">
        <f>S130*H130</f>
        <v>0</v>
      </c>
      <c r="U130" s="205">
        <v>0</v>
      </c>
      <c r="V130" s="205">
        <f>U130*H130</f>
        <v>0</v>
      </c>
      <c r="W130" s="205">
        <v>0</v>
      </c>
      <c r="X130" s="206">
        <f>W130*H130</f>
        <v>0</v>
      </c>
      <c r="AR130" s="10" t="s">
        <v>84</v>
      </c>
      <c r="AT130" s="10" t="s">
        <v>146</v>
      </c>
      <c r="AU130" s="10" t="s">
        <v>78</v>
      </c>
      <c r="AY130" s="10" t="s">
        <v>144</v>
      </c>
      <c r="BE130" s="207">
        <f>IF(O130="základní",K130,0)</f>
        <v>0</v>
      </c>
      <c r="BF130" s="207">
        <f>IF(O130="snížená",K130,0)</f>
        <v>0</v>
      </c>
      <c r="BG130" s="207">
        <f>IF(O130="zákl. přenesená",K130,0)</f>
        <v>0</v>
      </c>
      <c r="BH130" s="207">
        <f>IF(O130="sníž. přenesená",K130,0)</f>
        <v>0</v>
      </c>
      <c r="BI130" s="207">
        <f>IF(O130="nulová",K130,0)</f>
        <v>0</v>
      </c>
      <c r="BJ130" s="10" t="s">
        <v>74</v>
      </c>
      <c r="BK130" s="207">
        <f>ROUND(P130*H130,2)</f>
        <v>0</v>
      </c>
      <c r="BL130" s="10" t="s">
        <v>84</v>
      </c>
      <c r="BM130" s="10" t="s">
        <v>1169</v>
      </c>
    </row>
    <row r="131" spans="2:65" s="27" customFormat="1" ht="16.5" customHeight="1">
      <c r="B131" s="28"/>
      <c r="C131" s="196" t="s">
        <v>239</v>
      </c>
      <c r="D131" s="196" t="s">
        <v>146</v>
      </c>
      <c r="E131" s="197" t="s">
        <v>258</v>
      </c>
      <c r="F131" s="198" t="s">
        <v>259</v>
      </c>
      <c r="G131" s="199" t="s">
        <v>260</v>
      </c>
      <c r="H131" s="200">
        <v>395.992</v>
      </c>
      <c r="I131" s="201"/>
      <c r="J131" s="201"/>
      <c r="K131" s="202">
        <f>ROUND(P131*H131,2)</f>
        <v>0</v>
      </c>
      <c r="L131" s="198"/>
      <c r="M131" s="49"/>
      <c r="N131" s="203"/>
      <c r="O131" s="204" t="s">
        <v>38</v>
      </c>
      <c r="P131" s="125">
        <f>I131+J131</f>
        <v>0</v>
      </c>
      <c r="Q131" s="125">
        <f>ROUND(I131*H131,2)</f>
        <v>0</v>
      </c>
      <c r="R131" s="125">
        <f>ROUND(J131*H131,2)</f>
        <v>0</v>
      </c>
      <c r="S131" s="29"/>
      <c r="T131" s="205">
        <f>S131*H131</f>
        <v>0</v>
      </c>
      <c r="U131" s="205">
        <v>0</v>
      </c>
      <c r="V131" s="205">
        <f>U131*H131</f>
        <v>0</v>
      </c>
      <c r="W131" s="205">
        <v>0</v>
      </c>
      <c r="X131" s="206">
        <f>W131*H131</f>
        <v>0</v>
      </c>
      <c r="AR131" s="10" t="s">
        <v>84</v>
      </c>
      <c r="AT131" s="10" t="s">
        <v>146</v>
      </c>
      <c r="AU131" s="10" t="s">
        <v>78</v>
      </c>
      <c r="AY131" s="10" t="s">
        <v>144</v>
      </c>
      <c r="BE131" s="207">
        <f>IF(O131="základní",K131,0)</f>
        <v>0</v>
      </c>
      <c r="BF131" s="207">
        <f>IF(O131="snížená",K131,0)</f>
        <v>0</v>
      </c>
      <c r="BG131" s="207">
        <f>IF(O131="zákl. přenesená",K131,0)</f>
        <v>0</v>
      </c>
      <c r="BH131" s="207">
        <f>IF(O131="sníž. přenesená",K131,0)</f>
        <v>0</v>
      </c>
      <c r="BI131" s="207">
        <f>IF(O131="nulová",K131,0)</f>
        <v>0</v>
      </c>
      <c r="BJ131" s="10" t="s">
        <v>74</v>
      </c>
      <c r="BK131" s="207">
        <f>ROUND(P131*H131,2)</f>
        <v>0</v>
      </c>
      <c r="BL131" s="10" t="s">
        <v>84</v>
      </c>
      <c r="BM131" s="10" t="s">
        <v>1170</v>
      </c>
    </row>
    <row r="132" spans="2:51" s="208" customFormat="1" ht="13.5">
      <c r="B132" s="209"/>
      <c r="C132" s="210"/>
      <c r="D132" s="211" t="s">
        <v>163</v>
      </c>
      <c r="E132" s="212"/>
      <c r="F132" s="213" t="s">
        <v>1171</v>
      </c>
      <c r="G132" s="210"/>
      <c r="H132" s="214">
        <v>395.992</v>
      </c>
      <c r="I132" s="215"/>
      <c r="J132" s="215"/>
      <c r="K132" s="210"/>
      <c r="L132" s="210"/>
      <c r="M132" s="216"/>
      <c r="N132" s="217"/>
      <c r="O132" s="218"/>
      <c r="P132" s="218"/>
      <c r="Q132" s="218"/>
      <c r="R132" s="218"/>
      <c r="S132" s="218"/>
      <c r="T132" s="218"/>
      <c r="U132" s="218"/>
      <c r="V132" s="218"/>
      <c r="W132" s="218"/>
      <c r="X132" s="219"/>
      <c r="AT132" s="220" t="s">
        <v>163</v>
      </c>
      <c r="AU132" s="220" t="s">
        <v>78</v>
      </c>
      <c r="AV132" s="208" t="s">
        <v>78</v>
      </c>
      <c r="AW132" s="208" t="s">
        <v>7</v>
      </c>
      <c r="AX132" s="208" t="s">
        <v>74</v>
      </c>
      <c r="AY132" s="220" t="s">
        <v>144</v>
      </c>
    </row>
    <row r="133" spans="2:65" s="27" customFormat="1" ht="16.5" customHeight="1">
      <c r="B133" s="28"/>
      <c r="C133" s="196" t="s">
        <v>244</v>
      </c>
      <c r="D133" s="196" t="s">
        <v>146</v>
      </c>
      <c r="E133" s="197" t="s">
        <v>264</v>
      </c>
      <c r="F133" s="198" t="s">
        <v>265</v>
      </c>
      <c r="G133" s="199" t="s">
        <v>171</v>
      </c>
      <c r="H133" s="200">
        <v>143.508</v>
      </c>
      <c r="I133" s="201"/>
      <c r="J133" s="201"/>
      <c r="K133" s="202">
        <f>ROUND(P133*H133,2)</f>
        <v>0</v>
      </c>
      <c r="L133" s="198"/>
      <c r="M133" s="49"/>
      <c r="N133" s="203"/>
      <c r="O133" s="204" t="s">
        <v>38</v>
      </c>
      <c r="P133" s="125">
        <f>I133+J133</f>
        <v>0</v>
      </c>
      <c r="Q133" s="125">
        <f>ROUND(I133*H133,2)</f>
        <v>0</v>
      </c>
      <c r="R133" s="125">
        <f>ROUND(J133*H133,2)</f>
        <v>0</v>
      </c>
      <c r="S133" s="29"/>
      <c r="T133" s="205">
        <f>S133*H133</f>
        <v>0</v>
      </c>
      <c r="U133" s="205">
        <v>0</v>
      </c>
      <c r="V133" s="205">
        <f>U133*H133</f>
        <v>0</v>
      </c>
      <c r="W133" s="205">
        <v>0</v>
      </c>
      <c r="X133" s="206">
        <f>W133*H133</f>
        <v>0</v>
      </c>
      <c r="AR133" s="10" t="s">
        <v>84</v>
      </c>
      <c r="AT133" s="10" t="s">
        <v>146</v>
      </c>
      <c r="AU133" s="10" t="s">
        <v>78</v>
      </c>
      <c r="AY133" s="10" t="s">
        <v>144</v>
      </c>
      <c r="BE133" s="207">
        <f>IF(O133="základní",K133,0)</f>
        <v>0</v>
      </c>
      <c r="BF133" s="207">
        <f>IF(O133="snížená",K133,0)</f>
        <v>0</v>
      </c>
      <c r="BG133" s="207">
        <f>IF(O133="zákl. přenesená",K133,0)</f>
        <v>0</v>
      </c>
      <c r="BH133" s="207">
        <f>IF(O133="sníž. přenesená",K133,0)</f>
        <v>0</v>
      </c>
      <c r="BI133" s="207">
        <f>IF(O133="nulová",K133,0)</f>
        <v>0</v>
      </c>
      <c r="BJ133" s="10" t="s">
        <v>74</v>
      </c>
      <c r="BK133" s="207">
        <f>ROUND(P133*H133,2)</f>
        <v>0</v>
      </c>
      <c r="BL133" s="10" t="s">
        <v>84</v>
      </c>
      <c r="BM133" s="10" t="s">
        <v>1172</v>
      </c>
    </row>
    <row r="134" spans="2:51" s="208" customFormat="1" ht="13.5">
      <c r="B134" s="209"/>
      <c r="C134" s="210"/>
      <c r="D134" s="211" t="s">
        <v>163</v>
      </c>
      <c r="E134" s="212"/>
      <c r="F134" s="213" t="s">
        <v>1173</v>
      </c>
      <c r="G134" s="210"/>
      <c r="H134" s="214">
        <v>237.119</v>
      </c>
      <c r="I134" s="215"/>
      <c r="J134" s="215"/>
      <c r="K134" s="210"/>
      <c r="L134" s="210"/>
      <c r="M134" s="216"/>
      <c r="N134" s="217"/>
      <c r="O134" s="218"/>
      <c r="P134" s="218"/>
      <c r="Q134" s="218"/>
      <c r="R134" s="218"/>
      <c r="S134" s="218"/>
      <c r="T134" s="218"/>
      <c r="U134" s="218"/>
      <c r="V134" s="218"/>
      <c r="W134" s="218"/>
      <c r="X134" s="219"/>
      <c r="AT134" s="220" t="s">
        <v>163</v>
      </c>
      <c r="AU134" s="220" t="s">
        <v>78</v>
      </c>
      <c r="AV134" s="208" t="s">
        <v>78</v>
      </c>
      <c r="AW134" s="208" t="s">
        <v>7</v>
      </c>
      <c r="AX134" s="208" t="s">
        <v>69</v>
      </c>
      <c r="AY134" s="220" t="s">
        <v>144</v>
      </c>
    </row>
    <row r="135" spans="2:51" s="208" customFormat="1" ht="13.5">
      <c r="B135" s="209"/>
      <c r="C135" s="210"/>
      <c r="D135" s="211" t="s">
        <v>163</v>
      </c>
      <c r="E135" s="212"/>
      <c r="F135" s="213" t="s">
        <v>1174</v>
      </c>
      <c r="G135" s="210"/>
      <c r="H135" s="214">
        <v>-5.626</v>
      </c>
      <c r="I135" s="215"/>
      <c r="J135" s="215"/>
      <c r="K135" s="210"/>
      <c r="L135" s="210"/>
      <c r="M135" s="216"/>
      <c r="N135" s="217"/>
      <c r="O135" s="218"/>
      <c r="P135" s="218"/>
      <c r="Q135" s="218"/>
      <c r="R135" s="218"/>
      <c r="S135" s="218"/>
      <c r="T135" s="218"/>
      <c r="U135" s="218"/>
      <c r="V135" s="218"/>
      <c r="W135" s="218"/>
      <c r="X135" s="219"/>
      <c r="AT135" s="220" t="s">
        <v>163</v>
      </c>
      <c r="AU135" s="220" t="s">
        <v>78</v>
      </c>
      <c r="AV135" s="208" t="s">
        <v>78</v>
      </c>
      <c r="AW135" s="208" t="s">
        <v>7</v>
      </c>
      <c r="AX135" s="208" t="s">
        <v>69</v>
      </c>
      <c r="AY135" s="220" t="s">
        <v>144</v>
      </c>
    </row>
    <row r="136" spans="2:51" s="208" customFormat="1" ht="13.5">
      <c r="B136" s="209"/>
      <c r="C136" s="210"/>
      <c r="D136" s="211" t="s">
        <v>163</v>
      </c>
      <c r="E136" s="212"/>
      <c r="F136" s="213" t="s">
        <v>1175</v>
      </c>
      <c r="G136" s="210"/>
      <c r="H136" s="214">
        <v>-87.985</v>
      </c>
      <c r="I136" s="215"/>
      <c r="J136" s="215"/>
      <c r="K136" s="210"/>
      <c r="L136" s="210"/>
      <c r="M136" s="216"/>
      <c r="N136" s="217"/>
      <c r="O136" s="218"/>
      <c r="P136" s="218"/>
      <c r="Q136" s="218"/>
      <c r="R136" s="218"/>
      <c r="S136" s="218"/>
      <c r="T136" s="218"/>
      <c r="U136" s="218"/>
      <c r="V136" s="218"/>
      <c r="W136" s="218"/>
      <c r="X136" s="219"/>
      <c r="AT136" s="220" t="s">
        <v>163</v>
      </c>
      <c r="AU136" s="220" t="s">
        <v>78</v>
      </c>
      <c r="AV136" s="208" t="s">
        <v>78</v>
      </c>
      <c r="AW136" s="208" t="s">
        <v>7</v>
      </c>
      <c r="AX136" s="208" t="s">
        <v>69</v>
      </c>
      <c r="AY136" s="220" t="s">
        <v>144</v>
      </c>
    </row>
    <row r="137" spans="2:51" s="233" customFormat="1" ht="13.5">
      <c r="B137" s="234"/>
      <c r="C137" s="235"/>
      <c r="D137" s="211" t="s">
        <v>163</v>
      </c>
      <c r="E137" s="236"/>
      <c r="F137" s="237" t="s">
        <v>207</v>
      </c>
      <c r="G137" s="235"/>
      <c r="H137" s="238">
        <v>143.508</v>
      </c>
      <c r="I137" s="239"/>
      <c r="J137" s="239"/>
      <c r="K137" s="235"/>
      <c r="L137" s="235"/>
      <c r="M137" s="240"/>
      <c r="N137" s="241"/>
      <c r="O137" s="242"/>
      <c r="P137" s="242"/>
      <c r="Q137" s="242"/>
      <c r="R137" s="242"/>
      <c r="S137" s="242"/>
      <c r="T137" s="242"/>
      <c r="U137" s="242"/>
      <c r="V137" s="242"/>
      <c r="W137" s="242"/>
      <c r="X137" s="243"/>
      <c r="AT137" s="244" t="s">
        <v>163</v>
      </c>
      <c r="AU137" s="244" t="s">
        <v>78</v>
      </c>
      <c r="AV137" s="233" t="s">
        <v>84</v>
      </c>
      <c r="AW137" s="233" t="s">
        <v>7</v>
      </c>
      <c r="AX137" s="233" t="s">
        <v>74</v>
      </c>
      <c r="AY137" s="244" t="s">
        <v>144</v>
      </c>
    </row>
    <row r="138" spans="2:65" s="27" customFormat="1" ht="16.5" customHeight="1">
      <c r="B138" s="28"/>
      <c r="C138" s="245" t="s">
        <v>248</v>
      </c>
      <c r="D138" s="245" t="s">
        <v>281</v>
      </c>
      <c r="E138" s="246" t="s">
        <v>1176</v>
      </c>
      <c r="F138" s="247" t="s">
        <v>1177</v>
      </c>
      <c r="G138" s="248" t="s">
        <v>171</v>
      </c>
      <c r="H138" s="249">
        <v>114.806</v>
      </c>
      <c r="I138" s="250"/>
      <c r="J138" s="251"/>
      <c r="K138" s="252">
        <f>ROUND(P138*H138,2)</f>
        <v>0</v>
      </c>
      <c r="L138" s="247"/>
      <c r="M138" s="253"/>
      <c r="N138" s="254"/>
      <c r="O138" s="204" t="s">
        <v>38</v>
      </c>
      <c r="P138" s="125">
        <f>I138+J138</f>
        <v>0</v>
      </c>
      <c r="Q138" s="125">
        <f>ROUND(I138*H138,2)</f>
        <v>0</v>
      </c>
      <c r="R138" s="125">
        <f>ROUND(J138*H138,2)</f>
        <v>0</v>
      </c>
      <c r="S138" s="29"/>
      <c r="T138" s="205">
        <f>S138*H138</f>
        <v>0</v>
      </c>
      <c r="U138" s="205">
        <v>1</v>
      </c>
      <c r="V138" s="205">
        <f>U138*H138</f>
        <v>114.806</v>
      </c>
      <c r="W138" s="205">
        <v>0</v>
      </c>
      <c r="X138" s="206">
        <f>W138*H138</f>
        <v>0</v>
      </c>
      <c r="AR138" s="10" t="s">
        <v>96</v>
      </c>
      <c r="AT138" s="10" t="s">
        <v>281</v>
      </c>
      <c r="AU138" s="10" t="s">
        <v>78</v>
      </c>
      <c r="AY138" s="10" t="s">
        <v>144</v>
      </c>
      <c r="BE138" s="207">
        <f>IF(O138="základní",K138,0)</f>
        <v>0</v>
      </c>
      <c r="BF138" s="207">
        <f>IF(O138="snížená",K138,0)</f>
        <v>0</v>
      </c>
      <c r="BG138" s="207">
        <f>IF(O138="zákl. přenesená",K138,0)</f>
        <v>0</v>
      </c>
      <c r="BH138" s="207">
        <f>IF(O138="sníž. přenesená",K138,0)</f>
        <v>0</v>
      </c>
      <c r="BI138" s="207">
        <f>IF(O138="nulová",K138,0)</f>
        <v>0</v>
      </c>
      <c r="BJ138" s="10" t="s">
        <v>74</v>
      </c>
      <c r="BK138" s="207">
        <f>ROUND(P138*H138,2)</f>
        <v>0</v>
      </c>
      <c r="BL138" s="10" t="s">
        <v>84</v>
      </c>
      <c r="BM138" s="10" t="s">
        <v>1178</v>
      </c>
    </row>
    <row r="139" spans="2:51" s="208" customFormat="1" ht="27">
      <c r="B139" s="209"/>
      <c r="C139" s="210"/>
      <c r="D139" s="211" t="s">
        <v>163</v>
      </c>
      <c r="E139" s="212"/>
      <c r="F139" s="213" t="s">
        <v>1179</v>
      </c>
      <c r="G139" s="210"/>
      <c r="H139" s="214">
        <v>114.806</v>
      </c>
      <c r="I139" s="215"/>
      <c r="J139" s="215"/>
      <c r="K139" s="210"/>
      <c r="L139" s="210"/>
      <c r="M139" s="216"/>
      <c r="N139" s="217"/>
      <c r="O139" s="218"/>
      <c r="P139" s="218"/>
      <c r="Q139" s="218"/>
      <c r="R139" s="218"/>
      <c r="S139" s="218"/>
      <c r="T139" s="218"/>
      <c r="U139" s="218"/>
      <c r="V139" s="218"/>
      <c r="W139" s="218"/>
      <c r="X139" s="219"/>
      <c r="AT139" s="220" t="s">
        <v>163</v>
      </c>
      <c r="AU139" s="220" t="s">
        <v>78</v>
      </c>
      <c r="AV139" s="208" t="s">
        <v>78</v>
      </c>
      <c r="AW139" s="208" t="s">
        <v>7</v>
      </c>
      <c r="AX139" s="208" t="s">
        <v>74</v>
      </c>
      <c r="AY139" s="220" t="s">
        <v>144</v>
      </c>
    </row>
    <row r="140" spans="2:65" s="27" customFormat="1" ht="25.5" customHeight="1">
      <c r="B140" s="28"/>
      <c r="C140" s="196" t="s">
        <v>10</v>
      </c>
      <c r="D140" s="196" t="s">
        <v>146</v>
      </c>
      <c r="E140" s="197" t="s">
        <v>273</v>
      </c>
      <c r="F140" s="198" t="s">
        <v>274</v>
      </c>
      <c r="G140" s="199" t="s">
        <v>171</v>
      </c>
      <c r="H140" s="200">
        <v>75.78</v>
      </c>
      <c r="I140" s="201"/>
      <c r="J140" s="201"/>
      <c r="K140" s="202">
        <f>ROUND(P140*H140,2)</f>
        <v>0</v>
      </c>
      <c r="L140" s="198"/>
      <c r="M140" s="49"/>
      <c r="N140" s="203"/>
      <c r="O140" s="204" t="s">
        <v>38</v>
      </c>
      <c r="P140" s="125">
        <f>I140+J140</f>
        <v>0</v>
      </c>
      <c r="Q140" s="125">
        <f>ROUND(I140*H140,2)</f>
        <v>0</v>
      </c>
      <c r="R140" s="125">
        <f>ROUND(J140*H140,2)</f>
        <v>0</v>
      </c>
      <c r="S140" s="29"/>
      <c r="T140" s="205">
        <f>S140*H140</f>
        <v>0</v>
      </c>
      <c r="U140" s="205">
        <v>0</v>
      </c>
      <c r="V140" s="205">
        <f>U140*H140</f>
        <v>0</v>
      </c>
      <c r="W140" s="205">
        <v>0</v>
      </c>
      <c r="X140" s="206">
        <f>W140*H140</f>
        <v>0</v>
      </c>
      <c r="AR140" s="10" t="s">
        <v>84</v>
      </c>
      <c r="AT140" s="10" t="s">
        <v>146</v>
      </c>
      <c r="AU140" s="10" t="s">
        <v>78</v>
      </c>
      <c r="AY140" s="10" t="s">
        <v>144</v>
      </c>
      <c r="BE140" s="207">
        <f>IF(O140="základní",K140,0)</f>
        <v>0</v>
      </c>
      <c r="BF140" s="207">
        <f>IF(O140="snížená",K140,0)</f>
        <v>0</v>
      </c>
      <c r="BG140" s="207">
        <f>IF(O140="zákl. přenesená",K140,0)</f>
        <v>0</v>
      </c>
      <c r="BH140" s="207">
        <f>IF(O140="sníž. přenesená",K140,0)</f>
        <v>0</v>
      </c>
      <c r="BI140" s="207">
        <f>IF(O140="nulová",K140,0)</f>
        <v>0</v>
      </c>
      <c r="BJ140" s="10" t="s">
        <v>74</v>
      </c>
      <c r="BK140" s="207">
        <f>ROUND(P140*H140,2)</f>
        <v>0</v>
      </c>
      <c r="BL140" s="10" t="s">
        <v>84</v>
      </c>
      <c r="BM140" s="10" t="s">
        <v>1180</v>
      </c>
    </row>
    <row r="141" spans="2:51" s="208" customFormat="1" ht="13.5">
      <c r="B141" s="209"/>
      <c r="C141" s="210"/>
      <c r="D141" s="211" t="s">
        <v>163</v>
      </c>
      <c r="E141" s="212"/>
      <c r="F141" s="213" t="s">
        <v>1181</v>
      </c>
      <c r="G141" s="210"/>
      <c r="H141" s="214">
        <v>4.554</v>
      </c>
      <c r="I141" s="215"/>
      <c r="J141" s="215"/>
      <c r="K141" s="210"/>
      <c r="L141" s="210"/>
      <c r="M141" s="216"/>
      <c r="N141" s="217"/>
      <c r="O141" s="218"/>
      <c r="P141" s="218"/>
      <c r="Q141" s="218"/>
      <c r="R141" s="218"/>
      <c r="S141" s="218"/>
      <c r="T141" s="218"/>
      <c r="U141" s="218"/>
      <c r="V141" s="218"/>
      <c r="W141" s="218"/>
      <c r="X141" s="219"/>
      <c r="AT141" s="220" t="s">
        <v>163</v>
      </c>
      <c r="AU141" s="220" t="s">
        <v>78</v>
      </c>
      <c r="AV141" s="208" t="s">
        <v>78</v>
      </c>
      <c r="AW141" s="208" t="s">
        <v>7</v>
      </c>
      <c r="AX141" s="208" t="s">
        <v>69</v>
      </c>
      <c r="AY141" s="220" t="s">
        <v>144</v>
      </c>
    </row>
    <row r="142" spans="2:51" s="208" customFormat="1" ht="13.5">
      <c r="B142" s="209"/>
      <c r="C142" s="210"/>
      <c r="D142" s="211" t="s">
        <v>163</v>
      </c>
      <c r="E142" s="212"/>
      <c r="F142" s="213" t="s">
        <v>1182</v>
      </c>
      <c r="G142" s="210"/>
      <c r="H142" s="214">
        <v>71.226</v>
      </c>
      <c r="I142" s="215"/>
      <c r="J142" s="215"/>
      <c r="K142" s="210"/>
      <c r="L142" s="210"/>
      <c r="M142" s="216"/>
      <c r="N142" s="217"/>
      <c r="O142" s="218"/>
      <c r="P142" s="218"/>
      <c r="Q142" s="218"/>
      <c r="R142" s="218"/>
      <c r="S142" s="218"/>
      <c r="T142" s="218"/>
      <c r="U142" s="218"/>
      <c r="V142" s="218"/>
      <c r="W142" s="218"/>
      <c r="X142" s="219"/>
      <c r="AT142" s="220" t="s">
        <v>163</v>
      </c>
      <c r="AU142" s="220" t="s">
        <v>78</v>
      </c>
      <c r="AV142" s="208" t="s">
        <v>78</v>
      </c>
      <c r="AW142" s="208" t="s">
        <v>7</v>
      </c>
      <c r="AX142" s="208" t="s">
        <v>69</v>
      </c>
      <c r="AY142" s="220" t="s">
        <v>144</v>
      </c>
    </row>
    <row r="143" spans="2:51" s="233" customFormat="1" ht="13.5">
      <c r="B143" s="234"/>
      <c r="C143" s="235"/>
      <c r="D143" s="211" t="s">
        <v>163</v>
      </c>
      <c r="E143" s="236"/>
      <c r="F143" s="237" t="s">
        <v>207</v>
      </c>
      <c r="G143" s="235"/>
      <c r="H143" s="238">
        <v>75.78</v>
      </c>
      <c r="I143" s="239"/>
      <c r="J143" s="239"/>
      <c r="K143" s="235"/>
      <c r="L143" s="235"/>
      <c r="M143" s="240"/>
      <c r="N143" s="241"/>
      <c r="O143" s="242"/>
      <c r="P143" s="242"/>
      <c r="Q143" s="242"/>
      <c r="R143" s="242"/>
      <c r="S143" s="242"/>
      <c r="T143" s="242"/>
      <c r="U143" s="242"/>
      <c r="V143" s="242"/>
      <c r="W143" s="242"/>
      <c r="X143" s="243"/>
      <c r="AT143" s="244" t="s">
        <v>163</v>
      </c>
      <c r="AU143" s="244" t="s">
        <v>78</v>
      </c>
      <c r="AV143" s="233" t="s">
        <v>84</v>
      </c>
      <c r="AW143" s="233" t="s">
        <v>7</v>
      </c>
      <c r="AX143" s="233" t="s">
        <v>74</v>
      </c>
      <c r="AY143" s="244" t="s">
        <v>144</v>
      </c>
    </row>
    <row r="144" spans="2:65" s="27" customFormat="1" ht="16.5" customHeight="1">
      <c r="B144" s="28"/>
      <c r="C144" s="245" t="s">
        <v>257</v>
      </c>
      <c r="D144" s="245" t="s">
        <v>281</v>
      </c>
      <c r="E144" s="246" t="s">
        <v>535</v>
      </c>
      <c r="F144" s="247" t="s">
        <v>536</v>
      </c>
      <c r="G144" s="248" t="s">
        <v>260</v>
      </c>
      <c r="H144" s="249">
        <v>159.122</v>
      </c>
      <c r="I144" s="250"/>
      <c r="J144" s="251"/>
      <c r="K144" s="252">
        <f>ROUND(P144*H144,2)</f>
        <v>0</v>
      </c>
      <c r="L144" s="247"/>
      <c r="M144" s="253"/>
      <c r="N144" s="254"/>
      <c r="O144" s="204" t="s">
        <v>38</v>
      </c>
      <c r="P144" s="125">
        <f>I144+J144</f>
        <v>0</v>
      </c>
      <c r="Q144" s="125">
        <f>ROUND(I144*H144,2)</f>
        <v>0</v>
      </c>
      <c r="R144" s="125">
        <f>ROUND(J144*H144,2)</f>
        <v>0</v>
      </c>
      <c r="S144" s="29"/>
      <c r="T144" s="205">
        <f>S144*H144</f>
        <v>0</v>
      </c>
      <c r="U144" s="205">
        <v>1</v>
      </c>
      <c r="V144" s="205">
        <f>U144*H144</f>
        <v>159.122</v>
      </c>
      <c r="W144" s="205">
        <v>0</v>
      </c>
      <c r="X144" s="206">
        <f>W144*H144</f>
        <v>0</v>
      </c>
      <c r="AR144" s="10" t="s">
        <v>96</v>
      </c>
      <c r="AT144" s="10" t="s">
        <v>281</v>
      </c>
      <c r="AU144" s="10" t="s">
        <v>78</v>
      </c>
      <c r="AY144" s="10" t="s">
        <v>144</v>
      </c>
      <c r="BE144" s="207">
        <f>IF(O144="základní",K144,0)</f>
        <v>0</v>
      </c>
      <c r="BF144" s="207">
        <f>IF(O144="snížená",K144,0)</f>
        <v>0</v>
      </c>
      <c r="BG144" s="207">
        <f>IF(O144="zákl. přenesená",K144,0)</f>
        <v>0</v>
      </c>
      <c r="BH144" s="207">
        <f>IF(O144="sníž. přenesená",K144,0)</f>
        <v>0</v>
      </c>
      <c r="BI144" s="207">
        <f>IF(O144="nulová",K144,0)</f>
        <v>0</v>
      </c>
      <c r="BJ144" s="10" t="s">
        <v>74</v>
      </c>
      <c r="BK144" s="207">
        <f>ROUND(P144*H144,2)</f>
        <v>0</v>
      </c>
      <c r="BL144" s="10" t="s">
        <v>84</v>
      </c>
      <c r="BM144" s="10" t="s">
        <v>1183</v>
      </c>
    </row>
    <row r="145" spans="2:51" s="208" customFormat="1" ht="13.5">
      <c r="B145" s="209"/>
      <c r="C145" s="210"/>
      <c r="D145" s="211" t="s">
        <v>163</v>
      </c>
      <c r="E145" s="212"/>
      <c r="F145" s="213" t="s">
        <v>1184</v>
      </c>
      <c r="G145" s="210"/>
      <c r="H145" s="214">
        <v>159.122</v>
      </c>
      <c r="I145" s="215"/>
      <c r="J145" s="215"/>
      <c r="K145" s="210"/>
      <c r="L145" s="210"/>
      <c r="M145" s="216"/>
      <c r="N145" s="217"/>
      <c r="O145" s="218"/>
      <c r="P145" s="218"/>
      <c r="Q145" s="218"/>
      <c r="R145" s="218"/>
      <c r="S145" s="218"/>
      <c r="T145" s="218"/>
      <c r="U145" s="218"/>
      <c r="V145" s="218"/>
      <c r="W145" s="218"/>
      <c r="X145" s="219"/>
      <c r="AT145" s="220" t="s">
        <v>163</v>
      </c>
      <c r="AU145" s="220" t="s">
        <v>78</v>
      </c>
      <c r="AV145" s="208" t="s">
        <v>78</v>
      </c>
      <c r="AW145" s="208" t="s">
        <v>7</v>
      </c>
      <c r="AX145" s="208" t="s">
        <v>74</v>
      </c>
      <c r="AY145" s="220" t="s">
        <v>144</v>
      </c>
    </row>
    <row r="146" spans="2:63" s="178" customFormat="1" ht="29.25" customHeight="1">
      <c r="B146" s="179"/>
      <c r="C146" s="180"/>
      <c r="D146" s="181" t="s">
        <v>68</v>
      </c>
      <c r="E146" s="194" t="s">
        <v>84</v>
      </c>
      <c r="F146" s="194" t="s">
        <v>296</v>
      </c>
      <c r="G146" s="180"/>
      <c r="H146" s="180"/>
      <c r="I146" s="183"/>
      <c r="J146" s="183"/>
      <c r="K146" s="195">
        <f>BK146</f>
        <v>0</v>
      </c>
      <c r="L146" s="180"/>
      <c r="M146" s="185"/>
      <c r="N146" s="186"/>
      <c r="O146" s="187"/>
      <c r="P146" s="187"/>
      <c r="Q146" s="188">
        <f>SUM(Q147:Q154)</f>
        <v>0</v>
      </c>
      <c r="R146" s="188">
        <f>SUM(R147:R154)</f>
        <v>0</v>
      </c>
      <c r="S146" s="187"/>
      <c r="T146" s="189">
        <f>SUM(T147:T154)</f>
        <v>0</v>
      </c>
      <c r="U146" s="187"/>
      <c r="V146" s="189">
        <f>SUM(V147:V154)</f>
        <v>0.046008</v>
      </c>
      <c r="W146" s="187"/>
      <c r="X146" s="190">
        <f>SUM(X147:X154)</f>
        <v>0</v>
      </c>
      <c r="AR146" s="191" t="s">
        <v>74</v>
      </c>
      <c r="AT146" s="192" t="s">
        <v>68</v>
      </c>
      <c r="AU146" s="192" t="s">
        <v>74</v>
      </c>
      <c r="AY146" s="191" t="s">
        <v>144</v>
      </c>
      <c r="BK146" s="193">
        <f>SUM(BK147:BK154)</f>
        <v>0</v>
      </c>
    </row>
    <row r="147" spans="2:65" s="27" customFormat="1" ht="16.5" customHeight="1">
      <c r="B147" s="28"/>
      <c r="C147" s="196" t="s">
        <v>263</v>
      </c>
      <c r="D147" s="196" t="s">
        <v>146</v>
      </c>
      <c r="E147" s="197" t="s">
        <v>1185</v>
      </c>
      <c r="F147" s="198" t="s">
        <v>1186</v>
      </c>
      <c r="G147" s="199" t="s">
        <v>171</v>
      </c>
      <c r="H147" s="200">
        <v>17.831</v>
      </c>
      <c r="I147" s="201"/>
      <c r="J147" s="201"/>
      <c r="K147" s="202">
        <f>ROUND(P147*H147,2)</f>
        <v>0</v>
      </c>
      <c r="L147" s="198"/>
      <c r="M147" s="49"/>
      <c r="N147" s="203"/>
      <c r="O147" s="204" t="s">
        <v>38</v>
      </c>
      <c r="P147" s="125">
        <f>I147+J147</f>
        <v>0</v>
      </c>
      <c r="Q147" s="125">
        <f>ROUND(I147*H147,2)</f>
        <v>0</v>
      </c>
      <c r="R147" s="125">
        <f>ROUND(J147*H147,2)</f>
        <v>0</v>
      </c>
      <c r="S147" s="29"/>
      <c r="T147" s="205">
        <f>S147*H147</f>
        <v>0</v>
      </c>
      <c r="U147" s="205">
        <v>0</v>
      </c>
      <c r="V147" s="205">
        <f>U147*H147</f>
        <v>0</v>
      </c>
      <c r="W147" s="205">
        <v>0</v>
      </c>
      <c r="X147" s="206">
        <f>W147*H147</f>
        <v>0</v>
      </c>
      <c r="AR147" s="10" t="s">
        <v>84</v>
      </c>
      <c r="AT147" s="10" t="s">
        <v>146</v>
      </c>
      <c r="AU147" s="10" t="s">
        <v>78</v>
      </c>
      <c r="AY147" s="10" t="s">
        <v>144</v>
      </c>
      <c r="BE147" s="207">
        <f>IF(O147="základní",K147,0)</f>
        <v>0</v>
      </c>
      <c r="BF147" s="207">
        <f>IF(O147="snížená",K147,0)</f>
        <v>0</v>
      </c>
      <c r="BG147" s="207">
        <f>IF(O147="zákl. přenesená",K147,0)</f>
        <v>0</v>
      </c>
      <c r="BH147" s="207">
        <f>IF(O147="sníž. přenesená",K147,0)</f>
        <v>0</v>
      </c>
      <c r="BI147" s="207">
        <f>IF(O147="nulová",K147,0)</f>
        <v>0</v>
      </c>
      <c r="BJ147" s="10" t="s">
        <v>74</v>
      </c>
      <c r="BK147" s="207">
        <f>ROUND(P147*H147,2)</f>
        <v>0</v>
      </c>
      <c r="BL147" s="10" t="s">
        <v>84</v>
      </c>
      <c r="BM147" s="10" t="s">
        <v>1187</v>
      </c>
    </row>
    <row r="148" spans="2:51" s="208" customFormat="1" ht="13.5">
      <c r="B148" s="209"/>
      <c r="C148" s="210"/>
      <c r="D148" s="211" t="s">
        <v>163</v>
      </c>
      <c r="E148" s="212"/>
      <c r="F148" s="213" t="s">
        <v>1188</v>
      </c>
      <c r="G148" s="210"/>
      <c r="H148" s="214">
        <v>1.072</v>
      </c>
      <c r="I148" s="215"/>
      <c r="J148" s="215"/>
      <c r="K148" s="210"/>
      <c r="L148" s="210"/>
      <c r="M148" s="216"/>
      <c r="N148" s="217"/>
      <c r="O148" s="218"/>
      <c r="P148" s="218"/>
      <c r="Q148" s="218"/>
      <c r="R148" s="218"/>
      <c r="S148" s="218"/>
      <c r="T148" s="218"/>
      <c r="U148" s="218"/>
      <c r="V148" s="218"/>
      <c r="W148" s="218"/>
      <c r="X148" s="219"/>
      <c r="AT148" s="220" t="s">
        <v>163</v>
      </c>
      <c r="AU148" s="220" t="s">
        <v>78</v>
      </c>
      <c r="AV148" s="208" t="s">
        <v>78</v>
      </c>
      <c r="AW148" s="208" t="s">
        <v>7</v>
      </c>
      <c r="AX148" s="208" t="s">
        <v>69</v>
      </c>
      <c r="AY148" s="220" t="s">
        <v>144</v>
      </c>
    </row>
    <row r="149" spans="2:51" s="208" customFormat="1" ht="13.5">
      <c r="B149" s="209"/>
      <c r="C149" s="210"/>
      <c r="D149" s="211" t="s">
        <v>163</v>
      </c>
      <c r="E149" s="212"/>
      <c r="F149" s="213" t="s">
        <v>1189</v>
      </c>
      <c r="G149" s="210"/>
      <c r="H149" s="214">
        <v>16.759</v>
      </c>
      <c r="I149" s="215"/>
      <c r="J149" s="215"/>
      <c r="K149" s="210"/>
      <c r="L149" s="210"/>
      <c r="M149" s="216"/>
      <c r="N149" s="217"/>
      <c r="O149" s="218"/>
      <c r="P149" s="218"/>
      <c r="Q149" s="218"/>
      <c r="R149" s="218"/>
      <c r="S149" s="218"/>
      <c r="T149" s="218"/>
      <c r="U149" s="218"/>
      <c r="V149" s="218"/>
      <c r="W149" s="218"/>
      <c r="X149" s="219"/>
      <c r="AT149" s="220" t="s">
        <v>163</v>
      </c>
      <c r="AU149" s="220" t="s">
        <v>78</v>
      </c>
      <c r="AV149" s="208" t="s">
        <v>78</v>
      </c>
      <c r="AW149" s="208" t="s">
        <v>7</v>
      </c>
      <c r="AX149" s="208" t="s">
        <v>69</v>
      </c>
      <c r="AY149" s="220" t="s">
        <v>144</v>
      </c>
    </row>
    <row r="150" spans="2:51" s="233" customFormat="1" ht="13.5">
      <c r="B150" s="234"/>
      <c r="C150" s="235"/>
      <c r="D150" s="211" t="s">
        <v>163</v>
      </c>
      <c r="E150" s="236"/>
      <c r="F150" s="237" t="s">
        <v>207</v>
      </c>
      <c r="G150" s="235"/>
      <c r="H150" s="238">
        <v>17.831</v>
      </c>
      <c r="I150" s="239"/>
      <c r="J150" s="239"/>
      <c r="K150" s="235"/>
      <c r="L150" s="235"/>
      <c r="M150" s="240"/>
      <c r="N150" s="241"/>
      <c r="O150" s="242"/>
      <c r="P150" s="242"/>
      <c r="Q150" s="242"/>
      <c r="R150" s="242"/>
      <c r="S150" s="242"/>
      <c r="T150" s="242"/>
      <c r="U150" s="242"/>
      <c r="V150" s="242"/>
      <c r="W150" s="242"/>
      <c r="X150" s="243"/>
      <c r="AT150" s="244" t="s">
        <v>163</v>
      </c>
      <c r="AU150" s="244" t="s">
        <v>78</v>
      </c>
      <c r="AV150" s="233" t="s">
        <v>84</v>
      </c>
      <c r="AW150" s="233" t="s">
        <v>7</v>
      </c>
      <c r="AX150" s="233" t="s">
        <v>74</v>
      </c>
      <c r="AY150" s="244" t="s">
        <v>144</v>
      </c>
    </row>
    <row r="151" spans="2:65" s="27" customFormat="1" ht="16.5" customHeight="1">
      <c r="B151" s="28"/>
      <c r="C151" s="196" t="s">
        <v>272</v>
      </c>
      <c r="D151" s="196" t="s">
        <v>146</v>
      </c>
      <c r="E151" s="197" t="s">
        <v>541</v>
      </c>
      <c r="F151" s="198" t="s">
        <v>542</v>
      </c>
      <c r="G151" s="199" t="s">
        <v>171</v>
      </c>
      <c r="H151" s="200">
        <v>1.05</v>
      </c>
      <c r="I151" s="201"/>
      <c r="J151" s="201"/>
      <c r="K151" s="202">
        <f>ROUND(P151*H151,2)</f>
        <v>0</v>
      </c>
      <c r="L151" s="198"/>
      <c r="M151" s="49"/>
      <c r="N151" s="203"/>
      <c r="O151" s="204" t="s">
        <v>38</v>
      </c>
      <c r="P151" s="125">
        <f>I151+J151</f>
        <v>0</v>
      </c>
      <c r="Q151" s="125">
        <f>ROUND(I151*H151,2)</f>
        <v>0</v>
      </c>
      <c r="R151" s="125">
        <f>ROUND(J151*H151,2)</f>
        <v>0</v>
      </c>
      <c r="S151" s="29"/>
      <c r="T151" s="205">
        <f>S151*H151</f>
        <v>0</v>
      </c>
      <c r="U151" s="205">
        <v>0</v>
      </c>
      <c r="V151" s="205">
        <f>U151*H151</f>
        <v>0</v>
      </c>
      <c r="W151" s="205">
        <v>0</v>
      </c>
      <c r="X151" s="206">
        <f>W151*H151</f>
        <v>0</v>
      </c>
      <c r="AR151" s="10" t="s">
        <v>84</v>
      </c>
      <c r="AT151" s="10" t="s">
        <v>146</v>
      </c>
      <c r="AU151" s="10" t="s">
        <v>78</v>
      </c>
      <c r="AY151" s="10" t="s">
        <v>144</v>
      </c>
      <c r="BE151" s="207">
        <f>IF(O151="základní",K151,0)</f>
        <v>0</v>
      </c>
      <c r="BF151" s="207">
        <f>IF(O151="snížená",K151,0)</f>
        <v>0</v>
      </c>
      <c r="BG151" s="207">
        <f>IF(O151="zákl. přenesená",K151,0)</f>
        <v>0</v>
      </c>
      <c r="BH151" s="207">
        <f>IF(O151="sníž. přenesená",K151,0)</f>
        <v>0</v>
      </c>
      <c r="BI151" s="207">
        <f>IF(O151="nulová",K151,0)</f>
        <v>0</v>
      </c>
      <c r="BJ151" s="10" t="s">
        <v>74</v>
      </c>
      <c r="BK151" s="207">
        <f>ROUND(P151*H151,2)</f>
        <v>0</v>
      </c>
      <c r="BL151" s="10" t="s">
        <v>84</v>
      </c>
      <c r="BM151" s="10" t="s">
        <v>1190</v>
      </c>
    </row>
    <row r="152" spans="2:51" s="208" customFormat="1" ht="13.5">
      <c r="B152" s="209"/>
      <c r="C152" s="210"/>
      <c r="D152" s="211" t="s">
        <v>163</v>
      </c>
      <c r="E152" s="212"/>
      <c r="F152" s="213" t="s">
        <v>1191</v>
      </c>
      <c r="G152" s="210"/>
      <c r="H152" s="214">
        <v>1.05</v>
      </c>
      <c r="I152" s="215"/>
      <c r="J152" s="215"/>
      <c r="K152" s="210"/>
      <c r="L152" s="210"/>
      <c r="M152" s="216"/>
      <c r="N152" s="217"/>
      <c r="O152" s="218"/>
      <c r="P152" s="218"/>
      <c r="Q152" s="218"/>
      <c r="R152" s="218"/>
      <c r="S152" s="218"/>
      <c r="T152" s="218"/>
      <c r="U152" s="218"/>
      <c r="V152" s="218"/>
      <c r="W152" s="218"/>
      <c r="X152" s="219"/>
      <c r="AT152" s="220" t="s">
        <v>163</v>
      </c>
      <c r="AU152" s="220" t="s">
        <v>78</v>
      </c>
      <c r="AV152" s="208" t="s">
        <v>78</v>
      </c>
      <c r="AW152" s="208" t="s">
        <v>7</v>
      </c>
      <c r="AX152" s="208" t="s">
        <v>74</v>
      </c>
      <c r="AY152" s="220" t="s">
        <v>144</v>
      </c>
    </row>
    <row r="153" spans="2:65" s="27" customFormat="1" ht="16.5" customHeight="1">
      <c r="B153" s="28"/>
      <c r="C153" s="196" t="s">
        <v>280</v>
      </c>
      <c r="D153" s="196" t="s">
        <v>146</v>
      </c>
      <c r="E153" s="197" t="s">
        <v>545</v>
      </c>
      <c r="F153" s="198" t="s">
        <v>546</v>
      </c>
      <c r="G153" s="199" t="s">
        <v>204</v>
      </c>
      <c r="H153" s="200">
        <v>7.2</v>
      </c>
      <c r="I153" s="201"/>
      <c r="J153" s="201"/>
      <c r="K153" s="202">
        <f>ROUND(P153*H153,2)</f>
        <v>0</v>
      </c>
      <c r="L153" s="198"/>
      <c r="M153" s="49"/>
      <c r="N153" s="203"/>
      <c r="O153" s="204" t="s">
        <v>38</v>
      </c>
      <c r="P153" s="125">
        <f>I153+J153</f>
        <v>0</v>
      </c>
      <c r="Q153" s="125">
        <f>ROUND(I153*H153,2)</f>
        <v>0</v>
      </c>
      <c r="R153" s="125">
        <f>ROUND(J153*H153,2)</f>
        <v>0</v>
      </c>
      <c r="S153" s="29"/>
      <c r="T153" s="205">
        <f>S153*H153</f>
        <v>0</v>
      </c>
      <c r="U153" s="205">
        <v>0.00639</v>
      </c>
      <c r="V153" s="205">
        <f>U153*H153</f>
        <v>0.046008</v>
      </c>
      <c r="W153" s="205">
        <v>0</v>
      </c>
      <c r="X153" s="206">
        <f>W153*H153</f>
        <v>0</v>
      </c>
      <c r="AR153" s="10" t="s">
        <v>84</v>
      </c>
      <c r="AT153" s="10" t="s">
        <v>146</v>
      </c>
      <c r="AU153" s="10" t="s">
        <v>78</v>
      </c>
      <c r="AY153" s="10" t="s">
        <v>144</v>
      </c>
      <c r="BE153" s="207">
        <f>IF(O153="základní",K153,0)</f>
        <v>0</v>
      </c>
      <c r="BF153" s="207">
        <f>IF(O153="snížená",K153,0)</f>
        <v>0</v>
      </c>
      <c r="BG153" s="207">
        <f>IF(O153="zákl. přenesená",K153,0)</f>
        <v>0</v>
      </c>
      <c r="BH153" s="207">
        <f>IF(O153="sníž. přenesená",K153,0)</f>
        <v>0</v>
      </c>
      <c r="BI153" s="207">
        <f>IF(O153="nulová",K153,0)</f>
        <v>0</v>
      </c>
      <c r="BJ153" s="10" t="s">
        <v>74</v>
      </c>
      <c r="BK153" s="207">
        <f>ROUND(P153*H153,2)</f>
        <v>0</v>
      </c>
      <c r="BL153" s="10" t="s">
        <v>84</v>
      </c>
      <c r="BM153" s="10" t="s">
        <v>1192</v>
      </c>
    </row>
    <row r="154" spans="2:51" s="208" customFormat="1" ht="13.5">
      <c r="B154" s="209"/>
      <c r="C154" s="210"/>
      <c r="D154" s="211" t="s">
        <v>163</v>
      </c>
      <c r="E154" s="212"/>
      <c r="F154" s="213" t="s">
        <v>1193</v>
      </c>
      <c r="G154" s="210"/>
      <c r="H154" s="214">
        <v>7.2</v>
      </c>
      <c r="I154" s="215"/>
      <c r="J154" s="215"/>
      <c r="K154" s="210"/>
      <c r="L154" s="210"/>
      <c r="M154" s="216"/>
      <c r="N154" s="217"/>
      <c r="O154" s="218"/>
      <c r="P154" s="218"/>
      <c r="Q154" s="218"/>
      <c r="R154" s="218"/>
      <c r="S154" s="218"/>
      <c r="T154" s="218"/>
      <c r="U154" s="218"/>
      <c r="V154" s="218"/>
      <c r="W154" s="218"/>
      <c r="X154" s="219"/>
      <c r="AT154" s="220" t="s">
        <v>163</v>
      </c>
      <c r="AU154" s="220" t="s">
        <v>78</v>
      </c>
      <c r="AV154" s="208" t="s">
        <v>78</v>
      </c>
      <c r="AW154" s="208" t="s">
        <v>7</v>
      </c>
      <c r="AX154" s="208" t="s">
        <v>74</v>
      </c>
      <c r="AY154" s="220" t="s">
        <v>144</v>
      </c>
    </row>
    <row r="155" spans="2:63" s="178" customFormat="1" ht="29.25" customHeight="1">
      <c r="B155" s="179"/>
      <c r="C155" s="180"/>
      <c r="D155" s="181" t="s">
        <v>68</v>
      </c>
      <c r="E155" s="194" t="s">
        <v>96</v>
      </c>
      <c r="F155" s="194" t="s">
        <v>303</v>
      </c>
      <c r="G155" s="180"/>
      <c r="H155" s="180"/>
      <c r="I155" s="183"/>
      <c r="J155" s="183"/>
      <c r="K155" s="195">
        <f>BK155</f>
        <v>0</v>
      </c>
      <c r="L155" s="180"/>
      <c r="M155" s="185"/>
      <c r="N155" s="186"/>
      <c r="O155" s="187"/>
      <c r="P155" s="187"/>
      <c r="Q155" s="188">
        <f>SUM(Q156:Q211)</f>
        <v>0</v>
      </c>
      <c r="R155" s="188">
        <f>SUM(R156:R211)</f>
        <v>0</v>
      </c>
      <c r="S155" s="187"/>
      <c r="T155" s="189">
        <f>SUM(T156:T211)</f>
        <v>0</v>
      </c>
      <c r="U155" s="187"/>
      <c r="V155" s="189">
        <f>SUM(V156:V211)</f>
        <v>8.35145519</v>
      </c>
      <c r="W155" s="187"/>
      <c r="X155" s="190">
        <f>SUM(X156:X211)</f>
        <v>0</v>
      </c>
      <c r="AR155" s="191" t="s">
        <v>74</v>
      </c>
      <c r="AT155" s="192" t="s">
        <v>68</v>
      </c>
      <c r="AU155" s="192" t="s">
        <v>74</v>
      </c>
      <c r="AY155" s="191" t="s">
        <v>144</v>
      </c>
      <c r="BK155" s="193">
        <f>SUM(BK156:BK211)</f>
        <v>0</v>
      </c>
    </row>
    <row r="156" spans="2:65" s="27" customFormat="1" ht="25.5" customHeight="1">
      <c r="B156" s="28"/>
      <c r="C156" s="196" t="s">
        <v>287</v>
      </c>
      <c r="D156" s="196" t="s">
        <v>146</v>
      </c>
      <c r="E156" s="197" t="s">
        <v>1194</v>
      </c>
      <c r="F156" s="198" t="s">
        <v>1195</v>
      </c>
      <c r="G156" s="199" t="s">
        <v>307</v>
      </c>
      <c r="H156" s="200">
        <v>2</v>
      </c>
      <c r="I156" s="201"/>
      <c r="J156" s="201"/>
      <c r="K156" s="202">
        <f aca="true" t="shared" si="1" ref="K156:K164">ROUND(P156*H156,2)</f>
        <v>0</v>
      </c>
      <c r="L156" s="198"/>
      <c r="M156" s="49"/>
      <c r="N156" s="203"/>
      <c r="O156" s="204" t="s">
        <v>38</v>
      </c>
      <c r="P156" s="125">
        <f aca="true" t="shared" si="2" ref="P156:P164">I156+J156</f>
        <v>0</v>
      </c>
      <c r="Q156" s="125">
        <f aca="true" t="shared" si="3" ref="Q156:Q164">ROUND(I156*H156,2)</f>
        <v>0</v>
      </c>
      <c r="R156" s="125">
        <f aca="true" t="shared" si="4" ref="R156:R164">ROUND(J156*H156,2)</f>
        <v>0</v>
      </c>
      <c r="S156" s="29"/>
      <c r="T156" s="205">
        <f aca="true" t="shared" si="5" ref="T156:T164">S156*H156</f>
        <v>0</v>
      </c>
      <c r="U156" s="205">
        <v>0</v>
      </c>
      <c r="V156" s="205">
        <f aca="true" t="shared" si="6" ref="V156:V164">U156*H156</f>
        <v>0</v>
      </c>
      <c r="W156" s="205">
        <v>0</v>
      </c>
      <c r="X156" s="206">
        <f aca="true" t="shared" si="7" ref="X156:X164">W156*H156</f>
        <v>0</v>
      </c>
      <c r="AR156" s="10" t="s">
        <v>84</v>
      </c>
      <c r="AT156" s="10" t="s">
        <v>146</v>
      </c>
      <c r="AU156" s="10" t="s">
        <v>78</v>
      </c>
      <c r="AY156" s="10" t="s">
        <v>144</v>
      </c>
      <c r="BE156" s="207">
        <f aca="true" t="shared" si="8" ref="BE156:BE164">IF(O156="základní",K156,0)</f>
        <v>0</v>
      </c>
      <c r="BF156" s="207">
        <f aca="true" t="shared" si="9" ref="BF156:BF164">IF(O156="snížená",K156,0)</f>
        <v>0</v>
      </c>
      <c r="BG156" s="207">
        <f aca="true" t="shared" si="10" ref="BG156:BG164">IF(O156="zákl. přenesená",K156,0)</f>
        <v>0</v>
      </c>
      <c r="BH156" s="207">
        <f aca="true" t="shared" si="11" ref="BH156:BH164">IF(O156="sníž. přenesená",K156,0)</f>
        <v>0</v>
      </c>
      <c r="BI156" s="207">
        <f aca="true" t="shared" si="12" ref="BI156:BI164">IF(O156="nulová",K156,0)</f>
        <v>0</v>
      </c>
      <c r="BJ156" s="10" t="s">
        <v>74</v>
      </c>
      <c r="BK156" s="207">
        <f aca="true" t="shared" si="13" ref="BK156:BK164">ROUND(P156*H156,2)</f>
        <v>0</v>
      </c>
      <c r="BL156" s="10" t="s">
        <v>84</v>
      </c>
      <c r="BM156" s="10" t="s">
        <v>1196</v>
      </c>
    </row>
    <row r="157" spans="2:65" s="27" customFormat="1" ht="16.5" customHeight="1">
      <c r="B157" s="28"/>
      <c r="C157" s="196" t="s">
        <v>292</v>
      </c>
      <c r="D157" s="196" t="s">
        <v>146</v>
      </c>
      <c r="E157" s="197" t="s">
        <v>1197</v>
      </c>
      <c r="F157" s="198" t="s">
        <v>550</v>
      </c>
      <c r="G157" s="199" t="s">
        <v>307</v>
      </c>
      <c r="H157" s="200">
        <v>2</v>
      </c>
      <c r="I157" s="201"/>
      <c r="J157" s="201"/>
      <c r="K157" s="202">
        <f t="shared" si="1"/>
        <v>0</v>
      </c>
      <c r="L157" s="198"/>
      <c r="M157" s="49"/>
      <c r="N157" s="203"/>
      <c r="O157" s="204" t="s">
        <v>38</v>
      </c>
      <c r="P157" s="125">
        <f t="shared" si="2"/>
        <v>0</v>
      </c>
      <c r="Q157" s="125">
        <f t="shared" si="3"/>
        <v>0</v>
      </c>
      <c r="R157" s="125">
        <f t="shared" si="4"/>
        <v>0</v>
      </c>
      <c r="S157" s="29"/>
      <c r="T157" s="205">
        <f t="shared" si="5"/>
        <v>0</v>
      </c>
      <c r="U157" s="205">
        <v>0.0016099999999999999</v>
      </c>
      <c r="V157" s="205">
        <f t="shared" si="6"/>
        <v>0.0032199999999999998</v>
      </c>
      <c r="W157" s="205">
        <v>0</v>
      </c>
      <c r="X157" s="206">
        <f t="shared" si="7"/>
        <v>0</v>
      </c>
      <c r="AR157" s="10" t="s">
        <v>84</v>
      </c>
      <c r="AT157" s="10" t="s">
        <v>146</v>
      </c>
      <c r="AU157" s="10" t="s">
        <v>78</v>
      </c>
      <c r="AY157" s="10" t="s">
        <v>144</v>
      </c>
      <c r="BE157" s="207">
        <f t="shared" si="8"/>
        <v>0</v>
      </c>
      <c r="BF157" s="207">
        <f t="shared" si="9"/>
        <v>0</v>
      </c>
      <c r="BG157" s="207">
        <f t="shared" si="10"/>
        <v>0</v>
      </c>
      <c r="BH157" s="207">
        <f t="shared" si="11"/>
        <v>0</v>
      </c>
      <c r="BI157" s="207">
        <f t="shared" si="12"/>
        <v>0</v>
      </c>
      <c r="BJ157" s="10" t="s">
        <v>74</v>
      </c>
      <c r="BK157" s="207">
        <f t="shared" si="13"/>
        <v>0</v>
      </c>
      <c r="BL157" s="10" t="s">
        <v>84</v>
      </c>
      <c r="BM157" s="10" t="s">
        <v>1198</v>
      </c>
    </row>
    <row r="158" spans="2:65" s="27" customFormat="1" ht="16.5" customHeight="1">
      <c r="B158" s="28"/>
      <c r="C158" s="245" t="s">
        <v>297</v>
      </c>
      <c r="D158" s="245" t="s">
        <v>281</v>
      </c>
      <c r="E158" s="246" t="s">
        <v>1199</v>
      </c>
      <c r="F158" s="247" t="s">
        <v>1200</v>
      </c>
      <c r="G158" s="248" t="s">
        <v>307</v>
      </c>
      <c r="H158" s="249">
        <v>2.02</v>
      </c>
      <c r="I158" s="250"/>
      <c r="J158" s="251"/>
      <c r="K158" s="252">
        <f t="shared" si="1"/>
        <v>0</v>
      </c>
      <c r="L158" s="247"/>
      <c r="M158" s="253"/>
      <c r="N158" s="254"/>
      <c r="O158" s="204" t="s">
        <v>38</v>
      </c>
      <c r="P158" s="125">
        <f t="shared" si="2"/>
        <v>0</v>
      </c>
      <c r="Q158" s="125">
        <f t="shared" si="3"/>
        <v>0</v>
      </c>
      <c r="R158" s="125">
        <f t="shared" si="4"/>
        <v>0</v>
      </c>
      <c r="S158" s="29"/>
      <c r="T158" s="205">
        <f t="shared" si="5"/>
        <v>0</v>
      </c>
      <c r="U158" s="205">
        <v>0.016</v>
      </c>
      <c r="V158" s="205">
        <f t="shared" si="6"/>
        <v>0.03232</v>
      </c>
      <c r="W158" s="205">
        <v>0</v>
      </c>
      <c r="X158" s="206">
        <f t="shared" si="7"/>
        <v>0</v>
      </c>
      <c r="AR158" s="10" t="s">
        <v>96</v>
      </c>
      <c r="AT158" s="10" t="s">
        <v>281</v>
      </c>
      <c r="AU158" s="10" t="s">
        <v>78</v>
      </c>
      <c r="AY158" s="10" t="s">
        <v>144</v>
      </c>
      <c r="BE158" s="207">
        <f t="shared" si="8"/>
        <v>0</v>
      </c>
      <c r="BF158" s="207">
        <f t="shared" si="9"/>
        <v>0</v>
      </c>
      <c r="BG158" s="207">
        <f t="shared" si="10"/>
        <v>0</v>
      </c>
      <c r="BH158" s="207">
        <f t="shared" si="11"/>
        <v>0</v>
      </c>
      <c r="BI158" s="207">
        <f t="shared" si="12"/>
        <v>0</v>
      </c>
      <c r="BJ158" s="10" t="s">
        <v>74</v>
      </c>
      <c r="BK158" s="207">
        <f t="shared" si="13"/>
        <v>0</v>
      </c>
      <c r="BL158" s="10" t="s">
        <v>84</v>
      </c>
      <c r="BM158" s="10" t="s">
        <v>1201</v>
      </c>
    </row>
    <row r="159" spans="2:65" s="27" customFormat="1" ht="16.5" customHeight="1">
      <c r="B159" s="28"/>
      <c r="C159" s="196" t="s">
        <v>304</v>
      </c>
      <c r="D159" s="196" t="s">
        <v>146</v>
      </c>
      <c r="E159" s="197" t="s">
        <v>1202</v>
      </c>
      <c r="F159" s="198" t="s">
        <v>1203</v>
      </c>
      <c r="G159" s="199" t="s">
        <v>307</v>
      </c>
      <c r="H159" s="200">
        <v>2</v>
      </c>
      <c r="I159" s="201"/>
      <c r="J159" s="201"/>
      <c r="K159" s="202">
        <f t="shared" si="1"/>
        <v>0</v>
      </c>
      <c r="L159" s="198"/>
      <c r="M159" s="49"/>
      <c r="N159" s="203"/>
      <c r="O159" s="204" t="s">
        <v>38</v>
      </c>
      <c r="P159" s="125">
        <f t="shared" si="2"/>
        <v>0</v>
      </c>
      <c r="Q159" s="125">
        <f t="shared" si="3"/>
        <v>0</v>
      </c>
      <c r="R159" s="125">
        <f t="shared" si="4"/>
        <v>0</v>
      </c>
      <c r="S159" s="29"/>
      <c r="T159" s="205">
        <f t="shared" si="5"/>
        <v>0</v>
      </c>
      <c r="U159" s="205">
        <v>0.00449</v>
      </c>
      <c r="V159" s="205">
        <f t="shared" si="6"/>
        <v>0.00898</v>
      </c>
      <c r="W159" s="205">
        <v>0</v>
      </c>
      <c r="X159" s="206">
        <f t="shared" si="7"/>
        <v>0</v>
      </c>
      <c r="AR159" s="10" t="s">
        <v>84</v>
      </c>
      <c r="AT159" s="10" t="s">
        <v>146</v>
      </c>
      <c r="AU159" s="10" t="s">
        <v>78</v>
      </c>
      <c r="AY159" s="10" t="s">
        <v>144</v>
      </c>
      <c r="BE159" s="207">
        <f t="shared" si="8"/>
        <v>0</v>
      </c>
      <c r="BF159" s="207">
        <f t="shared" si="9"/>
        <v>0</v>
      </c>
      <c r="BG159" s="207">
        <f t="shared" si="10"/>
        <v>0</v>
      </c>
      <c r="BH159" s="207">
        <f t="shared" si="11"/>
        <v>0</v>
      </c>
      <c r="BI159" s="207">
        <f t="shared" si="12"/>
        <v>0</v>
      </c>
      <c r="BJ159" s="10" t="s">
        <v>74</v>
      </c>
      <c r="BK159" s="207">
        <f t="shared" si="13"/>
        <v>0</v>
      </c>
      <c r="BL159" s="10" t="s">
        <v>84</v>
      </c>
      <c r="BM159" s="10" t="s">
        <v>1204</v>
      </c>
    </row>
    <row r="160" spans="2:65" s="27" customFormat="1" ht="25.5" customHeight="1">
      <c r="B160" s="28"/>
      <c r="C160" s="245" t="s">
        <v>309</v>
      </c>
      <c r="D160" s="245" t="s">
        <v>281</v>
      </c>
      <c r="E160" s="246" t="s">
        <v>1205</v>
      </c>
      <c r="F160" s="247" t="s">
        <v>1206</v>
      </c>
      <c r="G160" s="248" t="s">
        <v>307</v>
      </c>
      <c r="H160" s="249">
        <v>1.01</v>
      </c>
      <c r="I160" s="250"/>
      <c r="J160" s="251"/>
      <c r="K160" s="252">
        <f t="shared" si="1"/>
        <v>0</v>
      </c>
      <c r="L160" s="247"/>
      <c r="M160" s="253"/>
      <c r="N160" s="254"/>
      <c r="O160" s="204" t="s">
        <v>38</v>
      </c>
      <c r="P160" s="125">
        <f t="shared" si="2"/>
        <v>0</v>
      </c>
      <c r="Q160" s="125">
        <f t="shared" si="3"/>
        <v>0</v>
      </c>
      <c r="R160" s="125">
        <f t="shared" si="4"/>
        <v>0</v>
      </c>
      <c r="S160" s="29"/>
      <c r="T160" s="205">
        <f t="shared" si="5"/>
        <v>0</v>
      </c>
      <c r="U160" s="205">
        <v>0.05</v>
      </c>
      <c r="V160" s="205">
        <f t="shared" si="6"/>
        <v>0.0505</v>
      </c>
      <c r="W160" s="205">
        <v>0</v>
      </c>
      <c r="X160" s="206">
        <f t="shared" si="7"/>
        <v>0</v>
      </c>
      <c r="AR160" s="10" t="s">
        <v>96</v>
      </c>
      <c r="AT160" s="10" t="s">
        <v>281</v>
      </c>
      <c r="AU160" s="10" t="s">
        <v>78</v>
      </c>
      <c r="AY160" s="10" t="s">
        <v>144</v>
      </c>
      <c r="BE160" s="207">
        <f t="shared" si="8"/>
        <v>0</v>
      </c>
      <c r="BF160" s="207">
        <f t="shared" si="9"/>
        <v>0</v>
      </c>
      <c r="BG160" s="207">
        <f t="shared" si="10"/>
        <v>0</v>
      </c>
      <c r="BH160" s="207">
        <f t="shared" si="11"/>
        <v>0</v>
      </c>
      <c r="BI160" s="207">
        <f t="shared" si="12"/>
        <v>0</v>
      </c>
      <c r="BJ160" s="10" t="s">
        <v>74</v>
      </c>
      <c r="BK160" s="207">
        <f t="shared" si="13"/>
        <v>0</v>
      </c>
      <c r="BL160" s="10" t="s">
        <v>84</v>
      </c>
      <c r="BM160" s="10" t="s">
        <v>1207</v>
      </c>
    </row>
    <row r="161" spans="2:65" s="27" customFormat="1" ht="25.5" customHeight="1">
      <c r="B161" s="28"/>
      <c r="C161" s="245" t="s">
        <v>313</v>
      </c>
      <c r="D161" s="245" t="s">
        <v>281</v>
      </c>
      <c r="E161" s="246" t="s">
        <v>1208</v>
      </c>
      <c r="F161" s="247" t="s">
        <v>1209</v>
      </c>
      <c r="G161" s="248" t="s">
        <v>307</v>
      </c>
      <c r="H161" s="249">
        <v>1.01</v>
      </c>
      <c r="I161" s="250"/>
      <c r="J161" s="251"/>
      <c r="K161" s="252">
        <f t="shared" si="1"/>
        <v>0</v>
      </c>
      <c r="L161" s="247"/>
      <c r="M161" s="253"/>
      <c r="N161" s="254"/>
      <c r="O161" s="204" t="s">
        <v>38</v>
      </c>
      <c r="P161" s="125">
        <f t="shared" si="2"/>
        <v>0</v>
      </c>
      <c r="Q161" s="125">
        <f t="shared" si="3"/>
        <v>0</v>
      </c>
      <c r="R161" s="125">
        <f t="shared" si="4"/>
        <v>0</v>
      </c>
      <c r="S161" s="29"/>
      <c r="T161" s="205">
        <f t="shared" si="5"/>
        <v>0</v>
      </c>
      <c r="U161" s="205">
        <v>0.043000000000000003</v>
      </c>
      <c r="V161" s="205">
        <f t="shared" si="6"/>
        <v>0.04343</v>
      </c>
      <c r="W161" s="205">
        <v>0</v>
      </c>
      <c r="X161" s="206">
        <f t="shared" si="7"/>
        <v>0</v>
      </c>
      <c r="AR161" s="10" t="s">
        <v>96</v>
      </c>
      <c r="AT161" s="10" t="s">
        <v>281</v>
      </c>
      <c r="AU161" s="10" t="s">
        <v>78</v>
      </c>
      <c r="AY161" s="10" t="s">
        <v>144</v>
      </c>
      <c r="BE161" s="207">
        <f t="shared" si="8"/>
        <v>0</v>
      </c>
      <c r="BF161" s="207">
        <f t="shared" si="9"/>
        <v>0</v>
      </c>
      <c r="BG161" s="207">
        <f t="shared" si="10"/>
        <v>0</v>
      </c>
      <c r="BH161" s="207">
        <f t="shared" si="11"/>
        <v>0</v>
      </c>
      <c r="BI161" s="207">
        <f t="shared" si="12"/>
        <v>0</v>
      </c>
      <c r="BJ161" s="10" t="s">
        <v>74</v>
      </c>
      <c r="BK161" s="207">
        <f t="shared" si="13"/>
        <v>0</v>
      </c>
      <c r="BL161" s="10" t="s">
        <v>84</v>
      </c>
      <c r="BM161" s="10" t="s">
        <v>1210</v>
      </c>
    </row>
    <row r="162" spans="2:65" s="27" customFormat="1" ht="16.5" customHeight="1">
      <c r="B162" s="28"/>
      <c r="C162" s="196" t="s">
        <v>317</v>
      </c>
      <c r="D162" s="196" t="s">
        <v>146</v>
      </c>
      <c r="E162" s="197" t="s">
        <v>1211</v>
      </c>
      <c r="F162" s="198" t="s">
        <v>1212</v>
      </c>
      <c r="G162" s="199" t="s">
        <v>307</v>
      </c>
      <c r="H162" s="200">
        <v>12</v>
      </c>
      <c r="I162" s="201"/>
      <c r="J162" s="201"/>
      <c r="K162" s="202">
        <f t="shared" si="1"/>
        <v>0</v>
      </c>
      <c r="L162" s="198"/>
      <c r="M162" s="49"/>
      <c r="N162" s="203"/>
      <c r="O162" s="204" t="s">
        <v>38</v>
      </c>
      <c r="P162" s="125">
        <f t="shared" si="2"/>
        <v>0</v>
      </c>
      <c r="Q162" s="125">
        <f t="shared" si="3"/>
        <v>0</v>
      </c>
      <c r="R162" s="125">
        <f t="shared" si="4"/>
        <v>0</v>
      </c>
      <c r="S162" s="29"/>
      <c r="T162" s="205">
        <f t="shared" si="5"/>
        <v>0</v>
      </c>
      <c r="U162" s="205">
        <v>0.00301</v>
      </c>
      <c r="V162" s="205">
        <f t="shared" si="6"/>
        <v>0.03612</v>
      </c>
      <c r="W162" s="205">
        <v>0</v>
      </c>
      <c r="X162" s="206">
        <f t="shared" si="7"/>
        <v>0</v>
      </c>
      <c r="AR162" s="10" t="s">
        <v>84</v>
      </c>
      <c r="AT162" s="10" t="s">
        <v>146</v>
      </c>
      <c r="AU162" s="10" t="s">
        <v>78</v>
      </c>
      <c r="AY162" s="10" t="s">
        <v>144</v>
      </c>
      <c r="BE162" s="207">
        <f t="shared" si="8"/>
        <v>0</v>
      </c>
      <c r="BF162" s="207">
        <f t="shared" si="9"/>
        <v>0</v>
      </c>
      <c r="BG162" s="207">
        <f t="shared" si="10"/>
        <v>0</v>
      </c>
      <c r="BH162" s="207">
        <f t="shared" si="11"/>
        <v>0</v>
      </c>
      <c r="BI162" s="207">
        <f t="shared" si="12"/>
        <v>0</v>
      </c>
      <c r="BJ162" s="10" t="s">
        <v>74</v>
      </c>
      <c r="BK162" s="207">
        <f t="shared" si="13"/>
        <v>0</v>
      </c>
      <c r="BL162" s="10" t="s">
        <v>84</v>
      </c>
      <c r="BM162" s="10" t="s">
        <v>1213</v>
      </c>
    </row>
    <row r="163" spans="2:65" s="27" customFormat="1" ht="16.5" customHeight="1">
      <c r="B163" s="28"/>
      <c r="C163" s="245" t="s">
        <v>323</v>
      </c>
      <c r="D163" s="245" t="s">
        <v>281</v>
      </c>
      <c r="E163" s="246" t="s">
        <v>1214</v>
      </c>
      <c r="F163" s="247" t="s">
        <v>1215</v>
      </c>
      <c r="G163" s="248" t="s">
        <v>307</v>
      </c>
      <c r="H163" s="249">
        <v>4.04</v>
      </c>
      <c r="I163" s="250"/>
      <c r="J163" s="251"/>
      <c r="K163" s="252">
        <f t="shared" si="1"/>
        <v>0</v>
      </c>
      <c r="L163" s="247"/>
      <c r="M163" s="253"/>
      <c r="N163" s="254"/>
      <c r="O163" s="204" t="s">
        <v>38</v>
      </c>
      <c r="P163" s="125">
        <f t="shared" si="2"/>
        <v>0</v>
      </c>
      <c r="Q163" s="125">
        <f t="shared" si="3"/>
        <v>0</v>
      </c>
      <c r="R163" s="125">
        <f t="shared" si="4"/>
        <v>0</v>
      </c>
      <c r="S163" s="29"/>
      <c r="T163" s="205">
        <f t="shared" si="5"/>
        <v>0</v>
      </c>
      <c r="U163" s="205">
        <v>0.01801</v>
      </c>
      <c r="V163" s="205">
        <f t="shared" si="6"/>
        <v>0.0727604</v>
      </c>
      <c r="W163" s="205">
        <v>0</v>
      </c>
      <c r="X163" s="206">
        <f t="shared" si="7"/>
        <v>0</v>
      </c>
      <c r="AR163" s="10" t="s">
        <v>96</v>
      </c>
      <c r="AT163" s="10" t="s">
        <v>281</v>
      </c>
      <c r="AU163" s="10" t="s">
        <v>78</v>
      </c>
      <c r="AY163" s="10" t="s">
        <v>144</v>
      </c>
      <c r="BE163" s="207">
        <f t="shared" si="8"/>
        <v>0</v>
      </c>
      <c r="BF163" s="207">
        <f t="shared" si="9"/>
        <v>0</v>
      </c>
      <c r="BG163" s="207">
        <f t="shared" si="10"/>
        <v>0</v>
      </c>
      <c r="BH163" s="207">
        <f t="shared" si="11"/>
        <v>0</v>
      </c>
      <c r="BI163" s="207">
        <f t="shared" si="12"/>
        <v>0</v>
      </c>
      <c r="BJ163" s="10" t="s">
        <v>74</v>
      </c>
      <c r="BK163" s="207">
        <f t="shared" si="13"/>
        <v>0</v>
      </c>
      <c r="BL163" s="10" t="s">
        <v>84</v>
      </c>
      <c r="BM163" s="10" t="s">
        <v>1216</v>
      </c>
    </row>
    <row r="164" spans="2:65" s="27" customFormat="1" ht="16.5" customHeight="1">
      <c r="B164" s="28"/>
      <c r="C164" s="245" t="s">
        <v>327</v>
      </c>
      <c r="D164" s="245" t="s">
        <v>281</v>
      </c>
      <c r="E164" s="246" t="s">
        <v>1217</v>
      </c>
      <c r="F164" s="247" t="s">
        <v>1218</v>
      </c>
      <c r="G164" s="248" t="s">
        <v>307</v>
      </c>
      <c r="H164" s="249">
        <v>4.04</v>
      </c>
      <c r="I164" s="250"/>
      <c r="J164" s="251"/>
      <c r="K164" s="252">
        <f t="shared" si="1"/>
        <v>0</v>
      </c>
      <c r="L164" s="247"/>
      <c r="M164" s="253"/>
      <c r="N164" s="254"/>
      <c r="O164" s="204" t="s">
        <v>38</v>
      </c>
      <c r="P164" s="125">
        <f t="shared" si="2"/>
        <v>0</v>
      </c>
      <c r="Q164" s="125">
        <f t="shared" si="3"/>
        <v>0</v>
      </c>
      <c r="R164" s="125">
        <f t="shared" si="4"/>
        <v>0</v>
      </c>
      <c r="S164" s="29"/>
      <c r="T164" s="205">
        <f t="shared" si="5"/>
        <v>0</v>
      </c>
      <c r="U164" s="205">
        <v>0.024800000000000003</v>
      </c>
      <c r="V164" s="205">
        <f t="shared" si="6"/>
        <v>0.10019200000000002</v>
      </c>
      <c r="W164" s="205">
        <v>0</v>
      </c>
      <c r="X164" s="206">
        <f t="shared" si="7"/>
        <v>0</v>
      </c>
      <c r="AR164" s="10" t="s">
        <v>96</v>
      </c>
      <c r="AT164" s="10" t="s">
        <v>281</v>
      </c>
      <c r="AU164" s="10" t="s">
        <v>78</v>
      </c>
      <c r="AY164" s="10" t="s">
        <v>144</v>
      </c>
      <c r="BE164" s="207">
        <f t="shared" si="8"/>
        <v>0</v>
      </c>
      <c r="BF164" s="207">
        <f t="shared" si="9"/>
        <v>0</v>
      </c>
      <c r="BG164" s="207">
        <f t="shared" si="10"/>
        <v>0</v>
      </c>
      <c r="BH164" s="207">
        <f t="shared" si="11"/>
        <v>0</v>
      </c>
      <c r="BI164" s="207">
        <f t="shared" si="12"/>
        <v>0</v>
      </c>
      <c r="BJ164" s="10" t="s">
        <v>74</v>
      </c>
      <c r="BK164" s="207">
        <f t="shared" si="13"/>
        <v>0</v>
      </c>
      <c r="BL164" s="10" t="s">
        <v>84</v>
      </c>
      <c r="BM164" s="10" t="s">
        <v>1219</v>
      </c>
    </row>
    <row r="165" spans="2:51" s="208" customFormat="1" ht="13.5">
      <c r="B165" s="209"/>
      <c r="C165" s="210"/>
      <c r="D165" s="211" t="s">
        <v>163</v>
      </c>
      <c r="E165" s="212"/>
      <c r="F165" s="213" t="s">
        <v>1220</v>
      </c>
      <c r="G165" s="210"/>
      <c r="H165" s="214">
        <v>4.04</v>
      </c>
      <c r="I165" s="215"/>
      <c r="J165" s="215"/>
      <c r="K165" s="210"/>
      <c r="L165" s="210"/>
      <c r="M165" s="216"/>
      <c r="N165" s="217"/>
      <c r="O165" s="218"/>
      <c r="P165" s="218"/>
      <c r="Q165" s="218"/>
      <c r="R165" s="218"/>
      <c r="S165" s="218"/>
      <c r="T165" s="218"/>
      <c r="U165" s="218"/>
      <c r="V165" s="218"/>
      <c r="W165" s="218"/>
      <c r="X165" s="219"/>
      <c r="AT165" s="220" t="s">
        <v>163</v>
      </c>
      <c r="AU165" s="220" t="s">
        <v>78</v>
      </c>
      <c r="AV165" s="208" t="s">
        <v>78</v>
      </c>
      <c r="AW165" s="208" t="s">
        <v>7</v>
      </c>
      <c r="AX165" s="208" t="s">
        <v>74</v>
      </c>
      <c r="AY165" s="220" t="s">
        <v>144</v>
      </c>
    </row>
    <row r="166" spans="2:65" s="27" customFormat="1" ht="25.5" customHeight="1">
      <c r="B166" s="28"/>
      <c r="C166" s="245" t="s">
        <v>332</v>
      </c>
      <c r="D166" s="245" t="s">
        <v>281</v>
      </c>
      <c r="E166" s="246" t="s">
        <v>1221</v>
      </c>
      <c r="F166" s="247" t="s">
        <v>1222</v>
      </c>
      <c r="G166" s="248" t="s">
        <v>307</v>
      </c>
      <c r="H166" s="249">
        <v>4.04</v>
      </c>
      <c r="I166" s="250"/>
      <c r="J166" s="251"/>
      <c r="K166" s="252">
        <f>ROUND(P166*H166,2)</f>
        <v>0</v>
      </c>
      <c r="L166" s="247"/>
      <c r="M166" s="253"/>
      <c r="N166" s="254"/>
      <c r="O166" s="204" t="s">
        <v>38</v>
      </c>
      <c r="P166" s="125">
        <f>I166+J166</f>
        <v>0</v>
      </c>
      <c r="Q166" s="125">
        <f>ROUND(I166*H166,2)</f>
        <v>0</v>
      </c>
      <c r="R166" s="125">
        <f>ROUND(J166*H166,2)</f>
        <v>0</v>
      </c>
      <c r="S166" s="29"/>
      <c r="T166" s="205">
        <f>S166*H166</f>
        <v>0</v>
      </c>
      <c r="U166" s="205">
        <v>0.0325</v>
      </c>
      <c r="V166" s="205">
        <f>U166*H166</f>
        <v>0.1313</v>
      </c>
      <c r="W166" s="205">
        <v>0</v>
      </c>
      <c r="X166" s="206">
        <f>W166*H166</f>
        <v>0</v>
      </c>
      <c r="AR166" s="10" t="s">
        <v>96</v>
      </c>
      <c r="AT166" s="10" t="s">
        <v>281</v>
      </c>
      <c r="AU166" s="10" t="s">
        <v>78</v>
      </c>
      <c r="AY166" s="10" t="s">
        <v>144</v>
      </c>
      <c r="BE166" s="207">
        <f>IF(O166="základní",K166,0)</f>
        <v>0</v>
      </c>
      <c r="BF166" s="207">
        <f>IF(O166="snížená",K166,0)</f>
        <v>0</v>
      </c>
      <c r="BG166" s="207">
        <f>IF(O166="zákl. přenesená",K166,0)</f>
        <v>0</v>
      </c>
      <c r="BH166" s="207">
        <f>IF(O166="sníž. přenesená",K166,0)</f>
        <v>0</v>
      </c>
      <c r="BI166" s="207">
        <f>IF(O166="nulová",K166,0)</f>
        <v>0</v>
      </c>
      <c r="BJ166" s="10" t="s">
        <v>74</v>
      </c>
      <c r="BK166" s="207">
        <f>ROUND(P166*H166,2)</f>
        <v>0</v>
      </c>
      <c r="BL166" s="10" t="s">
        <v>84</v>
      </c>
      <c r="BM166" s="10" t="s">
        <v>1223</v>
      </c>
    </row>
    <row r="167" spans="2:65" s="27" customFormat="1" ht="25.5" customHeight="1">
      <c r="B167" s="28"/>
      <c r="C167" s="196" t="s">
        <v>336</v>
      </c>
      <c r="D167" s="196" t="s">
        <v>146</v>
      </c>
      <c r="E167" s="197" t="s">
        <v>1224</v>
      </c>
      <c r="F167" s="198" t="s">
        <v>1225</v>
      </c>
      <c r="G167" s="199" t="s">
        <v>161</v>
      </c>
      <c r="H167" s="200">
        <v>7</v>
      </c>
      <c r="I167" s="201"/>
      <c r="J167" s="201"/>
      <c r="K167" s="202">
        <f>ROUND(P167*H167,2)</f>
        <v>0</v>
      </c>
      <c r="L167" s="198"/>
      <c r="M167" s="49"/>
      <c r="N167" s="203"/>
      <c r="O167" s="204" t="s">
        <v>38</v>
      </c>
      <c r="P167" s="125">
        <f>I167+J167</f>
        <v>0</v>
      </c>
      <c r="Q167" s="125">
        <f>ROUND(I167*H167,2)</f>
        <v>0</v>
      </c>
      <c r="R167" s="125">
        <f>ROUND(J167*H167,2)</f>
        <v>0</v>
      </c>
      <c r="S167" s="29"/>
      <c r="T167" s="205">
        <f>S167*H167</f>
        <v>0</v>
      </c>
      <c r="U167" s="205">
        <v>0</v>
      </c>
      <c r="V167" s="205">
        <f>U167*H167</f>
        <v>0</v>
      </c>
      <c r="W167" s="205">
        <v>0</v>
      </c>
      <c r="X167" s="206">
        <f>W167*H167</f>
        <v>0</v>
      </c>
      <c r="AR167" s="10" t="s">
        <v>84</v>
      </c>
      <c r="AT167" s="10" t="s">
        <v>146</v>
      </c>
      <c r="AU167" s="10" t="s">
        <v>78</v>
      </c>
      <c r="AY167" s="10" t="s">
        <v>144</v>
      </c>
      <c r="BE167" s="207">
        <f>IF(O167="základní",K167,0)</f>
        <v>0</v>
      </c>
      <c r="BF167" s="207">
        <f>IF(O167="snížená",K167,0)</f>
        <v>0</v>
      </c>
      <c r="BG167" s="207">
        <f>IF(O167="zákl. přenesená",K167,0)</f>
        <v>0</v>
      </c>
      <c r="BH167" s="207">
        <f>IF(O167="sníž. přenesená",K167,0)</f>
        <v>0</v>
      </c>
      <c r="BI167" s="207">
        <f>IF(O167="nulová",K167,0)</f>
        <v>0</v>
      </c>
      <c r="BJ167" s="10" t="s">
        <v>74</v>
      </c>
      <c r="BK167" s="207">
        <f>ROUND(P167*H167,2)</f>
        <v>0</v>
      </c>
      <c r="BL167" s="10" t="s">
        <v>84</v>
      </c>
      <c r="BM167" s="10" t="s">
        <v>1226</v>
      </c>
    </row>
    <row r="168" spans="2:65" s="27" customFormat="1" ht="16.5" customHeight="1">
      <c r="B168" s="28"/>
      <c r="C168" s="245" t="s">
        <v>341</v>
      </c>
      <c r="D168" s="245" t="s">
        <v>281</v>
      </c>
      <c r="E168" s="246" t="s">
        <v>1227</v>
      </c>
      <c r="F168" s="247" t="s">
        <v>1228</v>
      </c>
      <c r="G168" s="248" t="s">
        <v>161</v>
      </c>
      <c r="H168" s="249">
        <v>7.105</v>
      </c>
      <c r="I168" s="250"/>
      <c r="J168" s="251"/>
      <c r="K168" s="252">
        <f>ROUND(P168*H168,2)</f>
        <v>0</v>
      </c>
      <c r="L168" s="247"/>
      <c r="M168" s="253"/>
      <c r="N168" s="254"/>
      <c r="O168" s="204" t="s">
        <v>38</v>
      </c>
      <c r="P168" s="125">
        <f>I168+J168</f>
        <v>0</v>
      </c>
      <c r="Q168" s="125">
        <f>ROUND(I168*H168,2)</f>
        <v>0</v>
      </c>
      <c r="R168" s="125">
        <f>ROUND(J168*H168,2)</f>
        <v>0</v>
      </c>
      <c r="S168" s="29"/>
      <c r="T168" s="205">
        <f>S168*H168</f>
        <v>0</v>
      </c>
      <c r="U168" s="205">
        <v>0.0011</v>
      </c>
      <c r="V168" s="205">
        <f>U168*H168</f>
        <v>0.007815500000000001</v>
      </c>
      <c r="W168" s="205">
        <v>0</v>
      </c>
      <c r="X168" s="206">
        <f>W168*H168</f>
        <v>0</v>
      </c>
      <c r="AR168" s="10" t="s">
        <v>96</v>
      </c>
      <c r="AT168" s="10" t="s">
        <v>281</v>
      </c>
      <c r="AU168" s="10" t="s">
        <v>78</v>
      </c>
      <c r="AY168" s="10" t="s">
        <v>144</v>
      </c>
      <c r="BE168" s="207">
        <f>IF(O168="základní",K168,0)</f>
        <v>0</v>
      </c>
      <c r="BF168" s="207">
        <f>IF(O168="snížená",K168,0)</f>
        <v>0</v>
      </c>
      <c r="BG168" s="207">
        <f>IF(O168="zákl. přenesená",K168,0)</f>
        <v>0</v>
      </c>
      <c r="BH168" s="207">
        <f>IF(O168="sníž. přenesená",K168,0)</f>
        <v>0</v>
      </c>
      <c r="BI168" s="207">
        <f>IF(O168="nulová",K168,0)</f>
        <v>0</v>
      </c>
      <c r="BJ168" s="10" t="s">
        <v>74</v>
      </c>
      <c r="BK168" s="207">
        <f>ROUND(P168*H168,2)</f>
        <v>0</v>
      </c>
      <c r="BL168" s="10" t="s">
        <v>84</v>
      </c>
      <c r="BM168" s="10" t="s">
        <v>1229</v>
      </c>
    </row>
    <row r="169" spans="2:51" s="208" customFormat="1" ht="13.5">
      <c r="B169" s="209"/>
      <c r="C169" s="210"/>
      <c r="D169" s="211" t="s">
        <v>163</v>
      </c>
      <c r="E169" s="212"/>
      <c r="F169" s="213" t="s">
        <v>1230</v>
      </c>
      <c r="G169" s="210"/>
      <c r="H169" s="214">
        <v>7.105</v>
      </c>
      <c r="I169" s="215"/>
      <c r="J169" s="215"/>
      <c r="K169" s="210"/>
      <c r="L169" s="210"/>
      <c r="M169" s="216"/>
      <c r="N169" s="217"/>
      <c r="O169" s="218"/>
      <c r="P169" s="218"/>
      <c r="Q169" s="218"/>
      <c r="R169" s="218"/>
      <c r="S169" s="218"/>
      <c r="T169" s="218"/>
      <c r="U169" s="218"/>
      <c r="V169" s="218"/>
      <c r="W169" s="218"/>
      <c r="X169" s="219"/>
      <c r="AT169" s="220" t="s">
        <v>163</v>
      </c>
      <c r="AU169" s="220" t="s">
        <v>78</v>
      </c>
      <c r="AV169" s="208" t="s">
        <v>78</v>
      </c>
      <c r="AW169" s="208" t="s">
        <v>7</v>
      </c>
      <c r="AX169" s="208" t="s">
        <v>74</v>
      </c>
      <c r="AY169" s="220" t="s">
        <v>144</v>
      </c>
    </row>
    <row r="170" spans="2:65" s="27" customFormat="1" ht="25.5" customHeight="1">
      <c r="B170" s="28"/>
      <c r="C170" s="196" t="s">
        <v>345</v>
      </c>
      <c r="D170" s="196" t="s">
        <v>146</v>
      </c>
      <c r="E170" s="197" t="s">
        <v>1231</v>
      </c>
      <c r="F170" s="198" t="s">
        <v>1232</v>
      </c>
      <c r="G170" s="199" t="s">
        <v>161</v>
      </c>
      <c r="H170" s="200">
        <v>176.55</v>
      </c>
      <c r="I170" s="201"/>
      <c r="J170" s="201"/>
      <c r="K170" s="202">
        <f>ROUND(P170*H170,2)</f>
        <v>0</v>
      </c>
      <c r="L170" s="198"/>
      <c r="M170" s="49"/>
      <c r="N170" s="203"/>
      <c r="O170" s="204" t="s">
        <v>38</v>
      </c>
      <c r="P170" s="125">
        <f>I170+J170</f>
        <v>0</v>
      </c>
      <c r="Q170" s="125">
        <f>ROUND(I170*H170,2)</f>
        <v>0</v>
      </c>
      <c r="R170" s="125">
        <f>ROUND(J170*H170,2)</f>
        <v>0</v>
      </c>
      <c r="S170" s="29"/>
      <c r="T170" s="205">
        <f>S170*H170</f>
        <v>0</v>
      </c>
      <c r="U170" s="205">
        <v>0</v>
      </c>
      <c r="V170" s="205">
        <f>U170*H170</f>
        <v>0</v>
      </c>
      <c r="W170" s="205">
        <v>0</v>
      </c>
      <c r="X170" s="206">
        <f>W170*H170</f>
        <v>0</v>
      </c>
      <c r="AR170" s="10" t="s">
        <v>84</v>
      </c>
      <c r="AT170" s="10" t="s">
        <v>146</v>
      </c>
      <c r="AU170" s="10" t="s">
        <v>78</v>
      </c>
      <c r="AY170" s="10" t="s">
        <v>144</v>
      </c>
      <c r="BE170" s="207">
        <f>IF(O170="základní",K170,0)</f>
        <v>0</v>
      </c>
      <c r="BF170" s="207">
        <f>IF(O170="snížená",K170,0)</f>
        <v>0</v>
      </c>
      <c r="BG170" s="207">
        <f>IF(O170="zákl. přenesená",K170,0)</f>
        <v>0</v>
      </c>
      <c r="BH170" s="207">
        <f>IF(O170="sníž. přenesená",K170,0)</f>
        <v>0</v>
      </c>
      <c r="BI170" s="207">
        <f>IF(O170="nulová",K170,0)</f>
        <v>0</v>
      </c>
      <c r="BJ170" s="10" t="s">
        <v>74</v>
      </c>
      <c r="BK170" s="207">
        <f>ROUND(P170*H170,2)</f>
        <v>0</v>
      </c>
      <c r="BL170" s="10" t="s">
        <v>84</v>
      </c>
      <c r="BM170" s="10" t="s">
        <v>1233</v>
      </c>
    </row>
    <row r="171" spans="2:65" s="27" customFormat="1" ht="16.5" customHeight="1">
      <c r="B171" s="28"/>
      <c r="C171" s="245" t="s">
        <v>350</v>
      </c>
      <c r="D171" s="245" t="s">
        <v>281</v>
      </c>
      <c r="E171" s="246" t="s">
        <v>1234</v>
      </c>
      <c r="F171" s="247" t="s">
        <v>1235</v>
      </c>
      <c r="G171" s="248" t="s">
        <v>161</v>
      </c>
      <c r="H171" s="249">
        <v>179.198</v>
      </c>
      <c r="I171" s="250"/>
      <c r="J171" s="251"/>
      <c r="K171" s="252">
        <f>ROUND(P171*H171,2)</f>
        <v>0</v>
      </c>
      <c r="L171" s="247"/>
      <c r="M171" s="253"/>
      <c r="N171" s="254"/>
      <c r="O171" s="204" t="s">
        <v>38</v>
      </c>
      <c r="P171" s="125">
        <f>I171+J171</f>
        <v>0</v>
      </c>
      <c r="Q171" s="125">
        <f>ROUND(I171*H171,2)</f>
        <v>0</v>
      </c>
      <c r="R171" s="125">
        <f>ROUND(J171*H171,2)</f>
        <v>0</v>
      </c>
      <c r="S171" s="29"/>
      <c r="T171" s="205">
        <f>S171*H171</f>
        <v>0</v>
      </c>
      <c r="U171" s="205">
        <v>0.010400000000000001</v>
      </c>
      <c r="V171" s="205">
        <f>U171*H171</f>
        <v>1.8636592000000003</v>
      </c>
      <c r="W171" s="205">
        <v>0</v>
      </c>
      <c r="X171" s="206">
        <f>W171*H171</f>
        <v>0</v>
      </c>
      <c r="AR171" s="10" t="s">
        <v>96</v>
      </c>
      <c r="AT171" s="10" t="s">
        <v>281</v>
      </c>
      <c r="AU171" s="10" t="s">
        <v>78</v>
      </c>
      <c r="AY171" s="10" t="s">
        <v>144</v>
      </c>
      <c r="BE171" s="207">
        <f>IF(O171="základní",K171,0)</f>
        <v>0</v>
      </c>
      <c r="BF171" s="207">
        <f>IF(O171="snížená",K171,0)</f>
        <v>0</v>
      </c>
      <c r="BG171" s="207">
        <f>IF(O171="zákl. přenesená",K171,0)</f>
        <v>0</v>
      </c>
      <c r="BH171" s="207">
        <f>IF(O171="sníž. přenesená",K171,0)</f>
        <v>0</v>
      </c>
      <c r="BI171" s="207">
        <f>IF(O171="nulová",K171,0)</f>
        <v>0</v>
      </c>
      <c r="BJ171" s="10" t="s">
        <v>74</v>
      </c>
      <c r="BK171" s="207">
        <f>ROUND(P171*H171,2)</f>
        <v>0</v>
      </c>
      <c r="BL171" s="10" t="s">
        <v>84</v>
      </c>
      <c r="BM171" s="10" t="s">
        <v>1236</v>
      </c>
    </row>
    <row r="172" spans="2:51" s="208" customFormat="1" ht="13.5">
      <c r="B172" s="209"/>
      <c r="C172" s="210"/>
      <c r="D172" s="211" t="s">
        <v>163</v>
      </c>
      <c r="E172" s="212"/>
      <c r="F172" s="213" t="s">
        <v>1237</v>
      </c>
      <c r="G172" s="210"/>
      <c r="H172" s="214">
        <v>179.198</v>
      </c>
      <c r="I172" s="215"/>
      <c r="J172" s="215"/>
      <c r="K172" s="210"/>
      <c r="L172" s="210"/>
      <c r="M172" s="216"/>
      <c r="N172" s="217"/>
      <c r="O172" s="218"/>
      <c r="P172" s="218"/>
      <c r="Q172" s="218"/>
      <c r="R172" s="218"/>
      <c r="S172" s="218"/>
      <c r="T172" s="218"/>
      <c r="U172" s="218"/>
      <c r="V172" s="218"/>
      <c r="W172" s="218"/>
      <c r="X172" s="219"/>
      <c r="AT172" s="220" t="s">
        <v>163</v>
      </c>
      <c r="AU172" s="220" t="s">
        <v>78</v>
      </c>
      <c r="AV172" s="208" t="s">
        <v>78</v>
      </c>
      <c r="AW172" s="208" t="s">
        <v>7</v>
      </c>
      <c r="AX172" s="208" t="s">
        <v>74</v>
      </c>
      <c r="AY172" s="220" t="s">
        <v>144</v>
      </c>
    </row>
    <row r="173" spans="2:65" s="27" customFormat="1" ht="16.5" customHeight="1">
      <c r="B173" s="28"/>
      <c r="C173" s="196" t="s">
        <v>354</v>
      </c>
      <c r="D173" s="196" t="s">
        <v>146</v>
      </c>
      <c r="E173" s="197" t="s">
        <v>1238</v>
      </c>
      <c r="F173" s="198" t="s">
        <v>1239</v>
      </c>
      <c r="G173" s="199" t="s">
        <v>307</v>
      </c>
      <c r="H173" s="200">
        <v>7</v>
      </c>
      <c r="I173" s="201"/>
      <c r="J173" s="201"/>
      <c r="K173" s="202">
        <f>ROUND(P173*H173,2)</f>
        <v>0</v>
      </c>
      <c r="L173" s="198"/>
      <c r="M173" s="49"/>
      <c r="N173" s="203"/>
      <c r="O173" s="204" t="s">
        <v>38</v>
      </c>
      <c r="P173" s="125">
        <f>I173+J173</f>
        <v>0</v>
      </c>
      <c r="Q173" s="125">
        <f>ROUND(I173*H173,2)</f>
        <v>0</v>
      </c>
      <c r="R173" s="125">
        <f>ROUND(J173*H173,2)</f>
        <v>0</v>
      </c>
      <c r="S173" s="29"/>
      <c r="T173" s="205">
        <f>S173*H173</f>
        <v>0</v>
      </c>
      <c r="U173" s="205">
        <v>0</v>
      </c>
      <c r="V173" s="205">
        <f>U173*H173</f>
        <v>0</v>
      </c>
      <c r="W173" s="205">
        <v>0</v>
      </c>
      <c r="X173" s="206">
        <f>W173*H173</f>
        <v>0</v>
      </c>
      <c r="AR173" s="10" t="s">
        <v>84</v>
      </c>
      <c r="AT173" s="10" t="s">
        <v>146</v>
      </c>
      <c r="AU173" s="10" t="s">
        <v>78</v>
      </c>
      <c r="AY173" s="10" t="s">
        <v>144</v>
      </c>
      <c r="BE173" s="207">
        <f>IF(O173="základní",K173,0)</f>
        <v>0</v>
      </c>
      <c r="BF173" s="207">
        <f>IF(O173="snížená",K173,0)</f>
        <v>0</v>
      </c>
      <c r="BG173" s="207">
        <f>IF(O173="zákl. přenesená",K173,0)</f>
        <v>0</v>
      </c>
      <c r="BH173" s="207">
        <f>IF(O173="sníž. přenesená",K173,0)</f>
        <v>0</v>
      </c>
      <c r="BI173" s="207">
        <f>IF(O173="nulová",K173,0)</f>
        <v>0</v>
      </c>
      <c r="BJ173" s="10" t="s">
        <v>74</v>
      </c>
      <c r="BK173" s="207">
        <f>ROUND(P173*H173,2)</f>
        <v>0</v>
      </c>
      <c r="BL173" s="10" t="s">
        <v>84</v>
      </c>
      <c r="BM173" s="10" t="s">
        <v>1240</v>
      </c>
    </row>
    <row r="174" spans="2:65" s="27" customFormat="1" ht="16.5" customHeight="1">
      <c r="B174" s="28"/>
      <c r="C174" s="245" t="s">
        <v>358</v>
      </c>
      <c r="D174" s="245" t="s">
        <v>281</v>
      </c>
      <c r="E174" s="246" t="s">
        <v>613</v>
      </c>
      <c r="F174" s="247" t="s">
        <v>614</v>
      </c>
      <c r="G174" s="248" t="s">
        <v>307</v>
      </c>
      <c r="H174" s="249">
        <v>7.105</v>
      </c>
      <c r="I174" s="250"/>
      <c r="J174" s="251"/>
      <c r="K174" s="252">
        <f>ROUND(P174*H174,2)</f>
        <v>0</v>
      </c>
      <c r="L174" s="247"/>
      <c r="M174" s="253"/>
      <c r="N174" s="254"/>
      <c r="O174" s="204" t="s">
        <v>38</v>
      </c>
      <c r="P174" s="125">
        <f>I174+J174</f>
        <v>0</v>
      </c>
      <c r="Q174" s="125">
        <f>ROUND(I174*H174,2)</f>
        <v>0</v>
      </c>
      <c r="R174" s="125">
        <f>ROUND(J174*H174,2)</f>
        <v>0</v>
      </c>
      <c r="S174" s="29"/>
      <c r="T174" s="205">
        <f>S174*H174</f>
        <v>0</v>
      </c>
      <c r="U174" s="205">
        <v>0.00012000000000000002</v>
      </c>
      <c r="V174" s="205">
        <f>U174*H174</f>
        <v>0.0008526000000000001</v>
      </c>
      <c r="W174" s="205">
        <v>0</v>
      </c>
      <c r="X174" s="206">
        <f>W174*H174</f>
        <v>0</v>
      </c>
      <c r="AR174" s="10" t="s">
        <v>96</v>
      </c>
      <c r="AT174" s="10" t="s">
        <v>281</v>
      </c>
      <c r="AU174" s="10" t="s">
        <v>78</v>
      </c>
      <c r="AY174" s="10" t="s">
        <v>144</v>
      </c>
      <c r="BE174" s="207">
        <f>IF(O174="základní",K174,0)</f>
        <v>0</v>
      </c>
      <c r="BF174" s="207">
        <f>IF(O174="snížená",K174,0)</f>
        <v>0</v>
      </c>
      <c r="BG174" s="207">
        <f>IF(O174="zákl. přenesená",K174,0)</f>
        <v>0</v>
      </c>
      <c r="BH174" s="207">
        <f>IF(O174="sníž. přenesená",K174,0)</f>
        <v>0</v>
      </c>
      <c r="BI174" s="207">
        <f>IF(O174="nulová",K174,0)</f>
        <v>0</v>
      </c>
      <c r="BJ174" s="10" t="s">
        <v>74</v>
      </c>
      <c r="BK174" s="207">
        <f>ROUND(P174*H174,2)</f>
        <v>0</v>
      </c>
      <c r="BL174" s="10" t="s">
        <v>84</v>
      </c>
      <c r="BM174" s="10" t="s">
        <v>1241</v>
      </c>
    </row>
    <row r="175" spans="2:51" s="208" customFormat="1" ht="13.5">
      <c r="B175" s="209"/>
      <c r="C175" s="210"/>
      <c r="D175" s="211" t="s">
        <v>163</v>
      </c>
      <c r="E175" s="212"/>
      <c r="F175" s="213" t="s">
        <v>1242</v>
      </c>
      <c r="G175" s="210"/>
      <c r="H175" s="214">
        <v>7.105</v>
      </c>
      <c r="I175" s="215"/>
      <c r="J175" s="215"/>
      <c r="K175" s="210"/>
      <c r="L175" s="210"/>
      <c r="M175" s="216"/>
      <c r="N175" s="217"/>
      <c r="O175" s="218"/>
      <c r="P175" s="218"/>
      <c r="Q175" s="218"/>
      <c r="R175" s="218"/>
      <c r="S175" s="218"/>
      <c r="T175" s="218"/>
      <c r="U175" s="218"/>
      <c r="V175" s="218"/>
      <c r="W175" s="218"/>
      <c r="X175" s="219"/>
      <c r="AT175" s="220" t="s">
        <v>163</v>
      </c>
      <c r="AU175" s="220" t="s">
        <v>78</v>
      </c>
      <c r="AV175" s="208" t="s">
        <v>78</v>
      </c>
      <c r="AW175" s="208" t="s">
        <v>7</v>
      </c>
      <c r="AX175" s="208" t="s">
        <v>74</v>
      </c>
      <c r="AY175" s="220" t="s">
        <v>144</v>
      </c>
    </row>
    <row r="176" spans="2:65" s="27" customFormat="1" ht="16.5" customHeight="1">
      <c r="B176" s="28"/>
      <c r="C176" s="196" t="s">
        <v>362</v>
      </c>
      <c r="D176" s="196" t="s">
        <v>146</v>
      </c>
      <c r="E176" s="197" t="s">
        <v>1243</v>
      </c>
      <c r="F176" s="198" t="s">
        <v>1244</v>
      </c>
      <c r="G176" s="199" t="s">
        <v>307</v>
      </c>
      <c r="H176" s="200">
        <v>36</v>
      </c>
      <c r="I176" s="201"/>
      <c r="J176" s="201"/>
      <c r="K176" s="202">
        <f>ROUND(P176*H176,2)</f>
        <v>0</v>
      </c>
      <c r="L176" s="198"/>
      <c r="M176" s="49"/>
      <c r="N176" s="203"/>
      <c r="O176" s="204" t="s">
        <v>38</v>
      </c>
      <c r="P176" s="125">
        <f>I176+J176</f>
        <v>0</v>
      </c>
      <c r="Q176" s="125">
        <f>ROUND(I176*H176,2)</f>
        <v>0</v>
      </c>
      <c r="R176" s="125">
        <f>ROUND(J176*H176,2)</f>
        <v>0</v>
      </c>
      <c r="S176" s="29"/>
      <c r="T176" s="205">
        <f>S176*H176</f>
        <v>0</v>
      </c>
      <c r="U176" s="205">
        <v>0</v>
      </c>
      <c r="V176" s="205">
        <f>U176*H176</f>
        <v>0</v>
      </c>
      <c r="W176" s="205">
        <v>0</v>
      </c>
      <c r="X176" s="206">
        <f>W176*H176</f>
        <v>0</v>
      </c>
      <c r="AR176" s="10" t="s">
        <v>84</v>
      </c>
      <c r="AT176" s="10" t="s">
        <v>146</v>
      </c>
      <c r="AU176" s="10" t="s">
        <v>78</v>
      </c>
      <c r="AY176" s="10" t="s">
        <v>144</v>
      </c>
      <c r="BE176" s="207">
        <f>IF(O176="základní",K176,0)</f>
        <v>0</v>
      </c>
      <c r="BF176" s="207">
        <f>IF(O176="snížená",K176,0)</f>
        <v>0</v>
      </c>
      <c r="BG176" s="207">
        <f>IF(O176="zákl. přenesená",K176,0)</f>
        <v>0</v>
      </c>
      <c r="BH176" s="207">
        <f>IF(O176="sníž. přenesená",K176,0)</f>
        <v>0</v>
      </c>
      <c r="BI176" s="207">
        <f>IF(O176="nulová",K176,0)</f>
        <v>0</v>
      </c>
      <c r="BJ176" s="10" t="s">
        <v>74</v>
      </c>
      <c r="BK176" s="207">
        <f>ROUND(P176*H176,2)</f>
        <v>0</v>
      </c>
      <c r="BL176" s="10" t="s">
        <v>84</v>
      </c>
      <c r="BM176" s="10" t="s">
        <v>1245</v>
      </c>
    </row>
    <row r="177" spans="2:65" s="27" customFormat="1" ht="16.5" customHeight="1">
      <c r="B177" s="28"/>
      <c r="C177" s="245" t="s">
        <v>366</v>
      </c>
      <c r="D177" s="245" t="s">
        <v>281</v>
      </c>
      <c r="E177" s="246" t="s">
        <v>1246</v>
      </c>
      <c r="F177" s="247" t="s">
        <v>1247</v>
      </c>
      <c r="G177" s="248" t="s">
        <v>307</v>
      </c>
      <c r="H177" s="249">
        <v>4.06</v>
      </c>
      <c r="I177" s="250"/>
      <c r="J177" s="251"/>
      <c r="K177" s="252">
        <f>ROUND(P177*H177,2)</f>
        <v>0</v>
      </c>
      <c r="L177" s="247"/>
      <c r="M177" s="253"/>
      <c r="N177" s="254"/>
      <c r="O177" s="204" t="s">
        <v>38</v>
      </c>
      <c r="P177" s="125">
        <f>I177+J177</f>
        <v>0</v>
      </c>
      <c r="Q177" s="125">
        <f>ROUND(I177*H177,2)</f>
        <v>0</v>
      </c>
      <c r="R177" s="125">
        <f>ROUND(J177*H177,2)</f>
        <v>0</v>
      </c>
      <c r="S177" s="29"/>
      <c r="T177" s="205">
        <f>S177*H177</f>
        <v>0</v>
      </c>
      <c r="U177" s="205">
        <v>0.0029700000000000004</v>
      </c>
      <c r="V177" s="205">
        <f>U177*H177</f>
        <v>0.0120582</v>
      </c>
      <c r="W177" s="205">
        <v>0</v>
      </c>
      <c r="X177" s="206">
        <f>W177*H177</f>
        <v>0</v>
      </c>
      <c r="AR177" s="10" t="s">
        <v>96</v>
      </c>
      <c r="AT177" s="10" t="s">
        <v>281</v>
      </c>
      <c r="AU177" s="10" t="s">
        <v>78</v>
      </c>
      <c r="AY177" s="10" t="s">
        <v>144</v>
      </c>
      <c r="BE177" s="207">
        <f>IF(O177="základní",K177,0)</f>
        <v>0</v>
      </c>
      <c r="BF177" s="207">
        <f>IF(O177="snížená",K177,0)</f>
        <v>0</v>
      </c>
      <c r="BG177" s="207">
        <f>IF(O177="zákl. přenesená",K177,0)</f>
        <v>0</v>
      </c>
      <c r="BH177" s="207">
        <f>IF(O177="sníž. přenesená",K177,0)</f>
        <v>0</v>
      </c>
      <c r="BI177" s="207">
        <f>IF(O177="nulová",K177,0)</f>
        <v>0</v>
      </c>
      <c r="BJ177" s="10" t="s">
        <v>74</v>
      </c>
      <c r="BK177" s="207">
        <f>ROUND(P177*H177,2)</f>
        <v>0</v>
      </c>
      <c r="BL177" s="10" t="s">
        <v>84</v>
      </c>
      <c r="BM177" s="10" t="s">
        <v>1248</v>
      </c>
    </row>
    <row r="178" spans="2:65" s="27" customFormat="1" ht="16.5" customHeight="1">
      <c r="B178" s="28"/>
      <c r="C178" s="245" t="s">
        <v>370</v>
      </c>
      <c r="D178" s="245" t="s">
        <v>281</v>
      </c>
      <c r="E178" s="246" t="s">
        <v>1249</v>
      </c>
      <c r="F178" s="247" t="s">
        <v>1250</v>
      </c>
      <c r="G178" s="248" t="s">
        <v>307</v>
      </c>
      <c r="H178" s="249">
        <v>29.866</v>
      </c>
      <c r="I178" s="250"/>
      <c r="J178" s="251"/>
      <c r="K178" s="252">
        <f>ROUND(P178*H178,2)</f>
        <v>0</v>
      </c>
      <c r="L178" s="247"/>
      <c r="M178" s="253"/>
      <c r="N178" s="254"/>
      <c r="O178" s="204" t="s">
        <v>38</v>
      </c>
      <c r="P178" s="125">
        <f>I178+J178</f>
        <v>0</v>
      </c>
      <c r="Q178" s="125">
        <f>ROUND(I178*H178,2)</f>
        <v>0</v>
      </c>
      <c r="R178" s="125">
        <f>ROUND(J178*H178,2)</f>
        <v>0</v>
      </c>
      <c r="S178" s="29"/>
      <c r="T178" s="205">
        <f>S178*H178</f>
        <v>0</v>
      </c>
      <c r="U178" s="205">
        <v>0.00359</v>
      </c>
      <c r="V178" s="205">
        <f>U178*H178</f>
        <v>0.10721894</v>
      </c>
      <c r="W178" s="205">
        <v>0</v>
      </c>
      <c r="X178" s="206">
        <f>W178*H178</f>
        <v>0</v>
      </c>
      <c r="AR178" s="10" t="s">
        <v>96</v>
      </c>
      <c r="AT178" s="10" t="s">
        <v>281</v>
      </c>
      <c r="AU178" s="10" t="s">
        <v>78</v>
      </c>
      <c r="AY178" s="10" t="s">
        <v>144</v>
      </c>
      <c r="BE178" s="207">
        <f>IF(O178="základní",K178,0)</f>
        <v>0</v>
      </c>
      <c r="BF178" s="207">
        <f>IF(O178="snížená",K178,0)</f>
        <v>0</v>
      </c>
      <c r="BG178" s="207">
        <f>IF(O178="zákl. přenesená",K178,0)</f>
        <v>0</v>
      </c>
      <c r="BH178" s="207">
        <f>IF(O178="sníž. přenesená",K178,0)</f>
        <v>0</v>
      </c>
      <c r="BI178" s="207">
        <f>IF(O178="nulová",K178,0)</f>
        <v>0</v>
      </c>
      <c r="BJ178" s="10" t="s">
        <v>74</v>
      </c>
      <c r="BK178" s="207">
        <f>ROUND(P178*H178,2)</f>
        <v>0</v>
      </c>
      <c r="BL178" s="10" t="s">
        <v>84</v>
      </c>
      <c r="BM178" s="10" t="s">
        <v>1251</v>
      </c>
    </row>
    <row r="179" spans="2:51" s="208" customFormat="1" ht="13.5">
      <c r="B179" s="209"/>
      <c r="C179" s="210"/>
      <c r="D179" s="211" t="s">
        <v>163</v>
      </c>
      <c r="E179" s="212"/>
      <c r="F179" s="213" t="s">
        <v>1252</v>
      </c>
      <c r="G179" s="210"/>
      <c r="H179" s="214">
        <v>29.866</v>
      </c>
      <c r="I179" s="215"/>
      <c r="J179" s="215"/>
      <c r="K179" s="210"/>
      <c r="L179" s="210"/>
      <c r="M179" s="216"/>
      <c r="N179" s="217"/>
      <c r="O179" s="218"/>
      <c r="P179" s="218"/>
      <c r="Q179" s="218"/>
      <c r="R179" s="218"/>
      <c r="S179" s="218"/>
      <c r="T179" s="218"/>
      <c r="U179" s="218"/>
      <c r="V179" s="218"/>
      <c r="W179" s="218"/>
      <c r="X179" s="219"/>
      <c r="AT179" s="220" t="s">
        <v>163</v>
      </c>
      <c r="AU179" s="220" t="s">
        <v>78</v>
      </c>
      <c r="AV179" s="208" t="s">
        <v>78</v>
      </c>
      <c r="AW179" s="208" t="s">
        <v>7</v>
      </c>
      <c r="AX179" s="208" t="s">
        <v>74</v>
      </c>
      <c r="AY179" s="220" t="s">
        <v>144</v>
      </c>
    </row>
    <row r="180" spans="2:65" s="27" customFormat="1" ht="16.5" customHeight="1">
      <c r="B180" s="28"/>
      <c r="C180" s="245" t="s">
        <v>374</v>
      </c>
      <c r="D180" s="245" t="s">
        <v>281</v>
      </c>
      <c r="E180" s="246" t="s">
        <v>1253</v>
      </c>
      <c r="F180" s="247" t="s">
        <v>1254</v>
      </c>
      <c r="G180" s="248" t="s">
        <v>307</v>
      </c>
      <c r="H180" s="249">
        <v>3.05</v>
      </c>
      <c r="I180" s="250"/>
      <c r="J180" s="251"/>
      <c r="K180" s="252">
        <f aca="true" t="shared" si="14" ref="K180:K190">ROUND(P180*H180,2)</f>
        <v>0</v>
      </c>
      <c r="L180" s="247"/>
      <c r="M180" s="253"/>
      <c r="N180" s="254"/>
      <c r="O180" s="204" t="s">
        <v>38</v>
      </c>
      <c r="P180" s="125">
        <f aca="true" t="shared" si="15" ref="P180:P190">I180+J180</f>
        <v>0</v>
      </c>
      <c r="Q180" s="125">
        <f aca="true" t="shared" si="16" ref="Q180:Q190">ROUND(I180*H180,2)</f>
        <v>0</v>
      </c>
      <c r="R180" s="125">
        <f aca="true" t="shared" si="17" ref="R180:R190">ROUND(J180*H180,2)</f>
        <v>0</v>
      </c>
      <c r="S180" s="29"/>
      <c r="T180" s="205">
        <f aca="true" t="shared" si="18" ref="T180:T190">S180*H180</f>
        <v>0</v>
      </c>
      <c r="U180" s="205">
        <v>0.009540000000000002</v>
      </c>
      <c r="V180" s="205">
        <f aca="true" t="shared" si="19" ref="V180:V190">U180*H180</f>
        <v>0.029097000000000005</v>
      </c>
      <c r="W180" s="205">
        <v>0</v>
      </c>
      <c r="X180" s="206">
        <f aca="true" t="shared" si="20" ref="X180:X190">W180*H180</f>
        <v>0</v>
      </c>
      <c r="AR180" s="10" t="s">
        <v>96</v>
      </c>
      <c r="AT180" s="10" t="s">
        <v>281</v>
      </c>
      <c r="AU180" s="10" t="s">
        <v>78</v>
      </c>
      <c r="AY180" s="10" t="s">
        <v>144</v>
      </c>
      <c r="BE180" s="207">
        <f aca="true" t="shared" si="21" ref="BE180:BE190">IF(O180="základní",K180,0)</f>
        <v>0</v>
      </c>
      <c r="BF180" s="207">
        <f aca="true" t="shared" si="22" ref="BF180:BF190">IF(O180="snížená",K180,0)</f>
        <v>0</v>
      </c>
      <c r="BG180" s="207">
        <f aca="true" t="shared" si="23" ref="BG180:BG190">IF(O180="zákl. přenesená",K180,0)</f>
        <v>0</v>
      </c>
      <c r="BH180" s="207">
        <f aca="true" t="shared" si="24" ref="BH180:BH190">IF(O180="sníž. přenesená",K180,0)</f>
        <v>0</v>
      </c>
      <c r="BI180" s="207">
        <f aca="true" t="shared" si="25" ref="BI180:BI190">IF(O180="nulová",K180,0)</f>
        <v>0</v>
      </c>
      <c r="BJ180" s="10" t="s">
        <v>74</v>
      </c>
      <c r="BK180" s="207">
        <f aca="true" t="shared" si="26" ref="BK180:BK190">ROUND(P180*H180,2)</f>
        <v>0</v>
      </c>
      <c r="BL180" s="10" t="s">
        <v>84</v>
      </c>
      <c r="BM180" s="10" t="s">
        <v>1255</v>
      </c>
    </row>
    <row r="181" spans="2:65" s="27" customFormat="1" ht="16.5" customHeight="1">
      <c r="B181" s="28"/>
      <c r="C181" s="196" t="s">
        <v>378</v>
      </c>
      <c r="D181" s="196" t="s">
        <v>146</v>
      </c>
      <c r="E181" s="197" t="s">
        <v>1256</v>
      </c>
      <c r="F181" s="198" t="s">
        <v>1257</v>
      </c>
      <c r="G181" s="199" t="s">
        <v>307</v>
      </c>
      <c r="H181" s="200">
        <v>2</v>
      </c>
      <c r="I181" s="201"/>
      <c r="J181" s="201"/>
      <c r="K181" s="202">
        <f t="shared" si="14"/>
        <v>0</v>
      </c>
      <c r="L181" s="198"/>
      <c r="M181" s="49"/>
      <c r="N181" s="203"/>
      <c r="O181" s="204" t="s">
        <v>38</v>
      </c>
      <c r="P181" s="125">
        <f t="shared" si="15"/>
        <v>0</v>
      </c>
      <c r="Q181" s="125">
        <f t="shared" si="16"/>
        <v>0</v>
      </c>
      <c r="R181" s="125">
        <f t="shared" si="17"/>
        <v>0</v>
      </c>
      <c r="S181" s="29"/>
      <c r="T181" s="205">
        <f t="shared" si="18"/>
        <v>0</v>
      </c>
      <c r="U181" s="205">
        <v>0</v>
      </c>
      <c r="V181" s="205">
        <f t="shared" si="19"/>
        <v>0</v>
      </c>
      <c r="W181" s="205">
        <v>0</v>
      </c>
      <c r="X181" s="206">
        <f t="shared" si="20"/>
        <v>0</v>
      </c>
      <c r="AR181" s="10" t="s">
        <v>84</v>
      </c>
      <c r="AT181" s="10" t="s">
        <v>146</v>
      </c>
      <c r="AU181" s="10" t="s">
        <v>78</v>
      </c>
      <c r="AY181" s="10" t="s">
        <v>144</v>
      </c>
      <c r="BE181" s="207">
        <f t="shared" si="21"/>
        <v>0</v>
      </c>
      <c r="BF181" s="207">
        <f t="shared" si="22"/>
        <v>0</v>
      </c>
      <c r="BG181" s="207">
        <f t="shared" si="23"/>
        <v>0</v>
      </c>
      <c r="BH181" s="207">
        <f t="shared" si="24"/>
        <v>0</v>
      </c>
      <c r="BI181" s="207">
        <f t="shared" si="25"/>
        <v>0</v>
      </c>
      <c r="BJ181" s="10" t="s">
        <v>74</v>
      </c>
      <c r="BK181" s="207">
        <f t="shared" si="26"/>
        <v>0</v>
      </c>
      <c r="BL181" s="10" t="s">
        <v>84</v>
      </c>
      <c r="BM181" s="10" t="s">
        <v>1258</v>
      </c>
    </row>
    <row r="182" spans="2:65" s="27" customFormat="1" ht="16.5" customHeight="1">
      <c r="B182" s="28"/>
      <c r="C182" s="245" t="s">
        <v>382</v>
      </c>
      <c r="D182" s="245" t="s">
        <v>281</v>
      </c>
      <c r="E182" s="246" t="s">
        <v>1259</v>
      </c>
      <c r="F182" s="247" t="s">
        <v>1260</v>
      </c>
      <c r="G182" s="248" t="s">
        <v>307</v>
      </c>
      <c r="H182" s="249">
        <v>2.03</v>
      </c>
      <c r="I182" s="250"/>
      <c r="J182" s="251"/>
      <c r="K182" s="252">
        <f t="shared" si="14"/>
        <v>0</v>
      </c>
      <c r="L182" s="247"/>
      <c r="M182" s="253"/>
      <c r="N182" s="254"/>
      <c r="O182" s="204" t="s">
        <v>38</v>
      </c>
      <c r="P182" s="125">
        <f t="shared" si="15"/>
        <v>0</v>
      </c>
      <c r="Q182" s="125">
        <f t="shared" si="16"/>
        <v>0</v>
      </c>
      <c r="R182" s="125">
        <f t="shared" si="17"/>
        <v>0</v>
      </c>
      <c r="S182" s="29"/>
      <c r="T182" s="205">
        <f t="shared" si="18"/>
        <v>0</v>
      </c>
      <c r="U182" s="205">
        <v>0.01514</v>
      </c>
      <c r="V182" s="205">
        <f t="shared" si="19"/>
        <v>0.0307342</v>
      </c>
      <c r="W182" s="205">
        <v>0</v>
      </c>
      <c r="X182" s="206">
        <f t="shared" si="20"/>
        <v>0</v>
      </c>
      <c r="AR182" s="10" t="s">
        <v>96</v>
      </c>
      <c r="AT182" s="10" t="s">
        <v>281</v>
      </c>
      <c r="AU182" s="10" t="s">
        <v>78</v>
      </c>
      <c r="AY182" s="10" t="s">
        <v>144</v>
      </c>
      <c r="BE182" s="207">
        <f t="shared" si="21"/>
        <v>0</v>
      </c>
      <c r="BF182" s="207">
        <f t="shared" si="22"/>
        <v>0</v>
      </c>
      <c r="BG182" s="207">
        <f t="shared" si="23"/>
        <v>0</v>
      </c>
      <c r="BH182" s="207">
        <f t="shared" si="24"/>
        <v>0</v>
      </c>
      <c r="BI182" s="207">
        <f t="shared" si="25"/>
        <v>0</v>
      </c>
      <c r="BJ182" s="10" t="s">
        <v>74</v>
      </c>
      <c r="BK182" s="207">
        <f t="shared" si="26"/>
        <v>0</v>
      </c>
      <c r="BL182" s="10" t="s">
        <v>84</v>
      </c>
      <c r="BM182" s="10" t="s">
        <v>1261</v>
      </c>
    </row>
    <row r="183" spans="2:65" s="27" customFormat="1" ht="16.5" customHeight="1">
      <c r="B183" s="28"/>
      <c r="C183" s="196" t="s">
        <v>386</v>
      </c>
      <c r="D183" s="196" t="s">
        <v>146</v>
      </c>
      <c r="E183" s="197" t="s">
        <v>1262</v>
      </c>
      <c r="F183" s="198" t="s">
        <v>1263</v>
      </c>
      <c r="G183" s="199" t="s">
        <v>307</v>
      </c>
      <c r="H183" s="200">
        <v>2</v>
      </c>
      <c r="I183" s="201"/>
      <c r="J183" s="201"/>
      <c r="K183" s="202">
        <f t="shared" si="14"/>
        <v>0</v>
      </c>
      <c r="L183" s="198"/>
      <c r="M183" s="49"/>
      <c r="N183" s="203"/>
      <c r="O183" s="204" t="s">
        <v>38</v>
      </c>
      <c r="P183" s="125">
        <f t="shared" si="15"/>
        <v>0</v>
      </c>
      <c r="Q183" s="125">
        <f t="shared" si="16"/>
        <v>0</v>
      </c>
      <c r="R183" s="125">
        <f t="shared" si="17"/>
        <v>0</v>
      </c>
      <c r="S183" s="29"/>
      <c r="T183" s="205">
        <f t="shared" si="18"/>
        <v>0</v>
      </c>
      <c r="U183" s="205">
        <v>0.00086</v>
      </c>
      <c r="V183" s="205">
        <f t="shared" si="19"/>
        <v>0.00172</v>
      </c>
      <c r="W183" s="205">
        <v>0</v>
      </c>
      <c r="X183" s="206">
        <f t="shared" si="20"/>
        <v>0</v>
      </c>
      <c r="AR183" s="10" t="s">
        <v>84</v>
      </c>
      <c r="AT183" s="10" t="s">
        <v>146</v>
      </c>
      <c r="AU183" s="10" t="s">
        <v>78</v>
      </c>
      <c r="AY183" s="10" t="s">
        <v>144</v>
      </c>
      <c r="BE183" s="207">
        <f t="shared" si="21"/>
        <v>0</v>
      </c>
      <c r="BF183" s="207">
        <f t="shared" si="22"/>
        <v>0</v>
      </c>
      <c r="BG183" s="207">
        <f t="shared" si="23"/>
        <v>0</v>
      </c>
      <c r="BH183" s="207">
        <f t="shared" si="24"/>
        <v>0</v>
      </c>
      <c r="BI183" s="207">
        <f t="shared" si="25"/>
        <v>0</v>
      </c>
      <c r="BJ183" s="10" t="s">
        <v>74</v>
      </c>
      <c r="BK183" s="207">
        <f t="shared" si="26"/>
        <v>0</v>
      </c>
      <c r="BL183" s="10" t="s">
        <v>84</v>
      </c>
      <c r="BM183" s="10" t="s">
        <v>1264</v>
      </c>
    </row>
    <row r="184" spans="2:65" s="27" customFormat="1" ht="16.5" customHeight="1">
      <c r="B184" s="28"/>
      <c r="C184" s="245" t="s">
        <v>390</v>
      </c>
      <c r="D184" s="245" t="s">
        <v>281</v>
      </c>
      <c r="E184" s="246" t="s">
        <v>1265</v>
      </c>
      <c r="F184" s="247" t="s">
        <v>1266</v>
      </c>
      <c r="G184" s="248" t="s">
        <v>307</v>
      </c>
      <c r="H184" s="249">
        <v>2.02</v>
      </c>
      <c r="I184" s="250"/>
      <c r="J184" s="251"/>
      <c r="K184" s="252">
        <f t="shared" si="14"/>
        <v>0</v>
      </c>
      <c r="L184" s="247"/>
      <c r="M184" s="253"/>
      <c r="N184" s="254"/>
      <c r="O184" s="204" t="s">
        <v>38</v>
      </c>
      <c r="P184" s="125">
        <f t="shared" si="15"/>
        <v>0</v>
      </c>
      <c r="Q184" s="125">
        <f t="shared" si="16"/>
        <v>0</v>
      </c>
      <c r="R184" s="125">
        <f t="shared" si="17"/>
        <v>0</v>
      </c>
      <c r="S184" s="29"/>
      <c r="T184" s="205">
        <f t="shared" si="18"/>
        <v>0</v>
      </c>
      <c r="U184" s="205">
        <v>0.0205</v>
      </c>
      <c r="V184" s="205">
        <f t="shared" si="19"/>
        <v>0.04141</v>
      </c>
      <c r="W184" s="205">
        <v>0</v>
      </c>
      <c r="X184" s="206">
        <f t="shared" si="20"/>
        <v>0</v>
      </c>
      <c r="AR184" s="10" t="s">
        <v>96</v>
      </c>
      <c r="AT184" s="10" t="s">
        <v>281</v>
      </c>
      <c r="AU184" s="10" t="s">
        <v>78</v>
      </c>
      <c r="AY184" s="10" t="s">
        <v>144</v>
      </c>
      <c r="BE184" s="207">
        <f t="shared" si="21"/>
        <v>0</v>
      </c>
      <c r="BF184" s="207">
        <f t="shared" si="22"/>
        <v>0</v>
      </c>
      <c r="BG184" s="207">
        <f t="shared" si="23"/>
        <v>0</v>
      </c>
      <c r="BH184" s="207">
        <f t="shared" si="24"/>
        <v>0</v>
      </c>
      <c r="BI184" s="207">
        <f t="shared" si="25"/>
        <v>0</v>
      </c>
      <c r="BJ184" s="10" t="s">
        <v>74</v>
      </c>
      <c r="BK184" s="207">
        <f t="shared" si="26"/>
        <v>0</v>
      </c>
      <c r="BL184" s="10" t="s">
        <v>84</v>
      </c>
      <c r="BM184" s="10" t="s">
        <v>1267</v>
      </c>
    </row>
    <row r="185" spans="2:65" s="27" customFormat="1" ht="16.5" customHeight="1">
      <c r="B185" s="28"/>
      <c r="C185" s="196" t="s">
        <v>394</v>
      </c>
      <c r="D185" s="196" t="s">
        <v>146</v>
      </c>
      <c r="E185" s="197" t="s">
        <v>1268</v>
      </c>
      <c r="F185" s="198" t="s">
        <v>1269</v>
      </c>
      <c r="G185" s="199" t="s">
        <v>307</v>
      </c>
      <c r="H185" s="200">
        <v>2</v>
      </c>
      <c r="I185" s="201"/>
      <c r="J185" s="201"/>
      <c r="K185" s="202">
        <f t="shared" si="14"/>
        <v>0</v>
      </c>
      <c r="L185" s="198"/>
      <c r="M185" s="49"/>
      <c r="N185" s="203"/>
      <c r="O185" s="204" t="s">
        <v>38</v>
      </c>
      <c r="P185" s="125">
        <f t="shared" si="15"/>
        <v>0</v>
      </c>
      <c r="Q185" s="125">
        <f t="shared" si="16"/>
        <v>0</v>
      </c>
      <c r="R185" s="125">
        <f t="shared" si="17"/>
        <v>0</v>
      </c>
      <c r="S185" s="29"/>
      <c r="T185" s="205">
        <f t="shared" si="18"/>
        <v>0</v>
      </c>
      <c r="U185" s="205">
        <v>0.00301</v>
      </c>
      <c r="V185" s="205">
        <f t="shared" si="19"/>
        <v>0.00602</v>
      </c>
      <c r="W185" s="205">
        <v>0</v>
      </c>
      <c r="X185" s="206">
        <f t="shared" si="20"/>
        <v>0</v>
      </c>
      <c r="AR185" s="10" t="s">
        <v>84</v>
      </c>
      <c r="AT185" s="10" t="s">
        <v>146</v>
      </c>
      <c r="AU185" s="10" t="s">
        <v>78</v>
      </c>
      <c r="AY185" s="10" t="s">
        <v>144</v>
      </c>
      <c r="BE185" s="207">
        <f t="shared" si="21"/>
        <v>0</v>
      </c>
      <c r="BF185" s="207">
        <f t="shared" si="22"/>
        <v>0</v>
      </c>
      <c r="BG185" s="207">
        <f t="shared" si="23"/>
        <v>0</v>
      </c>
      <c r="BH185" s="207">
        <f t="shared" si="24"/>
        <v>0</v>
      </c>
      <c r="BI185" s="207">
        <f t="shared" si="25"/>
        <v>0</v>
      </c>
      <c r="BJ185" s="10" t="s">
        <v>74</v>
      </c>
      <c r="BK185" s="207">
        <f t="shared" si="26"/>
        <v>0</v>
      </c>
      <c r="BL185" s="10" t="s">
        <v>84</v>
      </c>
      <c r="BM185" s="10" t="s">
        <v>1270</v>
      </c>
    </row>
    <row r="186" spans="2:65" s="27" customFormat="1" ht="16.5" customHeight="1">
      <c r="B186" s="28"/>
      <c r="C186" s="245" t="s">
        <v>398</v>
      </c>
      <c r="D186" s="245" t="s">
        <v>281</v>
      </c>
      <c r="E186" s="246" t="s">
        <v>1271</v>
      </c>
      <c r="F186" s="247" t="s">
        <v>1272</v>
      </c>
      <c r="G186" s="248" t="s">
        <v>307</v>
      </c>
      <c r="H186" s="249">
        <v>2.02</v>
      </c>
      <c r="I186" s="250"/>
      <c r="J186" s="251"/>
      <c r="K186" s="252">
        <f t="shared" si="14"/>
        <v>0</v>
      </c>
      <c r="L186" s="247"/>
      <c r="M186" s="253"/>
      <c r="N186" s="254"/>
      <c r="O186" s="204" t="s">
        <v>38</v>
      </c>
      <c r="P186" s="125">
        <f t="shared" si="15"/>
        <v>0</v>
      </c>
      <c r="Q186" s="125">
        <f t="shared" si="16"/>
        <v>0</v>
      </c>
      <c r="R186" s="125">
        <f t="shared" si="17"/>
        <v>0</v>
      </c>
      <c r="S186" s="29"/>
      <c r="T186" s="205">
        <f t="shared" si="18"/>
        <v>0</v>
      </c>
      <c r="U186" s="205">
        <v>0.064</v>
      </c>
      <c r="V186" s="205">
        <f t="shared" si="19"/>
        <v>0.12928</v>
      </c>
      <c r="W186" s="205">
        <v>0</v>
      </c>
      <c r="X186" s="206">
        <f t="shared" si="20"/>
        <v>0</v>
      </c>
      <c r="AR186" s="10" t="s">
        <v>96</v>
      </c>
      <c r="AT186" s="10" t="s">
        <v>281</v>
      </c>
      <c r="AU186" s="10" t="s">
        <v>78</v>
      </c>
      <c r="AY186" s="10" t="s">
        <v>144</v>
      </c>
      <c r="BE186" s="207">
        <f t="shared" si="21"/>
        <v>0</v>
      </c>
      <c r="BF186" s="207">
        <f t="shared" si="22"/>
        <v>0</v>
      </c>
      <c r="BG186" s="207">
        <f t="shared" si="23"/>
        <v>0</v>
      </c>
      <c r="BH186" s="207">
        <f t="shared" si="24"/>
        <v>0</v>
      </c>
      <c r="BI186" s="207">
        <f t="shared" si="25"/>
        <v>0</v>
      </c>
      <c r="BJ186" s="10" t="s">
        <v>74</v>
      </c>
      <c r="BK186" s="207">
        <f t="shared" si="26"/>
        <v>0</v>
      </c>
      <c r="BL186" s="10" t="s">
        <v>84</v>
      </c>
      <c r="BM186" s="10" t="s">
        <v>1273</v>
      </c>
    </row>
    <row r="187" spans="2:65" s="27" customFormat="1" ht="16.5" customHeight="1">
      <c r="B187" s="28"/>
      <c r="C187" s="245" t="s">
        <v>402</v>
      </c>
      <c r="D187" s="245" t="s">
        <v>281</v>
      </c>
      <c r="E187" s="246" t="s">
        <v>1274</v>
      </c>
      <c r="F187" s="247" t="s">
        <v>1275</v>
      </c>
      <c r="G187" s="248" t="s">
        <v>307</v>
      </c>
      <c r="H187" s="249">
        <v>4</v>
      </c>
      <c r="I187" s="250"/>
      <c r="J187" s="251"/>
      <c r="K187" s="252">
        <f t="shared" si="14"/>
        <v>0</v>
      </c>
      <c r="L187" s="247"/>
      <c r="M187" s="253"/>
      <c r="N187" s="254"/>
      <c r="O187" s="204" t="s">
        <v>38</v>
      </c>
      <c r="P187" s="125">
        <f t="shared" si="15"/>
        <v>0</v>
      </c>
      <c r="Q187" s="125">
        <f t="shared" si="16"/>
        <v>0</v>
      </c>
      <c r="R187" s="125">
        <f t="shared" si="17"/>
        <v>0</v>
      </c>
      <c r="S187" s="29"/>
      <c r="T187" s="205">
        <f t="shared" si="18"/>
        <v>0</v>
      </c>
      <c r="U187" s="205">
        <v>0.005</v>
      </c>
      <c r="V187" s="205">
        <f t="shared" si="19"/>
        <v>0.02</v>
      </c>
      <c r="W187" s="205">
        <v>0</v>
      </c>
      <c r="X187" s="206">
        <f t="shared" si="20"/>
        <v>0</v>
      </c>
      <c r="AR187" s="10" t="s">
        <v>96</v>
      </c>
      <c r="AT187" s="10" t="s">
        <v>281</v>
      </c>
      <c r="AU187" s="10" t="s">
        <v>78</v>
      </c>
      <c r="AY187" s="10" t="s">
        <v>144</v>
      </c>
      <c r="BE187" s="207">
        <f t="shared" si="21"/>
        <v>0</v>
      </c>
      <c r="BF187" s="207">
        <f t="shared" si="22"/>
        <v>0</v>
      </c>
      <c r="BG187" s="207">
        <f t="shared" si="23"/>
        <v>0</v>
      </c>
      <c r="BH187" s="207">
        <f t="shared" si="24"/>
        <v>0</v>
      </c>
      <c r="BI187" s="207">
        <f t="shared" si="25"/>
        <v>0</v>
      </c>
      <c r="BJ187" s="10" t="s">
        <v>74</v>
      </c>
      <c r="BK187" s="207">
        <f t="shared" si="26"/>
        <v>0</v>
      </c>
      <c r="BL187" s="10" t="s">
        <v>84</v>
      </c>
      <c r="BM187" s="10" t="s">
        <v>1276</v>
      </c>
    </row>
    <row r="188" spans="2:65" s="27" customFormat="1" ht="16.5" customHeight="1">
      <c r="B188" s="28"/>
      <c r="C188" s="196" t="s">
        <v>406</v>
      </c>
      <c r="D188" s="196" t="s">
        <v>146</v>
      </c>
      <c r="E188" s="197" t="s">
        <v>1277</v>
      </c>
      <c r="F188" s="198" t="s">
        <v>1278</v>
      </c>
      <c r="G188" s="199" t="s">
        <v>307</v>
      </c>
      <c r="H188" s="200">
        <v>2</v>
      </c>
      <c r="I188" s="201"/>
      <c r="J188" s="201"/>
      <c r="K188" s="202">
        <f t="shared" si="14"/>
        <v>0</v>
      </c>
      <c r="L188" s="198"/>
      <c r="M188" s="49"/>
      <c r="N188" s="203"/>
      <c r="O188" s="204" t="s">
        <v>38</v>
      </c>
      <c r="P188" s="125">
        <f t="shared" si="15"/>
        <v>0</v>
      </c>
      <c r="Q188" s="125">
        <f t="shared" si="16"/>
        <v>0</v>
      </c>
      <c r="R188" s="125">
        <f t="shared" si="17"/>
        <v>0</v>
      </c>
      <c r="S188" s="29"/>
      <c r="T188" s="205">
        <f t="shared" si="18"/>
        <v>0</v>
      </c>
      <c r="U188" s="205">
        <v>0.00033999999999999997</v>
      </c>
      <c r="V188" s="205">
        <f t="shared" si="19"/>
        <v>0.0006799999999999999</v>
      </c>
      <c r="W188" s="205">
        <v>0</v>
      </c>
      <c r="X188" s="206">
        <f t="shared" si="20"/>
        <v>0</v>
      </c>
      <c r="AR188" s="10" t="s">
        <v>84</v>
      </c>
      <c r="AT188" s="10" t="s">
        <v>146</v>
      </c>
      <c r="AU188" s="10" t="s">
        <v>78</v>
      </c>
      <c r="AY188" s="10" t="s">
        <v>144</v>
      </c>
      <c r="BE188" s="207">
        <f t="shared" si="21"/>
        <v>0</v>
      </c>
      <c r="BF188" s="207">
        <f t="shared" si="22"/>
        <v>0</v>
      </c>
      <c r="BG188" s="207">
        <f t="shared" si="23"/>
        <v>0</v>
      </c>
      <c r="BH188" s="207">
        <f t="shared" si="24"/>
        <v>0</v>
      </c>
      <c r="BI188" s="207">
        <f t="shared" si="25"/>
        <v>0</v>
      </c>
      <c r="BJ188" s="10" t="s">
        <v>74</v>
      </c>
      <c r="BK188" s="207">
        <f t="shared" si="26"/>
        <v>0</v>
      </c>
      <c r="BL188" s="10" t="s">
        <v>84</v>
      </c>
      <c r="BM188" s="10" t="s">
        <v>1279</v>
      </c>
    </row>
    <row r="189" spans="2:65" s="27" customFormat="1" ht="25.5" customHeight="1">
      <c r="B189" s="28"/>
      <c r="C189" s="245" t="s">
        <v>410</v>
      </c>
      <c r="D189" s="245" t="s">
        <v>281</v>
      </c>
      <c r="E189" s="246" t="s">
        <v>1280</v>
      </c>
      <c r="F189" s="247" t="s">
        <v>1281</v>
      </c>
      <c r="G189" s="248" t="s">
        <v>307</v>
      </c>
      <c r="H189" s="249">
        <v>2</v>
      </c>
      <c r="I189" s="250"/>
      <c r="J189" s="251"/>
      <c r="K189" s="252">
        <f t="shared" si="14"/>
        <v>0</v>
      </c>
      <c r="L189" s="247"/>
      <c r="M189" s="253"/>
      <c r="N189" s="254"/>
      <c r="O189" s="204" t="s">
        <v>38</v>
      </c>
      <c r="P189" s="125">
        <f t="shared" si="15"/>
        <v>0</v>
      </c>
      <c r="Q189" s="125">
        <f t="shared" si="16"/>
        <v>0</v>
      </c>
      <c r="R189" s="125">
        <f t="shared" si="17"/>
        <v>0</v>
      </c>
      <c r="S189" s="29"/>
      <c r="T189" s="205">
        <f t="shared" si="18"/>
        <v>0</v>
      </c>
      <c r="U189" s="205">
        <v>0.048</v>
      </c>
      <c r="V189" s="205">
        <f t="shared" si="19"/>
        <v>0.096</v>
      </c>
      <c r="W189" s="205">
        <v>0</v>
      </c>
      <c r="X189" s="206">
        <f t="shared" si="20"/>
        <v>0</v>
      </c>
      <c r="AR189" s="10" t="s">
        <v>96</v>
      </c>
      <c r="AT189" s="10" t="s">
        <v>281</v>
      </c>
      <c r="AU189" s="10" t="s">
        <v>78</v>
      </c>
      <c r="AY189" s="10" t="s">
        <v>144</v>
      </c>
      <c r="BE189" s="207">
        <f t="shared" si="21"/>
        <v>0</v>
      </c>
      <c r="BF189" s="207">
        <f t="shared" si="22"/>
        <v>0</v>
      </c>
      <c r="BG189" s="207">
        <f t="shared" si="23"/>
        <v>0</v>
      </c>
      <c r="BH189" s="207">
        <f t="shared" si="24"/>
        <v>0</v>
      </c>
      <c r="BI189" s="207">
        <f t="shared" si="25"/>
        <v>0</v>
      </c>
      <c r="BJ189" s="10" t="s">
        <v>74</v>
      </c>
      <c r="BK189" s="207">
        <f t="shared" si="26"/>
        <v>0</v>
      </c>
      <c r="BL189" s="10" t="s">
        <v>84</v>
      </c>
      <c r="BM189" s="10" t="s">
        <v>1282</v>
      </c>
    </row>
    <row r="190" spans="2:65" s="27" customFormat="1" ht="16.5" customHeight="1">
      <c r="B190" s="28"/>
      <c r="C190" s="196" t="s">
        <v>414</v>
      </c>
      <c r="D190" s="196" t="s">
        <v>146</v>
      </c>
      <c r="E190" s="197" t="s">
        <v>1283</v>
      </c>
      <c r="F190" s="198" t="s">
        <v>1284</v>
      </c>
      <c r="G190" s="199" t="s">
        <v>307</v>
      </c>
      <c r="H190" s="200">
        <v>1</v>
      </c>
      <c r="I190" s="201"/>
      <c r="J190" s="201"/>
      <c r="K190" s="202">
        <f t="shared" si="14"/>
        <v>0</v>
      </c>
      <c r="L190" s="198"/>
      <c r="M190" s="49"/>
      <c r="N190" s="203"/>
      <c r="O190" s="204" t="s">
        <v>38</v>
      </c>
      <c r="P190" s="125">
        <f t="shared" si="15"/>
        <v>0</v>
      </c>
      <c r="Q190" s="125">
        <f t="shared" si="16"/>
        <v>0</v>
      </c>
      <c r="R190" s="125">
        <f t="shared" si="17"/>
        <v>0</v>
      </c>
      <c r="S190" s="29"/>
      <c r="T190" s="205">
        <f t="shared" si="18"/>
        <v>0</v>
      </c>
      <c r="U190" s="205">
        <v>0.00033999999999999997</v>
      </c>
      <c r="V190" s="205">
        <f t="shared" si="19"/>
        <v>0.00033999999999999997</v>
      </c>
      <c r="W190" s="205">
        <v>0</v>
      </c>
      <c r="X190" s="206">
        <f t="shared" si="20"/>
        <v>0</v>
      </c>
      <c r="AR190" s="10" t="s">
        <v>84</v>
      </c>
      <c r="AT190" s="10" t="s">
        <v>146</v>
      </c>
      <c r="AU190" s="10" t="s">
        <v>78</v>
      </c>
      <c r="AY190" s="10" t="s">
        <v>144</v>
      </c>
      <c r="BE190" s="207">
        <f t="shared" si="21"/>
        <v>0</v>
      </c>
      <c r="BF190" s="207">
        <f t="shared" si="22"/>
        <v>0</v>
      </c>
      <c r="BG190" s="207">
        <f t="shared" si="23"/>
        <v>0</v>
      </c>
      <c r="BH190" s="207">
        <f t="shared" si="24"/>
        <v>0</v>
      </c>
      <c r="BI190" s="207">
        <f t="shared" si="25"/>
        <v>0</v>
      </c>
      <c r="BJ190" s="10" t="s">
        <v>74</v>
      </c>
      <c r="BK190" s="207">
        <f t="shared" si="26"/>
        <v>0</v>
      </c>
      <c r="BL190" s="10" t="s">
        <v>84</v>
      </c>
      <c r="BM190" s="10" t="s">
        <v>1285</v>
      </c>
    </row>
    <row r="191" spans="2:51" s="208" customFormat="1" ht="13.5">
      <c r="B191" s="209"/>
      <c r="C191" s="210"/>
      <c r="D191" s="211" t="s">
        <v>163</v>
      </c>
      <c r="E191" s="212"/>
      <c r="F191" s="213" t="s">
        <v>1286</v>
      </c>
      <c r="G191" s="210"/>
      <c r="H191" s="214">
        <v>1</v>
      </c>
      <c r="I191" s="215"/>
      <c r="J191" s="215"/>
      <c r="K191" s="210"/>
      <c r="L191" s="210"/>
      <c r="M191" s="216"/>
      <c r="N191" s="217"/>
      <c r="O191" s="218"/>
      <c r="P191" s="218"/>
      <c r="Q191" s="218"/>
      <c r="R191" s="218"/>
      <c r="S191" s="218"/>
      <c r="T191" s="218"/>
      <c r="U191" s="218"/>
      <c r="V191" s="218"/>
      <c r="W191" s="218"/>
      <c r="X191" s="219"/>
      <c r="AT191" s="220" t="s">
        <v>163</v>
      </c>
      <c r="AU191" s="220" t="s">
        <v>78</v>
      </c>
      <c r="AV191" s="208" t="s">
        <v>78</v>
      </c>
      <c r="AW191" s="208" t="s">
        <v>7</v>
      </c>
      <c r="AX191" s="208" t="s">
        <v>74</v>
      </c>
      <c r="AY191" s="220" t="s">
        <v>144</v>
      </c>
    </row>
    <row r="192" spans="2:65" s="27" customFormat="1" ht="16.5" customHeight="1">
      <c r="B192" s="28"/>
      <c r="C192" s="196" t="s">
        <v>418</v>
      </c>
      <c r="D192" s="196" t="s">
        <v>146</v>
      </c>
      <c r="E192" s="197" t="s">
        <v>1287</v>
      </c>
      <c r="F192" s="198" t="s">
        <v>1288</v>
      </c>
      <c r="G192" s="199" t="s">
        <v>307</v>
      </c>
      <c r="H192" s="200">
        <v>7</v>
      </c>
      <c r="I192" s="201"/>
      <c r="J192" s="201"/>
      <c r="K192" s="202">
        <f>ROUND(P192*H192,2)</f>
        <v>0</v>
      </c>
      <c r="L192" s="198"/>
      <c r="M192" s="49"/>
      <c r="N192" s="203"/>
      <c r="O192" s="204" t="s">
        <v>38</v>
      </c>
      <c r="P192" s="125">
        <f>I192+J192</f>
        <v>0</v>
      </c>
      <c r="Q192" s="125">
        <f>ROUND(I192*H192,2)</f>
        <v>0</v>
      </c>
      <c r="R192" s="125">
        <f>ROUND(J192*H192,2)</f>
        <v>0</v>
      </c>
      <c r="S192" s="29"/>
      <c r="T192" s="205">
        <f>S192*H192</f>
        <v>0</v>
      </c>
      <c r="U192" s="205">
        <v>0</v>
      </c>
      <c r="V192" s="205">
        <f>U192*H192</f>
        <v>0</v>
      </c>
      <c r="W192" s="205">
        <v>0</v>
      </c>
      <c r="X192" s="206">
        <f>W192*H192</f>
        <v>0</v>
      </c>
      <c r="AR192" s="10" t="s">
        <v>84</v>
      </c>
      <c r="AT192" s="10" t="s">
        <v>146</v>
      </c>
      <c r="AU192" s="10" t="s">
        <v>78</v>
      </c>
      <c r="AY192" s="10" t="s">
        <v>144</v>
      </c>
      <c r="BE192" s="207">
        <f>IF(O192="základní",K192,0)</f>
        <v>0</v>
      </c>
      <c r="BF192" s="207">
        <f>IF(O192="snížená",K192,0)</f>
        <v>0</v>
      </c>
      <c r="BG192" s="207">
        <f>IF(O192="zákl. přenesená",K192,0)</f>
        <v>0</v>
      </c>
      <c r="BH192" s="207">
        <f>IF(O192="sníž. přenesená",K192,0)</f>
        <v>0</v>
      </c>
      <c r="BI192" s="207">
        <f>IF(O192="nulová",K192,0)</f>
        <v>0</v>
      </c>
      <c r="BJ192" s="10" t="s">
        <v>74</v>
      </c>
      <c r="BK192" s="207">
        <f>ROUND(P192*H192,2)</f>
        <v>0</v>
      </c>
      <c r="BL192" s="10" t="s">
        <v>84</v>
      </c>
      <c r="BM192" s="10" t="s">
        <v>1289</v>
      </c>
    </row>
    <row r="193" spans="2:65" s="27" customFormat="1" ht="25.5" customHeight="1">
      <c r="B193" s="28"/>
      <c r="C193" s="245" t="s">
        <v>422</v>
      </c>
      <c r="D193" s="245" t="s">
        <v>281</v>
      </c>
      <c r="E193" s="246" t="s">
        <v>1290</v>
      </c>
      <c r="F193" s="247" t="s">
        <v>1291</v>
      </c>
      <c r="G193" s="248" t="s">
        <v>307</v>
      </c>
      <c r="H193" s="249">
        <v>7.105</v>
      </c>
      <c r="I193" s="250"/>
      <c r="J193" s="251"/>
      <c r="K193" s="252">
        <f>ROUND(P193*H193,2)</f>
        <v>0</v>
      </c>
      <c r="L193" s="247"/>
      <c r="M193" s="253"/>
      <c r="N193" s="254"/>
      <c r="O193" s="204" t="s">
        <v>38</v>
      </c>
      <c r="P193" s="125">
        <f>I193+J193</f>
        <v>0</v>
      </c>
      <c r="Q193" s="125">
        <f>ROUND(I193*H193,2)</f>
        <v>0</v>
      </c>
      <c r="R193" s="125">
        <f>ROUND(J193*H193,2)</f>
        <v>0</v>
      </c>
      <c r="S193" s="29"/>
      <c r="T193" s="205">
        <f>S193*H193</f>
        <v>0</v>
      </c>
      <c r="U193" s="205">
        <v>0.00283</v>
      </c>
      <c r="V193" s="205">
        <f>U193*H193</f>
        <v>0.02010715</v>
      </c>
      <c r="W193" s="205">
        <v>0</v>
      </c>
      <c r="X193" s="206">
        <f>W193*H193</f>
        <v>0</v>
      </c>
      <c r="AR193" s="10" t="s">
        <v>96</v>
      </c>
      <c r="AT193" s="10" t="s">
        <v>281</v>
      </c>
      <c r="AU193" s="10" t="s">
        <v>78</v>
      </c>
      <c r="AY193" s="10" t="s">
        <v>144</v>
      </c>
      <c r="BE193" s="207">
        <f>IF(O193="základní",K193,0)</f>
        <v>0</v>
      </c>
      <c r="BF193" s="207">
        <f>IF(O193="snížená",K193,0)</f>
        <v>0</v>
      </c>
      <c r="BG193" s="207">
        <f>IF(O193="zákl. přenesená",K193,0)</f>
        <v>0</v>
      </c>
      <c r="BH193" s="207">
        <f>IF(O193="sníž. přenesená",K193,0)</f>
        <v>0</v>
      </c>
      <c r="BI193" s="207">
        <f>IF(O193="nulová",K193,0)</f>
        <v>0</v>
      </c>
      <c r="BJ193" s="10" t="s">
        <v>74</v>
      </c>
      <c r="BK193" s="207">
        <f>ROUND(P193*H193,2)</f>
        <v>0</v>
      </c>
      <c r="BL193" s="10" t="s">
        <v>84</v>
      </c>
      <c r="BM193" s="10" t="s">
        <v>1292</v>
      </c>
    </row>
    <row r="194" spans="2:51" s="208" customFormat="1" ht="13.5">
      <c r="B194" s="209"/>
      <c r="C194" s="210"/>
      <c r="D194" s="211" t="s">
        <v>163</v>
      </c>
      <c r="E194" s="212"/>
      <c r="F194" s="213" t="s">
        <v>1242</v>
      </c>
      <c r="G194" s="210"/>
      <c r="H194" s="214">
        <v>7.105</v>
      </c>
      <c r="I194" s="215"/>
      <c r="J194" s="215"/>
      <c r="K194" s="210"/>
      <c r="L194" s="210"/>
      <c r="M194" s="216"/>
      <c r="N194" s="217"/>
      <c r="O194" s="218"/>
      <c r="P194" s="218"/>
      <c r="Q194" s="218"/>
      <c r="R194" s="218"/>
      <c r="S194" s="218"/>
      <c r="T194" s="218"/>
      <c r="U194" s="218"/>
      <c r="V194" s="218"/>
      <c r="W194" s="218"/>
      <c r="X194" s="219"/>
      <c r="AT194" s="220" t="s">
        <v>163</v>
      </c>
      <c r="AU194" s="220" t="s">
        <v>78</v>
      </c>
      <c r="AV194" s="208" t="s">
        <v>78</v>
      </c>
      <c r="AW194" s="208" t="s">
        <v>7</v>
      </c>
      <c r="AX194" s="208" t="s">
        <v>74</v>
      </c>
      <c r="AY194" s="220" t="s">
        <v>144</v>
      </c>
    </row>
    <row r="195" spans="2:65" s="27" customFormat="1" ht="16.5" customHeight="1">
      <c r="B195" s="28"/>
      <c r="C195" s="245" t="s">
        <v>426</v>
      </c>
      <c r="D195" s="245" t="s">
        <v>281</v>
      </c>
      <c r="E195" s="246" t="s">
        <v>1293</v>
      </c>
      <c r="F195" s="247" t="s">
        <v>1294</v>
      </c>
      <c r="G195" s="248" t="s">
        <v>307</v>
      </c>
      <c r="H195" s="249">
        <v>7</v>
      </c>
      <c r="I195" s="250"/>
      <c r="J195" s="251"/>
      <c r="K195" s="252">
        <f aca="true" t="shared" si="27" ref="K195:K203">ROUND(P195*H195,2)</f>
        <v>0</v>
      </c>
      <c r="L195" s="247"/>
      <c r="M195" s="253"/>
      <c r="N195" s="254"/>
      <c r="O195" s="204" t="s">
        <v>38</v>
      </c>
      <c r="P195" s="125">
        <f aca="true" t="shared" si="28" ref="P195:P203">I195+J195</f>
        <v>0</v>
      </c>
      <c r="Q195" s="125">
        <f aca="true" t="shared" si="29" ref="Q195:Q203">ROUND(I195*H195,2)</f>
        <v>0</v>
      </c>
      <c r="R195" s="125">
        <f aca="true" t="shared" si="30" ref="R195:R203">ROUND(J195*H195,2)</f>
        <v>0</v>
      </c>
      <c r="S195" s="29"/>
      <c r="T195" s="205">
        <f aca="true" t="shared" si="31" ref="T195:T203">S195*H195</f>
        <v>0</v>
      </c>
      <c r="U195" s="205">
        <v>0.0024</v>
      </c>
      <c r="V195" s="205">
        <f aca="true" t="shared" si="32" ref="V195:V203">U195*H195</f>
        <v>0.0168</v>
      </c>
      <c r="W195" s="205">
        <v>0</v>
      </c>
      <c r="X195" s="206">
        <f aca="true" t="shared" si="33" ref="X195:X203">W195*H195</f>
        <v>0</v>
      </c>
      <c r="AR195" s="10" t="s">
        <v>96</v>
      </c>
      <c r="AT195" s="10" t="s">
        <v>281</v>
      </c>
      <c r="AU195" s="10" t="s">
        <v>78</v>
      </c>
      <c r="AY195" s="10" t="s">
        <v>144</v>
      </c>
      <c r="BE195" s="207">
        <f aca="true" t="shared" si="34" ref="BE195:BE203">IF(O195="základní",K195,0)</f>
        <v>0</v>
      </c>
      <c r="BF195" s="207">
        <f aca="true" t="shared" si="35" ref="BF195:BF203">IF(O195="snížená",K195,0)</f>
        <v>0</v>
      </c>
      <c r="BG195" s="207">
        <f aca="true" t="shared" si="36" ref="BG195:BG203">IF(O195="zákl. přenesená",K195,0)</f>
        <v>0</v>
      </c>
      <c r="BH195" s="207">
        <f aca="true" t="shared" si="37" ref="BH195:BH203">IF(O195="sníž. přenesená",K195,0)</f>
        <v>0</v>
      </c>
      <c r="BI195" s="207">
        <f aca="true" t="shared" si="38" ref="BI195:BI203">IF(O195="nulová",K195,0)</f>
        <v>0</v>
      </c>
      <c r="BJ195" s="10" t="s">
        <v>74</v>
      </c>
      <c r="BK195" s="207">
        <f aca="true" t="shared" si="39" ref="BK195:BK203">ROUND(P195*H195,2)</f>
        <v>0</v>
      </c>
      <c r="BL195" s="10" t="s">
        <v>84</v>
      </c>
      <c r="BM195" s="10" t="s">
        <v>1295</v>
      </c>
    </row>
    <row r="196" spans="2:65" s="27" customFormat="1" ht="16.5" customHeight="1">
      <c r="B196" s="28"/>
      <c r="C196" s="196" t="s">
        <v>430</v>
      </c>
      <c r="D196" s="196" t="s">
        <v>146</v>
      </c>
      <c r="E196" s="197" t="s">
        <v>1296</v>
      </c>
      <c r="F196" s="198" t="s">
        <v>1297</v>
      </c>
      <c r="G196" s="199" t="s">
        <v>161</v>
      </c>
      <c r="H196" s="200">
        <v>7</v>
      </c>
      <c r="I196" s="201"/>
      <c r="J196" s="201"/>
      <c r="K196" s="202">
        <f t="shared" si="27"/>
        <v>0</v>
      </c>
      <c r="L196" s="198"/>
      <c r="M196" s="49"/>
      <c r="N196" s="203"/>
      <c r="O196" s="204" t="s">
        <v>38</v>
      </c>
      <c r="P196" s="125">
        <f t="shared" si="28"/>
        <v>0</v>
      </c>
      <c r="Q196" s="125">
        <f t="shared" si="29"/>
        <v>0</v>
      </c>
      <c r="R196" s="125">
        <f t="shared" si="30"/>
        <v>0</v>
      </c>
      <c r="S196" s="29"/>
      <c r="T196" s="205">
        <f t="shared" si="31"/>
        <v>0</v>
      </c>
      <c r="U196" s="205">
        <v>0</v>
      </c>
      <c r="V196" s="205">
        <f t="shared" si="32"/>
        <v>0</v>
      </c>
      <c r="W196" s="205">
        <v>0</v>
      </c>
      <c r="X196" s="206">
        <f t="shared" si="33"/>
        <v>0</v>
      </c>
      <c r="AR196" s="10" t="s">
        <v>84</v>
      </c>
      <c r="AT196" s="10" t="s">
        <v>146</v>
      </c>
      <c r="AU196" s="10" t="s">
        <v>78</v>
      </c>
      <c r="AY196" s="10" t="s">
        <v>144</v>
      </c>
      <c r="BE196" s="207">
        <f t="shared" si="34"/>
        <v>0</v>
      </c>
      <c r="BF196" s="207">
        <f t="shared" si="35"/>
        <v>0</v>
      </c>
      <c r="BG196" s="207">
        <f t="shared" si="36"/>
        <v>0</v>
      </c>
      <c r="BH196" s="207">
        <f t="shared" si="37"/>
        <v>0</v>
      </c>
      <c r="BI196" s="207">
        <f t="shared" si="38"/>
        <v>0</v>
      </c>
      <c r="BJ196" s="10" t="s">
        <v>74</v>
      </c>
      <c r="BK196" s="207">
        <f t="shared" si="39"/>
        <v>0</v>
      </c>
      <c r="BL196" s="10" t="s">
        <v>84</v>
      </c>
      <c r="BM196" s="10" t="s">
        <v>1298</v>
      </c>
    </row>
    <row r="197" spans="2:65" s="27" customFormat="1" ht="16.5" customHeight="1">
      <c r="B197" s="28"/>
      <c r="C197" s="196" t="s">
        <v>434</v>
      </c>
      <c r="D197" s="196" t="s">
        <v>146</v>
      </c>
      <c r="E197" s="197" t="s">
        <v>1299</v>
      </c>
      <c r="F197" s="198" t="s">
        <v>1300</v>
      </c>
      <c r="G197" s="199" t="s">
        <v>161</v>
      </c>
      <c r="H197" s="200">
        <v>176.55</v>
      </c>
      <c r="I197" s="201"/>
      <c r="J197" s="201"/>
      <c r="K197" s="202">
        <f t="shared" si="27"/>
        <v>0</v>
      </c>
      <c r="L197" s="198"/>
      <c r="M197" s="49"/>
      <c r="N197" s="203"/>
      <c r="O197" s="204" t="s">
        <v>38</v>
      </c>
      <c r="P197" s="125">
        <f t="shared" si="28"/>
        <v>0</v>
      </c>
      <c r="Q197" s="125">
        <f t="shared" si="29"/>
        <v>0</v>
      </c>
      <c r="R197" s="125">
        <f t="shared" si="30"/>
        <v>0</v>
      </c>
      <c r="S197" s="29"/>
      <c r="T197" s="205">
        <f t="shared" si="31"/>
        <v>0</v>
      </c>
      <c r="U197" s="205">
        <v>0</v>
      </c>
      <c r="V197" s="205">
        <f t="shared" si="32"/>
        <v>0</v>
      </c>
      <c r="W197" s="205">
        <v>0</v>
      </c>
      <c r="X197" s="206">
        <f t="shared" si="33"/>
        <v>0</v>
      </c>
      <c r="AR197" s="10" t="s">
        <v>84</v>
      </c>
      <c r="AT197" s="10" t="s">
        <v>146</v>
      </c>
      <c r="AU197" s="10" t="s">
        <v>78</v>
      </c>
      <c r="AY197" s="10" t="s">
        <v>144</v>
      </c>
      <c r="BE197" s="207">
        <f t="shared" si="34"/>
        <v>0</v>
      </c>
      <c r="BF197" s="207">
        <f t="shared" si="35"/>
        <v>0</v>
      </c>
      <c r="BG197" s="207">
        <f t="shared" si="36"/>
        <v>0</v>
      </c>
      <c r="BH197" s="207">
        <f t="shared" si="37"/>
        <v>0</v>
      </c>
      <c r="BI197" s="207">
        <f t="shared" si="38"/>
        <v>0</v>
      </c>
      <c r="BJ197" s="10" t="s">
        <v>74</v>
      </c>
      <c r="BK197" s="207">
        <f t="shared" si="39"/>
        <v>0</v>
      </c>
      <c r="BL197" s="10" t="s">
        <v>84</v>
      </c>
      <c r="BM197" s="10" t="s">
        <v>1301</v>
      </c>
    </row>
    <row r="198" spans="2:65" s="27" customFormat="1" ht="16.5" customHeight="1">
      <c r="B198" s="28"/>
      <c r="C198" s="196" t="s">
        <v>438</v>
      </c>
      <c r="D198" s="196" t="s">
        <v>146</v>
      </c>
      <c r="E198" s="197" t="s">
        <v>632</v>
      </c>
      <c r="F198" s="198" t="s">
        <v>1302</v>
      </c>
      <c r="G198" s="199" t="s">
        <v>161</v>
      </c>
      <c r="H198" s="200">
        <v>7</v>
      </c>
      <c r="I198" s="201"/>
      <c r="J198" s="201"/>
      <c r="K198" s="202">
        <f t="shared" si="27"/>
        <v>0</v>
      </c>
      <c r="L198" s="198"/>
      <c r="M198" s="49"/>
      <c r="N198" s="203"/>
      <c r="O198" s="204" t="s">
        <v>38</v>
      </c>
      <c r="P198" s="125">
        <f t="shared" si="28"/>
        <v>0</v>
      </c>
      <c r="Q198" s="125">
        <f t="shared" si="29"/>
        <v>0</v>
      </c>
      <c r="R198" s="125">
        <f t="shared" si="30"/>
        <v>0</v>
      </c>
      <c r="S198" s="29"/>
      <c r="T198" s="205">
        <f t="shared" si="31"/>
        <v>0</v>
      </c>
      <c r="U198" s="205">
        <v>0</v>
      </c>
      <c r="V198" s="205">
        <f t="shared" si="32"/>
        <v>0</v>
      </c>
      <c r="W198" s="205">
        <v>0</v>
      </c>
      <c r="X198" s="206">
        <f t="shared" si="33"/>
        <v>0</v>
      </c>
      <c r="AR198" s="10" t="s">
        <v>84</v>
      </c>
      <c r="AT198" s="10" t="s">
        <v>146</v>
      </c>
      <c r="AU198" s="10" t="s">
        <v>78</v>
      </c>
      <c r="AY198" s="10" t="s">
        <v>144</v>
      </c>
      <c r="BE198" s="207">
        <f t="shared" si="34"/>
        <v>0</v>
      </c>
      <c r="BF198" s="207">
        <f t="shared" si="35"/>
        <v>0</v>
      </c>
      <c r="BG198" s="207">
        <f t="shared" si="36"/>
        <v>0</v>
      </c>
      <c r="BH198" s="207">
        <f t="shared" si="37"/>
        <v>0</v>
      </c>
      <c r="BI198" s="207">
        <f t="shared" si="38"/>
        <v>0</v>
      </c>
      <c r="BJ198" s="10" t="s">
        <v>74</v>
      </c>
      <c r="BK198" s="207">
        <f t="shared" si="39"/>
        <v>0</v>
      </c>
      <c r="BL198" s="10" t="s">
        <v>84</v>
      </c>
      <c r="BM198" s="10" t="s">
        <v>1303</v>
      </c>
    </row>
    <row r="199" spans="2:65" s="27" customFormat="1" ht="16.5" customHeight="1">
      <c r="B199" s="28"/>
      <c r="C199" s="196" t="s">
        <v>442</v>
      </c>
      <c r="D199" s="196" t="s">
        <v>146</v>
      </c>
      <c r="E199" s="197" t="s">
        <v>351</v>
      </c>
      <c r="F199" s="198" t="s">
        <v>352</v>
      </c>
      <c r="G199" s="199" t="s">
        <v>161</v>
      </c>
      <c r="H199" s="200">
        <v>176.55</v>
      </c>
      <c r="I199" s="201"/>
      <c r="J199" s="201"/>
      <c r="K199" s="202">
        <f t="shared" si="27"/>
        <v>0</v>
      </c>
      <c r="L199" s="198"/>
      <c r="M199" s="49"/>
      <c r="N199" s="203"/>
      <c r="O199" s="204" t="s">
        <v>38</v>
      </c>
      <c r="P199" s="125">
        <f t="shared" si="28"/>
        <v>0</v>
      </c>
      <c r="Q199" s="125">
        <f t="shared" si="29"/>
        <v>0</v>
      </c>
      <c r="R199" s="125">
        <f t="shared" si="30"/>
        <v>0</v>
      </c>
      <c r="S199" s="29"/>
      <c r="T199" s="205">
        <f t="shared" si="31"/>
        <v>0</v>
      </c>
      <c r="U199" s="205">
        <v>0</v>
      </c>
      <c r="V199" s="205">
        <f t="shared" si="32"/>
        <v>0</v>
      </c>
      <c r="W199" s="205">
        <v>0</v>
      </c>
      <c r="X199" s="206">
        <f t="shared" si="33"/>
        <v>0</v>
      </c>
      <c r="AR199" s="10" t="s">
        <v>84</v>
      </c>
      <c r="AT199" s="10" t="s">
        <v>146</v>
      </c>
      <c r="AU199" s="10" t="s">
        <v>78</v>
      </c>
      <c r="AY199" s="10" t="s">
        <v>144</v>
      </c>
      <c r="BE199" s="207">
        <f t="shared" si="34"/>
        <v>0</v>
      </c>
      <c r="BF199" s="207">
        <f t="shared" si="35"/>
        <v>0</v>
      </c>
      <c r="BG199" s="207">
        <f t="shared" si="36"/>
        <v>0</v>
      </c>
      <c r="BH199" s="207">
        <f t="shared" si="37"/>
        <v>0</v>
      </c>
      <c r="BI199" s="207">
        <f t="shared" si="38"/>
        <v>0</v>
      </c>
      <c r="BJ199" s="10" t="s">
        <v>74</v>
      </c>
      <c r="BK199" s="207">
        <f t="shared" si="39"/>
        <v>0</v>
      </c>
      <c r="BL199" s="10" t="s">
        <v>84</v>
      </c>
      <c r="BM199" s="10" t="s">
        <v>1304</v>
      </c>
    </row>
    <row r="200" spans="2:65" s="27" customFormat="1" ht="16.5" customHeight="1">
      <c r="B200" s="28"/>
      <c r="C200" s="196" t="s">
        <v>446</v>
      </c>
      <c r="D200" s="196" t="s">
        <v>146</v>
      </c>
      <c r="E200" s="197" t="s">
        <v>355</v>
      </c>
      <c r="F200" s="198" t="s">
        <v>1305</v>
      </c>
      <c r="G200" s="199" t="s">
        <v>307</v>
      </c>
      <c r="H200" s="200">
        <v>8</v>
      </c>
      <c r="I200" s="201"/>
      <c r="J200" s="201"/>
      <c r="K200" s="202">
        <f t="shared" si="27"/>
        <v>0</v>
      </c>
      <c r="L200" s="198"/>
      <c r="M200" s="49"/>
      <c r="N200" s="203"/>
      <c r="O200" s="204" t="s">
        <v>38</v>
      </c>
      <c r="P200" s="125">
        <f t="shared" si="28"/>
        <v>0</v>
      </c>
      <c r="Q200" s="125">
        <f t="shared" si="29"/>
        <v>0</v>
      </c>
      <c r="R200" s="125">
        <f t="shared" si="30"/>
        <v>0</v>
      </c>
      <c r="S200" s="29"/>
      <c r="T200" s="205">
        <f t="shared" si="31"/>
        <v>0</v>
      </c>
      <c r="U200" s="205">
        <v>0.46156</v>
      </c>
      <c r="V200" s="205">
        <f t="shared" si="32"/>
        <v>3.69248</v>
      </c>
      <c r="W200" s="205">
        <v>0</v>
      </c>
      <c r="X200" s="206">
        <f t="shared" si="33"/>
        <v>0</v>
      </c>
      <c r="AR200" s="10" t="s">
        <v>84</v>
      </c>
      <c r="AT200" s="10" t="s">
        <v>146</v>
      </c>
      <c r="AU200" s="10" t="s">
        <v>78</v>
      </c>
      <c r="AY200" s="10" t="s">
        <v>144</v>
      </c>
      <c r="BE200" s="207">
        <f t="shared" si="34"/>
        <v>0</v>
      </c>
      <c r="BF200" s="207">
        <f t="shared" si="35"/>
        <v>0</v>
      </c>
      <c r="BG200" s="207">
        <f t="shared" si="36"/>
        <v>0</v>
      </c>
      <c r="BH200" s="207">
        <f t="shared" si="37"/>
        <v>0</v>
      </c>
      <c r="BI200" s="207">
        <f t="shared" si="38"/>
        <v>0</v>
      </c>
      <c r="BJ200" s="10" t="s">
        <v>74</v>
      </c>
      <c r="BK200" s="207">
        <f t="shared" si="39"/>
        <v>0</v>
      </c>
      <c r="BL200" s="10" t="s">
        <v>84</v>
      </c>
      <c r="BM200" s="10" t="s">
        <v>1306</v>
      </c>
    </row>
    <row r="201" spans="2:65" s="27" customFormat="1" ht="16.5" customHeight="1">
      <c r="B201" s="28"/>
      <c r="C201" s="196" t="s">
        <v>452</v>
      </c>
      <c r="D201" s="196" t="s">
        <v>146</v>
      </c>
      <c r="E201" s="197" t="s">
        <v>617</v>
      </c>
      <c r="F201" s="198" t="s">
        <v>618</v>
      </c>
      <c r="G201" s="199" t="s">
        <v>307</v>
      </c>
      <c r="H201" s="200">
        <v>7</v>
      </c>
      <c r="I201" s="201"/>
      <c r="J201" s="201"/>
      <c r="K201" s="202">
        <f t="shared" si="27"/>
        <v>0</v>
      </c>
      <c r="L201" s="198"/>
      <c r="M201" s="49"/>
      <c r="N201" s="203"/>
      <c r="O201" s="204" t="s">
        <v>38</v>
      </c>
      <c r="P201" s="125">
        <f t="shared" si="28"/>
        <v>0</v>
      </c>
      <c r="Q201" s="125">
        <f t="shared" si="29"/>
        <v>0</v>
      </c>
      <c r="R201" s="125">
        <f t="shared" si="30"/>
        <v>0</v>
      </c>
      <c r="S201" s="29"/>
      <c r="T201" s="205">
        <f t="shared" si="31"/>
        <v>0</v>
      </c>
      <c r="U201" s="205">
        <v>0.06383</v>
      </c>
      <c r="V201" s="205">
        <f t="shared" si="32"/>
        <v>0.44681</v>
      </c>
      <c r="W201" s="205">
        <v>0</v>
      </c>
      <c r="X201" s="206">
        <f t="shared" si="33"/>
        <v>0</v>
      </c>
      <c r="AR201" s="10" t="s">
        <v>84</v>
      </c>
      <c r="AT201" s="10" t="s">
        <v>146</v>
      </c>
      <c r="AU201" s="10" t="s">
        <v>78</v>
      </c>
      <c r="AY201" s="10" t="s">
        <v>144</v>
      </c>
      <c r="BE201" s="207">
        <f t="shared" si="34"/>
        <v>0</v>
      </c>
      <c r="BF201" s="207">
        <f t="shared" si="35"/>
        <v>0</v>
      </c>
      <c r="BG201" s="207">
        <f t="shared" si="36"/>
        <v>0</v>
      </c>
      <c r="BH201" s="207">
        <f t="shared" si="37"/>
        <v>0</v>
      </c>
      <c r="BI201" s="207">
        <f t="shared" si="38"/>
        <v>0</v>
      </c>
      <c r="BJ201" s="10" t="s">
        <v>74</v>
      </c>
      <c r="BK201" s="207">
        <f t="shared" si="39"/>
        <v>0</v>
      </c>
      <c r="BL201" s="10" t="s">
        <v>84</v>
      </c>
      <c r="BM201" s="10" t="s">
        <v>1307</v>
      </c>
    </row>
    <row r="202" spans="2:65" s="27" customFormat="1" ht="16.5" customHeight="1">
      <c r="B202" s="28"/>
      <c r="C202" s="245" t="s">
        <v>460</v>
      </c>
      <c r="D202" s="245" t="s">
        <v>281</v>
      </c>
      <c r="E202" s="246" t="s">
        <v>620</v>
      </c>
      <c r="F202" s="247" t="s">
        <v>621</v>
      </c>
      <c r="G202" s="248" t="s">
        <v>307</v>
      </c>
      <c r="H202" s="249">
        <v>7</v>
      </c>
      <c r="I202" s="250"/>
      <c r="J202" s="251"/>
      <c r="K202" s="252">
        <f t="shared" si="27"/>
        <v>0</v>
      </c>
      <c r="L202" s="247"/>
      <c r="M202" s="253"/>
      <c r="N202" s="254"/>
      <c r="O202" s="204" t="s">
        <v>38</v>
      </c>
      <c r="P202" s="125">
        <f t="shared" si="28"/>
        <v>0</v>
      </c>
      <c r="Q202" s="125">
        <f t="shared" si="29"/>
        <v>0</v>
      </c>
      <c r="R202" s="125">
        <f t="shared" si="30"/>
        <v>0</v>
      </c>
      <c r="S202" s="29"/>
      <c r="T202" s="205">
        <f t="shared" si="31"/>
        <v>0</v>
      </c>
      <c r="U202" s="205">
        <v>0.0065</v>
      </c>
      <c r="V202" s="205">
        <f t="shared" si="32"/>
        <v>0.0455</v>
      </c>
      <c r="W202" s="205">
        <v>0</v>
      </c>
      <c r="X202" s="206">
        <f t="shared" si="33"/>
        <v>0</v>
      </c>
      <c r="AR202" s="10" t="s">
        <v>96</v>
      </c>
      <c r="AT202" s="10" t="s">
        <v>281</v>
      </c>
      <c r="AU202" s="10" t="s">
        <v>78</v>
      </c>
      <c r="AY202" s="10" t="s">
        <v>144</v>
      </c>
      <c r="BE202" s="207">
        <f t="shared" si="34"/>
        <v>0</v>
      </c>
      <c r="BF202" s="207">
        <f t="shared" si="35"/>
        <v>0</v>
      </c>
      <c r="BG202" s="207">
        <f t="shared" si="36"/>
        <v>0</v>
      </c>
      <c r="BH202" s="207">
        <f t="shared" si="37"/>
        <v>0</v>
      </c>
      <c r="BI202" s="207">
        <f t="shared" si="38"/>
        <v>0</v>
      </c>
      <c r="BJ202" s="10" t="s">
        <v>74</v>
      </c>
      <c r="BK202" s="207">
        <f t="shared" si="39"/>
        <v>0</v>
      </c>
      <c r="BL202" s="10" t="s">
        <v>84</v>
      </c>
      <c r="BM202" s="10" t="s">
        <v>1308</v>
      </c>
    </row>
    <row r="203" spans="2:65" s="27" customFormat="1" ht="16.5" customHeight="1">
      <c r="B203" s="28"/>
      <c r="C203" s="245" t="s">
        <v>466</v>
      </c>
      <c r="D203" s="245" t="s">
        <v>281</v>
      </c>
      <c r="E203" s="246" t="s">
        <v>607</v>
      </c>
      <c r="F203" s="247" t="s">
        <v>608</v>
      </c>
      <c r="G203" s="248" t="s">
        <v>307</v>
      </c>
      <c r="H203" s="249">
        <v>11</v>
      </c>
      <c r="I203" s="250"/>
      <c r="J203" s="251"/>
      <c r="K203" s="252">
        <f t="shared" si="27"/>
        <v>0</v>
      </c>
      <c r="L203" s="247"/>
      <c r="M203" s="253"/>
      <c r="N203" s="254"/>
      <c r="O203" s="204" t="s">
        <v>38</v>
      </c>
      <c r="P203" s="125">
        <f t="shared" si="28"/>
        <v>0</v>
      </c>
      <c r="Q203" s="125">
        <f t="shared" si="29"/>
        <v>0</v>
      </c>
      <c r="R203" s="125">
        <f t="shared" si="30"/>
        <v>0</v>
      </c>
      <c r="S203" s="29"/>
      <c r="T203" s="205">
        <f t="shared" si="31"/>
        <v>0</v>
      </c>
      <c r="U203" s="205">
        <v>0.0065</v>
      </c>
      <c r="V203" s="205">
        <f t="shared" si="32"/>
        <v>0.0715</v>
      </c>
      <c r="W203" s="205">
        <v>0</v>
      </c>
      <c r="X203" s="206">
        <f t="shared" si="33"/>
        <v>0</v>
      </c>
      <c r="AR203" s="10" t="s">
        <v>96</v>
      </c>
      <c r="AT203" s="10" t="s">
        <v>281</v>
      </c>
      <c r="AU203" s="10" t="s">
        <v>78</v>
      </c>
      <c r="AY203" s="10" t="s">
        <v>144</v>
      </c>
      <c r="BE203" s="207">
        <f t="shared" si="34"/>
        <v>0</v>
      </c>
      <c r="BF203" s="207">
        <f t="shared" si="35"/>
        <v>0</v>
      </c>
      <c r="BG203" s="207">
        <f t="shared" si="36"/>
        <v>0</v>
      </c>
      <c r="BH203" s="207">
        <f t="shared" si="37"/>
        <v>0</v>
      </c>
      <c r="BI203" s="207">
        <f t="shared" si="38"/>
        <v>0</v>
      </c>
      <c r="BJ203" s="10" t="s">
        <v>74</v>
      </c>
      <c r="BK203" s="207">
        <f t="shared" si="39"/>
        <v>0</v>
      </c>
      <c r="BL203" s="10" t="s">
        <v>84</v>
      </c>
      <c r="BM203" s="10" t="s">
        <v>1309</v>
      </c>
    </row>
    <row r="204" spans="2:51" s="208" customFormat="1" ht="13.5">
      <c r="B204" s="209"/>
      <c r="C204" s="210"/>
      <c r="D204" s="211" t="s">
        <v>163</v>
      </c>
      <c r="E204" s="212"/>
      <c r="F204" s="213" t="s">
        <v>1310</v>
      </c>
      <c r="G204" s="210"/>
      <c r="H204" s="214">
        <v>11</v>
      </c>
      <c r="I204" s="215"/>
      <c r="J204" s="215"/>
      <c r="K204" s="210"/>
      <c r="L204" s="210"/>
      <c r="M204" s="216"/>
      <c r="N204" s="217"/>
      <c r="O204" s="218"/>
      <c r="P204" s="218"/>
      <c r="Q204" s="218"/>
      <c r="R204" s="218"/>
      <c r="S204" s="218"/>
      <c r="T204" s="218"/>
      <c r="U204" s="218"/>
      <c r="V204" s="218"/>
      <c r="W204" s="218"/>
      <c r="X204" s="219"/>
      <c r="AT204" s="220" t="s">
        <v>163</v>
      </c>
      <c r="AU204" s="220" t="s">
        <v>78</v>
      </c>
      <c r="AV204" s="208" t="s">
        <v>78</v>
      </c>
      <c r="AW204" s="208" t="s">
        <v>7</v>
      </c>
      <c r="AX204" s="208" t="s">
        <v>74</v>
      </c>
      <c r="AY204" s="220" t="s">
        <v>144</v>
      </c>
    </row>
    <row r="205" spans="2:65" s="27" customFormat="1" ht="16.5" customHeight="1">
      <c r="B205" s="28"/>
      <c r="C205" s="196" t="s">
        <v>471</v>
      </c>
      <c r="D205" s="196" t="s">
        <v>146</v>
      </c>
      <c r="E205" s="197" t="s">
        <v>1311</v>
      </c>
      <c r="F205" s="198" t="s">
        <v>1312</v>
      </c>
      <c r="G205" s="199" t="s">
        <v>307</v>
      </c>
      <c r="H205" s="200">
        <v>4</v>
      </c>
      <c r="I205" s="201"/>
      <c r="J205" s="201"/>
      <c r="K205" s="202">
        <f aca="true" t="shared" si="40" ref="K205:K210">ROUND(P205*H205,2)</f>
        <v>0</v>
      </c>
      <c r="L205" s="198"/>
      <c r="M205" s="49"/>
      <c r="N205" s="203"/>
      <c r="O205" s="204" t="s">
        <v>38</v>
      </c>
      <c r="P205" s="125">
        <f aca="true" t="shared" si="41" ref="P205:P210">I205+J205</f>
        <v>0</v>
      </c>
      <c r="Q205" s="125">
        <f aca="true" t="shared" si="42" ref="Q205:Q210">ROUND(I205*H205,2)</f>
        <v>0</v>
      </c>
      <c r="R205" s="125">
        <f aca="true" t="shared" si="43" ref="R205:R210">ROUND(J205*H205,2)</f>
        <v>0</v>
      </c>
      <c r="S205" s="29"/>
      <c r="T205" s="205">
        <f aca="true" t="shared" si="44" ref="T205:T210">S205*H205</f>
        <v>0</v>
      </c>
      <c r="U205" s="205">
        <v>0.12303000000000001</v>
      </c>
      <c r="V205" s="205">
        <f aca="true" t="shared" si="45" ref="V205:V210">U205*H205</f>
        <v>0.49212000000000006</v>
      </c>
      <c r="W205" s="205">
        <v>0</v>
      </c>
      <c r="X205" s="206">
        <f aca="true" t="shared" si="46" ref="X205:X210">W205*H205</f>
        <v>0</v>
      </c>
      <c r="AR205" s="10" t="s">
        <v>84</v>
      </c>
      <c r="AT205" s="10" t="s">
        <v>146</v>
      </c>
      <c r="AU205" s="10" t="s">
        <v>78</v>
      </c>
      <c r="AY205" s="10" t="s">
        <v>144</v>
      </c>
      <c r="BE205" s="207">
        <f aca="true" t="shared" si="47" ref="BE205:BE210">IF(O205="základní",K205,0)</f>
        <v>0</v>
      </c>
      <c r="BF205" s="207">
        <f aca="true" t="shared" si="48" ref="BF205:BF210">IF(O205="snížená",K205,0)</f>
        <v>0</v>
      </c>
      <c r="BG205" s="207">
        <f aca="true" t="shared" si="49" ref="BG205:BG210">IF(O205="zákl. přenesená",K205,0)</f>
        <v>0</v>
      </c>
      <c r="BH205" s="207">
        <f aca="true" t="shared" si="50" ref="BH205:BH210">IF(O205="sníž. přenesená",K205,0)</f>
        <v>0</v>
      </c>
      <c r="BI205" s="207">
        <f aca="true" t="shared" si="51" ref="BI205:BI210">IF(O205="nulová",K205,0)</f>
        <v>0</v>
      </c>
      <c r="BJ205" s="10" t="s">
        <v>74</v>
      </c>
      <c r="BK205" s="207">
        <f aca="true" t="shared" si="52" ref="BK205:BK210">ROUND(P205*H205,2)</f>
        <v>0</v>
      </c>
      <c r="BL205" s="10" t="s">
        <v>84</v>
      </c>
      <c r="BM205" s="10" t="s">
        <v>1313</v>
      </c>
    </row>
    <row r="206" spans="2:65" s="27" customFormat="1" ht="16.5" customHeight="1">
      <c r="B206" s="28"/>
      <c r="C206" s="245" t="s">
        <v>475</v>
      </c>
      <c r="D206" s="245" t="s">
        <v>281</v>
      </c>
      <c r="E206" s="246" t="s">
        <v>1314</v>
      </c>
      <c r="F206" s="247" t="s">
        <v>1315</v>
      </c>
      <c r="G206" s="248" t="s">
        <v>307</v>
      </c>
      <c r="H206" s="249">
        <v>4</v>
      </c>
      <c r="I206" s="250"/>
      <c r="J206" s="251"/>
      <c r="K206" s="252">
        <f t="shared" si="40"/>
        <v>0</v>
      </c>
      <c r="L206" s="247"/>
      <c r="M206" s="253"/>
      <c r="N206" s="254"/>
      <c r="O206" s="204" t="s">
        <v>38</v>
      </c>
      <c r="P206" s="125">
        <f t="shared" si="41"/>
        <v>0</v>
      </c>
      <c r="Q206" s="125">
        <f t="shared" si="42"/>
        <v>0</v>
      </c>
      <c r="R206" s="125">
        <f t="shared" si="43"/>
        <v>0</v>
      </c>
      <c r="S206" s="29"/>
      <c r="T206" s="205">
        <f t="shared" si="44"/>
        <v>0</v>
      </c>
      <c r="U206" s="205">
        <v>0.01123</v>
      </c>
      <c r="V206" s="205">
        <f t="shared" si="45"/>
        <v>0.04492</v>
      </c>
      <c r="W206" s="205">
        <v>0</v>
      </c>
      <c r="X206" s="206">
        <f t="shared" si="46"/>
        <v>0</v>
      </c>
      <c r="AR206" s="10" t="s">
        <v>96</v>
      </c>
      <c r="AT206" s="10" t="s">
        <v>281</v>
      </c>
      <c r="AU206" s="10" t="s">
        <v>78</v>
      </c>
      <c r="AY206" s="10" t="s">
        <v>144</v>
      </c>
      <c r="BE206" s="207">
        <f t="shared" si="47"/>
        <v>0</v>
      </c>
      <c r="BF206" s="207">
        <f t="shared" si="48"/>
        <v>0</v>
      </c>
      <c r="BG206" s="207">
        <f t="shared" si="49"/>
        <v>0</v>
      </c>
      <c r="BH206" s="207">
        <f t="shared" si="50"/>
        <v>0</v>
      </c>
      <c r="BI206" s="207">
        <f t="shared" si="51"/>
        <v>0</v>
      </c>
      <c r="BJ206" s="10" t="s">
        <v>74</v>
      </c>
      <c r="BK206" s="207">
        <f t="shared" si="52"/>
        <v>0</v>
      </c>
      <c r="BL206" s="10" t="s">
        <v>84</v>
      </c>
      <c r="BM206" s="10" t="s">
        <v>1316</v>
      </c>
    </row>
    <row r="207" spans="2:65" s="27" customFormat="1" ht="16.5" customHeight="1">
      <c r="B207" s="28"/>
      <c r="C207" s="196" t="s">
        <v>479</v>
      </c>
      <c r="D207" s="196" t="s">
        <v>146</v>
      </c>
      <c r="E207" s="197" t="s">
        <v>636</v>
      </c>
      <c r="F207" s="198" t="s">
        <v>637</v>
      </c>
      <c r="G207" s="199" t="s">
        <v>307</v>
      </c>
      <c r="H207" s="200">
        <v>2</v>
      </c>
      <c r="I207" s="201"/>
      <c r="J207" s="201"/>
      <c r="K207" s="202">
        <f t="shared" si="40"/>
        <v>0</v>
      </c>
      <c r="L207" s="198"/>
      <c r="M207" s="49"/>
      <c r="N207" s="203"/>
      <c r="O207" s="204" t="s">
        <v>38</v>
      </c>
      <c r="P207" s="125">
        <f t="shared" si="41"/>
        <v>0</v>
      </c>
      <c r="Q207" s="125">
        <f t="shared" si="42"/>
        <v>0</v>
      </c>
      <c r="R207" s="125">
        <f t="shared" si="43"/>
        <v>0</v>
      </c>
      <c r="S207" s="29"/>
      <c r="T207" s="205">
        <f t="shared" si="44"/>
        <v>0</v>
      </c>
      <c r="U207" s="205">
        <v>0.30704000000000004</v>
      </c>
      <c r="V207" s="205">
        <f t="shared" si="45"/>
        <v>0.6140800000000001</v>
      </c>
      <c r="W207" s="205">
        <v>0</v>
      </c>
      <c r="X207" s="206">
        <f t="shared" si="46"/>
        <v>0</v>
      </c>
      <c r="AR207" s="10" t="s">
        <v>84</v>
      </c>
      <c r="AT207" s="10" t="s">
        <v>146</v>
      </c>
      <c r="AU207" s="10" t="s">
        <v>78</v>
      </c>
      <c r="AY207" s="10" t="s">
        <v>144</v>
      </c>
      <c r="BE207" s="207">
        <f t="shared" si="47"/>
        <v>0</v>
      </c>
      <c r="BF207" s="207">
        <f t="shared" si="48"/>
        <v>0</v>
      </c>
      <c r="BG207" s="207">
        <f t="shared" si="49"/>
        <v>0</v>
      </c>
      <c r="BH207" s="207">
        <f t="shared" si="50"/>
        <v>0</v>
      </c>
      <c r="BI207" s="207">
        <f t="shared" si="51"/>
        <v>0</v>
      </c>
      <c r="BJ207" s="10" t="s">
        <v>74</v>
      </c>
      <c r="BK207" s="207">
        <f t="shared" si="52"/>
        <v>0</v>
      </c>
      <c r="BL207" s="10" t="s">
        <v>84</v>
      </c>
      <c r="BM207" s="10" t="s">
        <v>1317</v>
      </c>
    </row>
    <row r="208" spans="2:65" s="27" customFormat="1" ht="16.5" customHeight="1">
      <c r="B208" s="28"/>
      <c r="C208" s="245" t="s">
        <v>483</v>
      </c>
      <c r="D208" s="245" t="s">
        <v>281</v>
      </c>
      <c r="E208" s="246" t="s">
        <v>1318</v>
      </c>
      <c r="F208" s="247" t="s">
        <v>1319</v>
      </c>
      <c r="G208" s="248" t="s">
        <v>307</v>
      </c>
      <c r="H208" s="249">
        <v>2</v>
      </c>
      <c r="I208" s="250"/>
      <c r="J208" s="251"/>
      <c r="K208" s="252">
        <f t="shared" si="40"/>
        <v>0</v>
      </c>
      <c r="L208" s="247"/>
      <c r="M208" s="253"/>
      <c r="N208" s="254"/>
      <c r="O208" s="204" t="s">
        <v>38</v>
      </c>
      <c r="P208" s="125">
        <f t="shared" si="41"/>
        <v>0</v>
      </c>
      <c r="Q208" s="125">
        <f t="shared" si="42"/>
        <v>0</v>
      </c>
      <c r="R208" s="125">
        <f t="shared" si="43"/>
        <v>0</v>
      </c>
      <c r="S208" s="29"/>
      <c r="T208" s="205">
        <f t="shared" si="44"/>
        <v>0</v>
      </c>
      <c r="U208" s="205">
        <v>0.0322</v>
      </c>
      <c r="V208" s="205">
        <f t="shared" si="45"/>
        <v>0.0644</v>
      </c>
      <c r="W208" s="205">
        <v>0</v>
      </c>
      <c r="X208" s="206">
        <f t="shared" si="46"/>
        <v>0</v>
      </c>
      <c r="AR208" s="10" t="s">
        <v>96</v>
      </c>
      <c r="AT208" s="10" t="s">
        <v>281</v>
      </c>
      <c r="AU208" s="10" t="s">
        <v>78</v>
      </c>
      <c r="AY208" s="10" t="s">
        <v>144</v>
      </c>
      <c r="BE208" s="207">
        <f t="shared" si="47"/>
        <v>0</v>
      </c>
      <c r="BF208" s="207">
        <f t="shared" si="48"/>
        <v>0</v>
      </c>
      <c r="BG208" s="207">
        <f t="shared" si="49"/>
        <v>0</v>
      </c>
      <c r="BH208" s="207">
        <f t="shared" si="50"/>
        <v>0</v>
      </c>
      <c r="BI208" s="207">
        <f t="shared" si="51"/>
        <v>0</v>
      </c>
      <c r="BJ208" s="10" t="s">
        <v>74</v>
      </c>
      <c r="BK208" s="207">
        <f t="shared" si="52"/>
        <v>0</v>
      </c>
      <c r="BL208" s="10" t="s">
        <v>84</v>
      </c>
      <c r="BM208" s="10" t="s">
        <v>1320</v>
      </c>
    </row>
    <row r="209" spans="2:65" s="27" customFormat="1" ht="16.5" customHeight="1">
      <c r="B209" s="28"/>
      <c r="C209" s="245" t="s">
        <v>201</v>
      </c>
      <c r="D209" s="245" t="s">
        <v>281</v>
      </c>
      <c r="E209" s="246" t="s">
        <v>642</v>
      </c>
      <c r="F209" s="247" t="s">
        <v>643</v>
      </c>
      <c r="G209" s="248" t="s">
        <v>307</v>
      </c>
      <c r="H209" s="249">
        <v>2</v>
      </c>
      <c r="I209" s="250"/>
      <c r="J209" s="251"/>
      <c r="K209" s="252">
        <f t="shared" si="40"/>
        <v>0</v>
      </c>
      <c r="L209" s="247"/>
      <c r="M209" s="253"/>
      <c r="N209" s="254"/>
      <c r="O209" s="204" t="s">
        <v>38</v>
      </c>
      <c r="P209" s="125">
        <f t="shared" si="41"/>
        <v>0</v>
      </c>
      <c r="Q209" s="125">
        <f t="shared" si="42"/>
        <v>0</v>
      </c>
      <c r="R209" s="125">
        <f t="shared" si="43"/>
        <v>0</v>
      </c>
      <c r="S209" s="29"/>
      <c r="T209" s="205">
        <f t="shared" si="44"/>
        <v>0</v>
      </c>
      <c r="U209" s="205">
        <v>0.0065</v>
      </c>
      <c r="V209" s="205">
        <f t="shared" si="45"/>
        <v>0.013</v>
      </c>
      <c r="W209" s="205">
        <v>0</v>
      </c>
      <c r="X209" s="206">
        <f t="shared" si="46"/>
        <v>0</v>
      </c>
      <c r="AR209" s="10" t="s">
        <v>96</v>
      </c>
      <c r="AT209" s="10" t="s">
        <v>281</v>
      </c>
      <c r="AU209" s="10" t="s">
        <v>78</v>
      </c>
      <c r="AY209" s="10" t="s">
        <v>144</v>
      </c>
      <c r="BE209" s="207">
        <f t="shared" si="47"/>
        <v>0</v>
      </c>
      <c r="BF209" s="207">
        <f t="shared" si="48"/>
        <v>0</v>
      </c>
      <c r="BG209" s="207">
        <f t="shared" si="49"/>
        <v>0</v>
      </c>
      <c r="BH209" s="207">
        <f t="shared" si="50"/>
        <v>0</v>
      </c>
      <c r="BI209" s="207">
        <f t="shared" si="51"/>
        <v>0</v>
      </c>
      <c r="BJ209" s="10" t="s">
        <v>74</v>
      </c>
      <c r="BK209" s="207">
        <f t="shared" si="52"/>
        <v>0</v>
      </c>
      <c r="BL209" s="10" t="s">
        <v>84</v>
      </c>
      <c r="BM209" s="10" t="s">
        <v>1321</v>
      </c>
    </row>
    <row r="210" spans="2:65" s="27" customFormat="1" ht="16.5" customHeight="1">
      <c r="B210" s="28"/>
      <c r="C210" s="196" t="s">
        <v>213</v>
      </c>
      <c r="D210" s="196" t="s">
        <v>146</v>
      </c>
      <c r="E210" s="197" t="s">
        <v>645</v>
      </c>
      <c r="F210" s="198" t="s">
        <v>646</v>
      </c>
      <c r="G210" s="199" t="s">
        <v>307</v>
      </c>
      <c r="H210" s="200">
        <v>13</v>
      </c>
      <c r="I210" s="201"/>
      <c r="J210" s="201"/>
      <c r="K210" s="202">
        <f t="shared" si="40"/>
        <v>0</v>
      </c>
      <c r="L210" s="198"/>
      <c r="M210" s="49"/>
      <c r="N210" s="203"/>
      <c r="O210" s="204" t="s">
        <v>38</v>
      </c>
      <c r="P210" s="125">
        <f t="shared" si="41"/>
        <v>0</v>
      </c>
      <c r="Q210" s="125">
        <f t="shared" si="42"/>
        <v>0</v>
      </c>
      <c r="R210" s="125">
        <f t="shared" si="43"/>
        <v>0</v>
      </c>
      <c r="S210" s="29"/>
      <c r="T210" s="205">
        <f t="shared" si="44"/>
        <v>0</v>
      </c>
      <c r="U210" s="205">
        <v>0.00031</v>
      </c>
      <c r="V210" s="205">
        <f t="shared" si="45"/>
        <v>0.00403</v>
      </c>
      <c r="W210" s="205">
        <v>0</v>
      </c>
      <c r="X210" s="206">
        <f t="shared" si="46"/>
        <v>0</v>
      </c>
      <c r="AR210" s="10" t="s">
        <v>84</v>
      </c>
      <c r="AT210" s="10" t="s">
        <v>146</v>
      </c>
      <c r="AU210" s="10" t="s">
        <v>78</v>
      </c>
      <c r="AY210" s="10" t="s">
        <v>144</v>
      </c>
      <c r="BE210" s="207">
        <f t="shared" si="47"/>
        <v>0</v>
      </c>
      <c r="BF210" s="207">
        <f t="shared" si="48"/>
        <v>0</v>
      </c>
      <c r="BG210" s="207">
        <f t="shared" si="49"/>
        <v>0</v>
      </c>
      <c r="BH210" s="207">
        <f t="shared" si="50"/>
        <v>0</v>
      </c>
      <c r="BI210" s="207">
        <f t="shared" si="51"/>
        <v>0</v>
      </c>
      <c r="BJ210" s="10" t="s">
        <v>74</v>
      </c>
      <c r="BK210" s="207">
        <f t="shared" si="52"/>
        <v>0</v>
      </c>
      <c r="BL210" s="10" t="s">
        <v>84</v>
      </c>
      <c r="BM210" s="10" t="s">
        <v>1322</v>
      </c>
    </row>
    <row r="211" spans="2:51" s="208" customFormat="1" ht="13.5">
      <c r="B211" s="209"/>
      <c r="C211" s="210"/>
      <c r="D211" s="211" t="s">
        <v>163</v>
      </c>
      <c r="E211" s="212"/>
      <c r="F211" s="213" t="s">
        <v>1323</v>
      </c>
      <c r="G211" s="210"/>
      <c r="H211" s="214">
        <v>13</v>
      </c>
      <c r="I211" s="215"/>
      <c r="J211" s="215"/>
      <c r="K211" s="210"/>
      <c r="L211" s="210"/>
      <c r="M211" s="216"/>
      <c r="N211" s="217"/>
      <c r="O211" s="218"/>
      <c r="P211" s="218"/>
      <c r="Q211" s="218"/>
      <c r="R211" s="218"/>
      <c r="S211" s="218"/>
      <c r="T211" s="218"/>
      <c r="U211" s="218"/>
      <c r="V211" s="218"/>
      <c r="W211" s="218"/>
      <c r="X211" s="219"/>
      <c r="AT211" s="220" t="s">
        <v>163</v>
      </c>
      <c r="AU211" s="220" t="s">
        <v>78</v>
      </c>
      <c r="AV211" s="208" t="s">
        <v>78</v>
      </c>
      <c r="AW211" s="208" t="s">
        <v>7</v>
      </c>
      <c r="AX211" s="208" t="s">
        <v>74</v>
      </c>
      <c r="AY211" s="220" t="s">
        <v>144</v>
      </c>
    </row>
    <row r="212" spans="2:63" s="178" customFormat="1" ht="29.25" customHeight="1">
      <c r="B212" s="179"/>
      <c r="C212" s="180"/>
      <c r="D212" s="181" t="s">
        <v>68</v>
      </c>
      <c r="E212" s="194" t="s">
        <v>187</v>
      </c>
      <c r="F212" s="194" t="s">
        <v>649</v>
      </c>
      <c r="G212" s="180"/>
      <c r="H212" s="180"/>
      <c r="I212" s="183"/>
      <c r="J212" s="183"/>
      <c r="K212" s="195">
        <f>BK212</f>
        <v>0</v>
      </c>
      <c r="L212" s="180"/>
      <c r="M212" s="185"/>
      <c r="N212" s="186"/>
      <c r="O212" s="187"/>
      <c r="P212" s="187"/>
      <c r="Q212" s="188">
        <f>SUM(Q213:Q214)</f>
        <v>0</v>
      </c>
      <c r="R212" s="188">
        <f>SUM(R213:R214)</f>
        <v>0</v>
      </c>
      <c r="S212" s="187"/>
      <c r="T212" s="189">
        <f>SUM(T213:T214)</f>
        <v>0</v>
      </c>
      <c r="U212" s="187"/>
      <c r="V212" s="189">
        <f>SUM(V213:V214)</f>
        <v>7E-05</v>
      </c>
      <c r="W212" s="187"/>
      <c r="X212" s="190">
        <f>SUM(X213:X214)</f>
        <v>11.12265</v>
      </c>
      <c r="AR212" s="191" t="s">
        <v>74</v>
      </c>
      <c r="AT212" s="192" t="s">
        <v>68</v>
      </c>
      <c r="AU212" s="192" t="s">
        <v>74</v>
      </c>
      <c r="AY212" s="191" t="s">
        <v>144</v>
      </c>
      <c r="BK212" s="193">
        <f>SUM(BK213:BK214)</f>
        <v>0</v>
      </c>
    </row>
    <row r="213" spans="2:65" s="27" customFormat="1" ht="16.5" customHeight="1">
      <c r="B213" s="28"/>
      <c r="C213" s="196" t="s">
        <v>846</v>
      </c>
      <c r="D213" s="196" t="s">
        <v>146</v>
      </c>
      <c r="E213" s="197" t="s">
        <v>1324</v>
      </c>
      <c r="F213" s="198" t="s">
        <v>1325</v>
      </c>
      <c r="G213" s="199" t="s">
        <v>161</v>
      </c>
      <c r="H213" s="200">
        <v>176.55</v>
      </c>
      <c r="I213" s="201"/>
      <c r="J213" s="201"/>
      <c r="K213" s="202">
        <f>ROUND(P213*H213,2)</f>
        <v>0</v>
      </c>
      <c r="L213" s="198"/>
      <c r="M213" s="49"/>
      <c r="N213" s="203"/>
      <c r="O213" s="204" t="s">
        <v>38</v>
      </c>
      <c r="P213" s="125">
        <f>I213+J213</f>
        <v>0</v>
      </c>
      <c r="Q213" s="125">
        <f>ROUND(I213*H213,2)</f>
        <v>0</v>
      </c>
      <c r="R213" s="125">
        <f>ROUND(J213*H213,2)</f>
        <v>0</v>
      </c>
      <c r="S213" s="29"/>
      <c r="T213" s="205">
        <f>S213*H213</f>
        <v>0</v>
      </c>
      <c r="U213" s="205">
        <v>0</v>
      </c>
      <c r="V213" s="205">
        <f>U213*H213</f>
        <v>0</v>
      </c>
      <c r="W213" s="205">
        <v>0.063</v>
      </c>
      <c r="X213" s="206">
        <f>W213*H213</f>
        <v>11.12265</v>
      </c>
      <c r="AR213" s="10" t="s">
        <v>84</v>
      </c>
      <c r="AT213" s="10" t="s">
        <v>146</v>
      </c>
      <c r="AU213" s="10" t="s">
        <v>78</v>
      </c>
      <c r="AY213" s="10" t="s">
        <v>144</v>
      </c>
      <c r="BE213" s="207">
        <f>IF(O213="základní",K213,0)</f>
        <v>0</v>
      </c>
      <c r="BF213" s="207">
        <f>IF(O213="snížená",K213,0)</f>
        <v>0</v>
      </c>
      <c r="BG213" s="207">
        <f>IF(O213="zákl. přenesená",K213,0)</f>
        <v>0</v>
      </c>
      <c r="BH213" s="207">
        <f>IF(O213="sníž. přenesená",K213,0)</f>
        <v>0</v>
      </c>
      <c r="BI213" s="207">
        <f>IF(O213="nulová",K213,0)</f>
        <v>0</v>
      </c>
      <c r="BJ213" s="10" t="s">
        <v>74</v>
      </c>
      <c r="BK213" s="207">
        <f>ROUND(P213*H213,2)</f>
        <v>0</v>
      </c>
      <c r="BL213" s="10" t="s">
        <v>84</v>
      </c>
      <c r="BM213" s="10" t="s">
        <v>1326</v>
      </c>
    </row>
    <row r="214" spans="2:65" s="27" customFormat="1" ht="16.5" customHeight="1">
      <c r="B214" s="28"/>
      <c r="C214" s="196" t="s">
        <v>850</v>
      </c>
      <c r="D214" s="196" t="s">
        <v>146</v>
      </c>
      <c r="E214" s="197" t="s">
        <v>874</v>
      </c>
      <c r="F214" s="198" t="s">
        <v>1327</v>
      </c>
      <c r="G214" s="199" t="s">
        <v>463</v>
      </c>
      <c r="H214" s="200">
        <v>1</v>
      </c>
      <c r="I214" s="201"/>
      <c r="J214" s="201"/>
      <c r="K214" s="202">
        <f>ROUND(P214*H214,2)</f>
        <v>0</v>
      </c>
      <c r="L214" s="198"/>
      <c r="M214" s="49"/>
      <c r="N214" s="203"/>
      <c r="O214" s="204" t="s">
        <v>38</v>
      </c>
      <c r="P214" s="125">
        <f>I214+J214</f>
        <v>0</v>
      </c>
      <c r="Q214" s="125">
        <f>ROUND(I214*H214,2)</f>
        <v>0</v>
      </c>
      <c r="R214" s="125">
        <f>ROUND(J214*H214,2)</f>
        <v>0</v>
      </c>
      <c r="S214" s="29"/>
      <c r="T214" s="205">
        <f>S214*H214</f>
        <v>0</v>
      </c>
      <c r="U214" s="205">
        <v>7E-05</v>
      </c>
      <c r="V214" s="205">
        <f>U214*H214</f>
        <v>7E-05</v>
      </c>
      <c r="W214" s="205">
        <v>0</v>
      </c>
      <c r="X214" s="206">
        <f>W214*H214</f>
        <v>0</v>
      </c>
      <c r="AR214" s="10" t="s">
        <v>84</v>
      </c>
      <c r="AT214" s="10" t="s">
        <v>146</v>
      </c>
      <c r="AU214" s="10" t="s">
        <v>78</v>
      </c>
      <c r="AY214" s="10" t="s">
        <v>144</v>
      </c>
      <c r="BE214" s="207">
        <f>IF(O214="základní",K214,0)</f>
        <v>0</v>
      </c>
      <c r="BF214" s="207">
        <f>IF(O214="snížená",K214,0)</f>
        <v>0</v>
      </c>
      <c r="BG214" s="207">
        <f>IF(O214="zákl. přenesená",K214,0)</f>
        <v>0</v>
      </c>
      <c r="BH214" s="207">
        <f>IF(O214="sníž. přenesená",K214,0)</f>
        <v>0</v>
      </c>
      <c r="BI214" s="207">
        <f>IF(O214="nulová",K214,0)</f>
        <v>0</v>
      </c>
      <c r="BJ214" s="10" t="s">
        <v>74</v>
      </c>
      <c r="BK214" s="207">
        <f>ROUND(P214*H214,2)</f>
        <v>0</v>
      </c>
      <c r="BL214" s="10" t="s">
        <v>84</v>
      </c>
      <c r="BM214" s="10" t="s">
        <v>1328</v>
      </c>
    </row>
    <row r="215" spans="2:63" s="178" customFormat="1" ht="29.25" customHeight="1">
      <c r="B215" s="179"/>
      <c r="C215" s="180"/>
      <c r="D215" s="181" t="s">
        <v>68</v>
      </c>
      <c r="E215" s="194" t="s">
        <v>889</v>
      </c>
      <c r="F215" s="194" t="s">
        <v>451</v>
      </c>
      <c r="G215" s="180"/>
      <c r="H215" s="180"/>
      <c r="I215" s="183"/>
      <c r="J215" s="183"/>
      <c r="K215" s="195">
        <f>BK215</f>
        <v>0</v>
      </c>
      <c r="L215" s="180"/>
      <c r="M215" s="185"/>
      <c r="N215" s="186"/>
      <c r="O215" s="187"/>
      <c r="P215" s="187"/>
      <c r="Q215" s="188">
        <f>SUM(Q216:Q221)</f>
        <v>0</v>
      </c>
      <c r="R215" s="188">
        <f>SUM(R216:R221)</f>
        <v>0</v>
      </c>
      <c r="S215" s="187"/>
      <c r="T215" s="189">
        <f>SUM(T216:T221)</f>
        <v>0</v>
      </c>
      <c r="U215" s="187"/>
      <c r="V215" s="189">
        <f>SUM(V216:V221)</f>
        <v>0</v>
      </c>
      <c r="W215" s="187"/>
      <c r="X215" s="190">
        <f>SUM(X216:X221)</f>
        <v>0</v>
      </c>
      <c r="AR215" s="191" t="s">
        <v>74</v>
      </c>
      <c r="AT215" s="192" t="s">
        <v>68</v>
      </c>
      <c r="AU215" s="192" t="s">
        <v>74</v>
      </c>
      <c r="AY215" s="191" t="s">
        <v>144</v>
      </c>
      <c r="BK215" s="193">
        <f>SUM(BK216:BK221)</f>
        <v>0</v>
      </c>
    </row>
    <row r="216" spans="2:65" s="27" customFormat="1" ht="16.5" customHeight="1">
      <c r="B216" s="28"/>
      <c r="C216" s="196" t="s">
        <v>854</v>
      </c>
      <c r="D216" s="196" t="s">
        <v>146</v>
      </c>
      <c r="E216" s="197" t="s">
        <v>891</v>
      </c>
      <c r="F216" s="198" t="s">
        <v>892</v>
      </c>
      <c r="G216" s="199" t="s">
        <v>260</v>
      </c>
      <c r="H216" s="200">
        <v>11.123</v>
      </c>
      <c r="I216" s="201"/>
      <c r="J216" s="201"/>
      <c r="K216" s="202">
        <f>ROUND(P216*H216,2)</f>
        <v>0</v>
      </c>
      <c r="L216" s="198"/>
      <c r="M216" s="49"/>
      <c r="N216" s="203"/>
      <c r="O216" s="204" t="s">
        <v>38</v>
      </c>
      <c r="P216" s="125">
        <f>I216+J216</f>
        <v>0</v>
      </c>
      <c r="Q216" s="125">
        <f>ROUND(I216*H216,2)</f>
        <v>0</v>
      </c>
      <c r="R216" s="125">
        <f>ROUND(J216*H216,2)</f>
        <v>0</v>
      </c>
      <c r="S216" s="29"/>
      <c r="T216" s="205">
        <f>S216*H216</f>
        <v>0</v>
      </c>
      <c r="U216" s="205">
        <v>0</v>
      </c>
      <c r="V216" s="205">
        <f>U216*H216</f>
        <v>0</v>
      </c>
      <c r="W216" s="205">
        <v>0</v>
      </c>
      <c r="X216" s="206">
        <f>W216*H216</f>
        <v>0</v>
      </c>
      <c r="AR216" s="10" t="s">
        <v>84</v>
      </c>
      <c r="AT216" s="10" t="s">
        <v>146</v>
      </c>
      <c r="AU216" s="10" t="s">
        <v>78</v>
      </c>
      <c r="AY216" s="10" t="s">
        <v>144</v>
      </c>
      <c r="BE216" s="207">
        <f>IF(O216="základní",K216,0)</f>
        <v>0</v>
      </c>
      <c r="BF216" s="207">
        <f>IF(O216="snížená",K216,0)</f>
        <v>0</v>
      </c>
      <c r="BG216" s="207">
        <f>IF(O216="zákl. přenesená",K216,0)</f>
        <v>0</v>
      </c>
      <c r="BH216" s="207">
        <f>IF(O216="sníž. přenesená",K216,0)</f>
        <v>0</v>
      </c>
      <c r="BI216" s="207">
        <f>IF(O216="nulová",K216,0)</f>
        <v>0</v>
      </c>
      <c r="BJ216" s="10" t="s">
        <v>74</v>
      </c>
      <c r="BK216" s="207">
        <f>ROUND(P216*H216,2)</f>
        <v>0</v>
      </c>
      <c r="BL216" s="10" t="s">
        <v>84</v>
      </c>
      <c r="BM216" s="10" t="s">
        <v>1329</v>
      </c>
    </row>
    <row r="217" spans="2:65" s="27" customFormat="1" ht="16.5" customHeight="1">
      <c r="B217" s="28"/>
      <c r="C217" s="196" t="s">
        <v>856</v>
      </c>
      <c r="D217" s="196" t="s">
        <v>146</v>
      </c>
      <c r="E217" s="197" t="s">
        <v>895</v>
      </c>
      <c r="F217" s="198" t="s">
        <v>896</v>
      </c>
      <c r="G217" s="199" t="s">
        <v>260</v>
      </c>
      <c r="H217" s="200">
        <v>100.107</v>
      </c>
      <c r="I217" s="201"/>
      <c r="J217" s="201"/>
      <c r="K217" s="202">
        <f>ROUND(P217*H217,2)</f>
        <v>0</v>
      </c>
      <c r="L217" s="198"/>
      <c r="M217" s="49"/>
      <c r="N217" s="203"/>
      <c r="O217" s="204" t="s">
        <v>38</v>
      </c>
      <c r="P217" s="125">
        <f>I217+J217</f>
        <v>0</v>
      </c>
      <c r="Q217" s="125">
        <f>ROUND(I217*H217,2)</f>
        <v>0</v>
      </c>
      <c r="R217" s="125">
        <f>ROUND(J217*H217,2)</f>
        <v>0</v>
      </c>
      <c r="S217" s="29"/>
      <c r="T217" s="205">
        <f>S217*H217</f>
        <v>0</v>
      </c>
      <c r="U217" s="205">
        <v>0</v>
      </c>
      <c r="V217" s="205">
        <f>U217*H217</f>
        <v>0</v>
      </c>
      <c r="W217" s="205">
        <v>0</v>
      </c>
      <c r="X217" s="206">
        <f>W217*H217</f>
        <v>0</v>
      </c>
      <c r="AR217" s="10" t="s">
        <v>84</v>
      </c>
      <c r="AT217" s="10" t="s">
        <v>146</v>
      </c>
      <c r="AU217" s="10" t="s">
        <v>78</v>
      </c>
      <c r="AY217" s="10" t="s">
        <v>144</v>
      </c>
      <c r="BE217" s="207">
        <f>IF(O217="základní",K217,0)</f>
        <v>0</v>
      </c>
      <c r="BF217" s="207">
        <f>IF(O217="snížená",K217,0)</f>
        <v>0</v>
      </c>
      <c r="BG217" s="207">
        <f>IF(O217="zákl. přenesená",K217,0)</f>
        <v>0</v>
      </c>
      <c r="BH217" s="207">
        <f>IF(O217="sníž. přenesená",K217,0)</f>
        <v>0</v>
      </c>
      <c r="BI217" s="207">
        <f>IF(O217="nulová",K217,0)</f>
        <v>0</v>
      </c>
      <c r="BJ217" s="10" t="s">
        <v>74</v>
      </c>
      <c r="BK217" s="207">
        <f>ROUND(P217*H217,2)</f>
        <v>0</v>
      </c>
      <c r="BL217" s="10" t="s">
        <v>84</v>
      </c>
      <c r="BM217" s="10" t="s">
        <v>1330</v>
      </c>
    </row>
    <row r="218" spans="2:51" s="208" customFormat="1" ht="13.5">
      <c r="B218" s="209"/>
      <c r="C218" s="210"/>
      <c r="D218" s="211" t="s">
        <v>163</v>
      </c>
      <c r="E218" s="212"/>
      <c r="F218" s="213" t="s">
        <v>1331</v>
      </c>
      <c r="G218" s="210"/>
      <c r="H218" s="214">
        <v>100.107</v>
      </c>
      <c r="I218" s="215"/>
      <c r="J218" s="215"/>
      <c r="K218" s="210"/>
      <c r="L218" s="210"/>
      <c r="M218" s="216"/>
      <c r="N218" s="217"/>
      <c r="O218" s="218"/>
      <c r="P218" s="218"/>
      <c r="Q218" s="218"/>
      <c r="R218" s="218"/>
      <c r="S218" s="218"/>
      <c r="T218" s="218"/>
      <c r="U218" s="218"/>
      <c r="V218" s="218"/>
      <c r="W218" s="218"/>
      <c r="X218" s="219"/>
      <c r="AT218" s="220" t="s">
        <v>163</v>
      </c>
      <c r="AU218" s="220" t="s">
        <v>78</v>
      </c>
      <c r="AV218" s="208" t="s">
        <v>78</v>
      </c>
      <c r="AW218" s="208" t="s">
        <v>7</v>
      </c>
      <c r="AX218" s="208" t="s">
        <v>74</v>
      </c>
      <c r="AY218" s="220" t="s">
        <v>144</v>
      </c>
    </row>
    <row r="219" spans="2:65" s="27" customFormat="1" ht="16.5" customHeight="1">
      <c r="B219" s="28"/>
      <c r="C219" s="196" t="s">
        <v>860</v>
      </c>
      <c r="D219" s="196" t="s">
        <v>146</v>
      </c>
      <c r="E219" s="197" t="s">
        <v>900</v>
      </c>
      <c r="F219" s="198" t="s">
        <v>901</v>
      </c>
      <c r="G219" s="199" t="s">
        <v>260</v>
      </c>
      <c r="H219" s="200">
        <v>11.123</v>
      </c>
      <c r="I219" s="201"/>
      <c r="J219" s="201"/>
      <c r="K219" s="202">
        <f>ROUND(P219*H219,2)</f>
        <v>0</v>
      </c>
      <c r="L219" s="198"/>
      <c r="M219" s="49"/>
      <c r="N219" s="203"/>
      <c r="O219" s="204" t="s">
        <v>38</v>
      </c>
      <c r="P219" s="125">
        <f>I219+J219</f>
        <v>0</v>
      </c>
      <c r="Q219" s="125">
        <f>ROUND(I219*H219,2)</f>
        <v>0</v>
      </c>
      <c r="R219" s="125">
        <f>ROUND(J219*H219,2)</f>
        <v>0</v>
      </c>
      <c r="S219" s="29"/>
      <c r="T219" s="205">
        <f>S219*H219</f>
        <v>0</v>
      </c>
      <c r="U219" s="205">
        <v>0</v>
      </c>
      <c r="V219" s="205">
        <f>U219*H219</f>
        <v>0</v>
      </c>
      <c r="W219" s="205">
        <v>0</v>
      </c>
      <c r="X219" s="206">
        <f>W219*H219</f>
        <v>0</v>
      </c>
      <c r="AR219" s="10" t="s">
        <v>84</v>
      </c>
      <c r="AT219" s="10" t="s">
        <v>146</v>
      </c>
      <c r="AU219" s="10" t="s">
        <v>78</v>
      </c>
      <c r="AY219" s="10" t="s">
        <v>144</v>
      </c>
      <c r="BE219" s="207">
        <f>IF(O219="základní",K219,0)</f>
        <v>0</v>
      </c>
      <c r="BF219" s="207">
        <f>IF(O219="snížená",K219,0)</f>
        <v>0</v>
      </c>
      <c r="BG219" s="207">
        <f>IF(O219="zákl. přenesená",K219,0)</f>
        <v>0</v>
      </c>
      <c r="BH219" s="207">
        <f>IF(O219="sníž. přenesená",K219,0)</f>
        <v>0</v>
      </c>
      <c r="BI219" s="207">
        <f>IF(O219="nulová",K219,0)</f>
        <v>0</v>
      </c>
      <c r="BJ219" s="10" t="s">
        <v>74</v>
      </c>
      <c r="BK219" s="207">
        <f>ROUND(P219*H219,2)</f>
        <v>0</v>
      </c>
      <c r="BL219" s="10" t="s">
        <v>84</v>
      </c>
      <c r="BM219" s="10" t="s">
        <v>1332</v>
      </c>
    </row>
    <row r="220" spans="2:65" s="27" customFormat="1" ht="25.5" customHeight="1">
      <c r="B220" s="28"/>
      <c r="C220" s="196" t="s">
        <v>862</v>
      </c>
      <c r="D220" s="196" t="s">
        <v>146</v>
      </c>
      <c r="E220" s="197" t="s">
        <v>1333</v>
      </c>
      <c r="F220" s="198" t="s">
        <v>1334</v>
      </c>
      <c r="G220" s="199" t="s">
        <v>260</v>
      </c>
      <c r="H220" s="200">
        <v>11.123</v>
      </c>
      <c r="I220" s="201"/>
      <c r="J220" s="201"/>
      <c r="K220" s="202">
        <f>ROUND(P220*H220,2)</f>
        <v>0</v>
      </c>
      <c r="L220" s="198"/>
      <c r="M220" s="49"/>
      <c r="N220" s="203"/>
      <c r="O220" s="204" t="s">
        <v>38</v>
      </c>
      <c r="P220" s="125">
        <f>I220+J220</f>
        <v>0</v>
      </c>
      <c r="Q220" s="125">
        <f>ROUND(I220*H220,2)</f>
        <v>0</v>
      </c>
      <c r="R220" s="125">
        <f>ROUND(J220*H220,2)</f>
        <v>0</v>
      </c>
      <c r="S220" s="29"/>
      <c r="T220" s="205">
        <f>S220*H220</f>
        <v>0</v>
      </c>
      <c r="U220" s="205">
        <v>0</v>
      </c>
      <c r="V220" s="205">
        <f>U220*H220</f>
        <v>0</v>
      </c>
      <c r="W220" s="205">
        <v>0</v>
      </c>
      <c r="X220" s="206">
        <f>W220*H220</f>
        <v>0</v>
      </c>
      <c r="AR220" s="10" t="s">
        <v>84</v>
      </c>
      <c r="AT220" s="10" t="s">
        <v>146</v>
      </c>
      <c r="AU220" s="10" t="s">
        <v>78</v>
      </c>
      <c r="AY220" s="10" t="s">
        <v>144</v>
      </c>
      <c r="BE220" s="207">
        <f>IF(O220="základní",K220,0)</f>
        <v>0</v>
      </c>
      <c r="BF220" s="207">
        <f>IF(O220="snížená",K220,0)</f>
        <v>0</v>
      </c>
      <c r="BG220" s="207">
        <f>IF(O220="zákl. přenesená",K220,0)</f>
        <v>0</v>
      </c>
      <c r="BH220" s="207">
        <f>IF(O220="sníž. přenesená",K220,0)</f>
        <v>0</v>
      </c>
      <c r="BI220" s="207">
        <f>IF(O220="nulová",K220,0)</f>
        <v>0</v>
      </c>
      <c r="BJ220" s="10" t="s">
        <v>74</v>
      </c>
      <c r="BK220" s="207">
        <f>ROUND(P220*H220,2)</f>
        <v>0</v>
      </c>
      <c r="BL220" s="10" t="s">
        <v>84</v>
      </c>
      <c r="BM220" s="10" t="s">
        <v>1335</v>
      </c>
    </row>
    <row r="221" spans="2:65" s="27" customFormat="1" ht="16.5" customHeight="1">
      <c r="B221" s="28"/>
      <c r="C221" s="196" t="s">
        <v>864</v>
      </c>
      <c r="D221" s="196" t="s">
        <v>146</v>
      </c>
      <c r="E221" s="197" t="s">
        <v>453</v>
      </c>
      <c r="F221" s="198" t="s">
        <v>454</v>
      </c>
      <c r="G221" s="199" t="s">
        <v>260</v>
      </c>
      <c r="H221" s="200">
        <v>8.351</v>
      </c>
      <c r="I221" s="201"/>
      <c r="J221" s="201"/>
      <c r="K221" s="202">
        <f>ROUND(P221*H221,2)</f>
        <v>0</v>
      </c>
      <c r="L221" s="198"/>
      <c r="M221" s="49"/>
      <c r="N221" s="203"/>
      <c r="O221" s="204" t="s">
        <v>38</v>
      </c>
      <c r="P221" s="125">
        <f>I221+J221</f>
        <v>0</v>
      </c>
      <c r="Q221" s="125">
        <f>ROUND(I221*H221,2)</f>
        <v>0</v>
      </c>
      <c r="R221" s="125">
        <f>ROUND(J221*H221,2)</f>
        <v>0</v>
      </c>
      <c r="S221" s="29"/>
      <c r="T221" s="205">
        <f>S221*H221</f>
        <v>0</v>
      </c>
      <c r="U221" s="205">
        <v>0</v>
      </c>
      <c r="V221" s="205">
        <f>U221*H221</f>
        <v>0</v>
      </c>
      <c r="W221" s="205">
        <v>0</v>
      </c>
      <c r="X221" s="206">
        <f>W221*H221</f>
        <v>0</v>
      </c>
      <c r="AR221" s="10" t="s">
        <v>84</v>
      </c>
      <c r="AT221" s="10" t="s">
        <v>146</v>
      </c>
      <c r="AU221" s="10" t="s">
        <v>78</v>
      </c>
      <c r="AY221" s="10" t="s">
        <v>144</v>
      </c>
      <c r="BE221" s="207">
        <f>IF(O221="základní",K221,0)</f>
        <v>0</v>
      </c>
      <c r="BF221" s="207">
        <f>IF(O221="snížená",K221,0)</f>
        <v>0</v>
      </c>
      <c r="BG221" s="207">
        <f>IF(O221="zákl. přenesená",K221,0)</f>
        <v>0</v>
      </c>
      <c r="BH221" s="207">
        <f>IF(O221="sníž. přenesená",K221,0)</f>
        <v>0</v>
      </c>
      <c r="BI221" s="207">
        <f>IF(O221="nulová",K221,0)</f>
        <v>0</v>
      </c>
      <c r="BJ221" s="10" t="s">
        <v>74</v>
      </c>
      <c r="BK221" s="207">
        <f>ROUND(P221*H221,2)</f>
        <v>0</v>
      </c>
      <c r="BL221" s="10" t="s">
        <v>84</v>
      </c>
      <c r="BM221" s="10" t="s">
        <v>1336</v>
      </c>
    </row>
    <row r="222" spans="2:63" s="178" customFormat="1" ht="37.5" customHeight="1">
      <c r="B222" s="179"/>
      <c r="C222" s="180"/>
      <c r="D222" s="181" t="s">
        <v>68</v>
      </c>
      <c r="E222" s="182" t="s">
        <v>281</v>
      </c>
      <c r="F222" s="182" t="s">
        <v>654</v>
      </c>
      <c r="G222" s="180"/>
      <c r="H222" s="180"/>
      <c r="I222" s="183"/>
      <c r="J222" s="183"/>
      <c r="K222" s="184">
        <f>BK222</f>
        <v>0</v>
      </c>
      <c r="L222" s="180"/>
      <c r="M222" s="185"/>
      <c r="N222" s="186"/>
      <c r="O222" s="187"/>
      <c r="P222" s="187"/>
      <c r="Q222" s="188">
        <f>Q223+Q227</f>
        <v>0</v>
      </c>
      <c r="R222" s="188">
        <f>R223+R227</f>
        <v>0</v>
      </c>
      <c r="S222" s="187"/>
      <c r="T222" s="189">
        <f>T223+T227</f>
        <v>0</v>
      </c>
      <c r="U222" s="187"/>
      <c r="V222" s="189">
        <f>V223+V227</f>
        <v>0.009177500000000002</v>
      </c>
      <c r="W222" s="187"/>
      <c r="X222" s="190">
        <f>X223+X227</f>
        <v>0</v>
      </c>
      <c r="AR222" s="191" t="s">
        <v>81</v>
      </c>
      <c r="AT222" s="192" t="s">
        <v>68</v>
      </c>
      <c r="AU222" s="192" t="s">
        <v>69</v>
      </c>
      <c r="AY222" s="191" t="s">
        <v>144</v>
      </c>
      <c r="BK222" s="193">
        <f>BK223+BK227</f>
        <v>0</v>
      </c>
    </row>
    <row r="223" spans="2:63" s="178" customFormat="1" ht="19.5" customHeight="1">
      <c r="B223" s="179"/>
      <c r="C223" s="180"/>
      <c r="D223" s="181" t="s">
        <v>68</v>
      </c>
      <c r="E223" s="194" t="s">
        <v>655</v>
      </c>
      <c r="F223" s="194" t="s">
        <v>656</v>
      </c>
      <c r="G223" s="180"/>
      <c r="H223" s="180"/>
      <c r="I223" s="183"/>
      <c r="J223" s="183"/>
      <c r="K223" s="195">
        <f>BK223</f>
        <v>0</v>
      </c>
      <c r="L223" s="180"/>
      <c r="M223" s="185"/>
      <c r="N223" s="186"/>
      <c r="O223" s="187"/>
      <c r="P223" s="187"/>
      <c r="Q223" s="188">
        <f>SUM(Q224:Q226)</f>
        <v>0</v>
      </c>
      <c r="R223" s="188">
        <f>SUM(R224:R226)</f>
        <v>0</v>
      </c>
      <c r="S223" s="187"/>
      <c r="T223" s="189">
        <f>SUM(T224:T226)</f>
        <v>0</v>
      </c>
      <c r="U223" s="187"/>
      <c r="V223" s="189">
        <f>SUM(V224:V226)</f>
        <v>0.009177500000000002</v>
      </c>
      <c r="W223" s="187"/>
      <c r="X223" s="190">
        <f>SUM(X224:X226)</f>
        <v>0</v>
      </c>
      <c r="AR223" s="191" t="s">
        <v>81</v>
      </c>
      <c r="AT223" s="192" t="s">
        <v>68</v>
      </c>
      <c r="AU223" s="192" t="s">
        <v>74</v>
      </c>
      <c r="AY223" s="191" t="s">
        <v>144</v>
      </c>
      <c r="BK223" s="193">
        <f>SUM(BK224:BK226)</f>
        <v>0</v>
      </c>
    </row>
    <row r="224" spans="2:65" s="27" customFormat="1" ht="16.5" customHeight="1">
      <c r="B224" s="28"/>
      <c r="C224" s="196" t="s">
        <v>869</v>
      </c>
      <c r="D224" s="196" t="s">
        <v>146</v>
      </c>
      <c r="E224" s="197" t="s">
        <v>657</v>
      </c>
      <c r="F224" s="198" t="s">
        <v>658</v>
      </c>
      <c r="G224" s="199" t="s">
        <v>161</v>
      </c>
      <c r="H224" s="200">
        <v>183.55</v>
      </c>
      <c r="I224" s="201"/>
      <c r="J224" s="201"/>
      <c r="K224" s="202">
        <f>ROUND(P224*H224,2)</f>
        <v>0</v>
      </c>
      <c r="L224" s="198"/>
      <c r="M224" s="49"/>
      <c r="N224" s="203"/>
      <c r="O224" s="204" t="s">
        <v>38</v>
      </c>
      <c r="P224" s="125">
        <f>I224+J224</f>
        <v>0</v>
      </c>
      <c r="Q224" s="125">
        <f>ROUND(I224*H224,2)</f>
        <v>0</v>
      </c>
      <c r="R224" s="125">
        <f>ROUND(J224*H224,2)</f>
        <v>0</v>
      </c>
      <c r="S224" s="29"/>
      <c r="T224" s="205">
        <f>S224*H224</f>
        <v>0</v>
      </c>
      <c r="U224" s="205">
        <v>0</v>
      </c>
      <c r="V224" s="205">
        <f>U224*H224</f>
        <v>0</v>
      </c>
      <c r="W224" s="205">
        <v>0</v>
      </c>
      <c r="X224" s="206">
        <f>W224*H224</f>
        <v>0</v>
      </c>
      <c r="AR224" s="10" t="s">
        <v>452</v>
      </c>
      <c r="AT224" s="10" t="s">
        <v>146</v>
      </c>
      <c r="AU224" s="10" t="s">
        <v>78</v>
      </c>
      <c r="AY224" s="10" t="s">
        <v>144</v>
      </c>
      <c r="BE224" s="207">
        <f>IF(O224="základní",K224,0)</f>
        <v>0</v>
      </c>
      <c r="BF224" s="207">
        <f>IF(O224="snížená",K224,0)</f>
        <v>0</v>
      </c>
      <c r="BG224" s="207">
        <f>IF(O224="zákl. přenesená",K224,0)</f>
        <v>0</v>
      </c>
      <c r="BH224" s="207">
        <f>IF(O224="sníž. přenesená",K224,0)</f>
        <v>0</v>
      </c>
      <c r="BI224" s="207">
        <f>IF(O224="nulová",K224,0)</f>
        <v>0</v>
      </c>
      <c r="BJ224" s="10" t="s">
        <v>74</v>
      </c>
      <c r="BK224" s="207">
        <f>ROUND(P224*H224,2)</f>
        <v>0</v>
      </c>
      <c r="BL224" s="10" t="s">
        <v>452</v>
      </c>
      <c r="BM224" s="10" t="s">
        <v>1337</v>
      </c>
    </row>
    <row r="225" spans="2:51" s="208" customFormat="1" ht="13.5">
      <c r="B225" s="209"/>
      <c r="C225" s="210"/>
      <c r="D225" s="211" t="s">
        <v>163</v>
      </c>
      <c r="E225" s="212"/>
      <c r="F225" s="213" t="s">
        <v>1338</v>
      </c>
      <c r="G225" s="210"/>
      <c r="H225" s="214">
        <v>183.55</v>
      </c>
      <c r="I225" s="215"/>
      <c r="J225" s="215"/>
      <c r="K225" s="210"/>
      <c r="L225" s="210"/>
      <c r="M225" s="216"/>
      <c r="N225" s="217"/>
      <c r="O225" s="218"/>
      <c r="P225" s="218"/>
      <c r="Q225" s="218"/>
      <c r="R225" s="218"/>
      <c r="S225" s="218"/>
      <c r="T225" s="218"/>
      <c r="U225" s="218"/>
      <c r="V225" s="218"/>
      <c r="W225" s="218"/>
      <c r="X225" s="219"/>
      <c r="AT225" s="220" t="s">
        <v>163</v>
      </c>
      <c r="AU225" s="220" t="s">
        <v>78</v>
      </c>
      <c r="AV225" s="208" t="s">
        <v>78</v>
      </c>
      <c r="AW225" s="208" t="s">
        <v>7</v>
      </c>
      <c r="AX225" s="208" t="s">
        <v>74</v>
      </c>
      <c r="AY225" s="220" t="s">
        <v>144</v>
      </c>
    </row>
    <row r="226" spans="2:65" s="27" customFormat="1" ht="16.5" customHeight="1">
      <c r="B226" s="28"/>
      <c r="C226" s="245" t="s">
        <v>873</v>
      </c>
      <c r="D226" s="245" t="s">
        <v>281</v>
      </c>
      <c r="E226" s="246" t="s">
        <v>660</v>
      </c>
      <c r="F226" s="247" t="s">
        <v>661</v>
      </c>
      <c r="G226" s="248" t="s">
        <v>161</v>
      </c>
      <c r="H226" s="249">
        <v>183.55</v>
      </c>
      <c r="I226" s="250"/>
      <c r="J226" s="251"/>
      <c r="K226" s="252">
        <f>ROUND(P226*H226,2)</f>
        <v>0</v>
      </c>
      <c r="L226" s="247"/>
      <c r="M226" s="253"/>
      <c r="N226" s="254"/>
      <c r="O226" s="204" t="s">
        <v>38</v>
      </c>
      <c r="P226" s="125">
        <f>I226+J226</f>
        <v>0</v>
      </c>
      <c r="Q226" s="125">
        <f>ROUND(I226*H226,2)</f>
        <v>0</v>
      </c>
      <c r="R226" s="125">
        <f>ROUND(J226*H226,2)</f>
        <v>0</v>
      </c>
      <c r="S226" s="29"/>
      <c r="T226" s="205">
        <f>S226*H226</f>
        <v>0</v>
      </c>
      <c r="U226" s="205">
        <v>5E-05</v>
      </c>
      <c r="V226" s="205">
        <f>U226*H226</f>
        <v>0.009177500000000002</v>
      </c>
      <c r="W226" s="205">
        <v>0</v>
      </c>
      <c r="X226" s="206">
        <f>W226*H226</f>
        <v>0</v>
      </c>
      <c r="AR226" s="10" t="s">
        <v>589</v>
      </c>
      <c r="AT226" s="10" t="s">
        <v>281</v>
      </c>
      <c r="AU226" s="10" t="s">
        <v>78</v>
      </c>
      <c r="AY226" s="10" t="s">
        <v>144</v>
      </c>
      <c r="BE226" s="207">
        <f>IF(O226="základní",K226,0)</f>
        <v>0</v>
      </c>
      <c r="BF226" s="207">
        <f>IF(O226="snížená",K226,0)</f>
        <v>0</v>
      </c>
      <c r="BG226" s="207">
        <f>IF(O226="zákl. přenesená",K226,0)</f>
        <v>0</v>
      </c>
      <c r="BH226" s="207">
        <f>IF(O226="sníž. přenesená",K226,0)</f>
        <v>0</v>
      </c>
      <c r="BI226" s="207">
        <f>IF(O226="nulová",K226,0)</f>
        <v>0</v>
      </c>
      <c r="BJ226" s="10" t="s">
        <v>74</v>
      </c>
      <c r="BK226" s="207">
        <f>ROUND(P226*H226,2)</f>
        <v>0</v>
      </c>
      <c r="BL226" s="10" t="s">
        <v>589</v>
      </c>
      <c r="BM226" s="10" t="s">
        <v>1339</v>
      </c>
    </row>
    <row r="227" spans="2:63" s="178" customFormat="1" ht="29.25" customHeight="1">
      <c r="B227" s="179"/>
      <c r="C227" s="180"/>
      <c r="D227" s="181" t="s">
        <v>68</v>
      </c>
      <c r="E227" s="194" t="s">
        <v>663</v>
      </c>
      <c r="F227" s="194" t="s">
        <v>664</v>
      </c>
      <c r="G227" s="180"/>
      <c r="H227" s="180"/>
      <c r="I227" s="183"/>
      <c r="J227" s="183"/>
      <c r="K227" s="195">
        <f>BK227</f>
        <v>0</v>
      </c>
      <c r="L227" s="180"/>
      <c r="M227" s="185"/>
      <c r="N227" s="186"/>
      <c r="O227" s="187"/>
      <c r="P227" s="187"/>
      <c r="Q227" s="188">
        <f>Q228</f>
        <v>0</v>
      </c>
      <c r="R227" s="188">
        <f>R228</f>
        <v>0</v>
      </c>
      <c r="S227" s="187"/>
      <c r="T227" s="189">
        <f>T228</f>
        <v>0</v>
      </c>
      <c r="U227" s="187"/>
      <c r="V227" s="189">
        <f>V228</f>
        <v>0</v>
      </c>
      <c r="W227" s="187"/>
      <c r="X227" s="190">
        <f>X228</f>
        <v>0</v>
      </c>
      <c r="AR227" s="191" t="s">
        <v>81</v>
      </c>
      <c r="AT227" s="192" t="s">
        <v>68</v>
      </c>
      <c r="AU227" s="192" t="s">
        <v>74</v>
      </c>
      <c r="AY227" s="191" t="s">
        <v>144</v>
      </c>
      <c r="BK227" s="193">
        <f>BK228</f>
        <v>0</v>
      </c>
    </row>
    <row r="228" spans="2:65" s="27" customFormat="1" ht="16.5" customHeight="1">
      <c r="B228" s="28"/>
      <c r="C228" s="196" t="s">
        <v>877</v>
      </c>
      <c r="D228" s="196" t="s">
        <v>146</v>
      </c>
      <c r="E228" s="197" t="s">
        <v>665</v>
      </c>
      <c r="F228" s="198" t="s">
        <v>666</v>
      </c>
      <c r="G228" s="199" t="s">
        <v>161</v>
      </c>
      <c r="H228" s="200">
        <v>183.55</v>
      </c>
      <c r="I228" s="201"/>
      <c r="J228" s="201"/>
      <c r="K228" s="202">
        <f>ROUND(P228*H228,2)</f>
        <v>0</v>
      </c>
      <c r="L228" s="198"/>
      <c r="M228" s="49"/>
      <c r="N228" s="203"/>
      <c r="O228" s="204" t="s">
        <v>38</v>
      </c>
      <c r="P228" s="125">
        <f>I228+J228</f>
        <v>0</v>
      </c>
      <c r="Q228" s="125">
        <f>ROUND(I228*H228,2)</f>
        <v>0</v>
      </c>
      <c r="R228" s="125">
        <f>ROUND(J228*H228,2)</f>
        <v>0</v>
      </c>
      <c r="S228" s="29"/>
      <c r="T228" s="205">
        <f>S228*H228</f>
        <v>0</v>
      </c>
      <c r="U228" s="205">
        <v>0</v>
      </c>
      <c r="V228" s="205">
        <f>U228*H228</f>
        <v>0</v>
      </c>
      <c r="W228" s="205">
        <v>0</v>
      </c>
      <c r="X228" s="206">
        <f>W228*H228</f>
        <v>0</v>
      </c>
      <c r="AR228" s="10" t="s">
        <v>452</v>
      </c>
      <c r="AT228" s="10" t="s">
        <v>146</v>
      </c>
      <c r="AU228" s="10" t="s">
        <v>78</v>
      </c>
      <c r="AY228" s="10" t="s">
        <v>144</v>
      </c>
      <c r="BE228" s="207">
        <f>IF(O228="základní",K228,0)</f>
        <v>0</v>
      </c>
      <c r="BF228" s="207">
        <f>IF(O228="snížená",K228,0)</f>
        <v>0</v>
      </c>
      <c r="BG228" s="207">
        <f>IF(O228="zákl. přenesená",K228,0)</f>
        <v>0</v>
      </c>
      <c r="BH228" s="207">
        <f>IF(O228="sníž. přenesená",K228,0)</f>
        <v>0</v>
      </c>
      <c r="BI228" s="207">
        <f>IF(O228="nulová",K228,0)</f>
        <v>0</v>
      </c>
      <c r="BJ228" s="10" t="s">
        <v>74</v>
      </c>
      <c r="BK228" s="207">
        <f>ROUND(P228*H228,2)</f>
        <v>0</v>
      </c>
      <c r="BL228" s="10" t="s">
        <v>452</v>
      </c>
      <c r="BM228" s="10" t="s">
        <v>1340</v>
      </c>
    </row>
    <row r="229" spans="2:63" s="178" customFormat="1" ht="37.5" customHeight="1">
      <c r="B229" s="179"/>
      <c r="C229" s="180"/>
      <c r="D229" s="181" t="s">
        <v>68</v>
      </c>
      <c r="E229" s="182" t="s">
        <v>456</v>
      </c>
      <c r="F229" s="182" t="s">
        <v>457</v>
      </c>
      <c r="G229" s="180"/>
      <c r="H229" s="180"/>
      <c r="I229" s="183"/>
      <c r="J229" s="183"/>
      <c r="K229" s="184">
        <f>BK229</f>
        <v>0</v>
      </c>
      <c r="L229" s="180"/>
      <c r="M229" s="185"/>
      <c r="N229" s="186"/>
      <c r="O229" s="187"/>
      <c r="P229" s="187"/>
      <c r="Q229" s="188">
        <f>Q230</f>
        <v>0</v>
      </c>
      <c r="R229" s="188">
        <f>R230</f>
        <v>0</v>
      </c>
      <c r="S229" s="187"/>
      <c r="T229" s="189">
        <f>T230</f>
        <v>0</v>
      </c>
      <c r="U229" s="187"/>
      <c r="V229" s="189">
        <f>V230</f>
        <v>0</v>
      </c>
      <c r="W229" s="187"/>
      <c r="X229" s="190">
        <f>X230</f>
        <v>0</v>
      </c>
      <c r="AR229" s="191" t="s">
        <v>87</v>
      </c>
      <c r="AT229" s="192" t="s">
        <v>68</v>
      </c>
      <c r="AU229" s="192" t="s">
        <v>69</v>
      </c>
      <c r="AY229" s="191" t="s">
        <v>144</v>
      </c>
      <c r="BK229" s="193">
        <f>BK230</f>
        <v>0</v>
      </c>
    </row>
    <row r="230" spans="2:63" s="178" customFormat="1" ht="19.5" customHeight="1">
      <c r="B230" s="179"/>
      <c r="C230" s="180"/>
      <c r="D230" s="181" t="s">
        <v>68</v>
      </c>
      <c r="E230" s="194" t="s">
        <v>458</v>
      </c>
      <c r="F230" s="194" t="s">
        <v>459</v>
      </c>
      <c r="G230" s="180"/>
      <c r="H230" s="180"/>
      <c r="I230" s="183"/>
      <c r="J230" s="183"/>
      <c r="K230" s="195">
        <f>BK230</f>
        <v>0</v>
      </c>
      <c r="L230" s="180"/>
      <c r="M230" s="185"/>
      <c r="N230" s="186"/>
      <c r="O230" s="187"/>
      <c r="P230" s="187"/>
      <c r="Q230" s="188">
        <f>SUM(Q231:Q237)</f>
        <v>0</v>
      </c>
      <c r="R230" s="188">
        <f>SUM(R231:R237)</f>
        <v>0</v>
      </c>
      <c r="S230" s="187"/>
      <c r="T230" s="189">
        <f>SUM(T231:T237)</f>
        <v>0</v>
      </c>
      <c r="U230" s="187"/>
      <c r="V230" s="189">
        <f>SUM(V231:V237)</f>
        <v>0</v>
      </c>
      <c r="W230" s="187"/>
      <c r="X230" s="190">
        <f>SUM(X231:X237)</f>
        <v>0</v>
      </c>
      <c r="AR230" s="191" t="s">
        <v>87</v>
      </c>
      <c r="AT230" s="192" t="s">
        <v>68</v>
      </c>
      <c r="AU230" s="192" t="s">
        <v>74</v>
      </c>
      <c r="AY230" s="191" t="s">
        <v>144</v>
      </c>
      <c r="BK230" s="193">
        <f>SUM(BK231:BK237)</f>
        <v>0</v>
      </c>
    </row>
    <row r="231" spans="2:65" s="27" customFormat="1" ht="16.5" customHeight="1">
      <c r="B231" s="28"/>
      <c r="C231" s="196" t="s">
        <v>881</v>
      </c>
      <c r="D231" s="196" t="s">
        <v>146</v>
      </c>
      <c r="E231" s="197" t="s">
        <v>461</v>
      </c>
      <c r="F231" s="198" t="s">
        <v>462</v>
      </c>
      <c r="G231" s="199" t="s">
        <v>1341</v>
      </c>
      <c r="H231" s="200">
        <v>1</v>
      </c>
      <c r="I231" s="201"/>
      <c r="J231" s="201"/>
      <c r="K231" s="202">
        <f>ROUND(P231*H231,2)</f>
        <v>0</v>
      </c>
      <c r="L231" s="198"/>
      <c r="M231" s="49"/>
      <c r="N231" s="203"/>
      <c r="O231" s="204" t="s">
        <v>38</v>
      </c>
      <c r="P231" s="125">
        <f>I231+J231</f>
        <v>0</v>
      </c>
      <c r="Q231" s="125">
        <f>ROUND(I231*H231,2)</f>
        <v>0</v>
      </c>
      <c r="R231" s="125">
        <f>ROUND(J231*H231,2)</f>
        <v>0</v>
      </c>
      <c r="S231" s="29"/>
      <c r="T231" s="205">
        <f>S231*H231</f>
        <v>0</v>
      </c>
      <c r="U231" s="205">
        <v>0</v>
      </c>
      <c r="V231" s="205">
        <f>U231*H231</f>
        <v>0</v>
      </c>
      <c r="W231" s="205">
        <v>0</v>
      </c>
      <c r="X231" s="206">
        <f>W231*H231</f>
        <v>0</v>
      </c>
      <c r="AR231" s="10" t="s">
        <v>464</v>
      </c>
      <c r="AT231" s="10" t="s">
        <v>146</v>
      </c>
      <c r="AU231" s="10" t="s">
        <v>78</v>
      </c>
      <c r="AY231" s="10" t="s">
        <v>144</v>
      </c>
      <c r="BE231" s="207">
        <f>IF(O231="základní",K231,0)</f>
        <v>0</v>
      </c>
      <c r="BF231" s="207">
        <f>IF(O231="snížená",K231,0)</f>
        <v>0</v>
      </c>
      <c r="BG231" s="207">
        <f>IF(O231="zákl. přenesená",K231,0)</f>
        <v>0</v>
      </c>
      <c r="BH231" s="207">
        <f>IF(O231="sníž. přenesená",K231,0)</f>
        <v>0</v>
      </c>
      <c r="BI231" s="207">
        <f>IF(O231="nulová",K231,0)</f>
        <v>0</v>
      </c>
      <c r="BJ231" s="10" t="s">
        <v>74</v>
      </c>
      <c r="BK231" s="207">
        <f>ROUND(P231*H231,2)</f>
        <v>0</v>
      </c>
      <c r="BL231" s="10" t="s">
        <v>464</v>
      </c>
      <c r="BM231" s="10" t="s">
        <v>1342</v>
      </c>
    </row>
    <row r="232" spans="2:65" s="27" customFormat="1" ht="16.5" customHeight="1">
      <c r="B232" s="28"/>
      <c r="C232" s="196" t="s">
        <v>885</v>
      </c>
      <c r="D232" s="196" t="s">
        <v>146</v>
      </c>
      <c r="E232" s="197" t="s">
        <v>467</v>
      </c>
      <c r="F232" s="198" t="s">
        <v>468</v>
      </c>
      <c r="G232" s="199" t="s">
        <v>1341</v>
      </c>
      <c r="H232" s="200">
        <v>1</v>
      </c>
      <c r="I232" s="201"/>
      <c r="J232" s="201"/>
      <c r="K232" s="202">
        <f>ROUND(P232*H232,2)</f>
        <v>0</v>
      </c>
      <c r="L232" s="198"/>
      <c r="M232" s="49"/>
      <c r="N232" s="203"/>
      <c r="O232" s="204" t="s">
        <v>38</v>
      </c>
      <c r="P232" s="125">
        <f>I232+J232</f>
        <v>0</v>
      </c>
      <c r="Q232" s="125">
        <f>ROUND(I232*H232,2)</f>
        <v>0</v>
      </c>
      <c r="R232" s="125">
        <f>ROUND(J232*H232,2)</f>
        <v>0</v>
      </c>
      <c r="S232" s="29"/>
      <c r="T232" s="205">
        <f>S232*H232</f>
        <v>0</v>
      </c>
      <c r="U232" s="205">
        <v>0</v>
      </c>
      <c r="V232" s="205">
        <f>U232*H232</f>
        <v>0</v>
      </c>
      <c r="W232" s="205">
        <v>0</v>
      </c>
      <c r="X232" s="206">
        <f>W232*H232</f>
        <v>0</v>
      </c>
      <c r="AR232" s="10" t="s">
        <v>464</v>
      </c>
      <c r="AT232" s="10" t="s">
        <v>146</v>
      </c>
      <c r="AU232" s="10" t="s">
        <v>78</v>
      </c>
      <c r="AY232" s="10" t="s">
        <v>144</v>
      </c>
      <c r="BE232" s="207">
        <f>IF(O232="základní",K232,0)</f>
        <v>0</v>
      </c>
      <c r="BF232" s="207">
        <f>IF(O232="snížená",K232,0)</f>
        <v>0</v>
      </c>
      <c r="BG232" s="207">
        <f>IF(O232="zákl. přenesená",K232,0)</f>
        <v>0</v>
      </c>
      <c r="BH232" s="207">
        <f>IF(O232="sníž. přenesená",K232,0)</f>
        <v>0</v>
      </c>
      <c r="BI232" s="207">
        <f>IF(O232="nulová",K232,0)</f>
        <v>0</v>
      </c>
      <c r="BJ232" s="10" t="s">
        <v>74</v>
      </c>
      <c r="BK232" s="207">
        <f>ROUND(P232*H232,2)</f>
        <v>0</v>
      </c>
      <c r="BL232" s="10" t="s">
        <v>464</v>
      </c>
      <c r="BM232" s="10" t="s">
        <v>1343</v>
      </c>
    </row>
    <row r="233" spans="2:51" s="208" customFormat="1" ht="13.5">
      <c r="B233" s="209"/>
      <c r="C233" s="210"/>
      <c r="D233" s="211" t="s">
        <v>163</v>
      </c>
      <c r="E233" s="212"/>
      <c r="F233" s="213" t="s">
        <v>470</v>
      </c>
      <c r="G233" s="210"/>
      <c r="H233" s="214">
        <v>1</v>
      </c>
      <c r="I233" s="215"/>
      <c r="J233" s="215"/>
      <c r="K233" s="210"/>
      <c r="L233" s="210"/>
      <c r="M233" s="216"/>
      <c r="N233" s="217"/>
      <c r="O233" s="218"/>
      <c r="P233" s="218"/>
      <c r="Q233" s="218"/>
      <c r="R233" s="218"/>
      <c r="S233" s="218"/>
      <c r="T233" s="218"/>
      <c r="U233" s="218"/>
      <c r="V233" s="218"/>
      <c r="W233" s="218"/>
      <c r="X233" s="219"/>
      <c r="AT233" s="220" t="s">
        <v>163</v>
      </c>
      <c r="AU233" s="220" t="s">
        <v>78</v>
      </c>
      <c r="AV233" s="208" t="s">
        <v>78</v>
      </c>
      <c r="AW233" s="208" t="s">
        <v>7</v>
      </c>
      <c r="AX233" s="208" t="s">
        <v>74</v>
      </c>
      <c r="AY233" s="220" t="s">
        <v>144</v>
      </c>
    </row>
    <row r="234" spans="2:65" s="27" customFormat="1" ht="16.5" customHeight="1">
      <c r="B234" s="28"/>
      <c r="C234" s="196" t="s">
        <v>890</v>
      </c>
      <c r="D234" s="196" t="s">
        <v>146</v>
      </c>
      <c r="E234" s="197" t="s">
        <v>472</v>
      </c>
      <c r="F234" s="198" t="s">
        <v>473</v>
      </c>
      <c r="G234" s="199" t="s">
        <v>1341</v>
      </c>
      <c r="H234" s="200">
        <v>1</v>
      </c>
      <c r="I234" s="201"/>
      <c r="J234" s="201"/>
      <c r="K234" s="202">
        <f>ROUND(P234*H234,2)</f>
        <v>0</v>
      </c>
      <c r="L234" s="198"/>
      <c r="M234" s="49"/>
      <c r="N234" s="203"/>
      <c r="O234" s="204" t="s">
        <v>38</v>
      </c>
      <c r="P234" s="125">
        <f>I234+J234</f>
        <v>0</v>
      </c>
      <c r="Q234" s="125">
        <f>ROUND(I234*H234,2)</f>
        <v>0</v>
      </c>
      <c r="R234" s="125">
        <f>ROUND(J234*H234,2)</f>
        <v>0</v>
      </c>
      <c r="S234" s="29"/>
      <c r="T234" s="205">
        <f>S234*H234</f>
        <v>0</v>
      </c>
      <c r="U234" s="205">
        <v>0</v>
      </c>
      <c r="V234" s="205">
        <f>U234*H234</f>
        <v>0</v>
      </c>
      <c r="W234" s="205">
        <v>0</v>
      </c>
      <c r="X234" s="206">
        <f>W234*H234</f>
        <v>0</v>
      </c>
      <c r="AR234" s="10" t="s">
        <v>464</v>
      </c>
      <c r="AT234" s="10" t="s">
        <v>146</v>
      </c>
      <c r="AU234" s="10" t="s">
        <v>78</v>
      </c>
      <c r="AY234" s="10" t="s">
        <v>144</v>
      </c>
      <c r="BE234" s="207">
        <f>IF(O234="základní",K234,0)</f>
        <v>0</v>
      </c>
      <c r="BF234" s="207">
        <f>IF(O234="snížená",K234,0)</f>
        <v>0</v>
      </c>
      <c r="BG234" s="207">
        <f>IF(O234="zákl. přenesená",K234,0)</f>
        <v>0</v>
      </c>
      <c r="BH234" s="207">
        <f>IF(O234="sníž. přenesená",K234,0)</f>
        <v>0</v>
      </c>
      <c r="BI234" s="207">
        <f>IF(O234="nulová",K234,0)</f>
        <v>0</v>
      </c>
      <c r="BJ234" s="10" t="s">
        <v>74</v>
      </c>
      <c r="BK234" s="207">
        <f>ROUND(P234*H234,2)</f>
        <v>0</v>
      </c>
      <c r="BL234" s="10" t="s">
        <v>464</v>
      </c>
      <c r="BM234" s="10" t="s">
        <v>1344</v>
      </c>
    </row>
    <row r="235" spans="2:65" s="27" customFormat="1" ht="16.5" customHeight="1">
      <c r="B235" s="28"/>
      <c r="C235" s="196" t="s">
        <v>894</v>
      </c>
      <c r="D235" s="196" t="s">
        <v>146</v>
      </c>
      <c r="E235" s="197" t="s">
        <v>476</v>
      </c>
      <c r="F235" s="198" t="s">
        <v>477</v>
      </c>
      <c r="G235" s="199" t="s">
        <v>1341</v>
      </c>
      <c r="H235" s="200">
        <v>1</v>
      </c>
      <c r="I235" s="201"/>
      <c r="J235" s="201"/>
      <c r="K235" s="202">
        <f>ROUND(P235*H235,2)</f>
        <v>0</v>
      </c>
      <c r="L235" s="198"/>
      <c r="M235" s="49"/>
      <c r="N235" s="203"/>
      <c r="O235" s="204" t="s">
        <v>38</v>
      </c>
      <c r="P235" s="125">
        <f>I235+J235</f>
        <v>0</v>
      </c>
      <c r="Q235" s="125">
        <f>ROUND(I235*H235,2)</f>
        <v>0</v>
      </c>
      <c r="R235" s="125">
        <f>ROUND(J235*H235,2)</f>
        <v>0</v>
      </c>
      <c r="S235" s="29"/>
      <c r="T235" s="205">
        <f>S235*H235</f>
        <v>0</v>
      </c>
      <c r="U235" s="205">
        <v>0</v>
      </c>
      <c r="V235" s="205">
        <f>U235*H235</f>
        <v>0</v>
      </c>
      <c r="W235" s="205">
        <v>0</v>
      </c>
      <c r="X235" s="206">
        <f>W235*H235</f>
        <v>0</v>
      </c>
      <c r="AR235" s="10" t="s">
        <v>464</v>
      </c>
      <c r="AT235" s="10" t="s">
        <v>146</v>
      </c>
      <c r="AU235" s="10" t="s">
        <v>78</v>
      </c>
      <c r="AY235" s="10" t="s">
        <v>144</v>
      </c>
      <c r="BE235" s="207">
        <f>IF(O235="základní",K235,0)</f>
        <v>0</v>
      </c>
      <c r="BF235" s="207">
        <f>IF(O235="snížená",K235,0)</f>
        <v>0</v>
      </c>
      <c r="BG235" s="207">
        <f>IF(O235="zákl. přenesená",K235,0)</f>
        <v>0</v>
      </c>
      <c r="BH235" s="207">
        <f>IF(O235="sníž. přenesená",K235,0)</f>
        <v>0</v>
      </c>
      <c r="BI235" s="207">
        <f>IF(O235="nulová",K235,0)</f>
        <v>0</v>
      </c>
      <c r="BJ235" s="10" t="s">
        <v>74</v>
      </c>
      <c r="BK235" s="207">
        <f>ROUND(P235*H235,2)</f>
        <v>0</v>
      </c>
      <c r="BL235" s="10" t="s">
        <v>464</v>
      </c>
      <c r="BM235" s="10" t="s">
        <v>1345</v>
      </c>
    </row>
    <row r="236" spans="2:65" s="27" customFormat="1" ht="16.5" customHeight="1">
      <c r="B236" s="28"/>
      <c r="C236" s="196" t="s">
        <v>899</v>
      </c>
      <c r="D236" s="196" t="s">
        <v>146</v>
      </c>
      <c r="E236" s="197" t="s">
        <v>480</v>
      </c>
      <c r="F236" s="198" t="s">
        <v>481</v>
      </c>
      <c r="G236" s="199" t="s">
        <v>463</v>
      </c>
      <c r="H236" s="200">
        <v>1</v>
      </c>
      <c r="I236" s="201"/>
      <c r="J236" s="201"/>
      <c r="K236" s="202">
        <f>ROUND(P236*H236,2)</f>
        <v>0</v>
      </c>
      <c r="L236" s="198"/>
      <c r="M236" s="49"/>
      <c r="N236" s="203"/>
      <c r="O236" s="204" t="s">
        <v>38</v>
      </c>
      <c r="P236" s="125">
        <f>I236+J236</f>
        <v>0</v>
      </c>
      <c r="Q236" s="125">
        <f>ROUND(I236*H236,2)</f>
        <v>0</v>
      </c>
      <c r="R236" s="125">
        <f>ROUND(J236*H236,2)</f>
        <v>0</v>
      </c>
      <c r="S236" s="29"/>
      <c r="T236" s="205">
        <f>S236*H236</f>
        <v>0</v>
      </c>
      <c r="U236" s="205">
        <v>0</v>
      </c>
      <c r="V236" s="205">
        <f>U236*H236</f>
        <v>0</v>
      </c>
      <c r="W236" s="205">
        <v>0</v>
      </c>
      <c r="X236" s="206">
        <f>W236*H236</f>
        <v>0</v>
      </c>
      <c r="AR236" s="10" t="s">
        <v>84</v>
      </c>
      <c r="AT236" s="10" t="s">
        <v>146</v>
      </c>
      <c r="AU236" s="10" t="s">
        <v>78</v>
      </c>
      <c r="AY236" s="10" t="s">
        <v>144</v>
      </c>
      <c r="BE236" s="207">
        <f>IF(O236="základní",K236,0)</f>
        <v>0</v>
      </c>
      <c r="BF236" s="207">
        <f>IF(O236="snížená",K236,0)</f>
        <v>0</v>
      </c>
      <c r="BG236" s="207">
        <f>IF(O236="zákl. přenesená",K236,0)</f>
        <v>0</v>
      </c>
      <c r="BH236" s="207">
        <f>IF(O236="sníž. přenesená",K236,0)</f>
        <v>0</v>
      </c>
      <c r="BI236" s="207">
        <f>IF(O236="nulová",K236,0)</f>
        <v>0</v>
      </c>
      <c r="BJ236" s="10" t="s">
        <v>74</v>
      </c>
      <c r="BK236" s="207">
        <f>ROUND(P236*H236,2)</f>
        <v>0</v>
      </c>
      <c r="BL236" s="10" t="s">
        <v>84</v>
      </c>
      <c r="BM236" s="10" t="s">
        <v>1346</v>
      </c>
    </row>
    <row r="237" spans="2:65" s="27" customFormat="1" ht="16.5" customHeight="1">
      <c r="B237" s="28"/>
      <c r="C237" s="196" t="s">
        <v>903</v>
      </c>
      <c r="D237" s="196" t="s">
        <v>146</v>
      </c>
      <c r="E237" s="197" t="s">
        <v>484</v>
      </c>
      <c r="F237" s="198" t="s">
        <v>485</v>
      </c>
      <c r="G237" s="199" t="s">
        <v>463</v>
      </c>
      <c r="H237" s="200">
        <v>1</v>
      </c>
      <c r="I237" s="201"/>
      <c r="J237" s="201"/>
      <c r="K237" s="202">
        <f>ROUND(P237*H237,2)</f>
        <v>0</v>
      </c>
      <c r="L237" s="198"/>
      <c r="M237" s="49"/>
      <c r="N237" s="203"/>
      <c r="O237" s="255" t="s">
        <v>38</v>
      </c>
      <c r="P237" s="256">
        <f>I237+J237</f>
        <v>0</v>
      </c>
      <c r="Q237" s="256">
        <f>ROUND(I237*H237,2)</f>
        <v>0</v>
      </c>
      <c r="R237" s="256">
        <f>ROUND(J237*H237,2)</f>
        <v>0</v>
      </c>
      <c r="S237" s="257"/>
      <c r="T237" s="258">
        <f>S237*H237</f>
        <v>0</v>
      </c>
      <c r="U237" s="258">
        <v>0</v>
      </c>
      <c r="V237" s="258">
        <f>U237*H237</f>
        <v>0</v>
      </c>
      <c r="W237" s="258">
        <v>0</v>
      </c>
      <c r="X237" s="259">
        <f>W237*H237</f>
        <v>0</v>
      </c>
      <c r="AR237" s="10" t="s">
        <v>84</v>
      </c>
      <c r="AT237" s="10" t="s">
        <v>146</v>
      </c>
      <c r="AU237" s="10" t="s">
        <v>78</v>
      </c>
      <c r="AY237" s="10" t="s">
        <v>144</v>
      </c>
      <c r="BE237" s="207">
        <f>IF(O237="základní",K237,0)</f>
        <v>0</v>
      </c>
      <c r="BF237" s="207">
        <f>IF(O237="snížená",K237,0)</f>
        <v>0</v>
      </c>
      <c r="BG237" s="207">
        <f>IF(O237="zákl. přenesená",K237,0)</f>
        <v>0</v>
      </c>
      <c r="BH237" s="207">
        <f>IF(O237="sníž. přenesená",K237,0)</f>
        <v>0</v>
      </c>
      <c r="BI237" s="207">
        <f>IF(O237="nulová",K237,0)</f>
        <v>0</v>
      </c>
      <c r="BJ237" s="10" t="s">
        <v>74</v>
      </c>
      <c r="BK237" s="207">
        <f>ROUND(P237*H237,2)</f>
        <v>0</v>
      </c>
      <c r="BL237" s="10" t="s">
        <v>84</v>
      </c>
      <c r="BM237" s="10" t="s">
        <v>1347</v>
      </c>
    </row>
    <row r="238" spans="2:13" s="27" customFormat="1" ht="6.75" customHeight="1">
      <c r="B238" s="44"/>
      <c r="C238" s="45"/>
      <c r="D238" s="45"/>
      <c r="E238" s="45"/>
      <c r="F238" s="45"/>
      <c r="G238" s="45"/>
      <c r="H238" s="45"/>
      <c r="I238" s="134"/>
      <c r="J238" s="134"/>
      <c r="K238" s="45"/>
      <c r="L238" s="45"/>
      <c r="M238" s="49"/>
    </row>
  </sheetData>
  <sheetProtection password="C55E" sheet="1"/>
  <mergeCells count="10">
    <mergeCell ref="E49:H49"/>
    <mergeCell ref="J53:J54"/>
    <mergeCell ref="E79:H79"/>
    <mergeCell ref="E81:H81"/>
    <mergeCell ref="G1:H1"/>
    <mergeCell ref="M2:Z2"/>
    <mergeCell ref="E7:H7"/>
    <mergeCell ref="E9:H9"/>
    <mergeCell ref="E24:H24"/>
    <mergeCell ref="E47:H47"/>
  </mergeCells>
  <hyperlinks>
    <hyperlink ref="F1" location="C2" display="1) Krycí list soupisu"/>
    <hyperlink ref="G1" location="C56" display="2) Rekapitulace"/>
    <hyperlink ref="J1" location="C88" display="3) Soupis prací"/>
    <hyperlink ref="L1" location="Rekapitulace stavby!C2" display="Rekapitulace stavby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L231" sqref="L231"/>
    </sheetView>
  </sheetViews>
  <sheetFormatPr defaultColWidth="6.4218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6" width="56.7109375" style="1" customWidth="1"/>
    <col min="7" max="7" width="6.57421875" style="1" customWidth="1"/>
    <col min="8" max="8" width="8.421875" style="1" customWidth="1"/>
    <col min="9" max="10" width="17.7109375" style="103" customWidth="1"/>
    <col min="11" max="11" width="17.7109375" style="1" customWidth="1"/>
    <col min="12" max="12" width="11.7109375" style="1" customWidth="1"/>
    <col min="13" max="13" width="6.421875" style="1" customWidth="1"/>
    <col min="14" max="25" width="0" style="1" hidden="1" customWidth="1"/>
    <col min="26" max="26" width="12.28125" style="1" customWidth="1"/>
    <col min="27" max="27" width="9.28125" style="1" customWidth="1"/>
    <col min="28" max="28" width="11.28125" style="1" customWidth="1"/>
    <col min="29" max="29" width="8.28125" style="1" customWidth="1"/>
    <col min="30" max="30" width="11.28125" style="1" customWidth="1"/>
    <col min="31" max="31" width="12.28125" style="1" customWidth="1"/>
    <col min="32" max="43" width="6.421875" style="1" customWidth="1"/>
    <col min="44" max="65" width="0" style="1" hidden="1" customWidth="1"/>
    <col min="66" max="16384" width="6.421875" style="1" customWidth="1"/>
  </cols>
  <sheetData>
    <row r="1" spans="1:70" ht="21.75" customHeight="1">
      <c r="A1" s="7"/>
      <c r="B1" s="104"/>
      <c r="C1" s="104"/>
      <c r="D1" s="105" t="s">
        <v>1</v>
      </c>
      <c r="E1" s="104"/>
      <c r="F1" s="106" t="s">
        <v>99</v>
      </c>
      <c r="G1" s="362" t="s">
        <v>100</v>
      </c>
      <c r="H1" s="362"/>
      <c r="I1" s="107"/>
      <c r="J1" s="108" t="s">
        <v>101</v>
      </c>
      <c r="K1" s="105" t="s">
        <v>102</v>
      </c>
      <c r="L1" s="106" t="s">
        <v>103</v>
      </c>
      <c r="M1" s="106"/>
      <c r="N1" s="106"/>
      <c r="O1" s="106"/>
      <c r="P1" s="106"/>
      <c r="Q1" s="106"/>
      <c r="R1" s="106"/>
      <c r="S1" s="106"/>
      <c r="T1" s="10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75" customHeight="1"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T2" s="10" t="s">
        <v>95</v>
      </c>
    </row>
    <row r="3" spans="2:46" ht="6.75" customHeight="1">
      <c r="B3" s="11"/>
      <c r="C3" s="12"/>
      <c r="D3" s="12"/>
      <c r="E3" s="12"/>
      <c r="F3" s="12"/>
      <c r="G3" s="12"/>
      <c r="H3" s="12"/>
      <c r="I3" s="109"/>
      <c r="J3" s="109"/>
      <c r="K3" s="12"/>
      <c r="L3" s="13"/>
      <c r="AT3" s="10" t="s">
        <v>78</v>
      </c>
    </row>
    <row r="4" spans="2:46" ht="36.75" customHeight="1">
      <c r="B4" s="14"/>
      <c r="C4" s="15"/>
      <c r="D4" s="16" t="s">
        <v>104</v>
      </c>
      <c r="E4" s="15"/>
      <c r="F4" s="15"/>
      <c r="G4" s="15"/>
      <c r="H4" s="15"/>
      <c r="I4" s="110"/>
      <c r="J4" s="110"/>
      <c r="K4" s="15"/>
      <c r="L4" s="17"/>
      <c r="N4" s="18" t="s">
        <v>13</v>
      </c>
      <c r="AT4" s="10" t="s">
        <v>6</v>
      </c>
    </row>
    <row r="5" spans="2:12" ht="6.75" customHeight="1">
      <c r="B5" s="14"/>
      <c r="C5" s="15"/>
      <c r="D5" s="15"/>
      <c r="E5" s="15"/>
      <c r="F5" s="15"/>
      <c r="G5" s="15"/>
      <c r="H5" s="15"/>
      <c r="I5" s="110"/>
      <c r="J5" s="110"/>
      <c r="K5" s="15"/>
      <c r="L5" s="17"/>
    </row>
    <row r="6" spans="2:12" ht="15">
      <c r="B6" s="14"/>
      <c r="C6" s="15"/>
      <c r="D6" s="23" t="s">
        <v>18</v>
      </c>
      <c r="E6" s="15"/>
      <c r="F6" s="15"/>
      <c r="G6" s="15"/>
      <c r="H6" s="15"/>
      <c r="I6" s="110"/>
      <c r="J6" s="110"/>
      <c r="K6" s="15"/>
      <c r="L6" s="17"/>
    </row>
    <row r="7" spans="2:12" ht="16.5" customHeight="1">
      <c r="B7" s="14"/>
      <c r="C7" s="15"/>
      <c r="D7" s="15"/>
      <c r="E7" s="363" t="str">
        <f>'Rekapitulace stavby'!K6</f>
        <v>Sokolov - Stavební úpravy komunikace ul. J.K. Tyla - Vodovod, kanalizace</v>
      </c>
      <c r="F7" s="363"/>
      <c r="G7" s="363"/>
      <c r="H7" s="363"/>
      <c r="I7" s="110"/>
      <c r="J7" s="110"/>
      <c r="K7" s="15"/>
      <c r="L7" s="17"/>
    </row>
    <row r="8" spans="2:12" s="27" customFormat="1" ht="15">
      <c r="B8" s="28"/>
      <c r="C8" s="29"/>
      <c r="D8" s="23" t="s">
        <v>105</v>
      </c>
      <c r="E8" s="29"/>
      <c r="F8" s="29"/>
      <c r="G8" s="29"/>
      <c r="H8" s="29"/>
      <c r="I8" s="111"/>
      <c r="J8" s="111"/>
      <c r="K8" s="29"/>
      <c r="L8" s="32"/>
    </row>
    <row r="9" spans="2:12" s="27" customFormat="1" ht="36.75" customHeight="1">
      <c r="B9" s="28"/>
      <c r="C9" s="29"/>
      <c r="D9" s="29"/>
      <c r="E9" s="351" t="s">
        <v>1348</v>
      </c>
      <c r="F9" s="351"/>
      <c r="G9" s="351"/>
      <c r="H9" s="351"/>
      <c r="I9" s="111"/>
      <c r="J9" s="111"/>
      <c r="K9" s="29"/>
      <c r="L9" s="32"/>
    </row>
    <row r="10" spans="2:12" s="27" customFormat="1" ht="13.5">
      <c r="B10" s="28"/>
      <c r="C10" s="29"/>
      <c r="D10" s="29"/>
      <c r="E10" s="29"/>
      <c r="F10" s="29"/>
      <c r="G10" s="29"/>
      <c r="H10" s="29"/>
      <c r="I10" s="111"/>
      <c r="J10" s="111"/>
      <c r="K10" s="29"/>
      <c r="L10" s="32"/>
    </row>
    <row r="11" spans="2:12" s="27" customFormat="1" ht="14.25" customHeight="1">
      <c r="B11" s="28"/>
      <c r="C11" s="29"/>
      <c r="D11" s="23" t="s">
        <v>20</v>
      </c>
      <c r="E11" s="29"/>
      <c r="F11" s="21"/>
      <c r="G11" s="29"/>
      <c r="H11" s="29"/>
      <c r="I11" s="112" t="s">
        <v>21</v>
      </c>
      <c r="J11" s="113"/>
      <c r="K11" s="29"/>
      <c r="L11" s="32"/>
    </row>
    <row r="12" spans="2:12" s="27" customFormat="1" ht="14.25" customHeight="1">
      <c r="B12" s="28"/>
      <c r="C12" s="29"/>
      <c r="D12" s="23" t="s">
        <v>22</v>
      </c>
      <c r="E12" s="29"/>
      <c r="F12" s="21" t="s">
        <v>23</v>
      </c>
      <c r="G12" s="29"/>
      <c r="H12" s="29"/>
      <c r="I12" s="112" t="s">
        <v>24</v>
      </c>
      <c r="J12" s="114" t="str">
        <f>'Rekapitulace stavby'!AN8</f>
        <v>4. 5. 2019</v>
      </c>
      <c r="K12" s="29"/>
      <c r="L12" s="32"/>
    </row>
    <row r="13" spans="2:12" s="27" customFormat="1" ht="10.5" customHeight="1">
      <c r="B13" s="28"/>
      <c r="C13" s="29"/>
      <c r="D13" s="29"/>
      <c r="E13" s="29"/>
      <c r="F13" s="29"/>
      <c r="G13" s="29"/>
      <c r="H13" s="29"/>
      <c r="I13" s="111"/>
      <c r="J13" s="111"/>
      <c r="K13" s="29"/>
      <c r="L13" s="32"/>
    </row>
    <row r="14" spans="2:12" s="27" customFormat="1" ht="14.25" customHeight="1">
      <c r="B14" s="28"/>
      <c r="C14" s="29"/>
      <c r="D14" s="23" t="s">
        <v>26</v>
      </c>
      <c r="E14" s="29"/>
      <c r="F14" s="29"/>
      <c r="G14" s="29"/>
      <c r="H14" s="29"/>
      <c r="I14" s="112" t="s">
        <v>27</v>
      </c>
      <c r="J14" s="113">
        <f>IF('Rekapitulace stavby'!AN10="","",'Rekapitulace stavby'!AN10)</f>
      </c>
      <c r="K14" s="29"/>
      <c r="L14" s="32"/>
    </row>
    <row r="15" spans="2:12" s="27" customFormat="1" ht="18" customHeight="1">
      <c r="B15" s="28"/>
      <c r="C15" s="29"/>
      <c r="D15" s="29"/>
      <c r="E15" s="21" t="str">
        <f>IF('Rekapitulace stavby'!E11="","",'Rekapitulace stavby'!E11)</f>
        <v> </v>
      </c>
      <c r="F15" s="29"/>
      <c r="G15" s="29"/>
      <c r="H15" s="29"/>
      <c r="I15" s="112" t="s">
        <v>28</v>
      </c>
      <c r="J15" s="113">
        <f>IF('Rekapitulace stavby'!AN11="","",'Rekapitulace stavby'!AN11)</f>
      </c>
      <c r="K15" s="29"/>
      <c r="L15" s="32"/>
    </row>
    <row r="16" spans="2:12" s="27" customFormat="1" ht="6.75" customHeight="1">
      <c r="B16" s="28"/>
      <c r="C16" s="29"/>
      <c r="D16" s="29"/>
      <c r="E16" s="29"/>
      <c r="F16" s="29"/>
      <c r="G16" s="29"/>
      <c r="H16" s="29"/>
      <c r="I16" s="111"/>
      <c r="J16" s="111"/>
      <c r="K16" s="29"/>
      <c r="L16" s="32"/>
    </row>
    <row r="17" spans="2:12" s="27" customFormat="1" ht="14.25" customHeight="1">
      <c r="B17" s="28"/>
      <c r="C17" s="29"/>
      <c r="D17" s="23" t="s">
        <v>29</v>
      </c>
      <c r="E17" s="29"/>
      <c r="F17" s="29"/>
      <c r="G17" s="29"/>
      <c r="H17" s="29"/>
      <c r="I17" s="112" t="s">
        <v>27</v>
      </c>
      <c r="J17" s="113">
        <f>IF('Rekapitulace stavby'!AN13="Vyplň údaj","",IF('Rekapitulace stavby'!AN13="","",'Rekapitulace stavby'!AN13))</f>
      </c>
      <c r="K17" s="29"/>
      <c r="L17" s="32"/>
    </row>
    <row r="18" spans="2:12" s="27" customFormat="1" ht="18" customHeight="1">
      <c r="B18" s="28"/>
      <c r="C18" s="29"/>
      <c r="D18" s="29"/>
      <c r="E18" s="21">
        <f>IF('Rekapitulace stavby'!E14="Vyplň údaj","",IF('Rekapitulace stavby'!E14="","",'Rekapitulace stavby'!E14))</f>
      </c>
      <c r="F18" s="29"/>
      <c r="G18" s="29"/>
      <c r="H18" s="29"/>
      <c r="I18" s="112" t="s">
        <v>28</v>
      </c>
      <c r="J18" s="113">
        <f>IF('Rekapitulace stavby'!AN14="Vyplň údaj","",IF('Rekapitulace stavby'!AN14="","",'Rekapitulace stavby'!AN14))</f>
      </c>
      <c r="K18" s="29"/>
      <c r="L18" s="32"/>
    </row>
    <row r="19" spans="2:12" s="27" customFormat="1" ht="6.75" customHeight="1">
      <c r="B19" s="28"/>
      <c r="C19" s="29"/>
      <c r="D19" s="29"/>
      <c r="E19" s="29"/>
      <c r="F19" s="29"/>
      <c r="G19" s="29"/>
      <c r="H19" s="29"/>
      <c r="I19" s="111"/>
      <c r="J19" s="111"/>
      <c r="K19" s="29"/>
      <c r="L19" s="32"/>
    </row>
    <row r="20" spans="2:12" s="27" customFormat="1" ht="14.25" customHeight="1">
      <c r="B20" s="28"/>
      <c r="C20" s="29"/>
      <c r="D20" s="23" t="s">
        <v>31</v>
      </c>
      <c r="E20" s="29"/>
      <c r="F20" s="29"/>
      <c r="G20" s="29"/>
      <c r="H20" s="29"/>
      <c r="I20" s="112" t="s">
        <v>27</v>
      </c>
      <c r="J20" s="113">
        <f>IF('Rekapitulace stavby'!AN16="","",'Rekapitulace stavby'!AN16)</f>
      </c>
      <c r="K20" s="29"/>
      <c r="L20" s="32"/>
    </row>
    <row r="21" spans="2:12" s="27" customFormat="1" ht="18" customHeight="1">
      <c r="B21" s="28"/>
      <c r="C21" s="29"/>
      <c r="D21" s="29"/>
      <c r="E21" s="21" t="str">
        <f>IF('Rekapitulace stavby'!E17="","",'Rekapitulace stavby'!E17)</f>
        <v> </v>
      </c>
      <c r="F21" s="29"/>
      <c r="G21" s="29"/>
      <c r="H21" s="29"/>
      <c r="I21" s="112" t="s">
        <v>28</v>
      </c>
      <c r="J21" s="113">
        <f>IF('Rekapitulace stavby'!AN17="","",'Rekapitulace stavby'!AN17)</f>
      </c>
      <c r="K21" s="29"/>
      <c r="L21" s="32"/>
    </row>
    <row r="22" spans="2:12" s="27" customFormat="1" ht="6.75" customHeight="1">
      <c r="B22" s="28"/>
      <c r="C22" s="29"/>
      <c r="D22" s="29"/>
      <c r="E22" s="29"/>
      <c r="F22" s="29"/>
      <c r="G22" s="29"/>
      <c r="H22" s="29"/>
      <c r="I22" s="111"/>
      <c r="J22" s="111"/>
      <c r="K22" s="29"/>
      <c r="L22" s="32"/>
    </row>
    <row r="23" spans="2:12" s="27" customFormat="1" ht="14.25" customHeight="1">
      <c r="B23" s="28"/>
      <c r="C23" s="29"/>
      <c r="D23" s="23" t="s">
        <v>32</v>
      </c>
      <c r="E23" s="29"/>
      <c r="F23" s="29"/>
      <c r="G23" s="29"/>
      <c r="H23" s="29"/>
      <c r="I23" s="111"/>
      <c r="J23" s="111"/>
      <c r="K23" s="29"/>
      <c r="L23" s="32"/>
    </row>
    <row r="24" spans="2:12" s="115" customFormat="1" ht="16.5" customHeight="1">
      <c r="B24" s="116"/>
      <c r="C24" s="117"/>
      <c r="D24" s="117"/>
      <c r="E24" s="344"/>
      <c r="F24" s="344"/>
      <c r="G24" s="344"/>
      <c r="H24" s="344"/>
      <c r="I24" s="118"/>
      <c r="J24" s="118"/>
      <c r="K24" s="117"/>
      <c r="L24" s="119"/>
    </row>
    <row r="25" spans="2:12" s="27" customFormat="1" ht="6.75" customHeight="1">
      <c r="B25" s="28"/>
      <c r="C25" s="29"/>
      <c r="D25" s="29"/>
      <c r="E25" s="29"/>
      <c r="F25" s="29"/>
      <c r="G25" s="29"/>
      <c r="H25" s="29"/>
      <c r="I25" s="111"/>
      <c r="J25" s="111"/>
      <c r="K25" s="29"/>
      <c r="L25" s="32"/>
    </row>
    <row r="26" spans="2:12" s="27" customFormat="1" ht="6.75" customHeight="1">
      <c r="B26" s="28"/>
      <c r="C26" s="29"/>
      <c r="D26" s="74"/>
      <c r="E26" s="74"/>
      <c r="F26" s="74"/>
      <c r="G26" s="74"/>
      <c r="H26" s="74"/>
      <c r="I26" s="120"/>
      <c r="J26" s="120"/>
      <c r="K26" s="74"/>
      <c r="L26" s="121"/>
    </row>
    <row r="27" spans="2:12" s="27" customFormat="1" ht="15">
      <c r="B27" s="28"/>
      <c r="C27" s="29"/>
      <c r="D27" s="29"/>
      <c r="E27" s="23" t="s">
        <v>107</v>
      </c>
      <c r="F27" s="29"/>
      <c r="G27" s="29"/>
      <c r="H27" s="29"/>
      <c r="I27" s="111"/>
      <c r="J27" s="111"/>
      <c r="K27" s="122">
        <f>I58</f>
        <v>0</v>
      </c>
      <c r="L27" s="32"/>
    </row>
    <row r="28" spans="2:12" s="27" customFormat="1" ht="15">
      <c r="B28" s="28"/>
      <c r="C28" s="29"/>
      <c r="D28" s="29"/>
      <c r="E28" s="23" t="s">
        <v>108</v>
      </c>
      <c r="F28" s="29"/>
      <c r="G28" s="29"/>
      <c r="H28" s="29"/>
      <c r="I28" s="111"/>
      <c r="J28" s="111"/>
      <c r="K28" s="122">
        <f>J58</f>
        <v>0</v>
      </c>
      <c r="L28" s="32"/>
    </row>
    <row r="29" spans="2:12" s="27" customFormat="1" ht="25.5" customHeight="1">
      <c r="B29" s="28"/>
      <c r="C29" s="29"/>
      <c r="D29" s="123" t="s">
        <v>33</v>
      </c>
      <c r="E29" s="29"/>
      <c r="F29" s="29"/>
      <c r="G29" s="29"/>
      <c r="H29" s="29"/>
      <c r="I29" s="111"/>
      <c r="J29" s="111"/>
      <c r="K29" s="78">
        <f>ROUND(K90,2)</f>
        <v>0</v>
      </c>
      <c r="L29" s="32"/>
    </row>
    <row r="30" spans="2:12" s="27" customFormat="1" ht="6.75" customHeight="1">
      <c r="B30" s="28"/>
      <c r="C30" s="29"/>
      <c r="D30" s="74"/>
      <c r="E30" s="74"/>
      <c r="F30" s="74"/>
      <c r="G30" s="74"/>
      <c r="H30" s="74"/>
      <c r="I30" s="120"/>
      <c r="J30" s="120"/>
      <c r="K30" s="74"/>
      <c r="L30" s="121"/>
    </row>
    <row r="31" spans="2:12" s="27" customFormat="1" ht="14.25" customHeight="1">
      <c r="B31" s="28"/>
      <c r="C31" s="29"/>
      <c r="D31" s="29"/>
      <c r="E31" s="29"/>
      <c r="F31" s="33" t="s">
        <v>35</v>
      </c>
      <c r="G31" s="29"/>
      <c r="H31" s="29"/>
      <c r="I31" s="124" t="s">
        <v>34</v>
      </c>
      <c r="J31" s="111"/>
      <c r="K31" s="33" t="s">
        <v>36</v>
      </c>
      <c r="L31" s="32"/>
    </row>
    <row r="32" spans="2:12" s="27" customFormat="1" ht="14.25" customHeight="1">
      <c r="B32" s="28"/>
      <c r="C32" s="29"/>
      <c r="D32" s="37" t="s">
        <v>37</v>
      </c>
      <c r="E32" s="37" t="s">
        <v>38</v>
      </c>
      <c r="F32" s="125">
        <f>ROUND(SUM(BE90:BE228),2)</f>
        <v>0</v>
      </c>
      <c r="G32" s="29"/>
      <c r="H32" s="29"/>
      <c r="I32" s="126">
        <v>0.21000000000000002</v>
      </c>
      <c r="J32" s="111"/>
      <c r="K32" s="125">
        <f>ROUND(ROUND((SUM(BE90:BE228)),2)*I32,2)</f>
        <v>0</v>
      </c>
      <c r="L32" s="32"/>
    </row>
    <row r="33" spans="2:12" s="27" customFormat="1" ht="14.25" customHeight="1">
      <c r="B33" s="28"/>
      <c r="C33" s="29"/>
      <c r="D33" s="29"/>
      <c r="E33" s="37" t="s">
        <v>39</v>
      </c>
      <c r="F33" s="125">
        <f>ROUND(SUM(BF90:BF228),2)</f>
        <v>0</v>
      </c>
      <c r="G33" s="29"/>
      <c r="H33" s="29"/>
      <c r="I33" s="126">
        <v>0.15000000000000002</v>
      </c>
      <c r="J33" s="111"/>
      <c r="K33" s="125">
        <f>ROUND(ROUND((SUM(BF90:BF228)),2)*I33,2)</f>
        <v>0</v>
      </c>
      <c r="L33" s="32"/>
    </row>
    <row r="34" spans="2:12" s="27" customFormat="1" ht="14.25" customHeight="1" hidden="1">
      <c r="B34" s="28"/>
      <c r="C34" s="29"/>
      <c r="D34" s="29"/>
      <c r="E34" s="37" t="s">
        <v>40</v>
      </c>
      <c r="F34" s="125">
        <f>ROUND(SUM(BG90:BG228),2)</f>
        <v>0</v>
      </c>
      <c r="G34" s="29"/>
      <c r="H34" s="29"/>
      <c r="I34" s="126">
        <v>0.21000000000000002</v>
      </c>
      <c r="J34" s="111"/>
      <c r="K34" s="125">
        <v>0</v>
      </c>
      <c r="L34" s="32"/>
    </row>
    <row r="35" spans="2:12" s="27" customFormat="1" ht="14.25" customHeight="1" hidden="1">
      <c r="B35" s="28"/>
      <c r="C35" s="29"/>
      <c r="D35" s="29"/>
      <c r="E35" s="37" t="s">
        <v>41</v>
      </c>
      <c r="F35" s="125">
        <f>ROUND(SUM(BH90:BH228),2)</f>
        <v>0</v>
      </c>
      <c r="G35" s="29"/>
      <c r="H35" s="29"/>
      <c r="I35" s="126">
        <v>0.15000000000000002</v>
      </c>
      <c r="J35" s="111"/>
      <c r="K35" s="125">
        <v>0</v>
      </c>
      <c r="L35" s="32"/>
    </row>
    <row r="36" spans="2:12" s="27" customFormat="1" ht="14.25" customHeight="1" hidden="1">
      <c r="B36" s="28"/>
      <c r="C36" s="29"/>
      <c r="D36" s="29"/>
      <c r="E36" s="37" t="s">
        <v>42</v>
      </c>
      <c r="F36" s="125">
        <f>ROUND(SUM(BI90:BI228),2)</f>
        <v>0</v>
      </c>
      <c r="G36" s="29"/>
      <c r="H36" s="29"/>
      <c r="I36" s="126">
        <v>0</v>
      </c>
      <c r="J36" s="111"/>
      <c r="K36" s="125">
        <v>0</v>
      </c>
      <c r="L36" s="32"/>
    </row>
    <row r="37" spans="2:12" s="27" customFormat="1" ht="6.75" customHeight="1">
      <c r="B37" s="28"/>
      <c r="C37" s="29"/>
      <c r="D37" s="29"/>
      <c r="E37" s="29"/>
      <c r="F37" s="29"/>
      <c r="G37" s="29"/>
      <c r="H37" s="29"/>
      <c r="I37" s="111"/>
      <c r="J37" s="111"/>
      <c r="K37" s="29"/>
      <c r="L37" s="32"/>
    </row>
    <row r="38" spans="2:12" s="27" customFormat="1" ht="25.5" customHeight="1">
      <c r="B38" s="28"/>
      <c r="C38" s="127"/>
      <c r="D38" s="128" t="s">
        <v>43</v>
      </c>
      <c r="E38" s="68"/>
      <c r="F38" s="68"/>
      <c r="G38" s="129" t="s">
        <v>44</v>
      </c>
      <c r="H38" s="130" t="s">
        <v>45</v>
      </c>
      <c r="I38" s="131"/>
      <c r="J38" s="131"/>
      <c r="K38" s="132">
        <f>SUM(K29:K36)</f>
        <v>0</v>
      </c>
      <c r="L38" s="133"/>
    </row>
    <row r="39" spans="2:12" s="27" customFormat="1" ht="14.25" customHeight="1">
      <c r="B39" s="44"/>
      <c r="C39" s="45"/>
      <c r="D39" s="45"/>
      <c r="E39" s="45"/>
      <c r="F39" s="45"/>
      <c r="G39" s="45"/>
      <c r="H39" s="45"/>
      <c r="I39" s="134"/>
      <c r="J39" s="134"/>
      <c r="K39" s="45"/>
      <c r="L39" s="46"/>
    </row>
    <row r="43" spans="2:12" s="27" customFormat="1" ht="6.75" customHeight="1">
      <c r="B43" s="135"/>
      <c r="C43" s="136"/>
      <c r="D43" s="136"/>
      <c r="E43" s="136"/>
      <c r="F43" s="136"/>
      <c r="G43" s="136"/>
      <c r="H43" s="136"/>
      <c r="I43" s="137"/>
      <c r="J43" s="137"/>
      <c r="K43" s="136"/>
      <c r="L43" s="138"/>
    </row>
    <row r="44" spans="2:12" s="27" customFormat="1" ht="36.75" customHeight="1">
      <c r="B44" s="28"/>
      <c r="C44" s="16" t="s">
        <v>109</v>
      </c>
      <c r="D44" s="29"/>
      <c r="E44" s="29"/>
      <c r="F44" s="29"/>
      <c r="G44" s="29"/>
      <c r="H44" s="29"/>
      <c r="I44" s="111"/>
      <c r="J44" s="111"/>
      <c r="K44" s="29"/>
      <c r="L44" s="32"/>
    </row>
    <row r="45" spans="2:12" s="27" customFormat="1" ht="6.75" customHeight="1">
      <c r="B45" s="28"/>
      <c r="C45" s="29"/>
      <c r="D45" s="29"/>
      <c r="E45" s="29"/>
      <c r="F45" s="29"/>
      <c r="G45" s="29"/>
      <c r="H45" s="29"/>
      <c r="I45" s="111"/>
      <c r="J45" s="111"/>
      <c r="K45" s="29"/>
      <c r="L45" s="32"/>
    </row>
    <row r="46" spans="2:12" s="27" customFormat="1" ht="14.25" customHeight="1">
      <c r="B46" s="28"/>
      <c r="C46" s="23" t="s">
        <v>18</v>
      </c>
      <c r="D46" s="29"/>
      <c r="E46" s="29"/>
      <c r="F46" s="29"/>
      <c r="G46" s="29"/>
      <c r="H46" s="29"/>
      <c r="I46" s="111"/>
      <c r="J46" s="111"/>
      <c r="K46" s="29"/>
      <c r="L46" s="32"/>
    </row>
    <row r="47" spans="2:12" s="27" customFormat="1" ht="16.5" customHeight="1">
      <c r="B47" s="28"/>
      <c r="C47" s="29"/>
      <c r="D47" s="29"/>
      <c r="E47" s="363" t="str">
        <f>E7</f>
        <v>Sokolov - Stavební úpravy komunikace ul. J.K. Tyla - Vodovod, kanalizace</v>
      </c>
      <c r="F47" s="363"/>
      <c r="G47" s="363"/>
      <c r="H47" s="363"/>
      <c r="I47" s="111"/>
      <c r="J47" s="111"/>
      <c r="K47" s="29"/>
      <c r="L47" s="32"/>
    </row>
    <row r="48" spans="2:12" s="27" customFormat="1" ht="14.25" customHeight="1">
      <c r="B48" s="28"/>
      <c r="C48" s="23" t="s">
        <v>105</v>
      </c>
      <c r="D48" s="29"/>
      <c r="E48" s="29"/>
      <c r="F48" s="29"/>
      <c r="G48" s="29"/>
      <c r="H48" s="29"/>
      <c r="I48" s="111"/>
      <c r="J48" s="111"/>
      <c r="K48" s="29"/>
      <c r="L48" s="32"/>
    </row>
    <row r="49" spans="2:12" s="27" customFormat="1" ht="17.25" customHeight="1">
      <c r="B49" s="28"/>
      <c r="C49" s="29"/>
      <c r="D49" s="29"/>
      <c r="E49" s="351" t="str">
        <f>E9</f>
        <v>7 - SO 06.2 Vodovod - výměna řadu M. Gorkého</v>
      </c>
      <c r="F49" s="351"/>
      <c r="G49" s="351"/>
      <c r="H49" s="351"/>
      <c r="I49" s="111"/>
      <c r="J49" s="111"/>
      <c r="K49" s="29"/>
      <c r="L49" s="32"/>
    </row>
    <row r="50" spans="2:12" s="27" customFormat="1" ht="6.75" customHeight="1">
      <c r="B50" s="28"/>
      <c r="C50" s="29"/>
      <c r="D50" s="29"/>
      <c r="E50" s="29"/>
      <c r="F50" s="29"/>
      <c r="G50" s="29"/>
      <c r="H50" s="29"/>
      <c r="I50" s="111"/>
      <c r="J50" s="111"/>
      <c r="K50" s="29"/>
      <c r="L50" s="32"/>
    </row>
    <row r="51" spans="2:12" s="27" customFormat="1" ht="18" customHeight="1">
      <c r="B51" s="28"/>
      <c r="C51" s="23" t="s">
        <v>22</v>
      </c>
      <c r="D51" s="29"/>
      <c r="E51" s="29"/>
      <c r="F51" s="21" t="str">
        <f>F12</f>
        <v> </v>
      </c>
      <c r="G51" s="29"/>
      <c r="H51" s="29"/>
      <c r="I51" s="112" t="s">
        <v>24</v>
      </c>
      <c r="J51" s="114" t="str">
        <f>IF(J12="","",J12)</f>
        <v>4. 5. 2019</v>
      </c>
      <c r="K51" s="29"/>
      <c r="L51" s="32"/>
    </row>
    <row r="52" spans="2:12" s="27" customFormat="1" ht="6.75" customHeight="1">
      <c r="B52" s="28"/>
      <c r="C52" s="29"/>
      <c r="D52" s="29"/>
      <c r="E52" s="29"/>
      <c r="F52" s="29"/>
      <c r="G52" s="29"/>
      <c r="H52" s="29"/>
      <c r="I52" s="111"/>
      <c r="J52" s="111"/>
      <c r="K52" s="29"/>
      <c r="L52" s="32"/>
    </row>
    <row r="53" spans="2:12" s="27" customFormat="1" ht="15">
      <c r="B53" s="28"/>
      <c r="C53" s="23" t="s">
        <v>26</v>
      </c>
      <c r="D53" s="29"/>
      <c r="E53" s="29"/>
      <c r="F53" s="21" t="str">
        <f>E15</f>
        <v> </v>
      </c>
      <c r="G53" s="29"/>
      <c r="H53" s="29"/>
      <c r="I53" s="112" t="s">
        <v>31</v>
      </c>
      <c r="J53" s="364" t="str">
        <f>E21</f>
        <v> </v>
      </c>
      <c r="K53" s="29"/>
      <c r="L53" s="32"/>
    </row>
    <row r="54" spans="2:12" s="27" customFormat="1" ht="14.25" customHeight="1">
      <c r="B54" s="28"/>
      <c r="C54" s="23" t="s">
        <v>29</v>
      </c>
      <c r="D54" s="29"/>
      <c r="E54" s="29"/>
      <c r="F54" s="21">
        <f>IF(E18="","",E18)</f>
      </c>
      <c r="G54" s="29"/>
      <c r="H54" s="29"/>
      <c r="I54" s="111"/>
      <c r="J54" s="364"/>
      <c r="K54" s="29"/>
      <c r="L54" s="32"/>
    </row>
    <row r="55" spans="2:12" s="27" customFormat="1" ht="9.75" customHeight="1">
      <c r="B55" s="28"/>
      <c r="C55" s="29"/>
      <c r="D55" s="29"/>
      <c r="E55" s="29"/>
      <c r="F55" s="29"/>
      <c r="G55" s="29"/>
      <c r="H55" s="29"/>
      <c r="I55" s="111"/>
      <c r="J55" s="111"/>
      <c r="K55" s="29"/>
      <c r="L55" s="32"/>
    </row>
    <row r="56" spans="2:12" s="27" customFormat="1" ht="29.25" customHeight="1">
      <c r="B56" s="28"/>
      <c r="C56" s="139" t="s">
        <v>110</v>
      </c>
      <c r="D56" s="127"/>
      <c r="E56" s="127"/>
      <c r="F56" s="127"/>
      <c r="G56" s="127"/>
      <c r="H56" s="127"/>
      <c r="I56" s="140" t="s">
        <v>111</v>
      </c>
      <c r="J56" s="140" t="s">
        <v>112</v>
      </c>
      <c r="K56" s="141" t="s">
        <v>113</v>
      </c>
      <c r="L56" s="142"/>
    </row>
    <row r="57" spans="2:12" s="27" customFormat="1" ht="9.75" customHeight="1">
      <c r="B57" s="28"/>
      <c r="C57" s="29"/>
      <c r="D57" s="29"/>
      <c r="E57" s="29"/>
      <c r="F57" s="29"/>
      <c r="G57" s="29"/>
      <c r="H57" s="29"/>
      <c r="I57" s="111"/>
      <c r="J57" s="111"/>
      <c r="K57" s="29"/>
      <c r="L57" s="32"/>
    </row>
    <row r="58" spans="2:47" s="27" customFormat="1" ht="29.25" customHeight="1">
      <c r="B58" s="28"/>
      <c r="C58" s="143" t="s">
        <v>114</v>
      </c>
      <c r="D58" s="29"/>
      <c r="E58" s="29"/>
      <c r="F58" s="29"/>
      <c r="G58" s="29"/>
      <c r="H58" s="29"/>
      <c r="I58" s="144">
        <f aca="true" t="shared" si="0" ref="I58:J60">Q90</f>
        <v>0</v>
      </c>
      <c r="J58" s="144">
        <f t="shared" si="0"/>
        <v>0</v>
      </c>
      <c r="K58" s="78">
        <f>K90</f>
        <v>0</v>
      </c>
      <c r="L58" s="32"/>
      <c r="AU58" s="10" t="s">
        <v>115</v>
      </c>
    </row>
    <row r="59" spans="2:12" s="145" customFormat="1" ht="24.75" customHeight="1">
      <c r="B59" s="146"/>
      <c r="C59" s="147"/>
      <c r="D59" s="148" t="s">
        <v>116</v>
      </c>
      <c r="E59" s="149"/>
      <c r="F59" s="149"/>
      <c r="G59" s="149"/>
      <c r="H59" s="149"/>
      <c r="I59" s="150">
        <f t="shared" si="0"/>
        <v>0</v>
      </c>
      <c r="J59" s="150">
        <f t="shared" si="0"/>
        <v>0</v>
      </c>
      <c r="K59" s="151">
        <f>K91</f>
        <v>0</v>
      </c>
      <c r="L59" s="152"/>
    </row>
    <row r="60" spans="2:12" s="153" customFormat="1" ht="19.5" customHeight="1">
      <c r="B60" s="154"/>
      <c r="C60" s="155"/>
      <c r="D60" s="156" t="s">
        <v>117</v>
      </c>
      <c r="E60" s="157"/>
      <c r="F60" s="157"/>
      <c r="G60" s="157"/>
      <c r="H60" s="157"/>
      <c r="I60" s="158">
        <f t="shared" si="0"/>
        <v>0</v>
      </c>
      <c r="J60" s="158">
        <f t="shared" si="0"/>
        <v>0</v>
      </c>
      <c r="K60" s="159">
        <f>K92</f>
        <v>0</v>
      </c>
      <c r="L60" s="160"/>
    </row>
    <row r="61" spans="2:12" s="153" customFormat="1" ht="19.5" customHeight="1">
      <c r="B61" s="154"/>
      <c r="C61" s="155"/>
      <c r="D61" s="156" t="s">
        <v>119</v>
      </c>
      <c r="E61" s="157"/>
      <c r="F61" s="157"/>
      <c r="G61" s="157"/>
      <c r="H61" s="157"/>
      <c r="I61" s="158">
        <f>Q139</f>
        <v>0</v>
      </c>
      <c r="J61" s="158">
        <f>R139</f>
        <v>0</v>
      </c>
      <c r="K61" s="159">
        <f>K139</f>
        <v>0</v>
      </c>
      <c r="L61" s="160"/>
    </row>
    <row r="62" spans="2:12" s="153" customFormat="1" ht="19.5" customHeight="1">
      <c r="B62" s="154"/>
      <c r="C62" s="155"/>
      <c r="D62" s="156" t="s">
        <v>675</v>
      </c>
      <c r="E62" s="157"/>
      <c r="F62" s="157"/>
      <c r="G62" s="157"/>
      <c r="H62" s="157"/>
      <c r="I62" s="158">
        <f>Q146</f>
        <v>0</v>
      </c>
      <c r="J62" s="158">
        <f>R146</f>
        <v>0</v>
      </c>
      <c r="K62" s="159">
        <f>K146</f>
        <v>0</v>
      </c>
      <c r="L62" s="160"/>
    </row>
    <row r="63" spans="2:12" s="153" customFormat="1" ht="19.5" customHeight="1">
      <c r="B63" s="154"/>
      <c r="C63" s="155"/>
      <c r="D63" s="156" t="s">
        <v>120</v>
      </c>
      <c r="E63" s="157"/>
      <c r="F63" s="157"/>
      <c r="G63" s="157"/>
      <c r="H63" s="157"/>
      <c r="I63" s="158">
        <f>Q155</f>
        <v>0</v>
      </c>
      <c r="J63" s="158">
        <f>R155</f>
        <v>0</v>
      </c>
      <c r="K63" s="159">
        <f>K155</f>
        <v>0</v>
      </c>
      <c r="L63" s="160"/>
    </row>
    <row r="64" spans="2:12" s="153" customFormat="1" ht="19.5" customHeight="1">
      <c r="B64" s="154"/>
      <c r="C64" s="155"/>
      <c r="D64" s="156" t="s">
        <v>488</v>
      </c>
      <c r="E64" s="157"/>
      <c r="F64" s="157"/>
      <c r="G64" s="157"/>
      <c r="H64" s="157"/>
      <c r="I64" s="158">
        <f>Q200</f>
        <v>0</v>
      </c>
      <c r="J64" s="158">
        <f>R200</f>
        <v>0</v>
      </c>
      <c r="K64" s="159">
        <f>K200</f>
        <v>0</v>
      </c>
      <c r="L64" s="160"/>
    </row>
    <row r="65" spans="2:12" s="153" customFormat="1" ht="19.5" customHeight="1">
      <c r="B65" s="154"/>
      <c r="C65" s="155"/>
      <c r="D65" s="156" t="s">
        <v>676</v>
      </c>
      <c r="E65" s="157"/>
      <c r="F65" s="157"/>
      <c r="G65" s="157"/>
      <c r="H65" s="157"/>
      <c r="I65" s="158">
        <f>Q204</f>
        <v>0</v>
      </c>
      <c r="J65" s="158">
        <f>R204</f>
        <v>0</v>
      </c>
      <c r="K65" s="159">
        <f>K204</f>
        <v>0</v>
      </c>
      <c r="L65" s="160"/>
    </row>
    <row r="66" spans="2:12" s="145" customFormat="1" ht="24.75" customHeight="1">
      <c r="B66" s="146"/>
      <c r="C66" s="147"/>
      <c r="D66" s="148" t="s">
        <v>489</v>
      </c>
      <c r="E66" s="149"/>
      <c r="F66" s="149"/>
      <c r="G66" s="149"/>
      <c r="H66" s="149"/>
      <c r="I66" s="150">
        <f>Q213</f>
        <v>0</v>
      </c>
      <c r="J66" s="150">
        <f>R213</f>
        <v>0</v>
      </c>
      <c r="K66" s="151">
        <f>K213</f>
        <v>0</v>
      </c>
      <c r="L66" s="152"/>
    </row>
    <row r="67" spans="2:12" s="153" customFormat="1" ht="19.5" customHeight="1">
      <c r="B67" s="154"/>
      <c r="C67" s="155"/>
      <c r="D67" s="156" t="s">
        <v>490</v>
      </c>
      <c r="E67" s="157"/>
      <c r="F67" s="157"/>
      <c r="G67" s="157"/>
      <c r="H67" s="157"/>
      <c r="I67" s="158">
        <f>Q214</f>
        <v>0</v>
      </c>
      <c r="J67" s="158">
        <f>R214</f>
        <v>0</v>
      </c>
      <c r="K67" s="159">
        <f>K214</f>
        <v>0</v>
      </c>
      <c r="L67" s="160"/>
    </row>
    <row r="68" spans="2:12" s="153" customFormat="1" ht="19.5" customHeight="1">
      <c r="B68" s="154"/>
      <c r="C68" s="155"/>
      <c r="D68" s="156" t="s">
        <v>491</v>
      </c>
      <c r="E68" s="157"/>
      <c r="F68" s="157"/>
      <c r="G68" s="157"/>
      <c r="H68" s="157"/>
      <c r="I68" s="158">
        <f>Q218</f>
        <v>0</v>
      </c>
      <c r="J68" s="158">
        <f>R218</f>
        <v>0</v>
      </c>
      <c r="K68" s="159">
        <f>K218</f>
        <v>0</v>
      </c>
      <c r="L68" s="160"/>
    </row>
    <row r="69" spans="2:12" s="145" customFormat="1" ht="24.75" customHeight="1">
      <c r="B69" s="146"/>
      <c r="C69" s="147"/>
      <c r="D69" s="148" t="s">
        <v>122</v>
      </c>
      <c r="E69" s="149"/>
      <c r="F69" s="149"/>
      <c r="G69" s="149"/>
      <c r="H69" s="149"/>
      <c r="I69" s="150">
        <f>Q220</f>
        <v>0</v>
      </c>
      <c r="J69" s="150">
        <f>R220</f>
        <v>0</v>
      </c>
      <c r="K69" s="151">
        <f>K220</f>
        <v>0</v>
      </c>
      <c r="L69" s="152"/>
    </row>
    <row r="70" spans="2:12" s="153" customFormat="1" ht="19.5" customHeight="1">
      <c r="B70" s="154"/>
      <c r="C70" s="155"/>
      <c r="D70" s="156" t="s">
        <v>123</v>
      </c>
      <c r="E70" s="157"/>
      <c r="F70" s="157"/>
      <c r="G70" s="157"/>
      <c r="H70" s="157"/>
      <c r="I70" s="158">
        <f>Q221</f>
        <v>0</v>
      </c>
      <c r="J70" s="158">
        <f>R221</f>
        <v>0</v>
      </c>
      <c r="K70" s="159">
        <f>K221</f>
        <v>0</v>
      </c>
      <c r="L70" s="160"/>
    </row>
    <row r="71" spans="2:12" s="27" customFormat="1" ht="21.75" customHeight="1">
      <c r="B71" s="28"/>
      <c r="C71" s="29"/>
      <c r="D71" s="29"/>
      <c r="E71" s="29"/>
      <c r="F71" s="29"/>
      <c r="G71" s="29"/>
      <c r="H71" s="29"/>
      <c r="I71" s="111"/>
      <c r="J71" s="111"/>
      <c r="K71" s="29"/>
      <c r="L71" s="32"/>
    </row>
    <row r="72" spans="2:12" s="27" customFormat="1" ht="6.75" customHeight="1">
      <c r="B72" s="44"/>
      <c r="C72" s="45"/>
      <c r="D72" s="45"/>
      <c r="E72" s="45"/>
      <c r="F72" s="45"/>
      <c r="G72" s="45"/>
      <c r="H72" s="45"/>
      <c r="I72" s="134"/>
      <c r="J72" s="134"/>
      <c r="K72" s="45"/>
      <c r="L72" s="46"/>
    </row>
    <row r="76" spans="2:13" s="27" customFormat="1" ht="6.75" customHeight="1">
      <c r="B76" s="47"/>
      <c r="C76" s="48"/>
      <c r="D76" s="48"/>
      <c r="E76" s="48"/>
      <c r="F76" s="48"/>
      <c r="G76" s="48"/>
      <c r="H76" s="48"/>
      <c r="I76" s="137"/>
      <c r="J76" s="137"/>
      <c r="K76" s="48"/>
      <c r="L76" s="48"/>
      <c r="M76" s="49"/>
    </row>
    <row r="77" spans="2:13" s="27" customFormat="1" ht="36.75" customHeight="1">
      <c r="B77" s="28"/>
      <c r="C77" s="50" t="s">
        <v>124</v>
      </c>
      <c r="D77" s="51"/>
      <c r="E77" s="51"/>
      <c r="F77" s="51"/>
      <c r="G77" s="51"/>
      <c r="H77" s="51"/>
      <c r="I77" s="161"/>
      <c r="J77" s="161"/>
      <c r="K77" s="51"/>
      <c r="L77" s="51"/>
      <c r="M77" s="49"/>
    </row>
    <row r="78" spans="2:13" s="27" customFormat="1" ht="6.75" customHeight="1">
      <c r="B78" s="28"/>
      <c r="C78" s="51"/>
      <c r="D78" s="51"/>
      <c r="E78" s="51"/>
      <c r="F78" s="51"/>
      <c r="G78" s="51"/>
      <c r="H78" s="51"/>
      <c r="I78" s="161"/>
      <c r="J78" s="161"/>
      <c r="K78" s="51"/>
      <c r="L78" s="51"/>
      <c r="M78" s="49"/>
    </row>
    <row r="79" spans="2:13" s="27" customFormat="1" ht="14.25" customHeight="1">
      <c r="B79" s="28"/>
      <c r="C79" s="54" t="s">
        <v>18</v>
      </c>
      <c r="D79" s="51"/>
      <c r="E79" s="51"/>
      <c r="F79" s="51"/>
      <c r="G79" s="51"/>
      <c r="H79" s="51"/>
      <c r="I79" s="161"/>
      <c r="J79" s="161"/>
      <c r="K79" s="51"/>
      <c r="L79" s="51"/>
      <c r="M79" s="49"/>
    </row>
    <row r="80" spans="2:13" s="27" customFormat="1" ht="16.5" customHeight="1">
      <c r="B80" s="28"/>
      <c r="C80" s="51"/>
      <c r="D80" s="51"/>
      <c r="E80" s="363" t="str">
        <f>E7</f>
        <v>Sokolov - Stavební úpravy komunikace ul. J.K. Tyla - Vodovod, kanalizace</v>
      </c>
      <c r="F80" s="363"/>
      <c r="G80" s="363"/>
      <c r="H80" s="363"/>
      <c r="I80" s="161"/>
      <c r="J80" s="161"/>
      <c r="K80" s="51"/>
      <c r="L80" s="51"/>
      <c r="M80" s="49"/>
    </row>
    <row r="81" spans="2:13" s="27" customFormat="1" ht="14.25" customHeight="1">
      <c r="B81" s="28"/>
      <c r="C81" s="54" t="s">
        <v>105</v>
      </c>
      <c r="D81" s="51"/>
      <c r="E81" s="51"/>
      <c r="F81" s="51"/>
      <c r="G81" s="51"/>
      <c r="H81" s="51"/>
      <c r="I81" s="161"/>
      <c r="J81" s="161"/>
      <c r="K81" s="51"/>
      <c r="L81" s="51"/>
      <c r="M81" s="49"/>
    </row>
    <row r="82" spans="2:13" s="27" customFormat="1" ht="17.25" customHeight="1">
      <c r="B82" s="28"/>
      <c r="C82" s="51"/>
      <c r="D82" s="51"/>
      <c r="E82" s="351" t="str">
        <f>E9</f>
        <v>7 - SO 06.2 Vodovod - výměna řadu M. Gorkého</v>
      </c>
      <c r="F82" s="351"/>
      <c r="G82" s="351"/>
      <c r="H82" s="351"/>
      <c r="I82" s="161"/>
      <c r="J82" s="161"/>
      <c r="K82" s="51"/>
      <c r="L82" s="51"/>
      <c r="M82" s="49"/>
    </row>
    <row r="83" spans="2:13" s="27" customFormat="1" ht="6.75" customHeight="1">
      <c r="B83" s="28"/>
      <c r="C83" s="51"/>
      <c r="D83" s="51"/>
      <c r="E83" s="51"/>
      <c r="F83" s="51"/>
      <c r="G83" s="51"/>
      <c r="H83" s="51"/>
      <c r="I83" s="161"/>
      <c r="J83" s="161"/>
      <c r="K83" s="51"/>
      <c r="L83" s="51"/>
      <c r="M83" s="49"/>
    </row>
    <row r="84" spans="2:13" s="27" customFormat="1" ht="18" customHeight="1">
      <c r="B84" s="28"/>
      <c r="C84" s="54" t="s">
        <v>22</v>
      </c>
      <c r="D84" s="51"/>
      <c r="E84" s="51"/>
      <c r="F84" s="162" t="str">
        <f>F12</f>
        <v> </v>
      </c>
      <c r="G84" s="51"/>
      <c r="H84" s="51"/>
      <c r="I84" s="163" t="s">
        <v>24</v>
      </c>
      <c r="J84" s="164" t="str">
        <f>IF(J12="","",J12)</f>
        <v>4. 5. 2019</v>
      </c>
      <c r="K84" s="51"/>
      <c r="L84" s="51"/>
      <c r="M84" s="49"/>
    </row>
    <row r="85" spans="2:13" s="27" customFormat="1" ht="6.75" customHeight="1">
      <c r="B85" s="28"/>
      <c r="C85" s="51"/>
      <c r="D85" s="51"/>
      <c r="E85" s="51"/>
      <c r="F85" s="51"/>
      <c r="G85" s="51"/>
      <c r="H85" s="51"/>
      <c r="I85" s="161"/>
      <c r="J85" s="161"/>
      <c r="K85" s="51"/>
      <c r="L85" s="51"/>
      <c r="M85" s="49"/>
    </row>
    <row r="86" spans="2:13" s="27" customFormat="1" ht="15">
      <c r="B86" s="28"/>
      <c r="C86" s="54" t="s">
        <v>26</v>
      </c>
      <c r="D86" s="51"/>
      <c r="E86" s="51"/>
      <c r="F86" s="162" t="str">
        <f>E15</f>
        <v> </v>
      </c>
      <c r="G86" s="51"/>
      <c r="H86" s="51"/>
      <c r="I86" s="163" t="s">
        <v>31</v>
      </c>
      <c r="J86" s="165" t="str">
        <f>E21</f>
        <v> </v>
      </c>
      <c r="K86" s="51"/>
      <c r="L86" s="51"/>
      <c r="M86" s="49"/>
    </row>
    <row r="87" spans="2:13" s="27" customFormat="1" ht="14.25" customHeight="1">
      <c r="B87" s="28"/>
      <c r="C87" s="54" t="s">
        <v>29</v>
      </c>
      <c r="D87" s="51"/>
      <c r="E87" s="51"/>
      <c r="F87" s="162">
        <f>IF(E18="","",E18)</f>
      </c>
      <c r="G87" s="51"/>
      <c r="H87" s="51"/>
      <c r="I87" s="161"/>
      <c r="J87" s="161"/>
      <c r="K87" s="51"/>
      <c r="L87" s="51"/>
      <c r="M87" s="49"/>
    </row>
    <row r="88" spans="2:13" s="27" customFormat="1" ht="9.75" customHeight="1">
      <c r="B88" s="28"/>
      <c r="C88" s="51"/>
      <c r="D88" s="51"/>
      <c r="E88" s="51"/>
      <c r="F88" s="51"/>
      <c r="G88" s="51"/>
      <c r="H88" s="51"/>
      <c r="I88" s="161"/>
      <c r="J88" s="161"/>
      <c r="K88" s="51"/>
      <c r="L88" s="51"/>
      <c r="M88" s="49"/>
    </row>
    <row r="89" spans="2:24" s="166" customFormat="1" ht="29.25" customHeight="1">
      <c r="B89" s="167"/>
      <c r="C89" s="168" t="s">
        <v>125</v>
      </c>
      <c r="D89" s="169" t="s">
        <v>52</v>
      </c>
      <c r="E89" s="169" t="s">
        <v>48</v>
      </c>
      <c r="F89" s="169" t="s">
        <v>126</v>
      </c>
      <c r="G89" s="169" t="s">
        <v>127</v>
      </c>
      <c r="H89" s="169" t="s">
        <v>128</v>
      </c>
      <c r="I89" s="170" t="s">
        <v>129</v>
      </c>
      <c r="J89" s="170" t="s">
        <v>130</v>
      </c>
      <c r="K89" s="169" t="s">
        <v>113</v>
      </c>
      <c r="L89" s="171" t="s">
        <v>131</v>
      </c>
      <c r="M89" s="172"/>
      <c r="N89" s="70" t="s">
        <v>132</v>
      </c>
      <c r="O89" s="71" t="s">
        <v>37</v>
      </c>
      <c r="P89" s="71" t="s">
        <v>133</v>
      </c>
      <c r="Q89" s="71" t="s">
        <v>134</v>
      </c>
      <c r="R89" s="71" t="s">
        <v>135</v>
      </c>
      <c r="S89" s="71" t="s">
        <v>136</v>
      </c>
      <c r="T89" s="71" t="s">
        <v>137</v>
      </c>
      <c r="U89" s="71" t="s">
        <v>138</v>
      </c>
      <c r="V89" s="71" t="s">
        <v>139</v>
      </c>
      <c r="W89" s="71" t="s">
        <v>140</v>
      </c>
      <c r="X89" s="72" t="s">
        <v>141</v>
      </c>
    </row>
    <row r="90" spans="2:63" s="27" customFormat="1" ht="29.25" customHeight="1">
      <c r="B90" s="28"/>
      <c r="C90" s="76" t="s">
        <v>114</v>
      </c>
      <c r="D90" s="51"/>
      <c r="E90" s="51"/>
      <c r="F90" s="51"/>
      <c r="G90" s="51"/>
      <c r="H90" s="51"/>
      <c r="I90" s="161"/>
      <c r="J90" s="161"/>
      <c r="K90" s="173">
        <f>BK90</f>
        <v>0</v>
      </c>
      <c r="L90" s="51"/>
      <c r="M90" s="49"/>
      <c r="N90" s="73"/>
      <c r="O90" s="74"/>
      <c r="P90" s="74"/>
      <c r="Q90" s="174">
        <f>Q91+Q213+Q220</f>
        <v>0</v>
      </c>
      <c r="R90" s="174">
        <f>R91+R213+R220</f>
        <v>0</v>
      </c>
      <c r="S90" s="74"/>
      <c r="T90" s="175">
        <f>T91+T213+T220</f>
        <v>0</v>
      </c>
      <c r="U90" s="74"/>
      <c r="V90" s="175">
        <f>V91+V213+V220</f>
        <v>158.45053492</v>
      </c>
      <c r="W90" s="74"/>
      <c r="X90" s="176">
        <f>X91+X213+X220</f>
        <v>137.235288</v>
      </c>
      <c r="AT90" s="10" t="s">
        <v>68</v>
      </c>
      <c r="AU90" s="10" t="s">
        <v>115</v>
      </c>
      <c r="BK90" s="177">
        <f>BK91+BK213+BK220</f>
        <v>0</v>
      </c>
    </row>
    <row r="91" spans="2:63" s="178" customFormat="1" ht="37.5" customHeight="1">
      <c r="B91" s="179"/>
      <c r="C91" s="180"/>
      <c r="D91" s="181" t="s">
        <v>68</v>
      </c>
      <c r="E91" s="182" t="s">
        <v>142</v>
      </c>
      <c r="F91" s="182" t="s">
        <v>143</v>
      </c>
      <c r="G91" s="180"/>
      <c r="H91" s="180"/>
      <c r="I91" s="183"/>
      <c r="J91" s="183"/>
      <c r="K91" s="184">
        <f>BK91</f>
        <v>0</v>
      </c>
      <c r="L91" s="180"/>
      <c r="M91" s="185"/>
      <c r="N91" s="186"/>
      <c r="O91" s="187"/>
      <c r="P91" s="187"/>
      <c r="Q91" s="188">
        <f>Q92+Q139+Q146+Q155+Q200+Q204</f>
        <v>0</v>
      </c>
      <c r="R91" s="188">
        <f>R92+R139+R146+R155+R200+R204</f>
        <v>0</v>
      </c>
      <c r="S91" s="187"/>
      <c r="T91" s="189">
        <f>T92+T139+T146+T155+T200+T204</f>
        <v>0</v>
      </c>
      <c r="U91" s="187"/>
      <c r="V91" s="189">
        <f>V92+V139+V146+V155+V200+V204</f>
        <v>158.44545992</v>
      </c>
      <c r="W91" s="187"/>
      <c r="X91" s="190">
        <f>X92+X139+X146+X155+X200+X204</f>
        <v>137.235288</v>
      </c>
      <c r="AR91" s="191" t="s">
        <v>74</v>
      </c>
      <c r="AT91" s="192" t="s">
        <v>68</v>
      </c>
      <c r="AU91" s="192" t="s">
        <v>69</v>
      </c>
      <c r="AY91" s="191" t="s">
        <v>144</v>
      </c>
      <c r="BK91" s="193">
        <f>BK92+BK139+BK146+BK155+BK200+BK204</f>
        <v>0</v>
      </c>
    </row>
    <row r="92" spans="2:63" s="178" customFormat="1" ht="19.5" customHeight="1">
      <c r="B92" s="179"/>
      <c r="C92" s="180"/>
      <c r="D92" s="181" t="s">
        <v>68</v>
      </c>
      <c r="E92" s="194" t="s">
        <v>74</v>
      </c>
      <c r="F92" s="194" t="s">
        <v>145</v>
      </c>
      <c r="G92" s="180"/>
      <c r="H92" s="180"/>
      <c r="I92" s="183"/>
      <c r="J92" s="183"/>
      <c r="K92" s="195">
        <f>BK92</f>
        <v>0</v>
      </c>
      <c r="L92" s="180"/>
      <c r="M92" s="185"/>
      <c r="N92" s="186"/>
      <c r="O92" s="187"/>
      <c r="P92" s="187"/>
      <c r="Q92" s="188">
        <f>SUM(Q93:Q138)</f>
        <v>0</v>
      </c>
      <c r="R92" s="188">
        <f>SUM(R93:R138)</f>
        <v>0</v>
      </c>
      <c r="S92" s="187"/>
      <c r="T92" s="189">
        <f>SUM(T93:T138)</f>
        <v>0</v>
      </c>
      <c r="U92" s="187"/>
      <c r="V92" s="189">
        <f>SUM(V93:V138)</f>
        <v>154.40436392</v>
      </c>
      <c r="W92" s="187"/>
      <c r="X92" s="190">
        <f>SUM(X93:X138)</f>
        <v>133.627788</v>
      </c>
      <c r="AR92" s="191" t="s">
        <v>74</v>
      </c>
      <c r="AT92" s="192" t="s">
        <v>68</v>
      </c>
      <c r="AU92" s="192" t="s">
        <v>74</v>
      </c>
      <c r="AY92" s="191" t="s">
        <v>144</v>
      </c>
      <c r="BK92" s="193">
        <f>SUM(BK93:BK138)</f>
        <v>0</v>
      </c>
    </row>
    <row r="93" spans="2:65" s="27" customFormat="1" ht="16.5" customHeight="1">
      <c r="B93" s="28"/>
      <c r="C93" s="196" t="s">
        <v>74</v>
      </c>
      <c r="D93" s="196" t="s">
        <v>146</v>
      </c>
      <c r="E93" s="197" t="s">
        <v>682</v>
      </c>
      <c r="F93" s="198" t="s">
        <v>683</v>
      </c>
      <c r="G93" s="199" t="s">
        <v>204</v>
      </c>
      <c r="H93" s="200">
        <v>148.806</v>
      </c>
      <c r="I93" s="201"/>
      <c r="J93" s="201"/>
      <c r="K93" s="202">
        <f>ROUND(P93*H93,2)</f>
        <v>0</v>
      </c>
      <c r="L93" s="198"/>
      <c r="M93" s="49"/>
      <c r="N93" s="203"/>
      <c r="O93" s="204" t="s">
        <v>38</v>
      </c>
      <c r="P93" s="125">
        <f>I93+J93</f>
        <v>0</v>
      </c>
      <c r="Q93" s="125">
        <f>ROUND(I93*H93,2)</f>
        <v>0</v>
      </c>
      <c r="R93" s="125">
        <f>ROUND(J93*H93,2)</f>
        <v>0</v>
      </c>
      <c r="S93" s="29"/>
      <c r="T93" s="205">
        <f>S93*H93</f>
        <v>0</v>
      </c>
      <c r="U93" s="205">
        <v>0</v>
      </c>
      <c r="V93" s="205">
        <f>U93*H93</f>
        <v>0</v>
      </c>
      <c r="W93" s="205">
        <v>0.5800000000000001</v>
      </c>
      <c r="X93" s="206">
        <f>W93*H93</f>
        <v>86.30748000000001</v>
      </c>
      <c r="AR93" s="10" t="s">
        <v>84</v>
      </c>
      <c r="AT93" s="10" t="s">
        <v>146</v>
      </c>
      <c r="AU93" s="10" t="s">
        <v>78</v>
      </c>
      <c r="AY93" s="10" t="s">
        <v>144</v>
      </c>
      <c r="BE93" s="207">
        <f>IF(O93="základní",K93,0)</f>
        <v>0</v>
      </c>
      <c r="BF93" s="207">
        <f>IF(O93="snížená",K93,0)</f>
        <v>0</v>
      </c>
      <c r="BG93" s="207">
        <f>IF(O93="zákl. přenesená",K93,0)</f>
        <v>0</v>
      </c>
      <c r="BH93" s="207">
        <f>IF(O93="sníž. přenesená",K93,0)</f>
        <v>0</v>
      </c>
      <c r="BI93" s="207">
        <f>IF(O93="nulová",K93,0)</f>
        <v>0</v>
      </c>
      <c r="BJ93" s="10" t="s">
        <v>74</v>
      </c>
      <c r="BK93" s="207">
        <f>ROUND(P93*H93,2)</f>
        <v>0</v>
      </c>
      <c r="BL93" s="10" t="s">
        <v>84</v>
      </c>
      <c r="BM93" s="10" t="s">
        <v>1349</v>
      </c>
    </row>
    <row r="94" spans="2:51" s="208" customFormat="1" ht="13.5">
      <c r="B94" s="209"/>
      <c r="C94" s="210"/>
      <c r="D94" s="211" t="s">
        <v>163</v>
      </c>
      <c r="E94" s="212"/>
      <c r="F94" s="213" t="s">
        <v>1350</v>
      </c>
      <c r="G94" s="210"/>
      <c r="H94" s="214">
        <v>148.806</v>
      </c>
      <c r="I94" s="215"/>
      <c r="J94" s="215"/>
      <c r="K94" s="210"/>
      <c r="L94" s="210"/>
      <c r="M94" s="216"/>
      <c r="N94" s="217"/>
      <c r="O94" s="218"/>
      <c r="P94" s="218"/>
      <c r="Q94" s="218"/>
      <c r="R94" s="218"/>
      <c r="S94" s="218"/>
      <c r="T94" s="218"/>
      <c r="U94" s="218"/>
      <c r="V94" s="218"/>
      <c r="W94" s="218"/>
      <c r="X94" s="219"/>
      <c r="AT94" s="220" t="s">
        <v>163</v>
      </c>
      <c r="AU94" s="220" t="s">
        <v>78</v>
      </c>
      <c r="AV94" s="208" t="s">
        <v>78</v>
      </c>
      <c r="AW94" s="208" t="s">
        <v>7</v>
      </c>
      <c r="AX94" s="208" t="s">
        <v>74</v>
      </c>
      <c r="AY94" s="220" t="s">
        <v>144</v>
      </c>
    </row>
    <row r="95" spans="2:65" s="27" customFormat="1" ht="16.5" customHeight="1">
      <c r="B95" s="28"/>
      <c r="C95" s="196" t="s">
        <v>78</v>
      </c>
      <c r="D95" s="196" t="s">
        <v>146</v>
      </c>
      <c r="E95" s="197" t="s">
        <v>686</v>
      </c>
      <c r="F95" s="198" t="s">
        <v>687</v>
      </c>
      <c r="G95" s="199" t="s">
        <v>204</v>
      </c>
      <c r="H95" s="200">
        <v>148.806</v>
      </c>
      <c r="I95" s="201"/>
      <c r="J95" s="201"/>
      <c r="K95" s="202">
        <f>ROUND(P95*H95,2)</f>
        <v>0</v>
      </c>
      <c r="L95" s="198"/>
      <c r="M95" s="49"/>
      <c r="N95" s="203"/>
      <c r="O95" s="204" t="s">
        <v>38</v>
      </c>
      <c r="P95" s="125">
        <f>I95+J95</f>
        <v>0</v>
      </c>
      <c r="Q95" s="125">
        <f>ROUND(I95*H95,2)</f>
        <v>0</v>
      </c>
      <c r="R95" s="125">
        <f>ROUND(J95*H95,2)</f>
        <v>0</v>
      </c>
      <c r="S95" s="29"/>
      <c r="T95" s="205">
        <f>S95*H95</f>
        <v>0</v>
      </c>
      <c r="U95" s="205">
        <v>0</v>
      </c>
      <c r="V95" s="205">
        <f>U95*H95</f>
        <v>0</v>
      </c>
      <c r="W95" s="205">
        <v>0.098</v>
      </c>
      <c r="X95" s="206">
        <f>W95*H95</f>
        <v>14.582988000000002</v>
      </c>
      <c r="AR95" s="10" t="s">
        <v>84</v>
      </c>
      <c r="AT95" s="10" t="s">
        <v>146</v>
      </c>
      <c r="AU95" s="10" t="s">
        <v>78</v>
      </c>
      <c r="AY95" s="10" t="s">
        <v>144</v>
      </c>
      <c r="BE95" s="207">
        <f>IF(O95="základní",K95,0)</f>
        <v>0</v>
      </c>
      <c r="BF95" s="207">
        <f>IF(O95="snížená",K95,0)</f>
        <v>0</v>
      </c>
      <c r="BG95" s="207">
        <f>IF(O95="zákl. přenesená",K95,0)</f>
        <v>0</v>
      </c>
      <c r="BH95" s="207">
        <f>IF(O95="sníž. přenesená",K95,0)</f>
        <v>0</v>
      </c>
      <c r="BI95" s="207">
        <f>IF(O95="nulová",K95,0)</f>
        <v>0</v>
      </c>
      <c r="BJ95" s="10" t="s">
        <v>74</v>
      </c>
      <c r="BK95" s="207">
        <f>ROUND(P95*H95,2)</f>
        <v>0</v>
      </c>
      <c r="BL95" s="10" t="s">
        <v>84</v>
      </c>
      <c r="BM95" s="10" t="s">
        <v>1351</v>
      </c>
    </row>
    <row r="96" spans="2:65" s="27" customFormat="1" ht="16.5" customHeight="1">
      <c r="B96" s="28"/>
      <c r="C96" s="196" t="s">
        <v>81</v>
      </c>
      <c r="D96" s="196" t="s">
        <v>146</v>
      </c>
      <c r="E96" s="197" t="s">
        <v>689</v>
      </c>
      <c r="F96" s="198" t="s">
        <v>690</v>
      </c>
      <c r="G96" s="199" t="s">
        <v>204</v>
      </c>
      <c r="H96" s="200">
        <v>148.806</v>
      </c>
      <c r="I96" s="201"/>
      <c r="J96" s="201"/>
      <c r="K96" s="202">
        <f>ROUND(P96*H96,2)</f>
        <v>0</v>
      </c>
      <c r="L96" s="198"/>
      <c r="M96" s="49"/>
      <c r="N96" s="203"/>
      <c r="O96" s="204" t="s">
        <v>38</v>
      </c>
      <c r="P96" s="125">
        <f>I96+J96</f>
        <v>0</v>
      </c>
      <c r="Q96" s="125">
        <f>ROUND(I96*H96,2)</f>
        <v>0</v>
      </c>
      <c r="R96" s="125">
        <f>ROUND(J96*H96,2)</f>
        <v>0</v>
      </c>
      <c r="S96" s="29"/>
      <c r="T96" s="205">
        <f>S96*H96</f>
        <v>0</v>
      </c>
      <c r="U96" s="205">
        <v>0</v>
      </c>
      <c r="V96" s="205">
        <f>U96*H96</f>
        <v>0</v>
      </c>
      <c r="W96" s="205">
        <v>0.22</v>
      </c>
      <c r="X96" s="206">
        <f>W96*H96</f>
        <v>32.737320000000004</v>
      </c>
      <c r="AR96" s="10" t="s">
        <v>84</v>
      </c>
      <c r="AT96" s="10" t="s">
        <v>146</v>
      </c>
      <c r="AU96" s="10" t="s">
        <v>78</v>
      </c>
      <c r="AY96" s="10" t="s">
        <v>144</v>
      </c>
      <c r="BE96" s="207">
        <f>IF(O96="základní",K96,0)</f>
        <v>0</v>
      </c>
      <c r="BF96" s="207">
        <f>IF(O96="snížená",K96,0)</f>
        <v>0</v>
      </c>
      <c r="BG96" s="207">
        <f>IF(O96="zákl. přenesená",K96,0)</f>
        <v>0</v>
      </c>
      <c r="BH96" s="207">
        <f>IF(O96="sníž. přenesená",K96,0)</f>
        <v>0</v>
      </c>
      <c r="BI96" s="207">
        <f>IF(O96="nulová",K96,0)</f>
        <v>0</v>
      </c>
      <c r="BJ96" s="10" t="s">
        <v>74</v>
      </c>
      <c r="BK96" s="207">
        <f>ROUND(P96*H96,2)</f>
        <v>0</v>
      </c>
      <c r="BL96" s="10" t="s">
        <v>84</v>
      </c>
      <c r="BM96" s="10" t="s">
        <v>1352</v>
      </c>
    </row>
    <row r="97" spans="2:51" s="208" customFormat="1" ht="13.5">
      <c r="B97" s="209"/>
      <c r="C97" s="210"/>
      <c r="D97" s="211" t="s">
        <v>163</v>
      </c>
      <c r="E97" s="212"/>
      <c r="F97" s="213" t="s">
        <v>1353</v>
      </c>
      <c r="G97" s="210"/>
      <c r="H97" s="214">
        <v>148.806</v>
      </c>
      <c r="I97" s="215"/>
      <c r="J97" s="215"/>
      <c r="K97" s="210"/>
      <c r="L97" s="210"/>
      <c r="M97" s="216"/>
      <c r="N97" s="217"/>
      <c r="O97" s="218"/>
      <c r="P97" s="218"/>
      <c r="Q97" s="218"/>
      <c r="R97" s="218"/>
      <c r="S97" s="218"/>
      <c r="T97" s="218"/>
      <c r="U97" s="218"/>
      <c r="V97" s="218"/>
      <c r="W97" s="218"/>
      <c r="X97" s="219"/>
      <c r="AT97" s="220" t="s">
        <v>163</v>
      </c>
      <c r="AU97" s="220" t="s">
        <v>78</v>
      </c>
      <c r="AV97" s="208" t="s">
        <v>78</v>
      </c>
      <c r="AW97" s="208" t="s">
        <v>7</v>
      </c>
      <c r="AX97" s="208" t="s">
        <v>74</v>
      </c>
      <c r="AY97" s="220" t="s">
        <v>144</v>
      </c>
    </row>
    <row r="98" spans="2:65" s="27" customFormat="1" ht="16.5" customHeight="1">
      <c r="B98" s="28"/>
      <c r="C98" s="196" t="s">
        <v>84</v>
      </c>
      <c r="D98" s="196" t="s">
        <v>146</v>
      </c>
      <c r="E98" s="197" t="s">
        <v>147</v>
      </c>
      <c r="F98" s="198" t="s">
        <v>148</v>
      </c>
      <c r="G98" s="199" t="s">
        <v>149</v>
      </c>
      <c r="H98" s="200">
        <v>100</v>
      </c>
      <c r="I98" s="201"/>
      <c r="J98" s="201"/>
      <c r="K98" s="202">
        <f>ROUND(P98*H98,2)</f>
        <v>0</v>
      </c>
      <c r="L98" s="198"/>
      <c r="M98" s="49"/>
      <c r="N98" s="203"/>
      <c r="O98" s="204" t="s">
        <v>38</v>
      </c>
      <c r="P98" s="125">
        <f>I98+J98</f>
        <v>0</v>
      </c>
      <c r="Q98" s="125">
        <f>ROUND(I98*H98,2)</f>
        <v>0</v>
      </c>
      <c r="R98" s="125">
        <f>ROUND(J98*H98,2)</f>
        <v>0</v>
      </c>
      <c r="S98" s="29"/>
      <c r="T98" s="205">
        <f>S98*H98</f>
        <v>0</v>
      </c>
      <c r="U98" s="205">
        <v>0</v>
      </c>
      <c r="V98" s="205">
        <f>U98*H98</f>
        <v>0</v>
      </c>
      <c r="W98" s="205">
        <v>0</v>
      </c>
      <c r="X98" s="206">
        <f>W98*H98</f>
        <v>0</v>
      </c>
      <c r="AR98" s="10" t="s">
        <v>84</v>
      </c>
      <c r="AT98" s="10" t="s">
        <v>146</v>
      </c>
      <c r="AU98" s="10" t="s">
        <v>78</v>
      </c>
      <c r="AY98" s="10" t="s">
        <v>144</v>
      </c>
      <c r="BE98" s="207">
        <f>IF(O98="základní",K98,0)</f>
        <v>0</v>
      </c>
      <c r="BF98" s="207">
        <f>IF(O98="snížená",K98,0)</f>
        <v>0</v>
      </c>
      <c r="BG98" s="207">
        <f>IF(O98="zákl. přenesená",K98,0)</f>
        <v>0</v>
      </c>
      <c r="BH98" s="207">
        <f>IF(O98="sníž. přenesená",K98,0)</f>
        <v>0</v>
      </c>
      <c r="BI98" s="207">
        <f>IF(O98="nulová",K98,0)</f>
        <v>0</v>
      </c>
      <c r="BJ98" s="10" t="s">
        <v>74</v>
      </c>
      <c r="BK98" s="207">
        <f>ROUND(P98*H98,2)</f>
        <v>0</v>
      </c>
      <c r="BL98" s="10" t="s">
        <v>84</v>
      </c>
      <c r="BM98" s="10" t="s">
        <v>1354</v>
      </c>
    </row>
    <row r="99" spans="2:65" s="27" customFormat="1" ht="25.5" customHeight="1">
      <c r="B99" s="28"/>
      <c r="C99" s="196" t="s">
        <v>87</v>
      </c>
      <c r="D99" s="196" t="s">
        <v>146</v>
      </c>
      <c r="E99" s="197" t="s">
        <v>155</v>
      </c>
      <c r="F99" s="198" t="s">
        <v>156</v>
      </c>
      <c r="G99" s="199" t="s">
        <v>157</v>
      </c>
      <c r="H99" s="200">
        <v>10</v>
      </c>
      <c r="I99" s="201"/>
      <c r="J99" s="201"/>
      <c r="K99" s="202">
        <f>ROUND(P99*H99,2)</f>
        <v>0</v>
      </c>
      <c r="L99" s="198"/>
      <c r="M99" s="49"/>
      <c r="N99" s="203"/>
      <c r="O99" s="204" t="s">
        <v>38</v>
      </c>
      <c r="P99" s="125">
        <f>I99+J99</f>
        <v>0</v>
      </c>
      <c r="Q99" s="125">
        <f>ROUND(I99*H99,2)</f>
        <v>0</v>
      </c>
      <c r="R99" s="125">
        <f>ROUND(J99*H99,2)</f>
        <v>0</v>
      </c>
      <c r="S99" s="29"/>
      <c r="T99" s="205">
        <f>S99*H99</f>
        <v>0</v>
      </c>
      <c r="U99" s="205">
        <v>0</v>
      </c>
      <c r="V99" s="205">
        <f>U99*H99</f>
        <v>0</v>
      </c>
      <c r="W99" s="205">
        <v>0</v>
      </c>
      <c r="X99" s="206">
        <f>W99*H99</f>
        <v>0</v>
      </c>
      <c r="AR99" s="10" t="s">
        <v>84</v>
      </c>
      <c r="AT99" s="10" t="s">
        <v>146</v>
      </c>
      <c r="AU99" s="10" t="s">
        <v>78</v>
      </c>
      <c r="AY99" s="10" t="s">
        <v>144</v>
      </c>
      <c r="BE99" s="207">
        <f>IF(O99="základní",K99,0)</f>
        <v>0</v>
      </c>
      <c r="BF99" s="207">
        <f>IF(O99="snížená",K99,0)</f>
        <v>0</v>
      </c>
      <c r="BG99" s="207">
        <f>IF(O99="zákl. přenesená",K99,0)</f>
        <v>0</v>
      </c>
      <c r="BH99" s="207">
        <f>IF(O99="sníž. přenesená",K99,0)</f>
        <v>0</v>
      </c>
      <c r="BI99" s="207">
        <f>IF(O99="nulová",K99,0)</f>
        <v>0</v>
      </c>
      <c r="BJ99" s="10" t="s">
        <v>74</v>
      </c>
      <c r="BK99" s="207">
        <f>ROUND(P99*H99,2)</f>
        <v>0</v>
      </c>
      <c r="BL99" s="10" t="s">
        <v>84</v>
      </c>
      <c r="BM99" s="10" t="s">
        <v>1355</v>
      </c>
    </row>
    <row r="100" spans="2:65" s="27" customFormat="1" ht="16.5" customHeight="1">
      <c r="B100" s="28"/>
      <c r="C100" s="196" t="s">
        <v>90</v>
      </c>
      <c r="D100" s="196" t="s">
        <v>146</v>
      </c>
      <c r="E100" s="197" t="s">
        <v>700</v>
      </c>
      <c r="F100" s="198" t="s">
        <v>701</v>
      </c>
      <c r="G100" s="199" t="s">
        <v>161</v>
      </c>
      <c r="H100" s="200">
        <v>1.5</v>
      </c>
      <c r="I100" s="201"/>
      <c r="J100" s="201"/>
      <c r="K100" s="202">
        <f>ROUND(P100*H100,2)</f>
        <v>0</v>
      </c>
      <c r="L100" s="198"/>
      <c r="M100" s="49"/>
      <c r="N100" s="203"/>
      <c r="O100" s="204" t="s">
        <v>38</v>
      </c>
      <c r="P100" s="125">
        <f>I100+J100</f>
        <v>0</v>
      </c>
      <c r="Q100" s="125">
        <f>ROUND(I100*H100,2)</f>
        <v>0</v>
      </c>
      <c r="R100" s="125">
        <f>ROUND(J100*H100,2)</f>
        <v>0</v>
      </c>
      <c r="S100" s="29"/>
      <c r="T100" s="205">
        <f>S100*H100</f>
        <v>0</v>
      </c>
      <c r="U100" s="205">
        <v>0.012690000000000002</v>
      </c>
      <c r="V100" s="205">
        <f>U100*H100</f>
        <v>0.019035000000000003</v>
      </c>
      <c r="W100" s="205">
        <v>0</v>
      </c>
      <c r="X100" s="206">
        <f>W100*H100</f>
        <v>0</v>
      </c>
      <c r="AR100" s="10" t="s">
        <v>84</v>
      </c>
      <c r="AT100" s="10" t="s">
        <v>146</v>
      </c>
      <c r="AU100" s="10" t="s">
        <v>78</v>
      </c>
      <c r="AY100" s="10" t="s">
        <v>144</v>
      </c>
      <c r="BE100" s="207">
        <f>IF(O100="základní",K100,0)</f>
        <v>0</v>
      </c>
      <c r="BF100" s="207">
        <f>IF(O100="snížená",K100,0)</f>
        <v>0</v>
      </c>
      <c r="BG100" s="207">
        <f>IF(O100="zákl. přenesená",K100,0)</f>
        <v>0</v>
      </c>
      <c r="BH100" s="207">
        <f>IF(O100="sníž. přenesená",K100,0)</f>
        <v>0</v>
      </c>
      <c r="BI100" s="207">
        <f>IF(O100="nulová",K100,0)</f>
        <v>0</v>
      </c>
      <c r="BJ100" s="10" t="s">
        <v>74</v>
      </c>
      <c r="BK100" s="207">
        <f>ROUND(P100*H100,2)</f>
        <v>0</v>
      </c>
      <c r="BL100" s="10" t="s">
        <v>84</v>
      </c>
      <c r="BM100" s="10" t="s">
        <v>1356</v>
      </c>
    </row>
    <row r="101" spans="2:51" s="208" customFormat="1" ht="13.5">
      <c r="B101" s="209"/>
      <c r="C101" s="210"/>
      <c r="D101" s="211" t="s">
        <v>163</v>
      </c>
      <c r="E101" s="212"/>
      <c r="F101" s="213" t="s">
        <v>703</v>
      </c>
      <c r="G101" s="210"/>
      <c r="H101" s="214">
        <v>1.5</v>
      </c>
      <c r="I101" s="215"/>
      <c r="J101" s="215"/>
      <c r="K101" s="210"/>
      <c r="L101" s="210"/>
      <c r="M101" s="216"/>
      <c r="N101" s="217"/>
      <c r="O101" s="218"/>
      <c r="P101" s="218"/>
      <c r="Q101" s="218"/>
      <c r="R101" s="218"/>
      <c r="S101" s="218"/>
      <c r="T101" s="218"/>
      <c r="U101" s="218"/>
      <c r="V101" s="218"/>
      <c r="W101" s="218"/>
      <c r="X101" s="219"/>
      <c r="AT101" s="220" t="s">
        <v>163</v>
      </c>
      <c r="AU101" s="220" t="s">
        <v>78</v>
      </c>
      <c r="AV101" s="208" t="s">
        <v>78</v>
      </c>
      <c r="AW101" s="208" t="s">
        <v>7</v>
      </c>
      <c r="AX101" s="208" t="s">
        <v>74</v>
      </c>
      <c r="AY101" s="220" t="s">
        <v>144</v>
      </c>
    </row>
    <row r="102" spans="2:65" s="27" customFormat="1" ht="16.5" customHeight="1">
      <c r="B102" s="28"/>
      <c r="C102" s="196" t="s">
        <v>93</v>
      </c>
      <c r="D102" s="196" t="s">
        <v>146</v>
      </c>
      <c r="E102" s="197" t="s">
        <v>165</v>
      </c>
      <c r="F102" s="198" t="s">
        <v>166</v>
      </c>
      <c r="G102" s="199" t="s">
        <v>161</v>
      </c>
      <c r="H102" s="200">
        <v>4.5</v>
      </c>
      <c r="I102" s="201"/>
      <c r="J102" s="201"/>
      <c r="K102" s="202">
        <f>ROUND(P102*H102,2)</f>
        <v>0</v>
      </c>
      <c r="L102" s="198"/>
      <c r="M102" s="49"/>
      <c r="N102" s="203"/>
      <c r="O102" s="204" t="s">
        <v>38</v>
      </c>
      <c r="P102" s="125">
        <f>I102+J102</f>
        <v>0</v>
      </c>
      <c r="Q102" s="125">
        <f>ROUND(I102*H102,2)</f>
        <v>0</v>
      </c>
      <c r="R102" s="125">
        <f>ROUND(J102*H102,2)</f>
        <v>0</v>
      </c>
      <c r="S102" s="29"/>
      <c r="T102" s="205">
        <f>S102*H102</f>
        <v>0</v>
      </c>
      <c r="U102" s="205">
        <v>0.0369</v>
      </c>
      <c r="V102" s="205">
        <f>U102*H102</f>
        <v>0.16605</v>
      </c>
      <c r="W102" s="205">
        <v>0</v>
      </c>
      <c r="X102" s="206">
        <f>W102*H102</f>
        <v>0</v>
      </c>
      <c r="AR102" s="10" t="s">
        <v>84</v>
      </c>
      <c r="AT102" s="10" t="s">
        <v>146</v>
      </c>
      <c r="AU102" s="10" t="s">
        <v>78</v>
      </c>
      <c r="AY102" s="10" t="s">
        <v>144</v>
      </c>
      <c r="BE102" s="207">
        <f>IF(O102="základní",K102,0)</f>
        <v>0</v>
      </c>
      <c r="BF102" s="207">
        <f>IF(O102="snížená",K102,0)</f>
        <v>0</v>
      </c>
      <c r="BG102" s="207">
        <f>IF(O102="zákl. přenesená",K102,0)</f>
        <v>0</v>
      </c>
      <c r="BH102" s="207">
        <f>IF(O102="sníž. přenesená",K102,0)</f>
        <v>0</v>
      </c>
      <c r="BI102" s="207">
        <f>IF(O102="nulová",K102,0)</f>
        <v>0</v>
      </c>
      <c r="BJ102" s="10" t="s">
        <v>74</v>
      </c>
      <c r="BK102" s="207">
        <f>ROUND(P102*H102,2)</f>
        <v>0</v>
      </c>
      <c r="BL102" s="10" t="s">
        <v>84</v>
      </c>
      <c r="BM102" s="10" t="s">
        <v>1357</v>
      </c>
    </row>
    <row r="103" spans="2:51" s="208" customFormat="1" ht="13.5">
      <c r="B103" s="209"/>
      <c r="C103" s="210"/>
      <c r="D103" s="211" t="s">
        <v>163</v>
      </c>
      <c r="E103" s="212"/>
      <c r="F103" s="213" t="s">
        <v>929</v>
      </c>
      <c r="G103" s="210"/>
      <c r="H103" s="214">
        <v>4.5</v>
      </c>
      <c r="I103" s="215"/>
      <c r="J103" s="215"/>
      <c r="K103" s="210"/>
      <c r="L103" s="210"/>
      <c r="M103" s="216"/>
      <c r="N103" s="217"/>
      <c r="O103" s="218"/>
      <c r="P103" s="218"/>
      <c r="Q103" s="218"/>
      <c r="R103" s="218"/>
      <c r="S103" s="218"/>
      <c r="T103" s="218"/>
      <c r="U103" s="218"/>
      <c r="V103" s="218"/>
      <c r="W103" s="218"/>
      <c r="X103" s="219"/>
      <c r="AT103" s="220" t="s">
        <v>163</v>
      </c>
      <c r="AU103" s="220" t="s">
        <v>78</v>
      </c>
      <c r="AV103" s="208" t="s">
        <v>78</v>
      </c>
      <c r="AW103" s="208" t="s">
        <v>7</v>
      </c>
      <c r="AX103" s="208" t="s">
        <v>74</v>
      </c>
      <c r="AY103" s="220" t="s">
        <v>144</v>
      </c>
    </row>
    <row r="104" spans="2:65" s="27" customFormat="1" ht="16.5" customHeight="1">
      <c r="B104" s="28"/>
      <c r="C104" s="196" t="s">
        <v>96</v>
      </c>
      <c r="D104" s="196" t="s">
        <v>146</v>
      </c>
      <c r="E104" s="197" t="s">
        <v>169</v>
      </c>
      <c r="F104" s="198" t="s">
        <v>170</v>
      </c>
      <c r="G104" s="199" t="s">
        <v>171</v>
      </c>
      <c r="H104" s="200">
        <v>14.577</v>
      </c>
      <c r="I104" s="201"/>
      <c r="J104" s="201"/>
      <c r="K104" s="202">
        <f>ROUND(P104*H104,2)</f>
        <v>0</v>
      </c>
      <c r="L104" s="198"/>
      <c r="M104" s="49"/>
      <c r="N104" s="203"/>
      <c r="O104" s="204" t="s">
        <v>38</v>
      </c>
      <c r="P104" s="125">
        <f>I104+J104</f>
        <v>0</v>
      </c>
      <c r="Q104" s="125">
        <f>ROUND(I104*H104,2)</f>
        <v>0</v>
      </c>
      <c r="R104" s="125">
        <f>ROUND(J104*H104,2)</f>
        <v>0</v>
      </c>
      <c r="S104" s="29"/>
      <c r="T104" s="205">
        <f>S104*H104</f>
        <v>0</v>
      </c>
      <c r="U104" s="205">
        <v>0</v>
      </c>
      <c r="V104" s="205">
        <f>U104*H104</f>
        <v>0</v>
      </c>
      <c r="W104" s="205">
        <v>0</v>
      </c>
      <c r="X104" s="206">
        <f>W104*H104</f>
        <v>0</v>
      </c>
      <c r="AR104" s="10" t="s">
        <v>84</v>
      </c>
      <c r="AT104" s="10" t="s">
        <v>146</v>
      </c>
      <c r="AU104" s="10" t="s">
        <v>78</v>
      </c>
      <c r="AY104" s="10" t="s">
        <v>144</v>
      </c>
      <c r="BE104" s="207">
        <f>IF(O104="základní",K104,0)</f>
        <v>0</v>
      </c>
      <c r="BF104" s="207">
        <f>IF(O104="snížená",K104,0)</f>
        <v>0</v>
      </c>
      <c r="BG104" s="207">
        <f>IF(O104="zákl. přenesená",K104,0)</f>
        <v>0</v>
      </c>
      <c r="BH104" s="207">
        <f>IF(O104="sníž. přenesená",K104,0)</f>
        <v>0</v>
      </c>
      <c r="BI104" s="207">
        <f>IF(O104="nulová",K104,0)</f>
        <v>0</v>
      </c>
      <c r="BJ104" s="10" t="s">
        <v>74</v>
      </c>
      <c r="BK104" s="207">
        <f>ROUND(P104*H104,2)</f>
        <v>0</v>
      </c>
      <c r="BL104" s="10" t="s">
        <v>84</v>
      </c>
      <c r="BM104" s="10" t="s">
        <v>1358</v>
      </c>
    </row>
    <row r="105" spans="2:51" s="208" customFormat="1" ht="13.5">
      <c r="B105" s="209"/>
      <c r="C105" s="210"/>
      <c r="D105" s="211" t="s">
        <v>163</v>
      </c>
      <c r="E105" s="212"/>
      <c r="F105" s="213" t="s">
        <v>1359</v>
      </c>
      <c r="G105" s="210"/>
      <c r="H105" s="214">
        <v>14.577</v>
      </c>
      <c r="I105" s="215"/>
      <c r="J105" s="215"/>
      <c r="K105" s="210"/>
      <c r="L105" s="210"/>
      <c r="M105" s="216"/>
      <c r="N105" s="217"/>
      <c r="O105" s="218"/>
      <c r="P105" s="218"/>
      <c r="Q105" s="218"/>
      <c r="R105" s="218"/>
      <c r="S105" s="218"/>
      <c r="T105" s="218"/>
      <c r="U105" s="218"/>
      <c r="V105" s="218"/>
      <c r="W105" s="218"/>
      <c r="X105" s="219"/>
      <c r="AT105" s="220" t="s">
        <v>163</v>
      </c>
      <c r="AU105" s="220" t="s">
        <v>78</v>
      </c>
      <c r="AV105" s="208" t="s">
        <v>78</v>
      </c>
      <c r="AW105" s="208" t="s">
        <v>7</v>
      </c>
      <c r="AX105" s="208" t="s">
        <v>74</v>
      </c>
      <c r="AY105" s="220" t="s">
        <v>144</v>
      </c>
    </row>
    <row r="106" spans="2:65" s="27" customFormat="1" ht="16.5" customHeight="1">
      <c r="B106" s="28"/>
      <c r="C106" s="196" t="s">
        <v>187</v>
      </c>
      <c r="D106" s="196" t="s">
        <v>146</v>
      </c>
      <c r="E106" s="197" t="s">
        <v>174</v>
      </c>
      <c r="F106" s="198" t="s">
        <v>175</v>
      </c>
      <c r="G106" s="199" t="s">
        <v>171</v>
      </c>
      <c r="H106" s="200">
        <v>87.463</v>
      </c>
      <c r="I106" s="201"/>
      <c r="J106" s="201"/>
      <c r="K106" s="202">
        <f>ROUND(P106*H106,2)</f>
        <v>0</v>
      </c>
      <c r="L106" s="198"/>
      <c r="M106" s="49"/>
      <c r="N106" s="203"/>
      <c r="O106" s="204" t="s">
        <v>38</v>
      </c>
      <c r="P106" s="125">
        <f>I106+J106</f>
        <v>0</v>
      </c>
      <c r="Q106" s="125">
        <f>ROUND(I106*H106,2)</f>
        <v>0</v>
      </c>
      <c r="R106" s="125">
        <f>ROUND(J106*H106,2)</f>
        <v>0</v>
      </c>
      <c r="S106" s="29"/>
      <c r="T106" s="205">
        <f>S106*H106</f>
        <v>0</v>
      </c>
      <c r="U106" s="205">
        <v>0</v>
      </c>
      <c r="V106" s="205">
        <f>U106*H106</f>
        <v>0</v>
      </c>
      <c r="W106" s="205">
        <v>0</v>
      </c>
      <c r="X106" s="206">
        <f>W106*H106</f>
        <v>0</v>
      </c>
      <c r="AR106" s="10" t="s">
        <v>84</v>
      </c>
      <c r="AT106" s="10" t="s">
        <v>146</v>
      </c>
      <c r="AU106" s="10" t="s">
        <v>78</v>
      </c>
      <c r="AY106" s="10" t="s">
        <v>144</v>
      </c>
      <c r="BE106" s="207">
        <f>IF(O106="základní",K106,0)</f>
        <v>0</v>
      </c>
      <c r="BF106" s="207">
        <f>IF(O106="snížená",K106,0)</f>
        <v>0</v>
      </c>
      <c r="BG106" s="207">
        <f>IF(O106="zákl. přenesená",K106,0)</f>
        <v>0</v>
      </c>
      <c r="BH106" s="207">
        <f>IF(O106="sníž. přenesená",K106,0)</f>
        <v>0</v>
      </c>
      <c r="BI106" s="207">
        <f>IF(O106="nulová",K106,0)</f>
        <v>0</v>
      </c>
      <c r="BJ106" s="10" t="s">
        <v>74</v>
      </c>
      <c r="BK106" s="207">
        <f>ROUND(P106*H106,2)</f>
        <v>0</v>
      </c>
      <c r="BL106" s="10" t="s">
        <v>84</v>
      </c>
      <c r="BM106" s="10" t="s">
        <v>1360</v>
      </c>
    </row>
    <row r="107" spans="2:51" s="208" customFormat="1" ht="13.5">
      <c r="B107" s="209"/>
      <c r="C107" s="210"/>
      <c r="D107" s="211" t="s">
        <v>163</v>
      </c>
      <c r="E107" s="212"/>
      <c r="F107" s="213" t="s">
        <v>1361</v>
      </c>
      <c r="G107" s="210"/>
      <c r="H107" s="214">
        <v>327.713</v>
      </c>
      <c r="I107" s="215"/>
      <c r="J107" s="215"/>
      <c r="K107" s="210"/>
      <c r="L107" s="210"/>
      <c r="M107" s="216"/>
      <c r="N107" s="217"/>
      <c r="O107" s="218"/>
      <c r="P107" s="218"/>
      <c r="Q107" s="218"/>
      <c r="R107" s="218"/>
      <c r="S107" s="218"/>
      <c r="T107" s="218"/>
      <c r="U107" s="218"/>
      <c r="V107" s="218"/>
      <c r="W107" s="218"/>
      <c r="X107" s="219"/>
      <c r="AT107" s="220" t="s">
        <v>163</v>
      </c>
      <c r="AU107" s="220" t="s">
        <v>78</v>
      </c>
      <c r="AV107" s="208" t="s">
        <v>78</v>
      </c>
      <c r="AW107" s="208" t="s">
        <v>7</v>
      </c>
      <c r="AX107" s="208" t="s">
        <v>69</v>
      </c>
      <c r="AY107" s="220" t="s">
        <v>144</v>
      </c>
    </row>
    <row r="108" spans="2:51" s="221" customFormat="1" ht="13.5">
      <c r="B108" s="222"/>
      <c r="C108" s="223"/>
      <c r="D108" s="211" t="s">
        <v>163</v>
      </c>
      <c r="E108" s="224"/>
      <c r="F108" s="225" t="s">
        <v>179</v>
      </c>
      <c r="G108" s="223"/>
      <c r="H108" s="226">
        <v>327.713</v>
      </c>
      <c r="I108" s="227"/>
      <c r="J108" s="227"/>
      <c r="K108" s="223"/>
      <c r="L108" s="223"/>
      <c r="M108" s="228"/>
      <c r="N108" s="229"/>
      <c r="O108" s="230"/>
      <c r="P108" s="230"/>
      <c r="Q108" s="230"/>
      <c r="R108" s="230"/>
      <c r="S108" s="230"/>
      <c r="T108" s="230"/>
      <c r="U108" s="230"/>
      <c r="V108" s="230"/>
      <c r="W108" s="230"/>
      <c r="X108" s="231"/>
      <c r="AT108" s="232" t="s">
        <v>163</v>
      </c>
      <c r="AU108" s="232" t="s">
        <v>78</v>
      </c>
      <c r="AV108" s="221" t="s">
        <v>81</v>
      </c>
      <c r="AW108" s="221" t="s">
        <v>7</v>
      </c>
      <c r="AX108" s="221" t="s">
        <v>69</v>
      </c>
      <c r="AY108" s="232" t="s">
        <v>144</v>
      </c>
    </row>
    <row r="109" spans="2:51" s="208" customFormat="1" ht="13.5">
      <c r="B109" s="209"/>
      <c r="C109" s="210"/>
      <c r="D109" s="211" t="s">
        <v>163</v>
      </c>
      <c r="E109" s="212"/>
      <c r="F109" s="213" t="s">
        <v>1362</v>
      </c>
      <c r="G109" s="210"/>
      <c r="H109" s="214">
        <v>196.628</v>
      </c>
      <c r="I109" s="215"/>
      <c r="J109" s="215"/>
      <c r="K109" s="210"/>
      <c r="L109" s="210"/>
      <c r="M109" s="216"/>
      <c r="N109" s="217"/>
      <c r="O109" s="218"/>
      <c r="P109" s="218"/>
      <c r="Q109" s="218"/>
      <c r="R109" s="218"/>
      <c r="S109" s="218"/>
      <c r="T109" s="218"/>
      <c r="U109" s="218"/>
      <c r="V109" s="218"/>
      <c r="W109" s="218"/>
      <c r="X109" s="219"/>
      <c r="AT109" s="220" t="s">
        <v>163</v>
      </c>
      <c r="AU109" s="220" t="s">
        <v>78</v>
      </c>
      <c r="AV109" s="208" t="s">
        <v>78</v>
      </c>
      <c r="AW109" s="208" t="s">
        <v>7</v>
      </c>
      <c r="AX109" s="208" t="s">
        <v>69</v>
      </c>
      <c r="AY109" s="220" t="s">
        <v>144</v>
      </c>
    </row>
    <row r="110" spans="2:51" s="208" customFormat="1" ht="13.5">
      <c r="B110" s="209"/>
      <c r="C110" s="210"/>
      <c r="D110" s="211" t="s">
        <v>163</v>
      </c>
      <c r="E110" s="212"/>
      <c r="F110" s="213" t="s">
        <v>1363</v>
      </c>
      <c r="G110" s="210"/>
      <c r="H110" s="214">
        <v>-50.857</v>
      </c>
      <c r="I110" s="215"/>
      <c r="J110" s="215"/>
      <c r="K110" s="210"/>
      <c r="L110" s="210"/>
      <c r="M110" s="216"/>
      <c r="N110" s="217"/>
      <c r="O110" s="218"/>
      <c r="P110" s="218"/>
      <c r="Q110" s="218"/>
      <c r="R110" s="218"/>
      <c r="S110" s="218"/>
      <c r="T110" s="218"/>
      <c r="U110" s="218"/>
      <c r="V110" s="218"/>
      <c r="W110" s="218"/>
      <c r="X110" s="219"/>
      <c r="AT110" s="220" t="s">
        <v>163</v>
      </c>
      <c r="AU110" s="220" t="s">
        <v>78</v>
      </c>
      <c r="AV110" s="208" t="s">
        <v>78</v>
      </c>
      <c r="AW110" s="208" t="s">
        <v>7</v>
      </c>
      <c r="AX110" s="208" t="s">
        <v>69</v>
      </c>
      <c r="AY110" s="220" t="s">
        <v>144</v>
      </c>
    </row>
    <row r="111" spans="2:51" s="221" customFormat="1" ht="13.5">
      <c r="B111" s="222"/>
      <c r="C111" s="223"/>
      <c r="D111" s="211" t="s">
        <v>163</v>
      </c>
      <c r="E111" s="224"/>
      <c r="F111" s="225" t="s">
        <v>179</v>
      </c>
      <c r="G111" s="223"/>
      <c r="H111" s="226">
        <v>145.771</v>
      </c>
      <c r="I111" s="227"/>
      <c r="J111" s="227"/>
      <c r="K111" s="223"/>
      <c r="L111" s="223"/>
      <c r="M111" s="228"/>
      <c r="N111" s="229"/>
      <c r="O111" s="230"/>
      <c r="P111" s="230"/>
      <c r="Q111" s="230"/>
      <c r="R111" s="230"/>
      <c r="S111" s="230"/>
      <c r="T111" s="230"/>
      <c r="U111" s="230"/>
      <c r="V111" s="230"/>
      <c r="W111" s="230"/>
      <c r="X111" s="231"/>
      <c r="AT111" s="232" t="s">
        <v>163</v>
      </c>
      <c r="AU111" s="232" t="s">
        <v>78</v>
      </c>
      <c r="AV111" s="221" t="s">
        <v>81</v>
      </c>
      <c r="AW111" s="221" t="s">
        <v>7</v>
      </c>
      <c r="AX111" s="221" t="s">
        <v>69</v>
      </c>
      <c r="AY111" s="232" t="s">
        <v>144</v>
      </c>
    </row>
    <row r="112" spans="2:51" s="208" customFormat="1" ht="13.5">
      <c r="B112" s="209"/>
      <c r="C112" s="210"/>
      <c r="D112" s="211" t="s">
        <v>163</v>
      </c>
      <c r="E112" s="212"/>
      <c r="F112" s="213" t="s">
        <v>1364</v>
      </c>
      <c r="G112" s="210"/>
      <c r="H112" s="214">
        <v>87.463</v>
      </c>
      <c r="I112" s="215"/>
      <c r="J112" s="215"/>
      <c r="K112" s="210"/>
      <c r="L112" s="210"/>
      <c r="M112" s="216"/>
      <c r="N112" s="217"/>
      <c r="O112" s="218"/>
      <c r="P112" s="218"/>
      <c r="Q112" s="218"/>
      <c r="R112" s="218"/>
      <c r="S112" s="218"/>
      <c r="T112" s="218"/>
      <c r="U112" s="218"/>
      <c r="V112" s="218"/>
      <c r="W112" s="218"/>
      <c r="X112" s="219"/>
      <c r="AT112" s="220" t="s">
        <v>163</v>
      </c>
      <c r="AU112" s="220" t="s">
        <v>78</v>
      </c>
      <c r="AV112" s="208" t="s">
        <v>78</v>
      </c>
      <c r="AW112" s="208" t="s">
        <v>7</v>
      </c>
      <c r="AX112" s="208" t="s">
        <v>74</v>
      </c>
      <c r="AY112" s="220" t="s">
        <v>144</v>
      </c>
    </row>
    <row r="113" spans="2:65" s="27" customFormat="1" ht="16.5" customHeight="1">
      <c r="B113" s="28"/>
      <c r="C113" s="196" t="s">
        <v>192</v>
      </c>
      <c r="D113" s="196" t="s">
        <v>146</v>
      </c>
      <c r="E113" s="197" t="s">
        <v>184</v>
      </c>
      <c r="F113" s="198" t="s">
        <v>185</v>
      </c>
      <c r="G113" s="199" t="s">
        <v>171</v>
      </c>
      <c r="H113" s="200">
        <v>87.463</v>
      </c>
      <c r="I113" s="201"/>
      <c r="J113" s="201"/>
      <c r="K113" s="202">
        <f>ROUND(P113*H113,2)</f>
        <v>0</v>
      </c>
      <c r="L113" s="198"/>
      <c r="M113" s="49"/>
      <c r="N113" s="203"/>
      <c r="O113" s="204" t="s">
        <v>38</v>
      </c>
      <c r="P113" s="125">
        <f>I113+J113</f>
        <v>0</v>
      </c>
      <c r="Q113" s="125">
        <f>ROUND(I113*H113,2)</f>
        <v>0</v>
      </c>
      <c r="R113" s="125">
        <f>ROUND(J113*H113,2)</f>
        <v>0</v>
      </c>
      <c r="S113" s="29"/>
      <c r="T113" s="205">
        <f>S113*H113</f>
        <v>0</v>
      </c>
      <c r="U113" s="205">
        <v>0</v>
      </c>
      <c r="V113" s="205">
        <f>U113*H113</f>
        <v>0</v>
      </c>
      <c r="W113" s="205">
        <v>0</v>
      </c>
      <c r="X113" s="206">
        <f>W113*H113</f>
        <v>0</v>
      </c>
      <c r="AR113" s="10" t="s">
        <v>84</v>
      </c>
      <c r="AT113" s="10" t="s">
        <v>146</v>
      </c>
      <c r="AU113" s="10" t="s">
        <v>78</v>
      </c>
      <c r="AY113" s="10" t="s">
        <v>144</v>
      </c>
      <c r="BE113" s="207">
        <f>IF(O113="základní",K113,0)</f>
        <v>0</v>
      </c>
      <c r="BF113" s="207">
        <f>IF(O113="snížená",K113,0)</f>
        <v>0</v>
      </c>
      <c r="BG113" s="207">
        <f>IF(O113="zákl. přenesená",K113,0)</f>
        <v>0</v>
      </c>
      <c r="BH113" s="207">
        <f>IF(O113="sníž. přenesená",K113,0)</f>
        <v>0</v>
      </c>
      <c r="BI113" s="207">
        <f>IF(O113="nulová",K113,0)</f>
        <v>0</v>
      </c>
      <c r="BJ113" s="10" t="s">
        <v>74</v>
      </c>
      <c r="BK113" s="207">
        <f>ROUND(P113*H113,2)</f>
        <v>0</v>
      </c>
      <c r="BL113" s="10" t="s">
        <v>84</v>
      </c>
      <c r="BM113" s="10" t="s">
        <v>1365</v>
      </c>
    </row>
    <row r="114" spans="2:65" s="27" customFormat="1" ht="16.5" customHeight="1">
      <c r="B114" s="28"/>
      <c r="C114" s="196" t="s">
        <v>196</v>
      </c>
      <c r="D114" s="196" t="s">
        <v>146</v>
      </c>
      <c r="E114" s="197" t="s">
        <v>188</v>
      </c>
      <c r="F114" s="198" t="s">
        <v>189</v>
      </c>
      <c r="G114" s="199" t="s">
        <v>171</v>
      </c>
      <c r="H114" s="200">
        <v>58.308</v>
      </c>
      <c r="I114" s="201"/>
      <c r="J114" s="201"/>
      <c r="K114" s="202">
        <f>ROUND(P114*H114,2)</f>
        <v>0</v>
      </c>
      <c r="L114" s="198"/>
      <c r="M114" s="49"/>
      <c r="N114" s="203"/>
      <c r="O114" s="204" t="s">
        <v>38</v>
      </c>
      <c r="P114" s="125">
        <f>I114+J114</f>
        <v>0</v>
      </c>
      <c r="Q114" s="125">
        <f>ROUND(I114*H114,2)</f>
        <v>0</v>
      </c>
      <c r="R114" s="125">
        <f>ROUND(J114*H114,2)</f>
        <v>0</v>
      </c>
      <c r="S114" s="29"/>
      <c r="T114" s="205">
        <f>S114*H114</f>
        <v>0</v>
      </c>
      <c r="U114" s="205">
        <v>0</v>
      </c>
      <c r="V114" s="205">
        <f>U114*H114</f>
        <v>0</v>
      </c>
      <c r="W114" s="205">
        <v>0</v>
      </c>
      <c r="X114" s="206">
        <f>W114*H114</f>
        <v>0</v>
      </c>
      <c r="AR114" s="10" t="s">
        <v>84</v>
      </c>
      <c r="AT114" s="10" t="s">
        <v>146</v>
      </c>
      <c r="AU114" s="10" t="s">
        <v>78</v>
      </c>
      <c r="AY114" s="10" t="s">
        <v>144</v>
      </c>
      <c r="BE114" s="207">
        <f>IF(O114="základní",K114,0)</f>
        <v>0</v>
      </c>
      <c r="BF114" s="207">
        <f>IF(O114="snížená",K114,0)</f>
        <v>0</v>
      </c>
      <c r="BG114" s="207">
        <f>IF(O114="zákl. přenesená",K114,0)</f>
        <v>0</v>
      </c>
      <c r="BH114" s="207">
        <f>IF(O114="sníž. přenesená",K114,0)</f>
        <v>0</v>
      </c>
      <c r="BI114" s="207">
        <f>IF(O114="nulová",K114,0)</f>
        <v>0</v>
      </c>
      <c r="BJ114" s="10" t="s">
        <v>74</v>
      </c>
      <c r="BK114" s="207">
        <f>ROUND(P114*H114,2)</f>
        <v>0</v>
      </c>
      <c r="BL114" s="10" t="s">
        <v>84</v>
      </c>
      <c r="BM114" s="10" t="s">
        <v>1366</v>
      </c>
    </row>
    <row r="115" spans="2:51" s="208" customFormat="1" ht="13.5">
      <c r="B115" s="209"/>
      <c r="C115" s="210"/>
      <c r="D115" s="211" t="s">
        <v>163</v>
      </c>
      <c r="E115" s="212"/>
      <c r="F115" s="213" t="s">
        <v>1367</v>
      </c>
      <c r="G115" s="210"/>
      <c r="H115" s="214">
        <v>58.308</v>
      </c>
      <c r="I115" s="215"/>
      <c r="J115" s="215"/>
      <c r="K115" s="210"/>
      <c r="L115" s="210"/>
      <c r="M115" s="216"/>
      <c r="N115" s="217"/>
      <c r="O115" s="218"/>
      <c r="P115" s="218"/>
      <c r="Q115" s="218"/>
      <c r="R115" s="218"/>
      <c r="S115" s="218"/>
      <c r="T115" s="218"/>
      <c r="U115" s="218"/>
      <c r="V115" s="218"/>
      <c r="W115" s="218"/>
      <c r="X115" s="219"/>
      <c r="AT115" s="220" t="s">
        <v>163</v>
      </c>
      <c r="AU115" s="220" t="s">
        <v>78</v>
      </c>
      <c r="AV115" s="208" t="s">
        <v>78</v>
      </c>
      <c r="AW115" s="208" t="s">
        <v>7</v>
      </c>
      <c r="AX115" s="208" t="s">
        <v>74</v>
      </c>
      <c r="AY115" s="220" t="s">
        <v>144</v>
      </c>
    </row>
    <row r="116" spans="2:65" s="27" customFormat="1" ht="16.5" customHeight="1">
      <c r="B116" s="28"/>
      <c r="C116" s="196" t="s">
        <v>208</v>
      </c>
      <c r="D116" s="196" t="s">
        <v>146</v>
      </c>
      <c r="E116" s="197" t="s">
        <v>193</v>
      </c>
      <c r="F116" s="198" t="s">
        <v>194</v>
      </c>
      <c r="G116" s="199" t="s">
        <v>171</v>
      </c>
      <c r="H116" s="200">
        <v>58.308</v>
      </c>
      <c r="I116" s="201"/>
      <c r="J116" s="201"/>
      <c r="K116" s="202">
        <f>ROUND(P116*H116,2)</f>
        <v>0</v>
      </c>
      <c r="L116" s="198"/>
      <c r="M116" s="49"/>
      <c r="N116" s="203"/>
      <c r="O116" s="204" t="s">
        <v>38</v>
      </c>
      <c r="P116" s="125">
        <f>I116+J116</f>
        <v>0</v>
      </c>
      <c r="Q116" s="125">
        <f>ROUND(I116*H116,2)</f>
        <v>0</v>
      </c>
      <c r="R116" s="125">
        <f>ROUND(J116*H116,2)</f>
        <v>0</v>
      </c>
      <c r="S116" s="29"/>
      <c r="T116" s="205">
        <f>S116*H116</f>
        <v>0</v>
      </c>
      <c r="U116" s="205">
        <v>0</v>
      </c>
      <c r="V116" s="205">
        <f>U116*H116</f>
        <v>0</v>
      </c>
      <c r="W116" s="205">
        <v>0</v>
      </c>
      <c r="X116" s="206">
        <f>W116*H116</f>
        <v>0</v>
      </c>
      <c r="AR116" s="10" t="s">
        <v>84</v>
      </c>
      <c r="AT116" s="10" t="s">
        <v>146</v>
      </c>
      <c r="AU116" s="10" t="s">
        <v>78</v>
      </c>
      <c r="AY116" s="10" t="s">
        <v>144</v>
      </c>
      <c r="BE116" s="207">
        <f>IF(O116="základní",K116,0)</f>
        <v>0</v>
      </c>
      <c r="BF116" s="207">
        <f>IF(O116="snížená",K116,0)</f>
        <v>0</v>
      </c>
      <c r="BG116" s="207">
        <f>IF(O116="zákl. přenesená",K116,0)</f>
        <v>0</v>
      </c>
      <c r="BH116" s="207">
        <f>IF(O116="sníž. přenesená",K116,0)</f>
        <v>0</v>
      </c>
      <c r="BI116" s="207">
        <f>IF(O116="nulová",K116,0)</f>
        <v>0</v>
      </c>
      <c r="BJ116" s="10" t="s">
        <v>74</v>
      </c>
      <c r="BK116" s="207">
        <f>ROUND(P116*H116,2)</f>
        <v>0</v>
      </c>
      <c r="BL116" s="10" t="s">
        <v>84</v>
      </c>
      <c r="BM116" s="10" t="s">
        <v>1368</v>
      </c>
    </row>
    <row r="117" spans="2:65" s="27" customFormat="1" ht="16.5" customHeight="1">
      <c r="B117" s="28"/>
      <c r="C117" s="196" t="s">
        <v>217</v>
      </c>
      <c r="D117" s="196" t="s">
        <v>146</v>
      </c>
      <c r="E117" s="197" t="s">
        <v>202</v>
      </c>
      <c r="F117" s="198" t="s">
        <v>203</v>
      </c>
      <c r="G117" s="199" t="s">
        <v>204</v>
      </c>
      <c r="H117" s="200">
        <v>327.713</v>
      </c>
      <c r="I117" s="201"/>
      <c r="J117" s="201"/>
      <c r="K117" s="202">
        <f>ROUND(P117*H117,2)</f>
        <v>0</v>
      </c>
      <c r="L117" s="198"/>
      <c r="M117" s="49"/>
      <c r="N117" s="203"/>
      <c r="O117" s="204" t="s">
        <v>38</v>
      </c>
      <c r="P117" s="125">
        <f>I117+J117</f>
        <v>0</v>
      </c>
      <c r="Q117" s="125">
        <f>ROUND(I117*H117,2)</f>
        <v>0</v>
      </c>
      <c r="R117" s="125">
        <f>ROUND(J117*H117,2)</f>
        <v>0</v>
      </c>
      <c r="S117" s="29"/>
      <c r="T117" s="205">
        <f>S117*H117</f>
        <v>0</v>
      </c>
      <c r="U117" s="205">
        <v>0.0008399999999999999</v>
      </c>
      <c r="V117" s="205">
        <f>U117*H117</f>
        <v>0.27527892</v>
      </c>
      <c r="W117" s="205">
        <v>0</v>
      </c>
      <c r="X117" s="206">
        <f>W117*H117</f>
        <v>0</v>
      </c>
      <c r="AR117" s="10" t="s">
        <v>84</v>
      </c>
      <c r="AT117" s="10" t="s">
        <v>146</v>
      </c>
      <c r="AU117" s="10" t="s">
        <v>78</v>
      </c>
      <c r="AY117" s="10" t="s">
        <v>144</v>
      </c>
      <c r="BE117" s="207">
        <f>IF(O117="základní",K117,0)</f>
        <v>0</v>
      </c>
      <c r="BF117" s="207">
        <f>IF(O117="snížená",K117,0)</f>
        <v>0</v>
      </c>
      <c r="BG117" s="207">
        <f>IF(O117="zákl. přenesená",K117,0)</f>
        <v>0</v>
      </c>
      <c r="BH117" s="207">
        <f>IF(O117="sníž. přenesená",K117,0)</f>
        <v>0</v>
      </c>
      <c r="BI117" s="207">
        <f>IF(O117="nulová",K117,0)</f>
        <v>0</v>
      </c>
      <c r="BJ117" s="10" t="s">
        <v>74</v>
      </c>
      <c r="BK117" s="207">
        <f>ROUND(P117*H117,2)</f>
        <v>0</v>
      </c>
      <c r="BL117" s="10" t="s">
        <v>84</v>
      </c>
      <c r="BM117" s="10" t="s">
        <v>1369</v>
      </c>
    </row>
    <row r="118" spans="2:65" s="27" customFormat="1" ht="16.5" customHeight="1">
      <c r="B118" s="28"/>
      <c r="C118" s="196" t="s">
        <v>221</v>
      </c>
      <c r="D118" s="196" t="s">
        <v>146</v>
      </c>
      <c r="E118" s="197" t="s">
        <v>214</v>
      </c>
      <c r="F118" s="198" t="s">
        <v>215</v>
      </c>
      <c r="G118" s="199" t="s">
        <v>204</v>
      </c>
      <c r="H118" s="200">
        <v>327.713</v>
      </c>
      <c r="I118" s="201"/>
      <c r="J118" s="201"/>
      <c r="K118" s="202">
        <f>ROUND(P118*H118,2)</f>
        <v>0</v>
      </c>
      <c r="L118" s="198"/>
      <c r="M118" s="49"/>
      <c r="N118" s="203"/>
      <c r="O118" s="204" t="s">
        <v>38</v>
      </c>
      <c r="P118" s="125">
        <f>I118+J118</f>
        <v>0</v>
      </c>
      <c r="Q118" s="125">
        <f>ROUND(I118*H118,2)</f>
        <v>0</v>
      </c>
      <c r="R118" s="125">
        <f>ROUND(J118*H118,2)</f>
        <v>0</v>
      </c>
      <c r="S118" s="29"/>
      <c r="T118" s="205">
        <f>S118*H118</f>
        <v>0</v>
      </c>
      <c r="U118" s="205">
        <v>0</v>
      </c>
      <c r="V118" s="205">
        <f>U118*H118</f>
        <v>0</v>
      </c>
      <c r="W118" s="205">
        <v>0</v>
      </c>
      <c r="X118" s="206">
        <f>W118*H118</f>
        <v>0</v>
      </c>
      <c r="AR118" s="10" t="s">
        <v>84</v>
      </c>
      <c r="AT118" s="10" t="s">
        <v>146</v>
      </c>
      <c r="AU118" s="10" t="s">
        <v>78</v>
      </c>
      <c r="AY118" s="10" t="s">
        <v>144</v>
      </c>
      <c r="BE118" s="207">
        <f>IF(O118="základní",K118,0)</f>
        <v>0</v>
      </c>
      <c r="BF118" s="207">
        <f>IF(O118="snížená",K118,0)</f>
        <v>0</v>
      </c>
      <c r="BG118" s="207">
        <f>IF(O118="zákl. přenesená",K118,0)</f>
        <v>0</v>
      </c>
      <c r="BH118" s="207">
        <f>IF(O118="sníž. přenesená",K118,0)</f>
        <v>0</v>
      </c>
      <c r="BI118" s="207">
        <f>IF(O118="nulová",K118,0)</f>
        <v>0</v>
      </c>
      <c r="BJ118" s="10" t="s">
        <v>74</v>
      </c>
      <c r="BK118" s="207">
        <f>ROUND(P118*H118,2)</f>
        <v>0</v>
      </c>
      <c r="BL118" s="10" t="s">
        <v>84</v>
      </c>
      <c r="BM118" s="10" t="s">
        <v>1370</v>
      </c>
    </row>
    <row r="119" spans="2:65" s="27" customFormat="1" ht="16.5" customHeight="1">
      <c r="B119" s="28"/>
      <c r="C119" s="196" t="s">
        <v>11</v>
      </c>
      <c r="D119" s="196" t="s">
        <v>146</v>
      </c>
      <c r="E119" s="197" t="s">
        <v>952</v>
      </c>
      <c r="F119" s="198" t="s">
        <v>953</v>
      </c>
      <c r="G119" s="199" t="s">
        <v>171</v>
      </c>
      <c r="H119" s="200">
        <v>145.771</v>
      </c>
      <c r="I119" s="201"/>
      <c r="J119" s="201"/>
      <c r="K119" s="202">
        <f>ROUND(P119*H119,2)</f>
        <v>0</v>
      </c>
      <c r="L119" s="198"/>
      <c r="M119" s="49"/>
      <c r="N119" s="203"/>
      <c r="O119" s="204" t="s">
        <v>38</v>
      </c>
      <c r="P119" s="125">
        <f>I119+J119</f>
        <v>0</v>
      </c>
      <c r="Q119" s="125">
        <f>ROUND(I119*H119,2)</f>
        <v>0</v>
      </c>
      <c r="R119" s="125">
        <f>ROUND(J119*H119,2)</f>
        <v>0</v>
      </c>
      <c r="S119" s="29"/>
      <c r="T119" s="205">
        <f>S119*H119</f>
        <v>0</v>
      </c>
      <c r="U119" s="205">
        <v>0</v>
      </c>
      <c r="V119" s="205">
        <f>U119*H119</f>
        <v>0</v>
      </c>
      <c r="W119" s="205">
        <v>0</v>
      </c>
      <c r="X119" s="206">
        <f>W119*H119</f>
        <v>0</v>
      </c>
      <c r="AR119" s="10" t="s">
        <v>84</v>
      </c>
      <c r="AT119" s="10" t="s">
        <v>146</v>
      </c>
      <c r="AU119" s="10" t="s">
        <v>78</v>
      </c>
      <c r="AY119" s="10" t="s">
        <v>144</v>
      </c>
      <c r="BE119" s="207">
        <f>IF(O119="základní",K119,0)</f>
        <v>0</v>
      </c>
      <c r="BF119" s="207">
        <f>IF(O119="snížená",K119,0)</f>
        <v>0</v>
      </c>
      <c r="BG119" s="207">
        <f>IF(O119="zákl. přenesená",K119,0)</f>
        <v>0</v>
      </c>
      <c r="BH119" s="207">
        <f>IF(O119="sníž. přenesená",K119,0)</f>
        <v>0</v>
      </c>
      <c r="BI119" s="207">
        <f>IF(O119="nulová",K119,0)</f>
        <v>0</v>
      </c>
      <c r="BJ119" s="10" t="s">
        <v>74</v>
      </c>
      <c r="BK119" s="207">
        <f>ROUND(P119*H119,2)</f>
        <v>0</v>
      </c>
      <c r="BL119" s="10" t="s">
        <v>84</v>
      </c>
      <c r="BM119" s="10" t="s">
        <v>1371</v>
      </c>
    </row>
    <row r="120" spans="2:65" s="27" customFormat="1" ht="16.5" customHeight="1">
      <c r="B120" s="28"/>
      <c r="C120" s="196" t="s">
        <v>229</v>
      </c>
      <c r="D120" s="196" t="s">
        <v>146</v>
      </c>
      <c r="E120" s="197" t="s">
        <v>230</v>
      </c>
      <c r="F120" s="198" t="s">
        <v>231</v>
      </c>
      <c r="G120" s="199" t="s">
        <v>171</v>
      </c>
      <c r="H120" s="200">
        <v>39.352</v>
      </c>
      <c r="I120" s="201"/>
      <c r="J120" s="201"/>
      <c r="K120" s="202">
        <f>ROUND(P120*H120,2)</f>
        <v>0</v>
      </c>
      <c r="L120" s="198"/>
      <c r="M120" s="49"/>
      <c r="N120" s="203"/>
      <c r="O120" s="204" t="s">
        <v>38</v>
      </c>
      <c r="P120" s="125">
        <f>I120+J120</f>
        <v>0</v>
      </c>
      <c r="Q120" s="125">
        <f>ROUND(I120*H120,2)</f>
        <v>0</v>
      </c>
      <c r="R120" s="125">
        <f>ROUND(J120*H120,2)</f>
        <v>0</v>
      </c>
      <c r="S120" s="29"/>
      <c r="T120" s="205">
        <f>S120*H120</f>
        <v>0</v>
      </c>
      <c r="U120" s="205">
        <v>0</v>
      </c>
      <c r="V120" s="205">
        <f>U120*H120</f>
        <v>0</v>
      </c>
      <c r="W120" s="205">
        <v>0</v>
      </c>
      <c r="X120" s="206">
        <f>W120*H120</f>
        <v>0</v>
      </c>
      <c r="AR120" s="10" t="s">
        <v>84</v>
      </c>
      <c r="AT120" s="10" t="s">
        <v>146</v>
      </c>
      <c r="AU120" s="10" t="s">
        <v>78</v>
      </c>
      <c r="AY120" s="10" t="s">
        <v>144</v>
      </c>
      <c r="BE120" s="207">
        <f>IF(O120="základní",K120,0)</f>
        <v>0</v>
      </c>
      <c r="BF120" s="207">
        <f>IF(O120="snížená",K120,0)</f>
        <v>0</v>
      </c>
      <c r="BG120" s="207">
        <f>IF(O120="zákl. přenesená",K120,0)</f>
        <v>0</v>
      </c>
      <c r="BH120" s="207">
        <f>IF(O120="sníž. přenesená",K120,0)</f>
        <v>0</v>
      </c>
      <c r="BI120" s="207">
        <f>IF(O120="nulová",K120,0)</f>
        <v>0</v>
      </c>
      <c r="BJ120" s="10" t="s">
        <v>74</v>
      </c>
      <c r="BK120" s="207">
        <f>ROUND(P120*H120,2)</f>
        <v>0</v>
      </c>
      <c r="BL120" s="10" t="s">
        <v>84</v>
      </c>
      <c r="BM120" s="10" t="s">
        <v>1372</v>
      </c>
    </row>
    <row r="121" spans="2:51" s="208" customFormat="1" ht="13.5">
      <c r="B121" s="209"/>
      <c r="C121" s="210"/>
      <c r="D121" s="211" t="s">
        <v>163</v>
      </c>
      <c r="E121" s="212"/>
      <c r="F121" s="213" t="s">
        <v>1373</v>
      </c>
      <c r="G121" s="210"/>
      <c r="H121" s="214">
        <v>39.352</v>
      </c>
      <c r="I121" s="215"/>
      <c r="J121" s="215"/>
      <c r="K121" s="210"/>
      <c r="L121" s="210"/>
      <c r="M121" s="216"/>
      <c r="N121" s="217"/>
      <c r="O121" s="218"/>
      <c r="P121" s="218"/>
      <c r="Q121" s="218"/>
      <c r="R121" s="218"/>
      <c r="S121" s="218"/>
      <c r="T121" s="218"/>
      <c r="U121" s="218"/>
      <c r="V121" s="218"/>
      <c r="W121" s="218"/>
      <c r="X121" s="219"/>
      <c r="AT121" s="220" t="s">
        <v>163</v>
      </c>
      <c r="AU121" s="220" t="s">
        <v>78</v>
      </c>
      <c r="AV121" s="208" t="s">
        <v>78</v>
      </c>
      <c r="AW121" s="208" t="s">
        <v>7</v>
      </c>
      <c r="AX121" s="208" t="s">
        <v>74</v>
      </c>
      <c r="AY121" s="220" t="s">
        <v>144</v>
      </c>
    </row>
    <row r="122" spans="2:65" s="27" customFormat="1" ht="16.5" customHeight="1">
      <c r="B122" s="28"/>
      <c r="C122" s="196" t="s">
        <v>234</v>
      </c>
      <c r="D122" s="196" t="s">
        <v>146</v>
      </c>
      <c r="E122" s="197" t="s">
        <v>235</v>
      </c>
      <c r="F122" s="198" t="s">
        <v>236</v>
      </c>
      <c r="G122" s="199" t="s">
        <v>171</v>
      </c>
      <c r="H122" s="200">
        <v>126.095</v>
      </c>
      <c r="I122" s="201"/>
      <c r="J122" s="201"/>
      <c r="K122" s="202">
        <f>ROUND(P122*H122,2)</f>
        <v>0</v>
      </c>
      <c r="L122" s="198"/>
      <c r="M122" s="49"/>
      <c r="N122" s="203"/>
      <c r="O122" s="204" t="s">
        <v>38</v>
      </c>
      <c r="P122" s="125">
        <f>I122+J122</f>
        <v>0</v>
      </c>
      <c r="Q122" s="125">
        <f>ROUND(I122*H122,2)</f>
        <v>0</v>
      </c>
      <c r="R122" s="125">
        <f>ROUND(J122*H122,2)</f>
        <v>0</v>
      </c>
      <c r="S122" s="29"/>
      <c r="T122" s="205">
        <f>S122*H122</f>
        <v>0</v>
      </c>
      <c r="U122" s="205">
        <v>0</v>
      </c>
      <c r="V122" s="205">
        <f>U122*H122</f>
        <v>0</v>
      </c>
      <c r="W122" s="205">
        <v>0</v>
      </c>
      <c r="X122" s="206">
        <f>W122*H122</f>
        <v>0</v>
      </c>
      <c r="AR122" s="10" t="s">
        <v>84</v>
      </c>
      <c r="AT122" s="10" t="s">
        <v>146</v>
      </c>
      <c r="AU122" s="10" t="s">
        <v>78</v>
      </c>
      <c r="AY122" s="10" t="s">
        <v>144</v>
      </c>
      <c r="BE122" s="207">
        <f>IF(O122="základní",K122,0)</f>
        <v>0</v>
      </c>
      <c r="BF122" s="207">
        <f>IF(O122="snížená",K122,0)</f>
        <v>0</v>
      </c>
      <c r="BG122" s="207">
        <f>IF(O122="zákl. přenesená",K122,0)</f>
        <v>0</v>
      </c>
      <c r="BH122" s="207">
        <f>IF(O122="sníž. přenesená",K122,0)</f>
        <v>0</v>
      </c>
      <c r="BI122" s="207">
        <f>IF(O122="nulová",K122,0)</f>
        <v>0</v>
      </c>
      <c r="BJ122" s="10" t="s">
        <v>74</v>
      </c>
      <c r="BK122" s="207">
        <f>ROUND(P122*H122,2)</f>
        <v>0</v>
      </c>
      <c r="BL122" s="10" t="s">
        <v>84</v>
      </c>
      <c r="BM122" s="10" t="s">
        <v>1374</v>
      </c>
    </row>
    <row r="123" spans="2:51" s="208" customFormat="1" ht="13.5">
      <c r="B123" s="209"/>
      <c r="C123" s="210"/>
      <c r="D123" s="211" t="s">
        <v>163</v>
      </c>
      <c r="E123" s="212"/>
      <c r="F123" s="213" t="s">
        <v>1375</v>
      </c>
      <c r="G123" s="210"/>
      <c r="H123" s="214">
        <v>126.095</v>
      </c>
      <c r="I123" s="215"/>
      <c r="J123" s="215"/>
      <c r="K123" s="210"/>
      <c r="L123" s="210"/>
      <c r="M123" s="216"/>
      <c r="N123" s="217"/>
      <c r="O123" s="218"/>
      <c r="P123" s="218"/>
      <c r="Q123" s="218"/>
      <c r="R123" s="218"/>
      <c r="S123" s="218"/>
      <c r="T123" s="218"/>
      <c r="U123" s="218"/>
      <c r="V123" s="218"/>
      <c r="W123" s="218"/>
      <c r="X123" s="219"/>
      <c r="AT123" s="220" t="s">
        <v>163</v>
      </c>
      <c r="AU123" s="220" t="s">
        <v>78</v>
      </c>
      <c r="AV123" s="208" t="s">
        <v>78</v>
      </c>
      <c r="AW123" s="208" t="s">
        <v>7</v>
      </c>
      <c r="AX123" s="208" t="s">
        <v>74</v>
      </c>
      <c r="AY123" s="220" t="s">
        <v>144</v>
      </c>
    </row>
    <row r="124" spans="2:65" s="27" customFormat="1" ht="25.5" customHeight="1">
      <c r="B124" s="28"/>
      <c r="C124" s="196" t="s">
        <v>239</v>
      </c>
      <c r="D124" s="196" t="s">
        <v>146</v>
      </c>
      <c r="E124" s="197" t="s">
        <v>240</v>
      </c>
      <c r="F124" s="198" t="s">
        <v>241</v>
      </c>
      <c r="G124" s="199" t="s">
        <v>171</v>
      </c>
      <c r="H124" s="200">
        <v>1260.95</v>
      </c>
      <c r="I124" s="201"/>
      <c r="J124" s="201"/>
      <c r="K124" s="202">
        <f>ROUND(P124*H124,2)</f>
        <v>0</v>
      </c>
      <c r="L124" s="198"/>
      <c r="M124" s="49"/>
      <c r="N124" s="203"/>
      <c r="O124" s="204" t="s">
        <v>38</v>
      </c>
      <c r="P124" s="125">
        <f>I124+J124</f>
        <v>0</v>
      </c>
      <c r="Q124" s="125">
        <f>ROUND(I124*H124,2)</f>
        <v>0</v>
      </c>
      <c r="R124" s="125">
        <f>ROUND(J124*H124,2)</f>
        <v>0</v>
      </c>
      <c r="S124" s="29"/>
      <c r="T124" s="205">
        <f>S124*H124</f>
        <v>0</v>
      </c>
      <c r="U124" s="205">
        <v>0</v>
      </c>
      <c r="V124" s="205">
        <f>U124*H124</f>
        <v>0</v>
      </c>
      <c r="W124" s="205">
        <v>0</v>
      </c>
      <c r="X124" s="206">
        <f>W124*H124</f>
        <v>0</v>
      </c>
      <c r="AR124" s="10" t="s">
        <v>84</v>
      </c>
      <c r="AT124" s="10" t="s">
        <v>146</v>
      </c>
      <c r="AU124" s="10" t="s">
        <v>78</v>
      </c>
      <c r="AY124" s="10" t="s">
        <v>144</v>
      </c>
      <c r="BE124" s="207">
        <f>IF(O124="základní",K124,0)</f>
        <v>0</v>
      </c>
      <c r="BF124" s="207">
        <f>IF(O124="snížená",K124,0)</f>
        <v>0</v>
      </c>
      <c r="BG124" s="207">
        <f>IF(O124="zákl. přenesená",K124,0)</f>
        <v>0</v>
      </c>
      <c r="BH124" s="207">
        <f>IF(O124="sníž. přenesená",K124,0)</f>
        <v>0</v>
      </c>
      <c r="BI124" s="207">
        <f>IF(O124="nulová",K124,0)</f>
        <v>0</v>
      </c>
      <c r="BJ124" s="10" t="s">
        <v>74</v>
      </c>
      <c r="BK124" s="207">
        <f>ROUND(P124*H124,2)</f>
        <v>0</v>
      </c>
      <c r="BL124" s="10" t="s">
        <v>84</v>
      </c>
      <c r="BM124" s="10" t="s">
        <v>1376</v>
      </c>
    </row>
    <row r="125" spans="2:51" s="208" customFormat="1" ht="13.5">
      <c r="B125" s="209"/>
      <c r="C125" s="210"/>
      <c r="D125" s="211" t="s">
        <v>163</v>
      </c>
      <c r="E125" s="212"/>
      <c r="F125" s="213" t="s">
        <v>1377</v>
      </c>
      <c r="G125" s="210"/>
      <c r="H125" s="214">
        <v>1260.95</v>
      </c>
      <c r="I125" s="215"/>
      <c r="J125" s="215"/>
      <c r="K125" s="210"/>
      <c r="L125" s="210"/>
      <c r="M125" s="216"/>
      <c r="N125" s="217"/>
      <c r="O125" s="218"/>
      <c r="P125" s="218"/>
      <c r="Q125" s="218"/>
      <c r="R125" s="218"/>
      <c r="S125" s="218"/>
      <c r="T125" s="218"/>
      <c r="U125" s="218"/>
      <c r="V125" s="218"/>
      <c r="W125" s="218"/>
      <c r="X125" s="219"/>
      <c r="AT125" s="220" t="s">
        <v>163</v>
      </c>
      <c r="AU125" s="220" t="s">
        <v>78</v>
      </c>
      <c r="AV125" s="208" t="s">
        <v>78</v>
      </c>
      <c r="AW125" s="208" t="s">
        <v>7</v>
      </c>
      <c r="AX125" s="208" t="s">
        <v>74</v>
      </c>
      <c r="AY125" s="220" t="s">
        <v>144</v>
      </c>
    </row>
    <row r="126" spans="2:65" s="27" customFormat="1" ht="16.5" customHeight="1">
      <c r="B126" s="28"/>
      <c r="C126" s="196" t="s">
        <v>244</v>
      </c>
      <c r="D126" s="196" t="s">
        <v>146</v>
      </c>
      <c r="E126" s="197" t="s">
        <v>253</v>
      </c>
      <c r="F126" s="198" t="s">
        <v>254</v>
      </c>
      <c r="G126" s="199" t="s">
        <v>171</v>
      </c>
      <c r="H126" s="200">
        <v>126.095</v>
      </c>
      <c r="I126" s="201"/>
      <c r="J126" s="201"/>
      <c r="K126" s="202">
        <f>ROUND(P126*H126,2)</f>
        <v>0</v>
      </c>
      <c r="L126" s="198"/>
      <c r="M126" s="49"/>
      <c r="N126" s="203"/>
      <c r="O126" s="204" t="s">
        <v>38</v>
      </c>
      <c r="P126" s="125">
        <f>I126+J126</f>
        <v>0</v>
      </c>
      <c r="Q126" s="125">
        <f>ROUND(I126*H126,2)</f>
        <v>0</v>
      </c>
      <c r="R126" s="125">
        <f>ROUND(J126*H126,2)</f>
        <v>0</v>
      </c>
      <c r="S126" s="29"/>
      <c r="T126" s="205">
        <f>S126*H126</f>
        <v>0</v>
      </c>
      <c r="U126" s="205">
        <v>0</v>
      </c>
      <c r="V126" s="205">
        <f>U126*H126</f>
        <v>0</v>
      </c>
      <c r="W126" s="205">
        <v>0</v>
      </c>
      <c r="X126" s="206">
        <f>W126*H126</f>
        <v>0</v>
      </c>
      <c r="AR126" s="10" t="s">
        <v>84</v>
      </c>
      <c r="AT126" s="10" t="s">
        <v>146</v>
      </c>
      <c r="AU126" s="10" t="s">
        <v>78</v>
      </c>
      <c r="AY126" s="10" t="s">
        <v>144</v>
      </c>
      <c r="BE126" s="207">
        <f>IF(O126="základní",K126,0)</f>
        <v>0</v>
      </c>
      <c r="BF126" s="207">
        <f>IF(O126="snížená",K126,0)</f>
        <v>0</v>
      </c>
      <c r="BG126" s="207">
        <f>IF(O126="zákl. přenesená",K126,0)</f>
        <v>0</v>
      </c>
      <c r="BH126" s="207">
        <f>IF(O126="sníž. přenesená",K126,0)</f>
        <v>0</v>
      </c>
      <c r="BI126" s="207">
        <f>IF(O126="nulová",K126,0)</f>
        <v>0</v>
      </c>
      <c r="BJ126" s="10" t="s">
        <v>74</v>
      </c>
      <c r="BK126" s="207">
        <f>ROUND(P126*H126,2)</f>
        <v>0</v>
      </c>
      <c r="BL126" s="10" t="s">
        <v>84</v>
      </c>
      <c r="BM126" s="10" t="s">
        <v>1378</v>
      </c>
    </row>
    <row r="127" spans="2:65" s="27" customFormat="1" ht="16.5" customHeight="1">
      <c r="B127" s="28"/>
      <c r="C127" s="196" t="s">
        <v>248</v>
      </c>
      <c r="D127" s="196" t="s">
        <v>146</v>
      </c>
      <c r="E127" s="197" t="s">
        <v>258</v>
      </c>
      <c r="F127" s="198" t="s">
        <v>259</v>
      </c>
      <c r="G127" s="199" t="s">
        <v>260</v>
      </c>
      <c r="H127" s="200">
        <v>239.581</v>
      </c>
      <c r="I127" s="201"/>
      <c r="J127" s="201"/>
      <c r="K127" s="202">
        <f>ROUND(P127*H127,2)</f>
        <v>0</v>
      </c>
      <c r="L127" s="198"/>
      <c r="M127" s="49"/>
      <c r="N127" s="203"/>
      <c r="O127" s="204" t="s">
        <v>38</v>
      </c>
      <c r="P127" s="125">
        <f>I127+J127</f>
        <v>0</v>
      </c>
      <c r="Q127" s="125">
        <f>ROUND(I127*H127,2)</f>
        <v>0</v>
      </c>
      <c r="R127" s="125">
        <f>ROUND(J127*H127,2)</f>
        <v>0</v>
      </c>
      <c r="S127" s="29"/>
      <c r="T127" s="205">
        <f>S127*H127</f>
        <v>0</v>
      </c>
      <c r="U127" s="205">
        <v>0</v>
      </c>
      <c r="V127" s="205">
        <f>U127*H127</f>
        <v>0</v>
      </c>
      <c r="W127" s="205">
        <v>0</v>
      </c>
      <c r="X127" s="206">
        <f>W127*H127</f>
        <v>0</v>
      </c>
      <c r="AR127" s="10" t="s">
        <v>84</v>
      </c>
      <c r="AT127" s="10" t="s">
        <v>146</v>
      </c>
      <c r="AU127" s="10" t="s">
        <v>78</v>
      </c>
      <c r="AY127" s="10" t="s">
        <v>144</v>
      </c>
      <c r="BE127" s="207">
        <f>IF(O127="základní",K127,0)</f>
        <v>0</v>
      </c>
      <c r="BF127" s="207">
        <f>IF(O127="snížená",K127,0)</f>
        <v>0</v>
      </c>
      <c r="BG127" s="207">
        <f>IF(O127="zákl. přenesená",K127,0)</f>
        <v>0</v>
      </c>
      <c r="BH127" s="207">
        <f>IF(O127="sníž. přenesená",K127,0)</f>
        <v>0</v>
      </c>
      <c r="BI127" s="207">
        <f>IF(O127="nulová",K127,0)</f>
        <v>0</v>
      </c>
      <c r="BJ127" s="10" t="s">
        <v>74</v>
      </c>
      <c r="BK127" s="207">
        <f>ROUND(P127*H127,2)</f>
        <v>0</v>
      </c>
      <c r="BL127" s="10" t="s">
        <v>84</v>
      </c>
      <c r="BM127" s="10" t="s">
        <v>1379</v>
      </c>
    </row>
    <row r="128" spans="2:51" s="208" customFormat="1" ht="13.5">
      <c r="B128" s="209"/>
      <c r="C128" s="210"/>
      <c r="D128" s="211" t="s">
        <v>163</v>
      </c>
      <c r="E128" s="212"/>
      <c r="F128" s="213" t="s">
        <v>1380</v>
      </c>
      <c r="G128" s="210"/>
      <c r="H128" s="214">
        <v>239.581</v>
      </c>
      <c r="I128" s="215"/>
      <c r="J128" s="215"/>
      <c r="K128" s="210"/>
      <c r="L128" s="210"/>
      <c r="M128" s="216"/>
      <c r="N128" s="217"/>
      <c r="O128" s="218"/>
      <c r="P128" s="218"/>
      <c r="Q128" s="218"/>
      <c r="R128" s="218"/>
      <c r="S128" s="218"/>
      <c r="T128" s="218"/>
      <c r="U128" s="218"/>
      <c r="V128" s="218"/>
      <c r="W128" s="218"/>
      <c r="X128" s="219"/>
      <c r="AT128" s="220" t="s">
        <v>163</v>
      </c>
      <c r="AU128" s="220" t="s">
        <v>78</v>
      </c>
      <c r="AV128" s="208" t="s">
        <v>78</v>
      </c>
      <c r="AW128" s="208" t="s">
        <v>7</v>
      </c>
      <c r="AX128" s="208" t="s">
        <v>74</v>
      </c>
      <c r="AY128" s="220" t="s">
        <v>144</v>
      </c>
    </row>
    <row r="129" spans="2:65" s="27" customFormat="1" ht="16.5" customHeight="1">
      <c r="B129" s="28"/>
      <c r="C129" s="196" t="s">
        <v>10</v>
      </c>
      <c r="D129" s="196" t="s">
        <v>146</v>
      </c>
      <c r="E129" s="197" t="s">
        <v>264</v>
      </c>
      <c r="F129" s="198" t="s">
        <v>265</v>
      </c>
      <c r="G129" s="199" t="s">
        <v>171</v>
      </c>
      <c r="H129" s="200">
        <v>98.382</v>
      </c>
      <c r="I129" s="201"/>
      <c r="J129" s="201"/>
      <c r="K129" s="202">
        <f>ROUND(P129*H129,2)</f>
        <v>0</v>
      </c>
      <c r="L129" s="198"/>
      <c r="M129" s="49"/>
      <c r="N129" s="203"/>
      <c r="O129" s="204" t="s">
        <v>38</v>
      </c>
      <c r="P129" s="125">
        <f>I129+J129</f>
        <v>0</v>
      </c>
      <c r="Q129" s="125">
        <f>ROUND(I129*H129,2)</f>
        <v>0</v>
      </c>
      <c r="R129" s="125">
        <f>ROUND(J129*H129,2)</f>
        <v>0</v>
      </c>
      <c r="S129" s="29"/>
      <c r="T129" s="205">
        <f>S129*H129</f>
        <v>0</v>
      </c>
      <c r="U129" s="205">
        <v>0</v>
      </c>
      <c r="V129" s="205">
        <f>U129*H129</f>
        <v>0</v>
      </c>
      <c r="W129" s="205">
        <v>0</v>
      </c>
      <c r="X129" s="206">
        <f>W129*H129</f>
        <v>0</v>
      </c>
      <c r="AR129" s="10" t="s">
        <v>84</v>
      </c>
      <c r="AT129" s="10" t="s">
        <v>146</v>
      </c>
      <c r="AU129" s="10" t="s">
        <v>78</v>
      </c>
      <c r="AY129" s="10" t="s">
        <v>144</v>
      </c>
      <c r="BE129" s="207">
        <f>IF(O129="základní",K129,0)</f>
        <v>0</v>
      </c>
      <c r="BF129" s="207">
        <f>IF(O129="snížená",K129,0)</f>
        <v>0</v>
      </c>
      <c r="BG129" s="207">
        <f>IF(O129="zákl. přenesená",K129,0)</f>
        <v>0</v>
      </c>
      <c r="BH129" s="207">
        <f>IF(O129="sníž. přenesená",K129,0)</f>
        <v>0</v>
      </c>
      <c r="BI129" s="207">
        <f>IF(O129="nulová",K129,0)</f>
        <v>0</v>
      </c>
      <c r="BJ129" s="10" t="s">
        <v>74</v>
      </c>
      <c r="BK129" s="207">
        <f>ROUND(P129*H129,2)</f>
        <v>0</v>
      </c>
      <c r="BL129" s="10" t="s">
        <v>84</v>
      </c>
      <c r="BM129" s="10" t="s">
        <v>1381</v>
      </c>
    </row>
    <row r="130" spans="2:51" s="208" customFormat="1" ht="13.5">
      <c r="B130" s="209"/>
      <c r="C130" s="210"/>
      <c r="D130" s="211" t="s">
        <v>163</v>
      </c>
      <c r="E130" s="212"/>
      <c r="F130" s="213" t="s">
        <v>1382</v>
      </c>
      <c r="G130" s="210"/>
      <c r="H130" s="214">
        <v>145.771</v>
      </c>
      <c r="I130" s="215"/>
      <c r="J130" s="215"/>
      <c r="K130" s="210"/>
      <c r="L130" s="210"/>
      <c r="M130" s="216"/>
      <c r="N130" s="217"/>
      <c r="O130" s="218"/>
      <c r="P130" s="218"/>
      <c r="Q130" s="218"/>
      <c r="R130" s="218"/>
      <c r="S130" s="218"/>
      <c r="T130" s="218"/>
      <c r="U130" s="218"/>
      <c r="V130" s="218"/>
      <c r="W130" s="218"/>
      <c r="X130" s="219"/>
      <c r="AT130" s="220" t="s">
        <v>163</v>
      </c>
      <c r="AU130" s="220" t="s">
        <v>78</v>
      </c>
      <c r="AV130" s="208" t="s">
        <v>78</v>
      </c>
      <c r="AW130" s="208" t="s">
        <v>7</v>
      </c>
      <c r="AX130" s="208" t="s">
        <v>69</v>
      </c>
      <c r="AY130" s="220" t="s">
        <v>144</v>
      </c>
    </row>
    <row r="131" spans="2:51" s="208" customFormat="1" ht="13.5">
      <c r="B131" s="209"/>
      <c r="C131" s="210"/>
      <c r="D131" s="211" t="s">
        <v>163</v>
      </c>
      <c r="E131" s="212"/>
      <c r="F131" s="213" t="s">
        <v>1383</v>
      </c>
      <c r="G131" s="210"/>
      <c r="H131" s="214">
        <v>-47.389</v>
      </c>
      <c r="I131" s="215"/>
      <c r="J131" s="215"/>
      <c r="K131" s="210"/>
      <c r="L131" s="210"/>
      <c r="M131" s="216"/>
      <c r="N131" s="217"/>
      <c r="O131" s="218"/>
      <c r="P131" s="218"/>
      <c r="Q131" s="218"/>
      <c r="R131" s="218"/>
      <c r="S131" s="218"/>
      <c r="T131" s="218"/>
      <c r="U131" s="218"/>
      <c r="V131" s="218"/>
      <c r="W131" s="218"/>
      <c r="X131" s="219"/>
      <c r="AT131" s="220" t="s">
        <v>163</v>
      </c>
      <c r="AU131" s="220" t="s">
        <v>78</v>
      </c>
      <c r="AV131" s="208" t="s">
        <v>78</v>
      </c>
      <c r="AW131" s="208" t="s">
        <v>7</v>
      </c>
      <c r="AX131" s="208" t="s">
        <v>69</v>
      </c>
      <c r="AY131" s="220" t="s">
        <v>144</v>
      </c>
    </row>
    <row r="132" spans="2:51" s="233" customFormat="1" ht="13.5">
      <c r="B132" s="234"/>
      <c r="C132" s="235"/>
      <c r="D132" s="211" t="s">
        <v>163</v>
      </c>
      <c r="E132" s="236"/>
      <c r="F132" s="237" t="s">
        <v>207</v>
      </c>
      <c r="G132" s="235"/>
      <c r="H132" s="238">
        <v>98.382</v>
      </c>
      <c r="I132" s="239"/>
      <c r="J132" s="239"/>
      <c r="K132" s="235"/>
      <c r="L132" s="235"/>
      <c r="M132" s="240"/>
      <c r="N132" s="241"/>
      <c r="O132" s="242"/>
      <c r="P132" s="242"/>
      <c r="Q132" s="242"/>
      <c r="R132" s="242"/>
      <c r="S132" s="242"/>
      <c r="T132" s="242"/>
      <c r="U132" s="242"/>
      <c r="V132" s="242"/>
      <c r="W132" s="242"/>
      <c r="X132" s="243"/>
      <c r="AT132" s="244" t="s">
        <v>163</v>
      </c>
      <c r="AU132" s="244" t="s">
        <v>78</v>
      </c>
      <c r="AV132" s="233" t="s">
        <v>84</v>
      </c>
      <c r="AW132" s="233" t="s">
        <v>7</v>
      </c>
      <c r="AX132" s="233" t="s">
        <v>74</v>
      </c>
      <c r="AY132" s="244" t="s">
        <v>144</v>
      </c>
    </row>
    <row r="133" spans="2:65" s="27" customFormat="1" ht="16.5" customHeight="1">
      <c r="B133" s="28"/>
      <c r="C133" s="245" t="s">
        <v>257</v>
      </c>
      <c r="D133" s="245" t="s">
        <v>281</v>
      </c>
      <c r="E133" s="246" t="s">
        <v>1176</v>
      </c>
      <c r="F133" s="247" t="s">
        <v>1177</v>
      </c>
      <c r="G133" s="248" t="s">
        <v>171</v>
      </c>
      <c r="H133" s="249">
        <v>78.706</v>
      </c>
      <c r="I133" s="250"/>
      <c r="J133" s="251"/>
      <c r="K133" s="252">
        <f>ROUND(P133*H133,2)</f>
        <v>0</v>
      </c>
      <c r="L133" s="247"/>
      <c r="M133" s="253"/>
      <c r="N133" s="254"/>
      <c r="O133" s="204" t="s">
        <v>38</v>
      </c>
      <c r="P133" s="125">
        <f>I133+J133</f>
        <v>0</v>
      </c>
      <c r="Q133" s="125">
        <f>ROUND(I133*H133,2)</f>
        <v>0</v>
      </c>
      <c r="R133" s="125">
        <f>ROUND(J133*H133,2)</f>
        <v>0</v>
      </c>
      <c r="S133" s="29"/>
      <c r="T133" s="205">
        <f>S133*H133</f>
        <v>0</v>
      </c>
      <c r="U133" s="205">
        <v>1</v>
      </c>
      <c r="V133" s="205">
        <f>U133*H133</f>
        <v>78.706</v>
      </c>
      <c r="W133" s="205">
        <v>0</v>
      </c>
      <c r="X133" s="206">
        <f>W133*H133</f>
        <v>0</v>
      </c>
      <c r="AR133" s="10" t="s">
        <v>96</v>
      </c>
      <c r="AT133" s="10" t="s">
        <v>281</v>
      </c>
      <c r="AU133" s="10" t="s">
        <v>78</v>
      </c>
      <c r="AY133" s="10" t="s">
        <v>144</v>
      </c>
      <c r="BE133" s="207">
        <f>IF(O133="základní",K133,0)</f>
        <v>0</v>
      </c>
      <c r="BF133" s="207">
        <f>IF(O133="snížená",K133,0)</f>
        <v>0</v>
      </c>
      <c r="BG133" s="207">
        <f>IF(O133="zákl. přenesená",K133,0)</f>
        <v>0</v>
      </c>
      <c r="BH133" s="207">
        <f>IF(O133="sníž. přenesená",K133,0)</f>
        <v>0</v>
      </c>
      <c r="BI133" s="207">
        <f>IF(O133="nulová",K133,0)</f>
        <v>0</v>
      </c>
      <c r="BJ133" s="10" t="s">
        <v>74</v>
      </c>
      <c r="BK133" s="207">
        <f>ROUND(P133*H133,2)</f>
        <v>0</v>
      </c>
      <c r="BL133" s="10" t="s">
        <v>84</v>
      </c>
      <c r="BM133" s="10" t="s">
        <v>1384</v>
      </c>
    </row>
    <row r="134" spans="2:51" s="208" customFormat="1" ht="27">
      <c r="B134" s="209"/>
      <c r="C134" s="210"/>
      <c r="D134" s="211" t="s">
        <v>163</v>
      </c>
      <c r="E134" s="212"/>
      <c r="F134" s="213" t="s">
        <v>1385</v>
      </c>
      <c r="G134" s="210"/>
      <c r="H134" s="214">
        <v>78.706</v>
      </c>
      <c r="I134" s="215"/>
      <c r="J134" s="215"/>
      <c r="K134" s="210"/>
      <c r="L134" s="210"/>
      <c r="M134" s="216"/>
      <c r="N134" s="217"/>
      <c r="O134" s="218"/>
      <c r="P134" s="218"/>
      <c r="Q134" s="218"/>
      <c r="R134" s="218"/>
      <c r="S134" s="218"/>
      <c r="T134" s="218"/>
      <c r="U134" s="218"/>
      <c r="V134" s="218"/>
      <c r="W134" s="218"/>
      <c r="X134" s="219"/>
      <c r="AT134" s="220" t="s">
        <v>163</v>
      </c>
      <c r="AU134" s="220" t="s">
        <v>78</v>
      </c>
      <c r="AV134" s="208" t="s">
        <v>78</v>
      </c>
      <c r="AW134" s="208" t="s">
        <v>7</v>
      </c>
      <c r="AX134" s="208" t="s">
        <v>74</v>
      </c>
      <c r="AY134" s="220" t="s">
        <v>144</v>
      </c>
    </row>
    <row r="135" spans="2:65" s="27" customFormat="1" ht="25.5" customHeight="1">
      <c r="B135" s="28"/>
      <c r="C135" s="196" t="s">
        <v>263</v>
      </c>
      <c r="D135" s="196" t="s">
        <v>146</v>
      </c>
      <c r="E135" s="197" t="s">
        <v>273</v>
      </c>
      <c r="F135" s="198" t="s">
        <v>274</v>
      </c>
      <c r="G135" s="199" t="s">
        <v>171</v>
      </c>
      <c r="H135" s="200">
        <v>35.831</v>
      </c>
      <c r="I135" s="201"/>
      <c r="J135" s="201"/>
      <c r="K135" s="202">
        <f>ROUND(P135*H135,2)</f>
        <v>0</v>
      </c>
      <c r="L135" s="198"/>
      <c r="M135" s="49"/>
      <c r="N135" s="203"/>
      <c r="O135" s="204" t="s">
        <v>38</v>
      </c>
      <c r="P135" s="125">
        <f>I135+J135</f>
        <v>0</v>
      </c>
      <c r="Q135" s="125">
        <f>ROUND(I135*H135,2)</f>
        <v>0</v>
      </c>
      <c r="R135" s="125">
        <f>ROUND(J135*H135,2)</f>
        <v>0</v>
      </c>
      <c r="S135" s="29"/>
      <c r="T135" s="205">
        <f>S135*H135</f>
        <v>0</v>
      </c>
      <c r="U135" s="205">
        <v>0</v>
      </c>
      <c r="V135" s="205">
        <f>U135*H135</f>
        <v>0</v>
      </c>
      <c r="W135" s="205">
        <v>0</v>
      </c>
      <c r="X135" s="206">
        <f>W135*H135</f>
        <v>0</v>
      </c>
      <c r="AR135" s="10" t="s">
        <v>84</v>
      </c>
      <c r="AT135" s="10" t="s">
        <v>146</v>
      </c>
      <c r="AU135" s="10" t="s">
        <v>78</v>
      </c>
      <c r="AY135" s="10" t="s">
        <v>144</v>
      </c>
      <c r="BE135" s="207">
        <f>IF(O135="základní",K135,0)</f>
        <v>0</v>
      </c>
      <c r="BF135" s="207">
        <f>IF(O135="snížená",K135,0)</f>
        <v>0</v>
      </c>
      <c r="BG135" s="207">
        <f>IF(O135="zákl. přenesená",K135,0)</f>
        <v>0</v>
      </c>
      <c r="BH135" s="207">
        <f>IF(O135="sníž. přenesená",K135,0)</f>
        <v>0</v>
      </c>
      <c r="BI135" s="207">
        <f>IF(O135="nulová",K135,0)</f>
        <v>0</v>
      </c>
      <c r="BJ135" s="10" t="s">
        <v>74</v>
      </c>
      <c r="BK135" s="207">
        <f>ROUND(P135*H135,2)</f>
        <v>0</v>
      </c>
      <c r="BL135" s="10" t="s">
        <v>84</v>
      </c>
      <c r="BM135" s="10" t="s">
        <v>1386</v>
      </c>
    </row>
    <row r="136" spans="2:51" s="208" customFormat="1" ht="13.5">
      <c r="B136" s="209"/>
      <c r="C136" s="210"/>
      <c r="D136" s="211" t="s">
        <v>163</v>
      </c>
      <c r="E136" s="212"/>
      <c r="F136" s="213" t="s">
        <v>1387</v>
      </c>
      <c r="G136" s="210"/>
      <c r="H136" s="214">
        <v>35.831</v>
      </c>
      <c r="I136" s="215"/>
      <c r="J136" s="215"/>
      <c r="K136" s="210"/>
      <c r="L136" s="210"/>
      <c r="M136" s="216"/>
      <c r="N136" s="217"/>
      <c r="O136" s="218"/>
      <c r="P136" s="218"/>
      <c r="Q136" s="218"/>
      <c r="R136" s="218"/>
      <c r="S136" s="218"/>
      <c r="T136" s="218"/>
      <c r="U136" s="218"/>
      <c r="V136" s="218"/>
      <c r="W136" s="218"/>
      <c r="X136" s="219"/>
      <c r="AT136" s="220" t="s">
        <v>163</v>
      </c>
      <c r="AU136" s="220" t="s">
        <v>78</v>
      </c>
      <c r="AV136" s="208" t="s">
        <v>78</v>
      </c>
      <c r="AW136" s="208" t="s">
        <v>7</v>
      </c>
      <c r="AX136" s="208" t="s">
        <v>74</v>
      </c>
      <c r="AY136" s="220" t="s">
        <v>144</v>
      </c>
    </row>
    <row r="137" spans="2:65" s="27" customFormat="1" ht="16.5" customHeight="1">
      <c r="B137" s="28"/>
      <c r="C137" s="245" t="s">
        <v>272</v>
      </c>
      <c r="D137" s="245" t="s">
        <v>281</v>
      </c>
      <c r="E137" s="246" t="s">
        <v>535</v>
      </c>
      <c r="F137" s="247" t="s">
        <v>536</v>
      </c>
      <c r="G137" s="248" t="s">
        <v>260</v>
      </c>
      <c r="H137" s="249">
        <v>75.238</v>
      </c>
      <c r="I137" s="250"/>
      <c r="J137" s="251"/>
      <c r="K137" s="252">
        <f>ROUND(P137*H137,2)</f>
        <v>0</v>
      </c>
      <c r="L137" s="247"/>
      <c r="M137" s="253"/>
      <c r="N137" s="254"/>
      <c r="O137" s="204" t="s">
        <v>38</v>
      </c>
      <c r="P137" s="125">
        <f>I137+J137</f>
        <v>0</v>
      </c>
      <c r="Q137" s="125">
        <f>ROUND(I137*H137,2)</f>
        <v>0</v>
      </c>
      <c r="R137" s="125">
        <f>ROUND(J137*H137,2)</f>
        <v>0</v>
      </c>
      <c r="S137" s="29"/>
      <c r="T137" s="205">
        <f>S137*H137</f>
        <v>0</v>
      </c>
      <c r="U137" s="205">
        <v>1</v>
      </c>
      <c r="V137" s="205">
        <f>U137*H137</f>
        <v>75.238</v>
      </c>
      <c r="W137" s="205">
        <v>0</v>
      </c>
      <c r="X137" s="206">
        <f>W137*H137</f>
        <v>0</v>
      </c>
      <c r="AR137" s="10" t="s">
        <v>96</v>
      </c>
      <c r="AT137" s="10" t="s">
        <v>281</v>
      </c>
      <c r="AU137" s="10" t="s">
        <v>78</v>
      </c>
      <c r="AY137" s="10" t="s">
        <v>144</v>
      </c>
      <c r="BE137" s="207">
        <f>IF(O137="základní",K137,0)</f>
        <v>0</v>
      </c>
      <c r="BF137" s="207">
        <f>IF(O137="snížená",K137,0)</f>
        <v>0</v>
      </c>
      <c r="BG137" s="207">
        <f>IF(O137="zákl. přenesená",K137,0)</f>
        <v>0</v>
      </c>
      <c r="BH137" s="207">
        <f>IF(O137="sníž. přenesená",K137,0)</f>
        <v>0</v>
      </c>
      <c r="BI137" s="207">
        <f>IF(O137="nulová",K137,0)</f>
        <v>0</v>
      </c>
      <c r="BJ137" s="10" t="s">
        <v>74</v>
      </c>
      <c r="BK137" s="207">
        <f>ROUND(P137*H137,2)</f>
        <v>0</v>
      </c>
      <c r="BL137" s="10" t="s">
        <v>84</v>
      </c>
      <c r="BM137" s="10" t="s">
        <v>1388</v>
      </c>
    </row>
    <row r="138" spans="2:51" s="208" customFormat="1" ht="13.5">
      <c r="B138" s="209"/>
      <c r="C138" s="210"/>
      <c r="D138" s="211" t="s">
        <v>163</v>
      </c>
      <c r="E138" s="212"/>
      <c r="F138" s="213" t="s">
        <v>1389</v>
      </c>
      <c r="G138" s="210"/>
      <c r="H138" s="214">
        <v>75.238</v>
      </c>
      <c r="I138" s="215"/>
      <c r="J138" s="215"/>
      <c r="K138" s="210"/>
      <c r="L138" s="210"/>
      <c r="M138" s="216"/>
      <c r="N138" s="217"/>
      <c r="O138" s="218"/>
      <c r="P138" s="218"/>
      <c r="Q138" s="218"/>
      <c r="R138" s="218"/>
      <c r="S138" s="218"/>
      <c r="T138" s="218"/>
      <c r="U138" s="218"/>
      <c r="V138" s="218"/>
      <c r="W138" s="218"/>
      <c r="X138" s="219"/>
      <c r="AT138" s="220" t="s">
        <v>163</v>
      </c>
      <c r="AU138" s="220" t="s">
        <v>78</v>
      </c>
      <c r="AV138" s="208" t="s">
        <v>78</v>
      </c>
      <c r="AW138" s="208" t="s">
        <v>7</v>
      </c>
      <c r="AX138" s="208" t="s">
        <v>74</v>
      </c>
      <c r="AY138" s="220" t="s">
        <v>144</v>
      </c>
    </row>
    <row r="139" spans="2:63" s="178" customFormat="1" ht="29.25" customHeight="1">
      <c r="B139" s="179"/>
      <c r="C139" s="180"/>
      <c r="D139" s="181" t="s">
        <v>68</v>
      </c>
      <c r="E139" s="194" t="s">
        <v>84</v>
      </c>
      <c r="F139" s="194" t="s">
        <v>296</v>
      </c>
      <c r="G139" s="180"/>
      <c r="H139" s="180"/>
      <c r="I139" s="183"/>
      <c r="J139" s="183"/>
      <c r="K139" s="195">
        <f>BK139</f>
        <v>0</v>
      </c>
      <c r="L139" s="180"/>
      <c r="M139" s="185"/>
      <c r="N139" s="186"/>
      <c r="O139" s="187"/>
      <c r="P139" s="187"/>
      <c r="Q139" s="188">
        <f>SUM(Q140:Q145)</f>
        <v>0</v>
      </c>
      <c r="R139" s="188">
        <f>SUM(R140:R145)</f>
        <v>0</v>
      </c>
      <c r="S139" s="187"/>
      <c r="T139" s="189">
        <f>SUM(T140:T145)</f>
        <v>0</v>
      </c>
      <c r="U139" s="187"/>
      <c r="V139" s="189">
        <f>SUM(V140:V145)</f>
        <v>0.015335999999999999</v>
      </c>
      <c r="W139" s="187"/>
      <c r="X139" s="190">
        <f>SUM(X140:X145)</f>
        <v>0</v>
      </c>
      <c r="AR139" s="191" t="s">
        <v>74</v>
      </c>
      <c r="AT139" s="192" t="s">
        <v>68</v>
      </c>
      <c r="AU139" s="192" t="s">
        <v>74</v>
      </c>
      <c r="AY139" s="191" t="s">
        <v>144</v>
      </c>
      <c r="BK139" s="193">
        <f>SUM(BK140:BK145)</f>
        <v>0</v>
      </c>
    </row>
    <row r="140" spans="2:65" s="27" customFormat="1" ht="16.5" customHeight="1">
      <c r="B140" s="28"/>
      <c r="C140" s="196" t="s">
        <v>280</v>
      </c>
      <c r="D140" s="196" t="s">
        <v>146</v>
      </c>
      <c r="E140" s="197" t="s">
        <v>1185</v>
      </c>
      <c r="F140" s="198" t="s">
        <v>1186</v>
      </c>
      <c r="G140" s="199" t="s">
        <v>171</v>
      </c>
      <c r="H140" s="200">
        <v>11.558</v>
      </c>
      <c r="I140" s="201"/>
      <c r="J140" s="201"/>
      <c r="K140" s="202">
        <f>ROUND(P140*H140,2)</f>
        <v>0</v>
      </c>
      <c r="L140" s="198"/>
      <c r="M140" s="49"/>
      <c r="N140" s="203"/>
      <c r="O140" s="204" t="s">
        <v>38</v>
      </c>
      <c r="P140" s="125">
        <f>I140+J140</f>
        <v>0</v>
      </c>
      <c r="Q140" s="125">
        <f>ROUND(I140*H140,2)</f>
        <v>0</v>
      </c>
      <c r="R140" s="125">
        <f>ROUND(J140*H140,2)</f>
        <v>0</v>
      </c>
      <c r="S140" s="29"/>
      <c r="T140" s="205">
        <f>S140*H140</f>
        <v>0</v>
      </c>
      <c r="U140" s="205">
        <v>0</v>
      </c>
      <c r="V140" s="205">
        <f>U140*H140</f>
        <v>0</v>
      </c>
      <c r="W140" s="205">
        <v>0</v>
      </c>
      <c r="X140" s="206">
        <f>W140*H140</f>
        <v>0</v>
      </c>
      <c r="AR140" s="10" t="s">
        <v>84</v>
      </c>
      <c r="AT140" s="10" t="s">
        <v>146</v>
      </c>
      <c r="AU140" s="10" t="s">
        <v>78</v>
      </c>
      <c r="AY140" s="10" t="s">
        <v>144</v>
      </c>
      <c r="BE140" s="207">
        <f>IF(O140="základní",K140,0)</f>
        <v>0</v>
      </c>
      <c r="BF140" s="207">
        <f>IF(O140="snížená",K140,0)</f>
        <v>0</v>
      </c>
      <c r="BG140" s="207">
        <f>IF(O140="zákl. přenesená",K140,0)</f>
        <v>0</v>
      </c>
      <c r="BH140" s="207">
        <f>IF(O140="sníž. přenesená",K140,0)</f>
        <v>0</v>
      </c>
      <c r="BI140" s="207">
        <f>IF(O140="nulová",K140,0)</f>
        <v>0</v>
      </c>
      <c r="BJ140" s="10" t="s">
        <v>74</v>
      </c>
      <c r="BK140" s="207">
        <f>ROUND(P140*H140,2)</f>
        <v>0</v>
      </c>
      <c r="BL140" s="10" t="s">
        <v>84</v>
      </c>
      <c r="BM140" s="10" t="s">
        <v>1390</v>
      </c>
    </row>
    <row r="141" spans="2:51" s="208" customFormat="1" ht="13.5">
      <c r="B141" s="209"/>
      <c r="C141" s="210"/>
      <c r="D141" s="211" t="s">
        <v>163</v>
      </c>
      <c r="E141" s="212"/>
      <c r="F141" s="213" t="s">
        <v>1391</v>
      </c>
      <c r="G141" s="210"/>
      <c r="H141" s="214">
        <v>11.558</v>
      </c>
      <c r="I141" s="215"/>
      <c r="J141" s="215"/>
      <c r="K141" s="210"/>
      <c r="L141" s="210"/>
      <c r="M141" s="216"/>
      <c r="N141" s="217"/>
      <c r="O141" s="218"/>
      <c r="P141" s="218"/>
      <c r="Q141" s="218"/>
      <c r="R141" s="218"/>
      <c r="S141" s="218"/>
      <c r="T141" s="218"/>
      <c r="U141" s="218"/>
      <c r="V141" s="218"/>
      <c r="W141" s="218"/>
      <c r="X141" s="219"/>
      <c r="AT141" s="220" t="s">
        <v>163</v>
      </c>
      <c r="AU141" s="220" t="s">
        <v>78</v>
      </c>
      <c r="AV141" s="208" t="s">
        <v>78</v>
      </c>
      <c r="AW141" s="208" t="s">
        <v>7</v>
      </c>
      <c r="AX141" s="208" t="s">
        <v>74</v>
      </c>
      <c r="AY141" s="220" t="s">
        <v>144</v>
      </c>
    </row>
    <row r="142" spans="2:65" s="27" customFormat="1" ht="16.5" customHeight="1">
      <c r="B142" s="28"/>
      <c r="C142" s="196" t="s">
        <v>287</v>
      </c>
      <c r="D142" s="196" t="s">
        <v>146</v>
      </c>
      <c r="E142" s="197" t="s">
        <v>541</v>
      </c>
      <c r="F142" s="198" t="s">
        <v>542</v>
      </c>
      <c r="G142" s="199" t="s">
        <v>171</v>
      </c>
      <c r="H142" s="200">
        <v>0.35</v>
      </c>
      <c r="I142" s="201"/>
      <c r="J142" s="201"/>
      <c r="K142" s="202">
        <f>ROUND(P142*H142,2)</f>
        <v>0</v>
      </c>
      <c r="L142" s="198"/>
      <c r="M142" s="49"/>
      <c r="N142" s="203"/>
      <c r="O142" s="204" t="s">
        <v>38</v>
      </c>
      <c r="P142" s="125">
        <f>I142+J142</f>
        <v>0</v>
      </c>
      <c r="Q142" s="125">
        <f>ROUND(I142*H142,2)</f>
        <v>0</v>
      </c>
      <c r="R142" s="125">
        <f>ROUND(J142*H142,2)</f>
        <v>0</v>
      </c>
      <c r="S142" s="29"/>
      <c r="T142" s="205">
        <f>S142*H142</f>
        <v>0</v>
      </c>
      <c r="U142" s="205">
        <v>0</v>
      </c>
      <c r="V142" s="205">
        <f>U142*H142</f>
        <v>0</v>
      </c>
      <c r="W142" s="205">
        <v>0</v>
      </c>
      <c r="X142" s="206">
        <f>W142*H142</f>
        <v>0</v>
      </c>
      <c r="AR142" s="10" t="s">
        <v>84</v>
      </c>
      <c r="AT142" s="10" t="s">
        <v>146</v>
      </c>
      <c r="AU142" s="10" t="s">
        <v>78</v>
      </c>
      <c r="AY142" s="10" t="s">
        <v>144</v>
      </c>
      <c r="BE142" s="207">
        <f>IF(O142="základní",K142,0)</f>
        <v>0</v>
      </c>
      <c r="BF142" s="207">
        <f>IF(O142="snížená",K142,0)</f>
        <v>0</v>
      </c>
      <c r="BG142" s="207">
        <f>IF(O142="zákl. přenesená",K142,0)</f>
        <v>0</v>
      </c>
      <c r="BH142" s="207">
        <f>IF(O142="sníž. přenesená",K142,0)</f>
        <v>0</v>
      </c>
      <c r="BI142" s="207">
        <f>IF(O142="nulová",K142,0)</f>
        <v>0</v>
      </c>
      <c r="BJ142" s="10" t="s">
        <v>74</v>
      </c>
      <c r="BK142" s="207">
        <f>ROUND(P142*H142,2)</f>
        <v>0</v>
      </c>
      <c r="BL142" s="10" t="s">
        <v>84</v>
      </c>
      <c r="BM142" s="10" t="s">
        <v>1392</v>
      </c>
    </row>
    <row r="143" spans="2:51" s="208" customFormat="1" ht="13.5">
      <c r="B143" s="209"/>
      <c r="C143" s="210"/>
      <c r="D143" s="211" t="s">
        <v>163</v>
      </c>
      <c r="E143" s="212"/>
      <c r="F143" s="213" t="s">
        <v>1393</v>
      </c>
      <c r="G143" s="210"/>
      <c r="H143" s="214">
        <v>0.35</v>
      </c>
      <c r="I143" s="215"/>
      <c r="J143" s="215"/>
      <c r="K143" s="210"/>
      <c r="L143" s="210"/>
      <c r="M143" s="216"/>
      <c r="N143" s="217"/>
      <c r="O143" s="218"/>
      <c r="P143" s="218"/>
      <c r="Q143" s="218"/>
      <c r="R143" s="218"/>
      <c r="S143" s="218"/>
      <c r="T143" s="218"/>
      <c r="U143" s="218"/>
      <c r="V143" s="218"/>
      <c r="W143" s="218"/>
      <c r="X143" s="219"/>
      <c r="AT143" s="220" t="s">
        <v>163</v>
      </c>
      <c r="AU143" s="220" t="s">
        <v>78</v>
      </c>
      <c r="AV143" s="208" t="s">
        <v>78</v>
      </c>
      <c r="AW143" s="208" t="s">
        <v>7</v>
      </c>
      <c r="AX143" s="208" t="s">
        <v>74</v>
      </c>
      <c r="AY143" s="220" t="s">
        <v>144</v>
      </c>
    </row>
    <row r="144" spans="2:65" s="27" customFormat="1" ht="16.5" customHeight="1">
      <c r="B144" s="28"/>
      <c r="C144" s="196" t="s">
        <v>292</v>
      </c>
      <c r="D144" s="196" t="s">
        <v>146</v>
      </c>
      <c r="E144" s="197" t="s">
        <v>545</v>
      </c>
      <c r="F144" s="198" t="s">
        <v>546</v>
      </c>
      <c r="G144" s="199" t="s">
        <v>204</v>
      </c>
      <c r="H144" s="200">
        <v>2.4</v>
      </c>
      <c r="I144" s="201"/>
      <c r="J144" s="201"/>
      <c r="K144" s="202">
        <f>ROUND(P144*H144,2)</f>
        <v>0</v>
      </c>
      <c r="L144" s="198"/>
      <c r="M144" s="49"/>
      <c r="N144" s="203"/>
      <c r="O144" s="204" t="s">
        <v>38</v>
      </c>
      <c r="P144" s="125">
        <f>I144+J144</f>
        <v>0</v>
      </c>
      <c r="Q144" s="125">
        <f>ROUND(I144*H144,2)</f>
        <v>0</v>
      </c>
      <c r="R144" s="125">
        <f>ROUND(J144*H144,2)</f>
        <v>0</v>
      </c>
      <c r="S144" s="29"/>
      <c r="T144" s="205">
        <f>S144*H144</f>
        <v>0</v>
      </c>
      <c r="U144" s="205">
        <v>0.00639</v>
      </c>
      <c r="V144" s="205">
        <f>U144*H144</f>
        <v>0.015335999999999999</v>
      </c>
      <c r="W144" s="205">
        <v>0</v>
      </c>
      <c r="X144" s="206">
        <f>W144*H144</f>
        <v>0</v>
      </c>
      <c r="AR144" s="10" t="s">
        <v>84</v>
      </c>
      <c r="AT144" s="10" t="s">
        <v>146</v>
      </c>
      <c r="AU144" s="10" t="s">
        <v>78</v>
      </c>
      <c r="AY144" s="10" t="s">
        <v>144</v>
      </c>
      <c r="BE144" s="207">
        <f>IF(O144="základní",K144,0)</f>
        <v>0</v>
      </c>
      <c r="BF144" s="207">
        <f>IF(O144="snížená",K144,0)</f>
        <v>0</v>
      </c>
      <c r="BG144" s="207">
        <f>IF(O144="zákl. přenesená",K144,0)</f>
        <v>0</v>
      </c>
      <c r="BH144" s="207">
        <f>IF(O144="sníž. přenesená",K144,0)</f>
        <v>0</v>
      </c>
      <c r="BI144" s="207">
        <f>IF(O144="nulová",K144,0)</f>
        <v>0</v>
      </c>
      <c r="BJ144" s="10" t="s">
        <v>74</v>
      </c>
      <c r="BK144" s="207">
        <f>ROUND(P144*H144,2)</f>
        <v>0</v>
      </c>
      <c r="BL144" s="10" t="s">
        <v>84</v>
      </c>
      <c r="BM144" s="10" t="s">
        <v>1394</v>
      </c>
    </row>
    <row r="145" spans="2:51" s="208" customFormat="1" ht="13.5">
      <c r="B145" s="209"/>
      <c r="C145" s="210"/>
      <c r="D145" s="211" t="s">
        <v>163</v>
      </c>
      <c r="E145" s="212"/>
      <c r="F145" s="213" t="s">
        <v>1395</v>
      </c>
      <c r="G145" s="210"/>
      <c r="H145" s="214">
        <v>2.4</v>
      </c>
      <c r="I145" s="215"/>
      <c r="J145" s="215"/>
      <c r="K145" s="210"/>
      <c r="L145" s="210"/>
      <c r="M145" s="216"/>
      <c r="N145" s="217"/>
      <c r="O145" s="218"/>
      <c r="P145" s="218"/>
      <c r="Q145" s="218"/>
      <c r="R145" s="218"/>
      <c r="S145" s="218"/>
      <c r="T145" s="218"/>
      <c r="U145" s="218"/>
      <c r="V145" s="218"/>
      <c r="W145" s="218"/>
      <c r="X145" s="219"/>
      <c r="AT145" s="220" t="s">
        <v>163</v>
      </c>
      <c r="AU145" s="220" t="s">
        <v>78</v>
      </c>
      <c r="AV145" s="208" t="s">
        <v>78</v>
      </c>
      <c r="AW145" s="208" t="s">
        <v>7</v>
      </c>
      <c r="AX145" s="208" t="s">
        <v>74</v>
      </c>
      <c r="AY145" s="220" t="s">
        <v>144</v>
      </c>
    </row>
    <row r="146" spans="2:63" s="178" customFormat="1" ht="29.25" customHeight="1">
      <c r="B146" s="179"/>
      <c r="C146" s="180"/>
      <c r="D146" s="181" t="s">
        <v>68</v>
      </c>
      <c r="E146" s="194" t="s">
        <v>87</v>
      </c>
      <c r="F146" s="194" t="s">
        <v>784</v>
      </c>
      <c r="G146" s="180"/>
      <c r="H146" s="180"/>
      <c r="I146" s="183"/>
      <c r="J146" s="183"/>
      <c r="K146" s="195">
        <f>BK146</f>
        <v>0</v>
      </c>
      <c r="L146" s="180"/>
      <c r="M146" s="185"/>
      <c r="N146" s="186"/>
      <c r="O146" s="187"/>
      <c r="P146" s="187"/>
      <c r="Q146" s="188">
        <f>SUM(Q147:Q154)</f>
        <v>0</v>
      </c>
      <c r="R146" s="188">
        <f>SUM(R147:R154)</f>
        <v>0</v>
      </c>
      <c r="S146" s="187"/>
      <c r="T146" s="189">
        <f>SUM(T147:T154)</f>
        <v>0</v>
      </c>
      <c r="U146" s="187"/>
      <c r="V146" s="189">
        <f>SUM(V147:V154)</f>
        <v>0.37036159999999996</v>
      </c>
      <c r="W146" s="187"/>
      <c r="X146" s="190">
        <f>SUM(X147:X154)</f>
        <v>0</v>
      </c>
      <c r="AR146" s="191" t="s">
        <v>74</v>
      </c>
      <c r="AT146" s="192" t="s">
        <v>68</v>
      </c>
      <c r="AU146" s="192" t="s">
        <v>74</v>
      </c>
      <c r="AY146" s="191" t="s">
        <v>144</v>
      </c>
      <c r="BK146" s="193">
        <f>SUM(BK147:BK154)</f>
        <v>0</v>
      </c>
    </row>
    <row r="147" spans="2:65" s="27" customFormat="1" ht="16.5" customHeight="1">
      <c r="B147" s="28"/>
      <c r="C147" s="196" t="s">
        <v>297</v>
      </c>
      <c r="D147" s="196" t="s">
        <v>146</v>
      </c>
      <c r="E147" s="197" t="s">
        <v>785</v>
      </c>
      <c r="F147" s="198" t="s">
        <v>786</v>
      </c>
      <c r="G147" s="199" t="s">
        <v>204</v>
      </c>
      <c r="H147" s="200">
        <v>148.806</v>
      </c>
      <c r="I147" s="201"/>
      <c r="J147" s="201"/>
      <c r="K147" s="202">
        <f>ROUND(P147*H147,2)</f>
        <v>0</v>
      </c>
      <c r="L147" s="198"/>
      <c r="M147" s="49"/>
      <c r="N147" s="203"/>
      <c r="O147" s="204" t="s">
        <v>38</v>
      </c>
      <c r="P147" s="125">
        <f>I147+J147</f>
        <v>0</v>
      </c>
      <c r="Q147" s="125">
        <f>ROUND(I147*H147,2)</f>
        <v>0</v>
      </c>
      <c r="R147" s="125">
        <f>ROUND(J147*H147,2)</f>
        <v>0</v>
      </c>
      <c r="S147" s="29"/>
      <c r="T147" s="205">
        <f>S147*H147</f>
        <v>0</v>
      </c>
      <c r="U147" s="205">
        <v>0</v>
      </c>
      <c r="V147" s="205">
        <f>U147*H147</f>
        <v>0</v>
      </c>
      <c r="W147" s="205">
        <v>0</v>
      </c>
      <c r="X147" s="206">
        <f>W147*H147</f>
        <v>0</v>
      </c>
      <c r="AR147" s="10" t="s">
        <v>84</v>
      </c>
      <c r="AT147" s="10" t="s">
        <v>146</v>
      </c>
      <c r="AU147" s="10" t="s">
        <v>78</v>
      </c>
      <c r="AY147" s="10" t="s">
        <v>144</v>
      </c>
      <c r="BE147" s="207">
        <f>IF(O147="základní",K147,0)</f>
        <v>0</v>
      </c>
      <c r="BF147" s="207">
        <f>IF(O147="snížená",K147,0)</f>
        <v>0</v>
      </c>
      <c r="BG147" s="207">
        <f>IF(O147="zákl. přenesená",K147,0)</f>
        <v>0</v>
      </c>
      <c r="BH147" s="207">
        <f>IF(O147="sníž. přenesená",K147,0)</f>
        <v>0</v>
      </c>
      <c r="BI147" s="207">
        <f>IF(O147="nulová",K147,0)</f>
        <v>0</v>
      </c>
      <c r="BJ147" s="10" t="s">
        <v>74</v>
      </c>
      <c r="BK147" s="207">
        <f>ROUND(P147*H147,2)</f>
        <v>0</v>
      </c>
      <c r="BL147" s="10" t="s">
        <v>84</v>
      </c>
      <c r="BM147" s="10" t="s">
        <v>1396</v>
      </c>
    </row>
    <row r="148" spans="2:51" s="208" customFormat="1" ht="13.5">
      <c r="B148" s="209"/>
      <c r="C148" s="210"/>
      <c r="D148" s="211" t="s">
        <v>163</v>
      </c>
      <c r="E148" s="212"/>
      <c r="F148" s="213" t="s">
        <v>1350</v>
      </c>
      <c r="G148" s="210"/>
      <c r="H148" s="214">
        <v>148.806</v>
      </c>
      <c r="I148" s="215"/>
      <c r="J148" s="215"/>
      <c r="K148" s="210"/>
      <c r="L148" s="210"/>
      <c r="M148" s="216"/>
      <c r="N148" s="217"/>
      <c r="O148" s="218"/>
      <c r="P148" s="218"/>
      <c r="Q148" s="218"/>
      <c r="R148" s="218"/>
      <c r="S148" s="218"/>
      <c r="T148" s="218"/>
      <c r="U148" s="218"/>
      <c r="V148" s="218"/>
      <c r="W148" s="218"/>
      <c r="X148" s="219"/>
      <c r="AT148" s="220" t="s">
        <v>163</v>
      </c>
      <c r="AU148" s="220" t="s">
        <v>78</v>
      </c>
      <c r="AV148" s="208" t="s">
        <v>78</v>
      </c>
      <c r="AW148" s="208" t="s">
        <v>7</v>
      </c>
      <c r="AX148" s="208" t="s">
        <v>74</v>
      </c>
      <c r="AY148" s="220" t="s">
        <v>144</v>
      </c>
    </row>
    <row r="149" spans="2:65" s="27" customFormat="1" ht="25.5" customHeight="1">
      <c r="B149" s="28"/>
      <c r="C149" s="196" t="s">
        <v>304</v>
      </c>
      <c r="D149" s="196" t="s">
        <v>146</v>
      </c>
      <c r="E149" s="197" t="s">
        <v>788</v>
      </c>
      <c r="F149" s="198" t="s">
        <v>789</v>
      </c>
      <c r="G149" s="199" t="s">
        <v>204</v>
      </c>
      <c r="H149" s="200">
        <v>148.806</v>
      </c>
      <c r="I149" s="201"/>
      <c r="J149" s="201"/>
      <c r="K149" s="202">
        <f>ROUND(P149*H149,2)</f>
        <v>0</v>
      </c>
      <c r="L149" s="198"/>
      <c r="M149" s="49"/>
      <c r="N149" s="203"/>
      <c r="O149" s="204" t="s">
        <v>38</v>
      </c>
      <c r="P149" s="125">
        <f>I149+J149</f>
        <v>0</v>
      </c>
      <c r="Q149" s="125">
        <f>ROUND(I149*H149,2)</f>
        <v>0</v>
      </c>
      <c r="R149" s="125">
        <f>ROUND(J149*H149,2)</f>
        <v>0</v>
      </c>
      <c r="S149" s="29"/>
      <c r="T149" s="205">
        <f>S149*H149</f>
        <v>0</v>
      </c>
      <c r="U149" s="205">
        <v>0</v>
      </c>
      <c r="V149" s="205">
        <f>U149*H149</f>
        <v>0</v>
      </c>
      <c r="W149" s="205">
        <v>0</v>
      </c>
      <c r="X149" s="206">
        <f>W149*H149</f>
        <v>0</v>
      </c>
      <c r="AR149" s="10" t="s">
        <v>84</v>
      </c>
      <c r="AT149" s="10" t="s">
        <v>146</v>
      </c>
      <c r="AU149" s="10" t="s">
        <v>78</v>
      </c>
      <c r="AY149" s="10" t="s">
        <v>144</v>
      </c>
      <c r="BE149" s="207">
        <f>IF(O149="základní",K149,0)</f>
        <v>0</v>
      </c>
      <c r="BF149" s="207">
        <f>IF(O149="snížená",K149,0)</f>
        <v>0</v>
      </c>
      <c r="BG149" s="207">
        <f>IF(O149="zákl. přenesená",K149,0)</f>
        <v>0</v>
      </c>
      <c r="BH149" s="207">
        <f>IF(O149="sníž. přenesená",K149,0)</f>
        <v>0</v>
      </c>
      <c r="BI149" s="207">
        <f>IF(O149="nulová",K149,0)</f>
        <v>0</v>
      </c>
      <c r="BJ149" s="10" t="s">
        <v>74</v>
      </c>
      <c r="BK149" s="207">
        <f>ROUND(P149*H149,2)</f>
        <v>0</v>
      </c>
      <c r="BL149" s="10" t="s">
        <v>84</v>
      </c>
      <c r="BM149" s="10" t="s">
        <v>1397</v>
      </c>
    </row>
    <row r="150" spans="2:65" s="27" customFormat="1" ht="16.5" customHeight="1">
      <c r="B150" s="28"/>
      <c r="C150" s="196" t="s">
        <v>309</v>
      </c>
      <c r="D150" s="196" t="s">
        <v>146</v>
      </c>
      <c r="E150" s="197" t="s">
        <v>791</v>
      </c>
      <c r="F150" s="198" t="s">
        <v>792</v>
      </c>
      <c r="G150" s="199" t="s">
        <v>204</v>
      </c>
      <c r="H150" s="200">
        <v>148.806</v>
      </c>
      <c r="I150" s="201"/>
      <c r="J150" s="201"/>
      <c r="K150" s="202">
        <f>ROUND(P150*H150,2)</f>
        <v>0</v>
      </c>
      <c r="L150" s="198"/>
      <c r="M150" s="49"/>
      <c r="N150" s="203"/>
      <c r="O150" s="204" t="s">
        <v>38</v>
      </c>
      <c r="P150" s="125">
        <f>I150+J150</f>
        <v>0</v>
      </c>
      <c r="Q150" s="125">
        <f>ROUND(I150*H150,2)</f>
        <v>0</v>
      </c>
      <c r="R150" s="125">
        <f>ROUND(J150*H150,2)</f>
        <v>0</v>
      </c>
      <c r="S150" s="29"/>
      <c r="T150" s="205">
        <f>S150*H150</f>
        <v>0</v>
      </c>
      <c r="U150" s="205">
        <v>0</v>
      </c>
      <c r="V150" s="205">
        <f>U150*H150</f>
        <v>0</v>
      </c>
      <c r="W150" s="205">
        <v>0</v>
      </c>
      <c r="X150" s="206">
        <f>W150*H150</f>
        <v>0</v>
      </c>
      <c r="AR150" s="10" t="s">
        <v>84</v>
      </c>
      <c r="AT150" s="10" t="s">
        <v>146</v>
      </c>
      <c r="AU150" s="10" t="s">
        <v>78</v>
      </c>
      <c r="AY150" s="10" t="s">
        <v>144</v>
      </c>
      <c r="BE150" s="207">
        <f>IF(O150="základní",K150,0)</f>
        <v>0</v>
      </c>
      <c r="BF150" s="207">
        <f>IF(O150="snížená",K150,0)</f>
        <v>0</v>
      </c>
      <c r="BG150" s="207">
        <f>IF(O150="zákl. přenesená",K150,0)</f>
        <v>0</v>
      </c>
      <c r="BH150" s="207">
        <f>IF(O150="sníž. přenesená",K150,0)</f>
        <v>0</v>
      </c>
      <c r="BI150" s="207">
        <f>IF(O150="nulová",K150,0)</f>
        <v>0</v>
      </c>
      <c r="BJ150" s="10" t="s">
        <v>74</v>
      </c>
      <c r="BK150" s="207">
        <f>ROUND(P150*H150,2)</f>
        <v>0</v>
      </c>
      <c r="BL150" s="10" t="s">
        <v>84</v>
      </c>
      <c r="BM150" s="10" t="s">
        <v>1398</v>
      </c>
    </row>
    <row r="151" spans="2:65" s="27" customFormat="1" ht="16.5" customHeight="1">
      <c r="B151" s="28"/>
      <c r="C151" s="196" t="s">
        <v>313</v>
      </c>
      <c r="D151" s="196" t="s">
        <v>146</v>
      </c>
      <c r="E151" s="197" t="s">
        <v>794</v>
      </c>
      <c r="F151" s="198" t="s">
        <v>795</v>
      </c>
      <c r="G151" s="199" t="s">
        <v>204</v>
      </c>
      <c r="H151" s="200">
        <v>148.806</v>
      </c>
      <c r="I151" s="201"/>
      <c r="J151" s="201"/>
      <c r="K151" s="202">
        <f>ROUND(P151*H151,2)</f>
        <v>0</v>
      </c>
      <c r="L151" s="198"/>
      <c r="M151" s="49"/>
      <c r="N151" s="203"/>
      <c r="O151" s="204" t="s">
        <v>38</v>
      </c>
      <c r="P151" s="125">
        <f>I151+J151</f>
        <v>0</v>
      </c>
      <c r="Q151" s="125">
        <f>ROUND(I151*H151,2)</f>
        <v>0</v>
      </c>
      <c r="R151" s="125">
        <f>ROUND(J151*H151,2)</f>
        <v>0</v>
      </c>
      <c r="S151" s="29"/>
      <c r="T151" s="205">
        <f>S151*H151</f>
        <v>0</v>
      </c>
      <c r="U151" s="205">
        <v>0</v>
      </c>
      <c r="V151" s="205">
        <f>U151*H151</f>
        <v>0</v>
      </c>
      <c r="W151" s="205">
        <v>0</v>
      </c>
      <c r="X151" s="206">
        <f>W151*H151</f>
        <v>0</v>
      </c>
      <c r="AR151" s="10" t="s">
        <v>84</v>
      </c>
      <c r="AT151" s="10" t="s">
        <v>146</v>
      </c>
      <c r="AU151" s="10" t="s">
        <v>78</v>
      </c>
      <c r="AY151" s="10" t="s">
        <v>144</v>
      </c>
      <c r="BE151" s="207">
        <f>IF(O151="základní",K151,0)</f>
        <v>0</v>
      </c>
      <c r="BF151" s="207">
        <f>IF(O151="snížená",K151,0)</f>
        <v>0</v>
      </c>
      <c r="BG151" s="207">
        <f>IF(O151="zákl. přenesená",K151,0)</f>
        <v>0</v>
      </c>
      <c r="BH151" s="207">
        <f>IF(O151="sníž. přenesená",K151,0)</f>
        <v>0</v>
      </c>
      <c r="BI151" s="207">
        <f>IF(O151="nulová",K151,0)</f>
        <v>0</v>
      </c>
      <c r="BJ151" s="10" t="s">
        <v>74</v>
      </c>
      <c r="BK151" s="207">
        <f>ROUND(P151*H151,2)</f>
        <v>0</v>
      </c>
      <c r="BL151" s="10" t="s">
        <v>84</v>
      </c>
      <c r="BM151" s="10" t="s">
        <v>1399</v>
      </c>
    </row>
    <row r="152" spans="2:65" s="27" customFormat="1" ht="25.5" customHeight="1">
      <c r="B152" s="28"/>
      <c r="C152" s="196" t="s">
        <v>317</v>
      </c>
      <c r="D152" s="196" t="s">
        <v>146</v>
      </c>
      <c r="E152" s="197" t="s">
        <v>797</v>
      </c>
      <c r="F152" s="198" t="s">
        <v>798</v>
      </c>
      <c r="G152" s="199" t="s">
        <v>204</v>
      </c>
      <c r="H152" s="200">
        <v>148.806</v>
      </c>
      <c r="I152" s="201"/>
      <c r="J152" s="201"/>
      <c r="K152" s="202">
        <f>ROUND(P152*H152,2)</f>
        <v>0</v>
      </c>
      <c r="L152" s="198"/>
      <c r="M152" s="49"/>
      <c r="N152" s="203"/>
      <c r="O152" s="204" t="s">
        <v>38</v>
      </c>
      <c r="P152" s="125">
        <f>I152+J152</f>
        <v>0</v>
      </c>
      <c r="Q152" s="125">
        <f>ROUND(I152*H152,2)</f>
        <v>0</v>
      </c>
      <c r="R152" s="125">
        <f>ROUND(J152*H152,2)</f>
        <v>0</v>
      </c>
      <c r="S152" s="29"/>
      <c r="T152" s="205">
        <f>S152*H152</f>
        <v>0</v>
      </c>
      <c r="U152" s="205">
        <v>0</v>
      </c>
      <c r="V152" s="205">
        <f>U152*H152</f>
        <v>0</v>
      </c>
      <c r="W152" s="205">
        <v>0</v>
      </c>
      <c r="X152" s="206">
        <f>W152*H152</f>
        <v>0</v>
      </c>
      <c r="AR152" s="10" t="s">
        <v>84</v>
      </c>
      <c r="AT152" s="10" t="s">
        <v>146</v>
      </c>
      <c r="AU152" s="10" t="s">
        <v>78</v>
      </c>
      <c r="AY152" s="10" t="s">
        <v>144</v>
      </c>
      <c r="BE152" s="207">
        <f>IF(O152="základní",K152,0)</f>
        <v>0</v>
      </c>
      <c r="BF152" s="207">
        <f>IF(O152="snížená",K152,0)</f>
        <v>0</v>
      </c>
      <c r="BG152" s="207">
        <f>IF(O152="zákl. přenesená",K152,0)</f>
        <v>0</v>
      </c>
      <c r="BH152" s="207">
        <f>IF(O152="sníž. přenesená",K152,0)</f>
        <v>0</v>
      </c>
      <c r="BI152" s="207">
        <f>IF(O152="nulová",K152,0)</f>
        <v>0</v>
      </c>
      <c r="BJ152" s="10" t="s">
        <v>74</v>
      </c>
      <c r="BK152" s="207">
        <f>ROUND(P152*H152,2)</f>
        <v>0</v>
      </c>
      <c r="BL152" s="10" t="s">
        <v>84</v>
      </c>
      <c r="BM152" s="10" t="s">
        <v>1400</v>
      </c>
    </row>
    <row r="153" spans="2:65" s="27" customFormat="1" ht="25.5" customHeight="1">
      <c r="B153" s="28"/>
      <c r="C153" s="196" t="s">
        <v>323</v>
      </c>
      <c r="D153" s="196" t="s">
        <v>146</v>
      </c>
      <c r="E153" s="197" t="s">
        <v>800</v>
      </c>
      <c r="F153" s="198" t="s">
        <v>801</v>
      </c>
      <c r="G153" s="199" t="s">
        <v>161</v>
      </c>
      <c r="H153" s="200">
        <v>165.34</v>
      </c>
      <c r="I153" s="201"/>
      <c r="J153" s="201"/>
      <c r="K153" s="202">
        <f>ROUND(P153*H153,2)</f>
        <v>0</v>
      </c>
      <c r="L153" s="198"/>
      <c r="M153" s="49"/>
      <c r="N153" s="203"/>
      <c r="O153" s="204" t="s">
        <v>38</v>
      </c>
      <c r="P153" s="125">
        <f>I153+J153</f>
        <v>0</v>
      </c>
      <c r="Q153" s="125">
        <f>ROUND(I153*H153,2)</f>
        <v>0</v>
      </c>
      <c r="R153" s="125">
        <f>ROUND(J153*H153,2)</f>
        <v>0</v>
      </c>
      <c r="S153" s="29"/>
      <c r="T153" s="205">
        <f>S153*H153</f>
        <v>0</v>
      </c>
      <c r="U153" s="205">
        <v>0.00224</v>
      </c>
      <c r="V153" s="205">
        <f>U153*H153</f>
        <v>0.37036159999999996</v>
      </c>
      <c r="W153" s="205">
        <v>0</v>
      </c>
      <c r="X153" s="206">
        <f>W153*H153</f>
        <v>0</v>
      </c>
      <c r="AR153" s="10" t="s">
        <v>84</v>
      </c>
      <c r="AT153" s="10" t="s">
        <v>146</v>
      </c>
      <c r="AU153" s="10" t="s">
        <v>78</v>
      </c>
      <c r="AY153" s="10" t="s">
        <v>144</v>
      </c>
      <c r="BE153" s="207">
        <f>IF(O153="základní",K153,0)</f>
        <v>0</v>
      </c>
      <c r="BF153" s="207">
        <f>IF(O153="snížená",K153,0)</f>
        <v>0</v>
      </c>
      <c r="BG153" s="207">
        <f>IF(O153="zákl. přenesená",K153,0)</f>
        <v>0</v>
      </c>
      <c r="BH153" s="207">
        <f>IF(O153="sníž. přenesená",K153,0)</f>
        <v>0</v>
      </c>
      <c r="BI153" s="207">
        <f>IF(O153="nulová",K153,0)</f>
        <v>0</v>
      </c>
      <c r="BJ153" s="10" t="s">
        <v>74</v>
      </c>
      <c r="BK153" s="207">
        <f>ROUND(P153*H153,2)</f>
        <v>0</v>
      </c>
      <c r="BL153" s="10" t="s">
        <v>84</v>
      </c>
      <c r="BM153" s="10" t="s">
        <v>1401</v>
      </c>
    </row>
    <row r="154" spans="2:51" s="208" customFormat="1" ht="13.5">
      <c r="B154" s="209"/>
      <c r="C154" s="210"/>
      <c r="D154" s="211" t="s">
        <v>163</v>
      </c>
      <c r="E154" s="212"/>
      <c r="F154" s="213" t="s">
        <v>1402</v>
      </c>
      <c r="G154" s="210"/>
      <c r="H154" s="214">
        <v>165.34</v>
      </c>
      <c r="I154" s="215"/>
      <c r="J154" s="215"/>
      <c r="K154" s="210"/>
      <c r="L154" s="210"/>
      <c r="M154" s="216"/>
      <c r="N154" s="217"/>
      <c r="O154" s="218"/>
      <c r="P154" s="218"/>
      <c r="Q154" s="218"/>
      <c r="R154" s="218"/>
      <c r="S154" s="218"/>
      <c r="T154" s="218"/>
      <c r="U154" s="218"/>
      <c r="V154" s="218"/>
      <c r="W154" s="218"/>
      <c r="X154" s="219"/>
      <c r="AT154" s="220" t="s">
        <v>163</v>
      </c>
      <c r="AU154" s="220" t="s">
        <v>78</v>
      </c>
      <c r="AV154" s="208" t="s">
        <v>78</v>
      </c>
      <c r="AW154" s="208" t="s">
        <v>7</v>
      </c>
      <c r="AX154" s="208" t="s">
        <v>74</v>
      </c>
      <c r="AY154" s="220" t="s">
        <v>144</v>
      </c>
    </row>
    <row r="155" spans="2:63" s="178" customFormat="1" ht="29.25" customHeight="1">
      <c r="B155" s="179"/>
      <c r="C155" s="180"/>
      <c r="D155" s="181" t="s">
        <v>68</v>
      </c>
      <c r="E155" s="194" t="s">
        <v>96</v>
      </c>
      <c r="F155" s="194" t="s">
        <v>303</v>
      </c>
      <c r="G155" s="180"/>
      <c r="H155" s="180"/>
      <c r="I155" s="183"/>
      <c r="J155" s="183"/>
      <c r="K155" s="195">
        <f>BK155</f>
        <v>0</v>
      </c>
      <c r="L155" s="180"/>
      <c r="M155" s="185"/>
      <c r="N155" s="186"/>
      <c r="O155" s="187"/>
      <c r="P155" s="187"/>
      <c r="Q155" s="188">
        <f>SUM(Q156:Q199)</f>
        <v>0</v>
      </c>
      <c r="R155" s="188">
        <f>SUM(R156:R199)</f>
        <v>0</v>
      </c>
      <c r="S155" s="187"/>
      <c r="T155" s="189">
        <f>SUM(T156:T199)</f>
        <v>0</v>
      </c>
      <c r="U155" s="187"/>
      <c r="V155" s="189">
        <f>SUM(V156:V199)</f>
        <v>3.6553984000000006</v>
      </c>
      <c r="W155" s="187"/>
      <c r="X155" s="190">
        <f>SUM(X156:X199)</f>
        <v>0</v>
      </c>
      <c r="AR155" s="191" t="s">
        <v>74</v>
      </c>
      <c r="AT155" s="192" t="s">
        <v>68</v>
      </c>
      <c r="AU155" s="192" t="s">
        <v>74</v>
      </c>
      <c r="AY155" s="191" t="s">
        <v>144</v>
      </c>
      <c r="BK155" s="193">
        <f>SUM(BK156:BK199)</f>
        <v>0</v>
      </c>
    </row>
    <row r="156" spans="2:65" s="27" customFormat="1" ht="16.5" customHeight="1">
      <c r="B156" s="28"/>
      <c r="C156" s="196" t="s">
        <v>327</v>
      </c>
      <c r="D156" s="196" t="s">
        <v>146</v>
      </c>
      <c r="E156" s="197" t="s">
        <v>1197</v>
      </c>
      <c r="F156" s="198" t="s">
        <v>550</v>
      </c>
      <c r="G156" s="199" t="s">
        <v>307</v>
      </c>
      <c r="H156" s="200">
        <v>1</v>
      </c>
      <c r="I156" s="201"/>
      <c r="J156" s="201"/>
      <c r="K156" s="202">
        <f aca="true" t="shared" si="1" ref="K156:K165">ROUND(P156*H156,2)</f>
        <v>0</v>
      </c>
      <c r="L156" s="198"/>
      <c r="M156" s="49"/>
      <c r="N156" s="203"/>
      <c r="O156" s="204" t="s">
        <v>38</v>
      </c>
      <c r="P156" s="125">
        <f aca="true" t="shared" si="2" ref="P156:P165">I156+J156</f>
        <v>0</v>
      </c>
      <c r="Q156" s="125">
        <f aca="true" t="shared" si="3" ref="Q156:Q165">ROUND(I156*H156,2)</f>
        <v>0</v>
      </c>
      <c r="R156" s="125">
        <f aca="true" t="shared" si="4" ref="R156:R165">ROUND(J156*H156,2)</f>
        <v>0</v>
      </c>
      <c r="S156" s="29"/>
      <c r="T156" s="205">
        <f aca="true" t="shared" si="5" ref="T156:T165">S156*H156</f>
        <v>0</v>
      </c>
      <c r="U156" s="205">
        <v>0.0016099999999999999</v>
      </c>
      <c r="V156" s="205">
        <f aca="true" t="shared" si="6" ref="V156:V165">U156*H156</f>
        <v>0.0016099999999999999</v>
      </c>
      <c r="W156" s="205">
        <v>0</v>
      </c>
      <c r="X156" s="206">
        <f aca="true" t="shared" si="7" ref="X156:X165">W156*H156</f>
        <v>0</v>
      </c>
      <c r="AR156" s="10" t="s">
        <v>84</v>
      </c>
      <c r="AT156" s="10" t="s">
        <v>146</v>
      </c>
      <c r="AU156" s="10" t="s">
        <v>78</v>
      </c>
      <c r="AY156" s="10" t="s">
        <v>144</v>
      </c>
      <c r="BE156" s="207">
        <f aca="true" t="shared" si="8" ref="BE156:BE165">IF(O156="základní",K156,0)</f>
        <v>0</v>
      </c>
      <c r="BF156" s="207">
        <f aca="true" t="shared" si="9" ref="BF156:BF165">IF(O156="snížená",K156,0)</f>
        <v>0</v>
      </c>
      <c r="BG156" s="207">
        <f aca="true" t="shared" si="10" ref="BG156:BG165">IF(O156="zákl. přenesená",K156,0)</f>
        <v>0</v>
      </c>
      <c r="BH156" s="207">
        <f aca="true" t="shared" si="11" ref="BH156:BH165">IF(O156="sníž. přenesená",K156,0)</f>
        <v>0</v>
      </c>
      <c r="BI156" s="207">
        <f aca="true" t="shared" si="12" ref="BI156:BI165">IF(O156="nulová",K156,0)</f>
        <v>0</v>
      </c>
      <c r="BJ156" s="10" t="s">
        <v>74</v>
      </c>
      <c r="BK156" s="207">
        <f aca="true" t="shared" si="13" ref="BK156:BK165">ROUND(P156*H156,2)</f>
        <v>0</v>
      </c>
      <c r="BL156" s="10" t="s">
        <v>84</v>
      </c>
      <c r="BM156" s="10" t="s">
        <v>1403</v>
      </c>
    </row>
    <row r="157" spans="2:65" s="27" customFormat="1" ht="16.5" customHeight="1">
      <c r="B157" s="28"/>
      <c r="C157" s="245" t="s">
        <v>332</v>
      </c>
      <c r="D157" s="245" t="s">
        <v>281</v>
      </c>
      <c r="E157" s="246" t="s">
        <v>1199</v>
      </c>
      <c r="F157" s="247" t="s">
        <v>1200</v>
      </c>
      <c r="G157" s="248" t="s">
        <v>307</v>
      </c>
      <c r="H157" s="249">
        <v>1.01</v>
      </c>
      <c r="I157" s="250"/>
      <c r="J157" s="251"/>
      <c r="K157" s="252">
        <f t="shared" si="1"/>
        <v>0</v>
      </c>
      <c r="L157" s="247"/>
      <c r="M157" s="253"/>
      <c r="N157" s="254"/>
      <c r="O157" s="204" t="s">
        <v>38</v>
      </c>
      <c r="P157" s="125">
        <f t="shared" si="2"/>
        <v>0</v>
      </c>
      <c r="Q157" s="125">
        <f t="shared" si="3"/>
        <v>0</v>
      </c>
      <c r="R157" s="125">
        <f t="shared" si="4"/>
        <v>0</v>
      </c>
      <c r="S157" s="29"/>
      <c r="T157" s="205">
        <f t="shared" si="5"/>
        <v>0</v>
      </c>
      <c r="U157" s="205">
        <v>0.016</v>
      </c>
      <c r="V157" s="205">
        <f t="shared" si="6"/>
        <v>0.01616</v>
      </c>
      <c r="W157" s="205">
        <v>0</v>
      </c>
      <c r="X157" s="206">
        <f t="shared" si="7"/>
        <v>0</v>
      </c>
      <c r="AR157" s="10" t="s">
        <v>96</v>
      </c>
      <c r="AT157" s="10" t="s">
        <v>281</v>
      </c>
      <c r="AU157" s="10" t="s">
        <v>78</v>
      </c>
      <c r="AY157" s="10" t="s">
        <v>144</v>
      </c>
      <c r="BE157" s="207">
        <f t="shared" si="8"/>
        <v>0</v>
      </c>
      <c r="BF157" s="207">
        <f t="shared" si="9"/>
        <v>0</v>
      </c>
      <c r="BG157" s="207">
        <f t="shared" si="10"/>
        <v>0</v>
      </c>
      <c r="BH157" s="207">
        <f t="shared" si="11"/>
        <v>0</v>
      </c>
      <c r="BI157" s="207">
        <f t="shared" si="12"/>
        <v>0</v>
      </c>
      <c r="BJ157" s="10" t="s">
        <v>74</v>
      </c>
      <c r="BK157" s="207">
        <f t="shared" si="13"/>
        <v>0</v>
      </c>
      <c r="BL157" s="10" t="s">
        <v>84</v>
      </c>
      <c r="BM157" s="10" t="s">
        <v>1404</v>
      </c>
    </row>
    <row r="158" spans="2:65" s="27" customFormat="1" ht="16.5" customHeight="1">
      <c r="B158" s="28"/>
      <c r="C158" s="196" t="s">
        <v>336</v>
      </c>
      <c r="D158" s="196" t="s">
        <v>146</v>
      </c>
      <c r="E158" s="197" t="s">
        <v>1405</v>
      </c>
      <c r="F158" s="198" t="s">
        <v>1406</v>
      </c>
      <c r="G158" s="199" t="s">
        <v>307</v>
      </c>
      <c r="H158" s="200">
        <v>3</v>
      </c>
      <c r="I158" s="201"/>
      <c r="J158" s="201"/>
      <c r="K158" s="202">
        <f t="shared" si="1"/>
        <v>0</v>
      </c>
      <c r="L158" s="198"/>
      <c r="M158" s="49"/>
      <c r="N158" s="203"/>
      <c r="O158" s="204" t="s">
        <v>38</v>
      </c>
      <c r="P158" s="125">
        <f t="shared" si="2"/>
        <v>0</v>
      </c>
      <c r="Q158" s="125">
        <f t="shared" si="3"/>
        <v>0</v>
      </c>
      <c r="R158" s="125">
        <f t="shared" si="4"/>
        <v>0</v>
      </c>
      <c r="S158" s="29"/>
      <c r="T158" s="205">
        <f t="shared" si="5"/>
        <v>0</v>
      </c>
      <c r="U158" s="205">
        <v>0.0016500000000000002</v>
      </c>
      <c r="V158" s="205">
        <f t="shared" si="6"/>
        <v>0.00495</v>
      </c>
      <c r="W158" s="205">
        <v>0</v>
      </c>
      <c r="X158" s="206">
        <f t="shared" si="7"/>
        <v>0</v>
      </c>
      <c r="AR158" s="10" t="s">
        <v>84</v>
      </c>
      <c r="AT158" s="10" t="s">
        <v>146</v>
      </c>
      <c r="AU158" s="10" t="s">
        <v>78</v>
      </c>
      <c r="AY158" s="10" t="s">
        <v>144</v>
      </c>
      <c r="BE158" s="207">
        <f t="shared" si="8"/>
        <v>0</v>
      </c>
      <c r="BF158" s="207">
        <f t="shared" si="9"/>
        <v>0</v>
      </c>
      <c r="BG158" s="207">
        <f t="shared" si="10"/>
        <v>0</v>
      </c>
      <c r="BH158" s="207">
        <f t="shared" si="11"/>
        <v>0</v>
      </c>
      <c r="BI158" s="207">
        <f t="shared" si="12"/>
        <v>0</v>
      </c>
      <c r="BJ158" s="10" t="s">
        <v>74</v>
      </c>
      <c r="BK158" s="207">
        <f t="shared" si="13"/>
        <v>0</v>
      </c>
      <c r="BL158" s="10" t="s">
        <v>84</v>
      </c>
      <c r="BM158" s="10" t="s">
        <v>1407</v>
      </c>
    </row>
    <row r="159" spans="2:65" s="27" customFormat="1" ht="16.5" customHeight="1">
      <c r="B159" s="28"/>
      <c r="C159" s="245" t="s">
        <v>341</v>
      </c>
      <c r="D159" s="245" t="s">
        <v>281</v>
      </c>
      <c r="E159" s="246" t="s">
        <v>1408</v>
      </c>
      <c r="F159" s="247" t="s">
        <v>1409</v>
      </c>
      <c r="G159" s="248" t="s">
        <v>307</v>
      </c>
      <c r="H159" s="249">
        <v>1.01</v>
      </c>
      <c r="I159" s="250"/>
      <c r="J159" s="251"/>
      <c r="K159" s="252">
        <f t="shared" si="1"/>
        <v>0</v>
      </c>
      <c r="L159" s="247"/>
      <c r="M159" s="253"/>
      <c r="N159" s="254"/>
      <c r="O159" s="204" t="s">
        <v>38</v>
      </c>
      <c r="P159" s="125">
        <f t="shared" si="2"/>
        <v>0</v>
      </c>
      <c r="Q159" s="125">
        <f t="shared" si="3"/>
        <v>0</v>
      </c>
      <c r="R159" s="125">
        <f t="shared" si="4"/>
        <v>0</v>
      </c>
      <c r="S159" s="29"/>
      <c r="T159" s="205">
        <f t="shared" si="5"/>
        <v>0</v>
      </c>
      <c r="U159" s="205">
        <v>0.00603</v>
      </c>
      <c r="V159" s="205">
        <f t="shared" si="6"/>
        <v>0.0060903</v>
      </c>
      <c r="W159" s="205">
        <v>0</v>
      </c>
      <c r="X159" s="206">
        <f t="shared" si="7"/>
        <v>0</v>
      </c>
      <c r="AR159" s="10" t="s">
        <v>96</v>
      </c>
      <c r="AT159" s="10" t="s">
        <v>281</v>
      </c>
      <c r="AU159" s="10" t="s">
        <v>78</v>
      </c>
      <c r="AY159" s="10" t="s">
        <v>144</v>
      </c>
      <c r="BE159" s="207">
        <f t="shared" si="8"/>
        <v>0</v>
      </c>
      <c r="BF159" s="207">
        <f t="shared" si="9"/>
        <v>0</v>
      </c>
      <c r="BG159" s="207">
        <f t="shared" si="10"/>
        <v>0</v>
      </c>
      <c r="BH159" s="207">
        <f t="shared" si="11"/>
        <v>0</v>
      </c>
      <c r="BI159" s="207">
        <f t="shared" si="12"/>
        <v>0</v>
      </c>
      <c r="BJ159" s="10" t="s">
        <v>74</v>
      </c>
      <c r="BK159" s="207">
        <f t="shared" si="13"/>
        <v>0</v>
      </c>
      <c r="BL159" s="10" t="s">
        <v>84</v>
      </c>
      <c r="BM159" s="10" t="s">
        <v>1410</v>
      </c>
    </row>
    <row r="160" spans="2:65" s="27" customFormat="1" ht="16.5" customHeight="1">
      <c r="B160" s="28"/>
      <c r="C160" s="245" t="s">
        <v>345</v>
      </c>
      <c r="D160" s="245" t="s">
        <v>281</v>
      </c>
      <c r="E160" s="246" t="s">
        <v>1411</v>
      </c>
      <c r="F160" s="247" t="s">
        <v>1412</v>
      </c>
      <c r="G160" s="248" t="s">
        <v>307</v>
      </c>
      <c r="H160" s="249">
        <v>1.01</v>
      </c>
      <c r="I160" s="250"/>
      <c r="J160" s="251"/>
      <c r="K160" s="252">
        <f t="shared" si="1"/>
        <v>0</v>
      </c>
      <c r="L160" s="247"/>
      <c r="M160" s="253"/>
      <c r="N160" s="254"/>
      <c r="O160" s="204" t="s">
        <v>38</v>
      </c>
      <c r="P160" s="125">
        <f t="shared" si="2"/>
        <v>0</v>
      </c>
      <c r="Q160" s="125">
        <f t="shared" si="3"/>
        <v>0</v>
      </c>
      <c r="R160" s="125">
        <f t="shared" si="4"/>
        <v>0</v>
      </c>
      <c r="S160" s="29"/>
      <c r="T160" s="205">
        <f t="shared" si="5"/>
        <v>0</v>
      </c>
      <c r="U160" s="205">
        <v>0.0108</v>
      </c>
      <c r="V160" s="205">
        <f t="shared" si="6"/>
        <v>0.010908000000000001</v>
      </c>
      <c r="W160" s="205">
        <v>0</v>
      </c>
      <c r="X160" s="206">
        <f t="shared" si="7"/>
        <v>0</v>
      </c>
      <c r="AR160" s="10" t="s">
        <v>96</v>
      </c>
      <c r="AT160" s="10" t="s">
        <v>281</v>
      </c>
      <c r="AU160" s="10" t="s">
        <v>78</v>
      </c>
      <c r="AY160" s="10" t="s">
        <v>144</v>
      </c>
      <c r="BE160" s="207">
        <f t="shared" si="8"/>
        <v>0</v>
      </c>
      <c r="BF160" s="207">
        <f t="shared" si="9"/>
        <v>0</v>
      </c>
      <c r="BG160" s="207">
        <f t="shared" si="10"/>
        <v>0</v>
      </c>
      <c r="BH160" s="207">
        <f t="shared" si="11"/>
        <v>0</v>
      </c>
      <c r="BI160" s="207">
        <f t="shared" si="12"/>
        <v>0</v>
      </c>
      <c r="BJ160" s="10" t="s">
        <v>74</v>
      </c>
      <c r="BK160" s="207">
        <f t="shared" si="13"/>
        <v>0</v>
      </c>
      <c r="BL160" s="10" t="s">
        <v>84</v>
      </c>
      <c r="BM160" s="10" t="s">
        <v>1413</v>
      </c>
    </row>
    <row r="161" spans="2:65" s="27" customFormat="1" ht="16.5" customHeight="1">
      <c r="B161" s="28"/>
      <c r="C161" s="245" t="s">
        <v>350</v>
      </c>
      <c r="D161" s="245" t="s">
        <v>281</v>
      </c>
      <c r="E161" s="246" t="s">
        <v>1414</v>
      </c>
      <c r="F161" s="247" t="s">
        <v>1415</v>
      </c>
      <c r="G161" s="248" t="s">
        <v>307</v>
      </c>
      <c r="H161" s="249">
        <v>1.01</v>
      </c>
      <c r="I161" s="250"/>
      <c r="J161" s="251"/>
      <c r="K161" s="252">
        <f t="shared" si="1"/>
        <v>0</v>
      </c>
      <c r="L161" s="247"/>
      <c r="M161" s="253"/>
      <c r="N161" s="254"/>
      <c r="O161" s="204" t="s">
        <v>38</v>
      </c>
      <c r="P161" s="125">
        <f t="shared" si="2"/>
        <v>0</v>
      </c>
      <c r="Q161" s="125">
        <f t="shared" si="3"/>
        <v>0</v>
      </c>
      <c r="R161" s="125">
        <f t="shared" si="4"/>
        <v>0</v>
      </c>
      <c r="S161" s="29"/>
      <c r="T161" s="205">
        <f t="shared" si="5"/>
        <v>0</v>
      </c>
      <c r="U161" s="205">
        <v>0.005</v>
      </c>
      <c r="V161" s="205">
        <f t="shared" si="6"/>
        <v>0.00505</v>
      </c>
      <c r="W161" s="205">
        <v>0</v>
      </c>
      <c r="X161" s="206">
        <f t="shared" si="7"/>
        <v>0</v>
      </c>
      <c r="AR161" s="10" t="s">
        <v>96</v>
      </c>
      <c r="AT161" s="10" t="s">
        <v>281</v>
      </c>
      <c r="AU161" s="10" t="s">
        <v>78</v>
      </c>
      <c r="AY161" s="10" t="s">
        <v>144</v>
      </c>
      <c r="BE161" s="207">
        <f t="shared" si="8"/>
        <v>0</v>
      </c>
      <c r="BF161" s="207">
        <f t="shared" si="9"/>
        <v>0</v>
      </c>
      <c r="BG161" s="207">
        <f t="shared" si="10"/>
        <v>0</v>
      </c>
      <c r="BH161" s="207">
        <f t="shared" si="11"/>
        <v>0</v>
      </c>
      <c r="BI161" s="207">
        <f t="shared" si="12"/>
        <v>0</v>
      </c>
      <c r="BJ161" s="10" t="s">
        <v>74</v>
      </c>
      <c r="BK161" s="207">
        <f t="shared" si="13"/>
        <v>0</v>
      </c>
      <c r="BL161" s="10" t="s">
        <v>84</v>
      </c>
      <c r="BM161" s="10" t="s">
        <v>1416</v>
      </c>
    </row>
    <row r="162" spans="2:65" s="27" customFormat="1" ht="16.5" customHeight="1">
      <c r="B162" s="28"/>
      <c r="C162" s="196" t="s">
        <v>354</v>
      </c>
      <c r="D162" s="196" t="s">
        <v>146</v>
      </c>
      <c r="E162" s="197" t="s">
        <v>1417</v>
      </c>
      <c r="F162" s="198" t="s">
        <v>1418</v>
      </c>
      <c r="G162" s="199" t="s">
        <v>307</v>
      </c>
      <c r="H162" s="200">
        <v>1</v>
      </c>
      <c r="I162" s="201"/>
      <c r="J162" s="201"/>
      <c r="K162" s="202">
        <f t="shared" si="1"/>
        <v>0</v>
      </c>
      <c r="L162" s="198"/>
      <c r="M162" s="49"/>
      <c r="N162" s="203"/>
      <c r="O162" s="204" t="s">
        <v>38</v>
      </c>
      <c r="P162" s="125">
        <f t="shared" si="2"/>
        <v>0</v>
      </c>
      <c r="Q162" s="125">
        <f t="shared" si="3"/>
        <v>0</v>
      </c>
      <c r="R162" s="125">
        <f t="shared" si="4"/>
        <v>0</v>
      </c>
      <c r="S162" s="29"/>
      <c r="T162" s="205">
        <f t="shared" si="5"/>
        <v>0</v>
      </c>
      <c r="U162" s="205">
        <v>0.0017400000000000002</v>
      </c>
      <c r="V162" s="205">
        <f t="shared" si="6"/>
        <v>0.0017400000000000002</v>
      </c>
      <c r="W162" s="205">
        <v>0</v>
      </c>
      <c r="X162" s="206">
        <f t="shared" si="7"/>
        <v>0</v>
      </c>
      <c r="AR162" s="10" t="s">
        <v>84</v>
      </c>
      <c r="AT162" s="10" t="s">
        <v>146</v>
      </c>
      <c r="AU162" s="10" t="s">
        <v>78</v>
      </c>
      <c r="AY162" s="10" t="s">
        <v>144</v>
      </c>
      <c r="BE162" s="207">
        <f t="shared" si="8"/>
        <v>0</v>
      </c>
      <c r="BF162" s="207">
        <f t="shared" si="9"/>
        <v>0</v>
      </c>
      <c r="BG162" s="207">
        <f t="shared" si="10"/>
        <v>0</v>
      </c>
      <c r="BH162" s="207">
        <f t="shared" si="11"/>
        <v>0</v>
      </c>
      <c r="BI162" s="207">
        <f t="shared" si="12"/>
        <v>0</v>
      </c>
      <c r="BJ162" s="10" t="s">
        <v>74</v>
      </c>
      <c r="BK162" s="207">
        <f t="shared" si="13"/>
        <v>0</v>
      </c>
      <c r="BL162" s="10" t="s">
        <v>84</v>
      </c>
      <c r="BM162" s="10" t="s">
        <v>1419</v>
      </c>
    </row>
    <row r="163" spans="2:65" s="27" customFormat="1" ht="25.5" customHeight="1">
      <c r="B163" s="28"/>
      <c r="C163" s="245" t="s">
        <v>358</v>
      </c>
      <c r="D163" s="245" t="s">
        <v>281</v>
      </c>
      <c r="E163" s="246" t="s">
        <v>1420</v>
      </c>
      <c r="F163" s="247" t="s">
        <v>1421</v>
      </c>
      <c r="G163" s="248" t="s">
        <v>307</v>
      </c>
      <c r="H163" s="249">
        <v>1.01</v>
      </c>
      <c r="I163" s="250"/>
      <c r="J163" s="251"/>
      <c r="K163" s="252">
        <f t="shared" si="1"/>
        <v>0</v>
      </c>
      <c r="L163" s="247"/>
      <c r="M163" s="253"/>
      <c r="N163" s="254"/>
      <c r="O163" s="204" t="s">
        <v>38</v>
      </c>
      <c r="P163" s="125">
        <f t="shared" si="2"/>
        <v>0</v>
      </c>
      <c r="Q163" s="125">
        <f t="shared" si="3"/>
        <v>0</v>
      </c>
      <c r="R163" s="125">
        <f t="shared" si="4"/>
        <v>0</v>
      </c>
      <c r="S163" s="29"/>
      <c r="T163" s="205">
        <f t="shared" si="5"/>
        <v>0</v>
      </c>
      <c r="U163" s="205">
        <v>0.0178</v>
      </c>
      <c r="V163" s="205">
        <f t="shared" si="6"/>
        <v>0.017978</v>
      </c>
      <c r="W163" s="205">
        <v>0</v>
      </c>
      <c r="X163" s="206">
        <f t="shared" si="7"/>
        <v>0</v>
      </c>
      <c r="AR163" s="10" t="s">
        <v>96</v>
      </c>
      <c r="AT163" s="10" t="s">
        <v>281</v>
      </c>
      <c r="AU163" s="10" t="s">
        <v>78</v>
      </c>
      <c r="AY163" s="10" t="s">
        <v>144</v>
      </c>
      <c r="BE163" s="207">
        <f t="shared" si="8"/>
        <v>0</v>
      </c>
      <c r="BF163" s="207">
        <f t="shared" si="9"/>
        <v>0</v>
      </c>
      <c r="BG163" s="207">
        <f t="shared" si="10"/>
        <v>0</v>
      </c>
      <c r="BH163" s="207">
        <f t="shared" si="11"/>
        <v>0</v>
      </c>
      <c r="BI163" s="207">
        <f t="shared" si="12"/>
        <v>0</v>
      </c>
      <c r="BJ163" s="10" t="s">
        <v>74</v>
      </c>
      <c r="BK163" s="207">
        <f t="shared" si="13"/>
        <v>0</v>
      </c>
      <c r="BL163" s="10" t="s">
        <v>84</v>
      </c>
      <c r="BM163" s="10" t="s">
        <v>1422</v>
      </c>
    </row>
    <row r="164" spans="2:65" s="27" customFormat="1" ht="25.5" customHeight="1">
      <c r="B164" s="28"/>
      <c r="C164" s="196" t="s">
        <v>362</v>
      </c>
      <c r="D164" s="196" t="s">
        <v>146</v>
      </c>
      <c r="E164" s="197" t="s">
        <v>1423</v>
      </c>
      <c r="F164" s="198" t="s">
        <v>1424</v>
      </c>
      <c r="G164" s="199" t="s">
        <v>161</v>
      </c>
      <c r="H164" s="200">
        <v>4</v>
      </c>
      <c r="I164" s="201"/>
      <c r="J164" s="201"/>
      <c r="K164" s="202">
        <f t="shared" si="1"/>
        <v>0</v>
      </c>
      <c r="L164" s="198"/>
      <c r="M164" s="49"/>
      <c r="N164" s="203"/>
      <c r="O164" s="204" t="s">
        <v>38</v>
      </c>
      <c r="P164" s="125">
        <f t="shared" si="2"/>
        <v>0</v>
      </c>
      <c r="Q164" s="125">
        <f t="shared" si="3"/>
        <v>0</v>
      </c>
      <c r="R164" s="125">
        <f t="shared" si="4"/>
        <v>0</v>
      </c>
      <c r="S164" s="29"/>
      <c r="T164" s="205">
        <f t="shared" si="5"/>
        <v>0</v>
      </c>
      <c r="U164" s="205">
        <v>0</v>
      </c>
      <c r="V164" s="205">
        <f t="shared" si="6"/>
        <v>0</v>
      </c>
      <c r="W164" s="205">
        <v>0</v>
      </c>
      <c r="X164" s="206">
        <f t="shared" si="7"/>
        <v>0</v>
      </c>
      <c r="AR164" s="10" t="s">
        <v>84</v>
      </c>
      <c r="AT164" s="10" t="s">
        <v>146</v>
      </c>
      <c r="AU164" s="10" t="s">
        <v>78</v>
      </c>
      <c r="AY164" s="10" t="s">
        <v>144</v>
      </c>
      <c r="BE164" s="207">
        <f t="shared" si="8"/>
        <v>0</v>
      </c>
      <c r="BF164" s="207">
        <f t="shared" si="9"/>
        <v>0</v>
      </c>
      <c r="BG164" s="207">
        <f t="shared" si="10"/>
        <v>0</v>
      </c>
      <c r="BH164" s="207">
        <f t="shared" si="11"/>
        <v>0</v>
      </c>
      <c r="BI164" s="207">
        <f t="shared" si="12"/>
        <v>0</v>
      </c>
      <c r="BJ164" s="10" t="s">
        <v>74</v>
      </c>
      <c r="BK164" s="207">
        <f t="shared" si="13"/>
        <v>0</v>
      </c>
      <c r="BL164" s="10" t="s">
        <v>84</v>
      </c>
      <c r="BM164" s="10" t="s">
        <v>1425</v>
      </c>
    </row>
    <row r="165" spans="2:65" s="27" customFormat="1" ht="16.5" customHeight="1">
      <c r="B165" s="28"/>
      <c r="C165" s="245" t="s">
        <v>366</v>
      </c>
      <c r="D165" s="245" t="s">
        <v>281</v>
      </c>
      <c r="E165" s="246" t="s">
        <v>1426</v>
      </c>
      <c r="F165" s="247" t="s">
        <v>1427</v>
      </c>
      <c r="G165" s="248" t="s">
        <v>161</v>
      </c>
      <c r="H165" s="249">
        <v>4.06</v>
      </c>
      <c r="I165" s="250"/>
      <c r="J165" s="251"/>
      <c r="K165" s="252">
        <f t="shared" si="1"/>
        <v>0</v>
      </c>
      <c r="L165" s="247"/>
      <c r="M165" s="253"/>
      <c r="N165" s="254"/>
      <c r="O165" s="204" t="s">
        <v>38</v>
      </c>
      <c r="P165" s="125">
        <f t="shared" si="2"/>
        <v>0</v>
      </c>
      <c r="Q165" s="125">
        <f t="shared" si="3"/>
        <v>0</v>
      </c>
      <c r="R165" s="125">
        <f t="shared" si="4"/>
        <v>0</v>
      </c>
      <c r="S165" s="29"/>
      <c r="T165" s="205">
        <f t="shared" si="5"/>
        <v>0</v>
      </c>
      <c r="U165" s="205">
        <v>0.0011</v>
      </c>
      <c r="V165" s="205">
        <f t="shared" si="6"/>
        <v>0.0044659999999999995</v>
      </c>
      <c r="W165" s="205">
        <v>0</v>
      </c>
      <c r="X165" s="206">
        <f t="shared" si="7"/>
        <v>0</v>
      </c>
      <c r="AR165" s="10" t="s">
        <v>96</v>
      </c>
      <c r="AT165" s="10" t="s">
        <v>281</v>
      </c>
      <c r="AU165" s="10" t="s">
        <v>78</v>
      </c>
      <c r="AY165" s="10" t="s">
        <v>144</v>
      </c>
      <c r="BE165" s="207">
        <f t="shared" si="8"/>
        <v>0</v>
      </c>
      <c r="BF165" s="207">
        <f t="shared" si="9"/>
        <v>0</v>
      </c>
      <c r="BG165" s="207">
        <f t="shared" si="10"/>
        <v>0</v>
      </c>
      <c r="BH165" s="207">
        <f t="shared" si="11"/>
        <v>0</v>
      </c>
      <c r="BI165" s="207">
        <f t="shared" si="12"/>
        <v>0</v>
      </c>
      <c r="BJ165" s="10" t="s">
        <v>74</v>
      </c>
      <c r="BK165" s="207">
        <f t="shared" si="13"/>
        <v>0</v>
      </c>
      <c r="BL165" s="10" t="s">
        <v>84</v>
      </c>
      <c r="BM165" s="10" t="s">
        <v>1428</v>
      </c>
    </row>
    <row r="166" spans="2:51" s="208" customFormat="1" ht="13.5">
      <c r="B166" s="209"/>
      <c r="C166" s="210"/>
      <c r="D166" s="211" t="s">
        <v>163</v>
      </c>
      <c r="E166" s="212"/>
      <c r="F166" s="213" t="s">
        <v>1429</v>
      </c>
      <c r="G166" s="210"/>
      <c r="H166" s="214">
        <v>4.06</v>
      </c>
      <c r="I166" s="215"/>
      <c r="J166" s="215"/>
      <c r="K166" s="210"/>
      <c r="L166" s="210"/>
      <c r="M166" s="216"/>
      <c r="N166" s="217"/>
      <c r="O166" s="218"/>
      <c r="P166" s="218"/>
      <c r="Q166" s="218"/>
      <c r="R166" s="218"/>
      <c r="S166" s="218"/>
      <c r="T166" s="218"/>
      <c r="U166" s="218"/>
      <c r="V166" s="218"/>
      <c r="W166" s="218"/>
      <c r="X166" s="219"/>
      <c r="AT166" s="220" t="s">
        <v>163</v>
      </c>
      <c r="AU166" s="220" t="s">
        <v>78</v>
      </c>
      <c r="AV166" s="208" t="s">
        <v>78</v>
      </c>
      <c r="AW166" s="208" t="s">
        <v>7</v>
      </c>
      <c r="AX166" s="208" t="s">
        <v>74</v>
      </c>
      <c r="AY166" s="220" t="s">
        <v>144</v>
      </c>
    </row>
    <row r="167" spans="2:65" s="27" customFormat="1" ht="25.5" customHeight="1">
      <c r="B167" s="28"/>
      <c r="C167" s="196" t="s">
        <v>370</v>
      </c>
      <c r="D167" s="196" t="s">
        <v>146</v>
      </c>
      <c r="E167" s="197" t="s">
        <v>1430</v>
      </c>
      <c r="F167" s="198" t="s">
        <v>1431</v>
      </c>
      <c r="G167" s="199" t="s">
        <v>161</v>
      </c>
      <c r="H167" s="200">
        <v>97.5</v>
      </c>
      <c r="I167" s="201"/>
      <c r="J167" s="201"/>
      <c r="K167" s="202">
        <f>ROUND(P167*H167,2)</f>
        <v>0</v>
      </c>
      <c r="L167" s="198"/>
      <c r="M167" s="49"/>
      <c r="N167" s="203"/>
      <c r="O167" s="204" t="s">
        <v>38</v>
      </c>
      <c r="P167" s="125">
        <f>I167+J167</f>
        <v>0</v>
      </c>
      <c r="Q167" s="125">
        <f>ROUND(I167*H167,2)</f>
        <v>0</v>
      </c>
      <c r="R167" s="125">
        <f>ROUND(J167*H167,2)</f>
        <v>0</v>
      </c>
      <c r="S167" s="29"/>
      <c r="T167" s="205">
        <f>S167*H167</f>
        <v>0</v>
      </c>
      <c r="U167" s="205">
        <v>0</v>
      </c>
      <c r="V167" s="205">
        <f>U167*H167</f>
        <v>0</v>
      </c>
      <c r="W167" s="205">
        <v>0</v>
      </c>
      <c r="X167" s="206">
        <f>W167*H167</f>
        <v>0</v>
      </c>
      <c r="AR167" s="10" t="s">
        <v>84</v>
      </c>
      <c r="AT167" s="10" t="s">
        <v>146</v>
      </c>
      <c r="AU167" s="10" t="s">
        <v>78</v>
      </c>
      <c r="AY167" s="10" t="s">
        <v>144</v>
      </c>
      <c r="BE167" s="207">
        <f>IF(O167="základní",K167,0)</f>
        <v>0</v>
      </c>
      <c r="BF167" s="207">
        <f>IF(O167="snížená",K167,0)</f>
        <v>0</v>
      </c>
      <c r="BG167" s="207">
        <f>IF(O167="zákl. přenesená",K167,0)</f>
        <v>0</v>
      </c>
      <c r="BH167" s="207">
        <f>IF(O167="sníž. přenesená",K167,0)</f>
        <v>0</v>
      </c>
      <c r="BI167" s="207">
        <f>IF(O167="nulová",K167,0)</f>
        <v>0</v>
      </c>
      <c r="BJ167" s="10" t="s">
        <v>74</v>
      </c>
      <c r="BK167" s="207">
        <f>ROUND(P167*H167,2)</f>
        <v>0</v>
      </c>
      <c r="BL167" s="10" t="s">
        <v>84</v>
      </c>
      <c r="BM167" s="10" t="s">
        <v>1432</v>
      </c>
    </row>
    <row r="168" spans="2:65" s="27" customFormat="1" ht="16.5" customHeight="1">
      <c r="B168" s="28"/>
      <c r="C168" s="245" t="s">
        <v>374</v>
      </c>
      <c r="D168" s="245" t="s">
        <v>281</v>
      </c>
      <c r="E168" s="246" t="s">
        <v>1433</v>
      </c>
      <c r="F168" s="247" t="s">
        <v>1434</v>
      </c>
      <c r="G168" s="248" t="s">
        <v>161</v>
      </c>
      <c r="H168" s="249">
        <v>98.963</v>
      </c>
      <c r="I168" s="250"/>
      <c r="J168" s="251"/>
      <c r="K168" s="252">
        <f>ROUND(P168*H168,2)</f>
        <v>0</v>
      </c>
      <c r="L168" s="247"/>
      <c r="M168" s="253"/>
      <c r="N168" s="254"/>
      <c r="O168" s="204" t="s">
        <v>38</v>
      </c>
      <c r="P168" s="125">
        <f>I168+J168</f>
        <v>0</v>
      </c>
      <c r="Q168" s="125">
        <f>ROUND(I168*H168,2)</f>
        <v>0</v>
      </c>
      <c r="R168" s="125">
        <f>ROUND(J168*H168,2)</f>
        <v>0</v>
      </c>
      <c r="S168" s="29"/>
      <c r="T168" s="205">
        <f>S168*H168</f>
        <v>0</v>
      </c>
      <c r="U168" s="205">
        <v>0.0021</v>
      </c>
      <c r="V168" s="205">
        <f>U168*H168</f>
        <v>0.2078223</v>
      </c>
      <c r="W168" s="205">
        <v>0</v>
      </c>
      <c r="X168" s="206">
        <f>W168*H168</f>
        <v>0</v>
      </c>
      <c r="AR168" s="10" t="s">
        <v>96</v>
      </c>
      <c r="AT168" s="10" t="s">
        <v>281</v>
      </c>
      <c r="AU168" s="10" t="s">
        <v>78</v>
      </c>
      <c r="AY168" s="10" t="s">
        <v>144</v>
      </c>
      <c r="BE168" s="207">
        <f>IF(O168="základní",K168,0)</f>
        <v>0</v>
      </c>
      <c r="BF168" s="207">
        <f>IF(O168="snížená",K168,0)</f>
        <v>0</v>
      </c>
      <c r="BG168" s="207">
        <f>IF(O168="zákl. přenesená",K168,0)</f>
        <v>0</v>
      </c>
      <c r="BH168" s="207">
        <f>IF(O168="sníž. přenesená",K168,0)</f>
        <v>0</v>
      </c>
      <c r="BI168" s="207">
        <f>IF(O168="nulová",K168,0)</f>
        <v>0</v>
      </c>
      <c r="BJ168" s="10" t="s">
        <v>74</v>
      </c>
      <c r="BK168" s="207">
        <f>ROUND(P168*H168,2)</f>
        <v>0</v>
      </c>
      <c r="BL168" s="10" t="s">
        <v>84</v>
      </c>
      <c r="BM168" s="10" t="s">
        <v>1435</v>
      </c>
    </row>
    <row r="169" spans="2:51" s="208" customFormat="1" ht="13.5">
      <c r="B169" s="209"/>
      <c r="C169" s="210"/>
      <c r="D169" s="211" t="s">
        <v>163</v>
      </c>
      <c r="E169" s="212"/>
      <c r="F169" s="213" t="s">
        <v>1436</v>
      </c>
      <c r="G169" s="210"/>
      <c r="H169" s="214">
        <v>98.963</v>
      </c>
      <c r="I169" s="215"/>
      <c r="J169" s="215"/>
      <c r="K169" s="210"/>
      <c r="L169" s="210"/>
      <c r="M169" s="216"/>
      <c r="N169" s="217"/>
      <c r="O169" s="218"/>
      <c r="P169" s="218"/>
      <c r="Q169" s="218"/>
      <c r="R169" s="218"/>
      <c r="S169" s="218"/>
      <c r="T169" s="218"/>
      <c r="U169" s="218"/>
      <c r="V169" s="218"/>
      <c r="W169" s="218"/>
      <c r="X169" s="219"/>
      <c r="AT169" s="220" t="s">
        <v>163</v>
      </c>
      <c r="AU169" s="220" t="s">
        <v>78</v>
      </c>
      <c r="AV169" s="208" t="s">
        <v>78</v>
      </c>
      <c r="AW169" s="208" t="s">
        <v>7</v>
      </c>
      <c r="AX169" s="208" t="s">
        <v>74</v>
      </c>
      <c r="AY169" s="220" t="s">
        <v>144</v>
      </c>
    </row>
    <row r="170" spans="2:65" s="27" customFormat="1" ht="16.5" customHeight="1">
      <c r="B170" s="28"/>
      <c r="C170" s="196" t="s">
        <v>378</v>
      </c>
      <c r="D170" s="196" t="s">
        <v>146</v>
      </c>
      <c r="E170" s="197" t="s">
        <v>1437</v>
      </c>
      <c r="F170" s="198" t="s">
        <v>1438</v>
      </c>
      <c r="G170" s="199" t="s">
        <v>307</v>
      </c>
      <c r="H170" s="200">
        <v>4.06</v>
      </c>
      <c r="I170" s="201"/>
      <c r="J170" s="201"/>
      <c r="K170" s="202">
        <f>ROUND(P170*H170,2)</f>
        <v>0</v>
      </c>
      <c r="L170" s="198"/>
      <c r="M170" s="49"/>
      <c r="N170" s="203"/>
      <c r="O170" s="204" t="s">
        <v>38</v>
      </c>
      <c r="P170" s="125">
        <f>I170+J170</f>
        <v>0</v>
      </c>
      <c r="Q170" s="125">
        <f>ROUND(I170*H170,2)</f>
        <v>0</v>
      </c>
      <c r="R170" s="125">
        <f>ROUND(J170*H170,2)</f>
        <v>0</v>
      </c>
      <c r="S170" s="29"/>
      <c r="T170" s="205">
        <f>S170*H170</f>
        <v>0</v>
      </c>
      <c r="U170" s="205">
        <v>0</v>
      </c>
      <c r="V170" s="205">
        <f>U170*H170</f>
        <v>0</v>
      </c>
      <c r="W170" s="205">
        <v>0</v>
      </c>
      <c r="X170" s="206">
        <f>W170*H170</f>
        <v>0</v>
      </c>
      <c r="AR170" s="10" t="s">
        <v>84</v>
      </c>
      <c r="AT170" s="10" t="s">
        <v>146</v>
      </c>
      <c r="AU170" s="10" t="s">
        <v>78</v>
      </c>
      <c r="AY170" s="10" t="s">
        <v>144</v>
      </c>
      <c r="BE170" s="207">
        <f>IF(O170="základní",K170,0)</f>
        <v>0</v>
      </c>
      <c r="BF170" s="207">
        <f>IF(O170="snížená",K170,0)</f>
        <v>0</v>
      </c>
      <c r="BG170" s="207">
        <f>IF(O170="zákl. přenesená",K170,0)</f>
        <v>0</v>
      </c>
      <c r="BH170" s="207">
        <f>IF(O170="sníž. přenesená",K170,0)</f>
        <v>0</v>
      </c>
      <c r="BI170" s="207">
        <f>IF(O170="nulová",K170,0)</f>
        <v>0</v>
      </c>
      <c r="BJ170" s="10" t="s">
        <v>74</v>
      </c>
      <c r="BK170" s="207">
        <f>ROUND(P170*H170,2)</f>
        <v>0</v>
      </c>
      <c r="BL170" s="10" t="s">
        <v>84</v>
      </c>
      <c r="BM170" s="10" t="s">
        <v>1439</v>
      </c>
    </row>
    <row r="171" spans="2:65" s="27" customFormat="1" ht="16.5" customHeight="1">
      <c r="B171" s="28"/>
      <c r="C171" s="245" t="s">
        <v>382</v>
      </c>
      <c r="D171" s="245" t="s">
        <v>281</v>
      </c>
      <c r="E171" s="246" t="s">
        <v>1440</v>
      </c>
      <c r="F171" s="247" t="s">
        <v>1441</v>
      </c>
      <c r="G171" s="248" t="s">
        <v>307</v>
      </c>
      <c r="H171" s="249">
        <v>4.06</v>
      </c>
      <c r="I171" s="250"/>
      <c r="J171" s="251"/>
      <c r="K171" s="252">
        <f>ROUND(P171*H171,2)</f>
        <v>0</v>
      </c>
      <c r="L171" s="247"/>
      <c r="M171" s="253"/>
      <c r="N171" s="254"/>
      <c r="O171" s="204" t="s">
        <v>38</v>
      </c>
      <c r="P171" s="125">
        <f>I171+J171</f>
        <v>0</v>
      </c>
      <c r="Q171" s="125">
        <f>ROUND(I171*H171,2)</f>
        <v>0</v>
      </c>
      <c r="R171" s="125">
        <f>ROUND(J171*H171,2)</f>
        <v>0</v>
      </c>
      <c r="S171" s="29"/>
      <c r="T171" s="205">
        <f>S171*H171</f>
        <v>0</v>
      </c>
      <c r="U171" s="205">
        <v>0.00072</v>
      </c>
      <c r="V171" s="205">
        <f>U171*H171</f>
        <v>0.0029232</v>
      </c>
      <c r="W171" s="205">
        <v>0</v>
      </c>
      <c r="X171" s="206">
        <f>W171*H171</f>
        <v>0</v>
      </c>
      <c r="AR171" s="10" t="s">
        <v>96</v>
      </c>
      <c r="AT171" s="10" t="s">
        <v>281</v>
      </c>
      <c r="AU171" s="10" t="s">
        <v>78</v>
      </c>
      <c r="AY171" s="10" t="s">
        <v>144</v>
      </c>
      <c r="BE171" s="207">
        <f>IF(O171="základní",K171,0)</f>
        <v>0</v>
      </c>
      <c r="BF171" s="207">
        <f>IF(O171="snížená",K171,0)</f>
        <v>0</v>
      </c>
      <c r="BG171" s="207">
        <f>IF(O171="zákl. přenesená",K171,0)</f>
        <v>0</v>
      </c>
      <c r="BH171" s="207">
        <f>IF(O171="sníž. přenesená",K171,0)</f>
        <v>0</v>
      </c>
      <c r="BI171" s="207">
        <f>IF(O171="nulová",K171,0)</f>
        <v>0</v>
      </c>
      <c r="BJ171" s="10" t="s">
        <v>74</v>
      </c>
      <c r="BK171" s="207">
        <f>ROUND(P171*H171,2)</f>
        <v>0</v>
      </c>
      <c r="BL171" s="10" t="s">
        <v>84</v>
      </c>
      <c r="BM171" s="10" t="s">
        <v>1442</v>
      </c>
    </row>
    <row r="172" spans="2:51" s="208" customFormat="1" ht="13.5">
      <c r="B172" s="209"/>
      <c r="C172" s="210"/>
      <c r="D172" s="211" t="s">
        <v>163</v>
      </c>
      <c r="E172" s="212"/>
      <c r="F172" s="213" t="s">
        <v>1443</v>
      </c>
      <c r="G172" s="210"/>
      <c r="H172" s="214">
        <v>4.06</v>
      </c>
      <c r="I172" s="215"/>
      <c r="J172" s="215"/>
      <c r="K172" s="210"/>
      <c r="L172" s="210"/>
      <c r="M172" s="216"/>
      <c r="N172" s="217"/>
      <c r="O172" s="218"/>
      <c r="P172" s="218"/>
      <c r="Q172" s="218"/>
      <c r="R172" s="218"/>
      <c r="S172" s="218"/>
      <c r="T172" s="218"/>
      <c r="U172" s="218"/>
      <c r="V172" s="218"/>
      <c r="W172" s="218"/>
      <c r="X172" s="219"/>
      <c r="AT172" s="220" t="s">
        <v>163</v>
      </c>
      <c r="AU172" s="220" t="s">
        <v>78</v>
      </c>
      <c r="AV172" s="208" t="s">
        <v>78</v>
      </c>
      <c r="AW172" s="208" t="s">
        <v>7</v>
      </c>
      <c r="AX172" s="208" t="s">
        <v>74</v>
      </c>
      <c r="AY172" s="220" t="s">
        <v>144</v>
      </c>
    </row>
    <row r="173" spans="2:65" s="27" customFormat="1" ht="16.5" customHeight="1">
      <c r="B173" s="28"/>
      <c r="C173" s="245" t="s">
        <v>386</v>
      </c>
      <c r="D173" s="245" t="s">
        <v>281</v>
      </c>
      <c r="E173" s="246" t="s">
        <v>1444</v>
      </c>
      <c r="F173" s="247" t="s">
        <v>1445</v>
      </c>
      <c r="G173" s="248" t="s">
        <v>307</v>
      </c>
      <c r="H173" s="249">
        <v>1.015</v>
      </c>
      <c r="I173" s="250"/>
      <c r="J173" s="251"/>
      <c r="K173" s="252">
        <f aca="true" t="shared" si="14" ref="K173:K191">ROUND(P173*H173,2)</f>
        <v>0</v>
      </c>
      <c r="L173" s="247"/>
      <c r="M173" s="253"/>
      <c r="N173" s="254"/>
      <c r="O173" s="204" t="s">
        <v>38</v>
      </c>
      <c r="P173" s="125">
        <f aca="true" t="shared" si="15" ref="P173:P191">I173+J173</f>
        <v>0</v>
      </c>
      <c r="Q173" s="125">
        <f aca="true" t="shared" si="16" ref="Q173:Q191">ROUND(I173*H173,2)</f>
        <v>0</v>
      </c>
      <c r="R173" s="125">
        <f aca="true" t="shared" si="17" ref="R173:R191">ROUND(J173*H173,2)</f>
        <v>0</v>
      </c>
      <c r="S173" s="29"/>
      <c r="T173" s="205">
        <f aca="true" t="shared" si="18" ref="T173:T191">S173*H173</f>
        <v>0</v>
      </c>
      <c r="U173" s="205">
        <v>0.00072</v>
      </c>
      <c r="V173" s="205">
        <f aca="true" t="shared" si="19" ref="V173:V191">U173*H173</f>
        <v>0.0007308</v>
      </c>
      <c r="W173" s="205">
        <v>0</v>
      </c>
      <c r="X173" s="206">
        <f aca="true" t="shared" si="20" ref="X173:X191">W173*H173</f>
        <v>0</v>
      </c>
      <c r="AR173" s="10" t="s">
        <v>96</v>
      </c>
      <c r="AT173" s="10" t="s">
        <v>281</v>
      </c>
      <c r="AU173" s="10" t="s">
        <v>78</v>
      </c>
      <c r="AY173" s="10" t="s">
        <v>144</v>
      </c>
      <c r="BE173" s="207">
        <f aca="true" t="shared" si="21" ref="BE173:BE191">IF(O173="základní",K173,0)</f>
        <v>0</v>
      </c>
      <c r="BF173" s="207">
        <f aca="true" t="shared" si="22" ref="BF173:BF191">IF(O173="snížená",K173,0)</f>
        <v>0</v>
      </c>
      <c r="BG173" s="207">
        <f aca="true" t="shared" si="23" ref="BG173:BG191">IF(O173="zákl. přenesená",K173,0)</f>
        <v>0</v>
      </c>
      <c r="BH173" s="207">
        <f aca="true" t="shared" si="24" ref="BH173:BH191">IF(O173="sníž. přenesená",K173,0)</f>
        <v>0</v>
      </c>
      <c r="BI173" s="207">
        <f aca="true" t="shared" si="25" ref="BI173:BI191">IF(O173="nulová",K173,0)</f>
        <v>0</v>
      </c>
      <c r="BJ173" s="10" t="s">
        <v>74</v>
      </c>
      <c r="BK173" s="207">
        <f aca="true" t="shared" si="26" ref="BK173:BK191">ROUND(P173*H173,2)</f>
        <v>0</v>
      </c>
      <c r="BL173" s="10" t="s">
        <v>84</v>
      </c>
      <c r="BM173" s="10" t="s">
        <v>1446</v>
      </c>
    </row>
    <row r="174" spans="2:65" s="27" customFormat="1" ht="16.5" customHeight="1">
      <c r="B174" s="28"/>
      <c r="C174" s="196" t="s">
        <v>390</v>
      </c>
      <c r="D174" s="196" t="s">
        <v>146</v>
      </c>
      <c r="E174" s="197" t="s">
        <v>1262</v>
      </c>
      <c r="F174" s="198" t="s">
        <v>1263</v>
      </c>
      <c r="G174" s="199" t="s">
        <v>307</v>
      </c>
      <c r="H174" s="200">
        <v>1</v>
      </c>
      <c r="I174" s="201"/>
      <c r="J174" s="201"/>
      <c r="K174" s="202">
        <f t="shared" si="14"/>
        <v>0</v>
      </c>
      <c r="L174" s="198"/>
      <c r="M174" s="49"/>
      <c r="N174" s="203"/>
      <c r="O174" s="204" t="s">
        <v>38</v>
      </c>
      <c r="P174" s="125">
        <f t="shared" si="15"/>
        <v>0</v>
      </c>
      <c r="Q174" s="125">
        <f t="shared" si="16"/>
        <v>0</v>
      </c>
      <c r="R174" s="125">
        <f t="shared" si="17"/>
        <v>0</v>
      </c>
      <c r="S174" s="29"/>
      <c r="T174" s="205">
        <f t="shared" si="18"/>
        <v>0</v>
      </c>
      <c r="U174" s="205">
        <v>0.00086</v>
      </c>
      <c r="V174" s="205">
        <f t="shared" si="19"/>
        <v>0.00086</v>
      </c>
      <c r="W174" s="205">
        <v>0</v>
      </c>
      <c r="X174" s="206">
        <f t="shared" si="20"/>
        <v>0</v>
      </c>
      <c r="AR174" s="10" t="s">
        <v>84</v>
      </c>
      <c r="AT174" s="10" t="s">
        <v>146</v>
      </c>
      <c r="AU174" s="10" t="s">
        <v>78</v>
      </c>
      <c r="AY174" s="10" t="s">
        <v>144</v>
      </c>
      <c r="BE174" s="207">
        <f t="shared" si="21"/>
        <v>0</v>
      </c>
      <c r="BF174" s="207">
        <f t="shared" si="22"/>
        <v>0</v>
      </c>
      <c r="BG174" s="207">
        <f t="shared" si="23"/>
        <v>0</v>
      </c>
      <c r="BH174" s="207">
        <f t="shared" si="24"/>
        <v>0</v>
      </c>
      <c r="BI174" s="207">
        <f t="shared" si="25"/>
        <v>0</v>
      </c>
      <c r="BJ174" s="10" t="s">
        <v>74</v>
      </c>
      <c r="BK174" s="207">
        <f t="shared" si="26"/>
        <v>0</v>
      </c>
      <c r="BL174" s="10" t="s">
        <v>84</v>
      </c>
      <c r="BM174" s="10" t="s">
        <v>1447</v>
      </c>
    </row>
    <row r="175" spans="2:65" s="27" customFormat="1" ht="16.5" customHeight="1">
      <c r="B175" s="28"/>
      <c r="C175" s="245" t="s">
        <v>394</v>
      </c>
      <c r="D175" s="245" t="s">
        <v>281</v>
      </c>
      <c r="E175" s="246" t="s">
        <v>1265</v>
      </c>
      <c r="F175" s="247" t="s">
        <v>1266</v>
      </c>
      <c r="G175" s="248" t="s">
        <v>307</v>
      </c>
      <c r="H175" s="249">
        <v>1.01</v>
      </c>
      <c r="I175" s="250"/>
      <c r="J175" s="251"/>
      <c r="K175" s="252">
        <f t="shared" si="14"/>
        <v>0</v>
      </c>
      <c r="L175" s="247"/>
      <c r="M175" s="253"/>
      <c r="N175" s="254"/>
      <c r="O175" s="204" t="s">
        <v>38</v>
      </c>
      <c r="P175" s="125">
        <f t="shared" si="15"/>
        <v>0</v>
      </c>
      <c r="Q175" s="125">
        <f t="shared" si="16"/>
        <v>0</v>
      </c>
      <c r="R175" s="125">
        <f t="shared" si="17"/>
        <v>0</v>
      </c>
      <c r="S175" s="29"/>
      <c r="T175" s="205">
        <f t="shared" si="18"/>
        <v>0</v>
      </c>
      <c r="U175" s="205">
        <v>0.0205</v>
      </c>
      <c r="V175" s="205">
        <f t="shared" si="19"/>
        <v>0.020705</v>
      </c>
      <c r="W175" s="205">
        <v>0</v>
      </c>
      <c r="X175" s="206">
        <f t="shared" si="20"/>
        <v>0</v>
      </c>
      <c r="AR175" s="10" t="s">
        <v>96</v>
      </c>
      <c r="AT175" s="10" t="s">
        <v>281</v>
      </c>
      <c r="AU175" s="10" t="s">
        <v>78</v>
      </c>
      <c r="AY175" s="10" t="s">
        <v>144</v>
      </c>
      <c r="BE175" s="207">
        <f t="shared" si="21"/>
        <v>0</v>
      </c>
      <c r="BF175" s="207">
        <f t="shared" si="22"/>
        <v>0</v>
      </c>
      <c r="BG175" s="207">
        <f t="shared" si="23"/>
        <v>0</v>
      </c>
      <c r="BH175" s="207">
        <f t="shared" si="24"/>
        <v>0</v>
      </c>
      <c r="BI175" s="207">
        <f t="shared" si="25"/>
        <v>0</v>
      </c>
      <c r="BJ175" s="10" t="s">
        <v>74</v>
      </c>
      <c r="BK175" s="207">
        <f t="shared" si="26"/>
        <v>0</v>
      </c>
      <c r="BL175" s="10" t="s">
        <v>84</v>
      </c>
      <c r="BM175" s="10" t="s">
        <v>1448</v>
      </c>
    </row>
    <row r="176" spans="2:65" s="27" customFormat="1" ht="16.5" customHeight="1">
      <c r="B176" s="28"/>
      <c r="C176" s="196" t="s">
        <v>398</v>
      </c>
      <c r="D176" s="196" t="s">
        <v>146</v>
      </c>
      <c r="E176" s="197" t="s">
        <v>1449</v>
      </c>
      <c r="F176" s="198" t="s">
        <v>1450</v>
      </c>
      <c r="G176" s="199" t="s">
        <v>307</v>
      </c>
      <c r="H176" s="200">
        <v>1</v>
      </c>
      <c r="I176" s="201"/>
      <c r="J176" s="201"/>
      <c r="K176" s="202">
        <f t="shared" si="14"/>
        <v>0</v>
      </c>
      <c r="L176" s="198"/>
      <c r="M176" s="49"/>
      <c r="N176" s="203"/>
      <c r="O176" s="204" t="s">
        <v>38</v>
      </c>
      <c r="P176" s="125">
        <f t="shared" si="15"/>
        <v>0</v>
      </c>
      <c r="Q176" s="125">
        <f t="shared" si="16"/>
        <v>0</v>
      </c>
      <c r="R176" s="125">
        <f t="shared" si="17"/>
        <v>0</v>
      </c>
      <c r="S176" s="29"/>
      <c r="T176" s="205">
        <f t="shared" si="18"/>
        <v>0</v>
      </c>
      <c r="U176" s="205">
        <v>0.0016500000000000002</v>
      </c>
      <c r="V176" s="205">
        <f t="shared" si="19"/>
        <v>0.0016500000000000002</v>
      </c>
      <c r="W176" s="205">
        <v>0</v>
      </c>
      <c r="X176" s="206">
        <f t="shared" si="20"/>
        <v>0</v>
      </c>
      <c r="AR176" s="10" t="s">
        <v>84</v>
      </c>
      <c r="AT176" s="10" t="s">
        <v>146</v>
      </c>
      <c r="AU176" s="10" t="s">
        <v>78</v>
      </c>
      <c r="AY176" s="10" t="s">
        <v>144</v>
      </c>
      <c r="BE176" s="207">
        <f t="shared" si="21"/>
        <v>0</v>
      </c>
      <c r="BF176" s="207">
        <f t="shared" si="22"/>
        <v>0</v>
      </c>
      <c r="BG176" s="207">
        <f t="shared" si="23"/>
        <v>0</v>
      </c>
      <c r="BH176" s="207">
        <f t="shared" si="24"/>
        <v>0</v>
      </c>
      <c r="BI176" s="207">
        <f t="shared" si="25"/>
        <v>0</v>
      </c>
      <c r="BJ176" s="10" t="s">
        <v>74</v>
      </c>
      <c r="BK176" s="207">
        <f t="shared" si="26"/>
        <v>0</v>
      </c>
      <c r="BL176" s="10" t="s">
        <v>84</v>
      </c>
      <c r="BM176" s="10" t="s">
        <v>1451</v>
      </c>
    </row>
    <row r="177" spans="2:65" s="27" customFormat="1" ht="16.5" customHeight="1">
      <c r="B177" s="28"/>
      <c r="C177" s="245" t="s">
        <v>402</v>
      </c>
      <c r="D177" s="245" t="s">
        <v>281</v>
      </c>
      <c r="E177" s="246" t="s">
        <v>1452</v>
      </c>
      <c r="F177" s="247" t="s">
        <v>1453</v>
      </c>
      <c r="G177" s="248" t="s">
        <v>307</v>
      </c>
      <c r="H177" s="249">
        <v>1.01</v>
      </c>
      <c r="I177" s="250"/>
      <c r="J177" s="251"/>
      <c r="K177" s="252">
        <f t="shared" si="14"/>
        <v>0</v>
      </c>
      <c r="L177" s="247"/>
      <c r="M177" s="253"/>
      <c r="N177" s="254"/>
      <c r="O177" s="204" t="s">
        <v>38</v>
      </c>
      <c r="P177" s="125">
        <f t="shared" si="15"/>
        <v>0</v>
      </c>
      <c r="Q177" s="125">
        <f t="shared" si="16"/>
        <v>0</v>
      </c>
      <c r="R177" s="125">
        <f t="shared" si="17"/>
        <v>0</v>
      </c>
      <c r="S177" s="29"/>
      <c r="T177" s="205">
        <f t="shared" si="18"/>
        <v>0</v>
      </c>
      <c r="U177" s="205">
        <v>0.0275</v>
      </c>
      <c r="V177" s="205">
        <f t="shared" si="19"/>
        <v>0.027775</v>
      </c>
      <c r="W177" s="205">
        <v>0</v>
      </c>
      <c r="X177" s="206">
        <f t="shared" si="20"/>
        <v>0</v>
      </c>
      <c r="AR177" s="10" t="s">
        <v>96</v>
      </c>
      <c r="AT177" s="10" t="s">
        <v>281</v>
      </c>
      <c r="AU177" s="10" t="s">
        <v>78</v>
      </c>
      <c r="AY177" s="10" t="s">
        <v>144</v>
      </c>
      <c r="BE177" s="207">
        <f t="shared" si="21"/>
        <v>0</v>
      </c>
      <c r="BF177" s="207">
        <f t="shared" si="22"/>
        <v>0</v>
      </c>
      <c r="BG177" s="207">
        <f t="shared" si="23"/>
        <v>0</v>
      </c>
      <c r="BH177" s="207">
        <f t="shared" si="24"/>
        <v>0</v>
      </c>
      <c r="BI177" s="207">
        <f t="shared" si="25"/>
        <v>0</v>
      </c>
      <c r="BJ177" s="10" t="s">
        <v>74</v>
      </c>
      <c r="BK177" s="207">
        <f t="shared" si="26"/>
        <v>0</v>
      </c>
      <c r="BL177" s="10" t="s">
        <v>84</v>
      </c>
      <c r="BM177" s="10" t="s">
        <v>1454</v>
      </c>
    </row>
    <row r="178" spans="2:65" s="27" customFormat="1" ht="16.5" customHeight="1">
      <c r="B178" s="28"/>
      <c r="C178" s="245" t="s">
        <v>406</v>
      </c>
      <c r="D178" s="245" t="s">
        <v>281</v>
      </c>
      <c r="E178" s="246" t="s">
        <v>1274</v>
      </c>
      <c r="F178" s="247" t="s">
        <v>1275</v>
      </c>
      <c r="G178" s="248" t="s">
        <v>307</v>
      </c>
      <c r="H178" s="249">
        <v>2</v>
      </c>
      <c r="I178" s="250"/>
      <c r="J178" s="251"/>
      <c r="K178" s="252">
        <f t="shared" si="14"/>
        <v>0</v>
      </c>
      <c r="L178" s="247"/>
      <c r="M178" s="253"/>
      <c r="N178" s="254"/>
      <c r="O178" s="204" t="s">
        <v>38</v>
      </c>
      <c r="P178" s="125">
        <f t="shared" si="15"/>
        <v>0</v>
      </c>
      <c r="Q178" s="125">
        <f t="shared" si="16"/>
        <v>0</v>
      </c>
      <c r="R178" s="125">
        <f t="shared" si="17"/>
        <v>0</v>
      </c>
      <c r="S178" s="29"/>
      <c r="T178" s="205">
        <f t="shared" si="18"/>
        <v>0</v>
      </c>
      <c r="U178" s="205">
        <v>0.005</v>
      </c>
      <c r="V178" s="205">
        <f t="shared" si="19"/>
        <v>0.01</v>
      </c>
      <c r="W178" s="205">
        <v>0</v>
      </c>
      <c r="X178" s="206">
        <f t="shared" si="20"/>
        <v>0</v>
      </c>
      <c r="AR178" s="10" t="s">
        <v>96</v>
      </c>
      <c r="AT178" s="10" t="s">
        <v>281</v>
      </c>
      <c r="AU178" s="10" t="s">
        <v>78</v>
      </c>
      <c r="AY178" s="10" t="s">
        <v>144</v>
      </c>
      <c r="BE178" s="207">
        <f t="shared" si="21"/>
        <v>0</v>
      </c>
      <c r="BF178" s="207">
        <f t="shared" si="22"/>
        <v>0</v>
      </c>
      <c r="BG178" s="207">
        <f t="shared" si="23"/>
        <v>0</v>
      </c>
      <c r="BH178" s="207">
        <f t="shared" si="24"/>
        <v>0</v>
      </c>
      <c r="BI178" s="207">
        <f t="shared" si="25"/>
        <v>0</v>
      </c>
      <c r="BJ178" s="10" t="s">
        <v>74</v>
      </c>
      <c r="BK178" s="207">
        <f t="shared" si="26"/>
        <v>0</v>
      </c>
      <c r="BL178" s="10" t="s">
        <v>84</v>
      </c>
      <c r="BM178" s="10" t="s">
        <v>1455</v>
      </c>
    </row>
    <row r="179" spans="2:65" s="27" customFormat="1" ht="16.5" customHeight="1">
      <c r="B179" s="28"/>
      <c r="C179" s="196" t="s">
        <v>410</v>
      </c>
      <c r="D179" s="196" t="s">
        <v>146</v>
      </c>
      <c r="E179" s="197" t="s">
        <v>1277</v>
      </c>
      <c r="F179" s="198" t="s">
        <v>1278</v>
      </c>
      <c r="G179" s="199" t="s">
        <v>307</v>
      </c>
      <c r="H179" s="200">
        <v>1</v>
      </c>
      <c r="I179" s="201"/>
      <c r="J179" s="201"/>
      <c r="K179" s="202">
        <f t="shared" si="14"/>
        <v>0</v>
      </c>
      <c r="L179" s="198"/>
      <c r="M179" s="49"/>
      <c r="N179" s="203"/>
      <c r="O179" s="204" t="s">
        <v>38</v>
      </c>
      <c r="P179" s="125">
        <f t="shared" si="15"/>
        <v>0</v>
      </c>
      <c r="Q179" s="125">
        <f t="shared" si="16"/>
        <v>0</v>
      </c>
      <c r="R179" s="125">
        <f t="shared" si="17"/>
        <v>0</v>
      </c>
      <c r="S179" s="29"/>
      <c r="T179" s="205">
        <f t="shared" si="18"/>
        <v>0</v>
      </c>
      <c r="U179" s="205">
        <v>0.00033999999999999997</v>
      </c>
      <c r="V179" s="205">
        <f t="shared" si="19"/>
        <v>0.00033999999999999997</v>
      </c>
      <c r="W179" s="205">
        <v>0</v>
      </c>
      <c r="X179" s="206">
        <f t="shared" si="20"/>
        <v>0</v>
      </c>
      <c r="AR179" s="10" t="s">
        <v>84</v>
      </c>
      <c r="AT179" s="10" t="s">
        <v>146</v>
      </c>
      <c r="AU179" s="10" t="s">
        <v>78</v>
      </c>
      <c r="AY179" s="10" t="s">
        <v>144</v>
      </c>
      <c r="BE179" s="207">
        <f t="shared" si="21"/>
        <v>0</v>
      </c>
      <c r="BF179" s="207">
        <f t="shared" si="22"/>
        <v>0</v>
      </c>
      <c r="BG179" s="207">
        <f t="shared" si="23"/>
        <v>0</v>
      </c>
      <c r="BH179" s="207">
        <f t="shared" si="24"/>
        <v>0</v>
      </c>
      <c r="BI179" s="207">
        <f t="shared" si="25"/>
        <v>0</v>
      </c>
      <c r="BJ179" s="10" t="s">
        <v>74</v>
      </c>
      <c r="BK179" s="207">
        <f t="shared" si="26"/>
        <v>0</v>
      </c>
      <c r="BL179" s="10" t="s">
        <v>84</v>
      </c>
      <c r="BM179" s="10" t="s">
        <v>1456</v>
      </c>
    </row>
    <row r="180" spans="2:65" s="27" customFormat="1" ht="25.5" customHeight="1">
      <c r="B180" s="28"/>
      <c r="C180" s="245" t="s">
        <v>414</v>
      </c>
      <c r="D180" s="245" t="s">
        <v>281</v>
      </c>
      <c r="E180" s="246" t="s">
        <v>1280</v>
      </c>
      <c r="F180" s="247" t="s">
        <v>1281</v>
      </c>
      <c r="G180" s="248" t="s">
        <v>307</v>
      </c>
      <c r="H180" s="249">
        <v>1</v>
      </c>
      <c r="I180" s="250"/>
      <c r="J180" s="251"/>
      <c r="K180" s="252">
        <f t="shared" si="14"/>
        <v>0</v>
      </c>
      <c r="L180" s="247"/>
      <c r="M180" s="253"/>
      <c r="N180" s="254"/>
      <c r="O180" s="204" t="s">
        <v>38</v>
      </c>
      <c r="P180" s="125">
        <f t="shared" si="15"/>
        <v>0</v>
      </c>
      <c r="Q180" s="125">
        <f t="shared" si="16"/>
        <v>0</v>
      </c>
      <c r="R180" s="125">
        <f t="shared" si="17"/>
        <v>0</v>
      </c>
      <c r="S180" s="29"/>
      <c r="T180" s="205">
        <f t="shared" si="18"/>
        <v>0</v>
      </c>
      <c r="U180" s="205">
        <v>0.048</v>
      </c>
      <c r="V180" s="205">
        <f t="shared" si="19"/>
        <v>0.048</v>
      </c>
      <c r="W180" s="205">
        <v>0</v>
      </c>
      <c r="X180" s="206">
        <f t="shared" si="20"/>
        <v>0</v>
      </c>
      <c r="AR180" s="10" t="s">
        <v>96</v>
      </c>
      <c r="AT180" s="10" t="s">
        <v>281</v>
      </c>
      <c r="AU180" s="10" t="s">
        <v>78</v>
      </c>
      <c r="AY180" s="10" t="s">
        <v>144</v>
      </c>
      <c r="BE180" s="207">
        <f t="shared" si="21"/>
        <v>0</v>
      </c>
      <c r="BF180" s="207">
        <f t="shared" si="22"/>
        <v>0</v>
      </c>
      <c r="BG180" s="207">
        <f t="shared" si="23"/>
        <v>0</v>
      </c>
      <c r="BH180" s="207">
        <f t="shared" si="24"/>
        <v>0</v>
      </c>
      <c r="BI180" s="207">
        <f t="shared" si="25"/>
        <v>0</v>
      </c>
      <c r="BJ180" s="10" t="s">
        <v>74</v>
      </c>
      <c r="BK180" s="207">
        <f t="shared" si="26"/>
        <v>0</v>
      </c>
      <c r="BL180" s="10" t="s">
        <v>84</v>
      </c>
      <c r="BM180" s="10" t="s">
        <v>1457</v>
      </c>
    </row>
    <row r="181" spans="2:65" s="27" customFormat="1" ht="16.5" customHeight="1">
      <c r="B181" s="28"/>
      <c r="C181" s="196" t="s">
        <v>418</v>
      </c>
      <c r="D181" s="196" t="s">
        <v>146</v>
      </c>
      <c r="E181" s="197" t="s">
        <v>1458</v>
      </c>
      <c r="F181" s="198" t="s">
        <v>1459</v>
      </c>
      <c r="G181" s="199" t="s">
        <v>307</v>
      </c>
      <c r="H181" s="200">
        <v>4</v>
      </c>
      <c r="I181" s="201"/>
      <c r="J181" s="201"/>
      <c r="K181" s="202">
        <f t="shared" si="14"/>
        <v>0</v>
      </c>
      <c r="L181" s="198"/>
      <c r="M181" s="49"/>
      <c r="N181" s="203"/>
      <c r="O181" s="204" t="s">
        <v>38</v>
      </c>
      <c r="P181" s="125">
        <f t="shared" si="15"/>
        <v>0</v>
      </c>
      <c r="Q181" s="125">
        <f t="shared" si="16"/>
        <v>0</v>
      </c>
      <c r="R181" s="125">
        <f t="shared" si="17"/>
        <v>0</v>
      </c>
      <c r="S181" s="29"/>
      <c r="T181" s="205">
        <f t="shared" si="18"/>
        <v>0</v>
      </c>
      <c r="U181" s="205">
        <v>0</v>
      </c>
      <c r="V181" s="205">
        <f t="shared" si="19"/>
        <v>0</v>
      </c>
      <c r="W181" s="205">
        <v>0</v>
      </c>
      <c r="X181" s="206">
        <f t="shared" si="20"/>
        <v>0</v>
      </c>
      <c r="AR181" s="10" t="s">
        <v>84</v>
      </c>
      <c r="AT181" s="10" t="s">
        <v>146</v>
      </c>
      <c r="AU181" s="10" t="s">
        <v>78</v>
      </c>
      <c r="AY181" s="10" t="s">
        <v>144</v>
      </c>
      <c r="BE181" s="207">
        <f t="shared" si="21"/>
        <v>0</v>
      </c>
      <c r="BF181" s="207">
        <f t="shared" si="22"/>
        <v>0</v>
      </c>
      <c r="BG181" s="207">
        <f t="shared" si="23"/>
        <v>0</v>
      </c>
      <c r="BH181" s="207">
        <f t="shared" si="24"/>
        <v>0</v>
      </c>
      <c r="BI181" s="207">
        <f t="shared" si="25"/>
        <v>0</v>
      </c>
      <c r="BJ181" s="10" t="s">
        <v>74</v>
      </c>
      <c r="BK181" s="207">
        <f t="shared" si="26"/>
        <v>0</v>
      </c>
      <c r="BL181" s="10" t="s">
        <v>84</v>
      </c>
      <c r="BM181" s="10" t="s">
        <v>1460</v>
      </c>
    </row>
    <row r="182" spans="2:65" s="27" customFormat="1" ht="16.5" customHeight="1">
      <c r="B182" s="28"/>
      <c r="C182" s="245" t="s">
        <v>422</v>
      </c>
      <c r="D182" s="245" t="s">
        <v>281</v>
      </c>
      <c r="E182" s="246" t="s">
        <v>1461</v>
      </c>
      <c r="F182" s="247" t="s">
        <v>1462</v>
      </c>
      <c r="G182" s="248" t="s">
        <v>307</v>
      </c>
      <c r="H182" s="249">
        <v>4.06</v>
      </c>
      <c r="I182" s="250"/>
      <c r="J182" s="251"/>
      <c r="K182" s="252">
        <f t="shared" si="14"/>
        <v>0</v>
      </c>
      <c r="L182" s="247"/>
      <c r="M182" s="253"/>
      <c r="N182" s="254"/>
      <c r="O182" s="204" t="s">
        <v>38</v>
      </c>
      <c r="P182" s="125">
        <f t="shared" si="15"/>
        <v>0</v>
      </c>
      <c r="Q182" s="125">
        <f t="shared" si="16"/>
        <v>0</v>
      </c>
      <c r="R182" s="125">
        <f t="shared" si="17"/>
        <v>0</v>
      </c>
      <c r="S182" s="29"/>
      <c r="T182" s="205">
        <f t="shared" si="18"/>
        <v>0</v>
      </c>
      <c r="U182" s="205">
        <v>0.00283</v>
      </c>
      <c r="V182" s="205">
        <f t="shared" si="19"/>
        <v>0.0114898</v>
      </c>
      <c r="W182" s="205">
        <v>0</v>
      </c>
      <c r="X182" s="206">
        <f t="shared" si="20"/>
        <v>0</v>
      </c>
      <c r="AR182" s="10" t="s">
        <v>96</v>
      </c>
      <c r="AT182" s="10" t="s">
        <v>281</v>
      </c>
      <c r="AU182" s="10" t="s">
        <v>78</v>
      </c>
      <c r="AY182" s="10" t="s">
        <v>144</v>
      </c>
      <c r="BE182" s="207">
        <f t="shared" si="21"/>
        <v>0</v>
      </c>
      <c r="BF182" s="207">
        <f t="shared" si="22"/>
        <v>0</v>
      </c>
      <c r="BG182" s="207">
        <f t="shared" si="23"/>
        <v>0</v>
      </c>
      <c r="BH182" s="207">
        <f t="shared" si="24"/>
        <v>0</v>
      </c>
      <c r="BI182" s="207">
        <f t="shared" si="25"/>
        <v>0</v>
      </c>
      <c r="BJ182" s="10" t="s">
        <v>74</v>
      </c>
      <c r="BK182" s="207">
        <f t="shared" si="26"/>
        <v>0</v>
      </c>
      <c r="BL182" s="10" t="s">
        <v>84</v>
      </c>
      <c r="BM182" s="10" t="s">
        <v>1463</v>
      </c>
    </row>
    <row r="183" spans="2:65" s="27" customFormat="1" ht="16.5" customHeight="1">
      <c r="B183" s="28"/>
      <c r="C183" s="245" t="s">
        <v>426</v>
      </c>
      <c r="D183" s="245" t="s">
        <v>281</v>
      </c>
      <c r="E183" s="246" t="s">
        <v>1293</v>
      </c>
      <c r="F183" s="247" t="s">
        <v>1294</v>
      </c>
      <c r="G183" s="248" t="s">
        <v>307</v>
      </c>
      <c r="H183" s="249">
        <v>4</v>
      </c>
      <c r="I183" s="250"/>
      <c r="J183" s="251"/>
      <c r="K183" s="252">
        <f t="shared" si="14"/>
        <v>0</v>
      </c>
      <c r="L183" s="247"/>
      <c r="M183" s="253"/>
      <c r="N183" s="254"/>
      <c r="O183" s="204" t="s">
        <v>38</v>
      </c>
      <c r="P183" s="125">
        <f t="shared" si="15"/>
        <v>0</v>
      </c>
      <c r="Q183" s="125">
        <f t="shared" si="16"/>
        <v>0</v>
      </c>
      <c r="R183" s="125">
        <f t="shared" si="17"/>
        <v>0</v>
      </c>
      <c r="S183" s="29"/>
      <c r="T183" s="205">
        <f t="shared" si="18"/>
        <v>0</v>
      </c>
      <c r="U183" s="205">
        <v>0.0024</v>
      </c>
      <c r="V183" s="205">
        <f t="shared" si="19"/>
        <v>0.0096</v>
      </c>
      <c r="W183" s="205">
        <v>0</v>
      </c>
      <c r="X183" s="206">
        <f t="shared" si="20"/>
        <v>0</v>
      </c>
      <c r="AR183" s="10" t="s">
        <v>96</v>
      </c>
      <c r="AT183" s="10" t="s">
        <v>281</v>
      </c>
      <c r="AU183" s="10" t="s">
        <v>78</v>
      </c>
      <c r="AY183" s="10" t="s">
        <v>144</v>
      </c>
      <c r="BE183" s="207">
        <f t="shared" si="21"/>
        <v>0</v>
      </c>
      <c r="BF183" s="207">
        <f t="shared" si="22"/>
        <v>0</v>
      </c>
      <c r="BG183" s="207">
        <f t="shared" si="23"/>
        <v>0</v>
      </c>
      <c r="BH183" s="207">
        <f t="shared" si="24"/>
        <v>0</v>
      </c>
      <c r="BI183" s="207">
        <f t="shared" si="25"/>
        <v>0</v>
      </c>
      <c r="BJ183" s="10" t="s">
        <v>74</v>
      </c>
      <c r="BK183" s="207">
        <f t="shared" si="26"/>
        <v>0</v>
      </c>
      <c r="BL183" s="10" t="s">
        <v>84</v>
      </c>
      <c r="BM183" s="10" t="s">
        <v>1464</v>
      </c>
    </row>
    <row r="184" spans="2:65" s="27" customFormat="1" ht="16.5" customHeight="1">
      <c r="B184" s="28"/>
      <c r="C184" s="196" t="s">
        <v>430</v>
      </c>
      <c r="D184" s="196" t="s">
        <v>146</v>
      </c>
      <c r="E184" s="197" t="s">
        <v>1296</v>
      </c>
      <c r="F184" s="198" t="s">
        <v>1297</v>
      </c>
      <c r="G184" s="199" t="s">
        <v>161</v>
      </c>
      <c r="H184" s="200">
        <v>4</v>
      </c>
      <c r="I184" s="201"/>
      <c r="J184" s="201"/>
      <c r="K184" s="202">
        <f t="shared" si="14"/>
        <v>0</v>
      </c>
      <c r="L184" s="198"/>
      <c r="M184" s="49"/>
      <c r="N184" s="203"/>
      <c r="O184" s="204" t="s">
        <v>38</v>
      </c>
      <c r="P184" s="125">
        <f t="shared" si="15"/>
        <v>0</v>
      </c>
      <c r="Q184" s="125">
        <f t="shared" si="16"/>
        <v>0</v>
      </c>
      <c r="R184" s="125">
        <f t="shared" si="17"/>
        <v>0</v>
      </c>
      <c r="S184" s="29"/>
      <c r="T184" s="205">
        <f t="shared" si="18"/>
        <v>0</v>
      </c>
      <c r="U184" s="205">
        <v>0</v>
      </c>
      <c r="V184" s="205">
        <f t="shared" si="19"/>
        <v>0</v>
      </c>
      <c r="W184" s="205">
        <v>0</v>
      </c>
      <c r="X184" s="206">
        <f t="shared" si="20"/>
        <v>0</v>
      </c>
      <c r="AR184" s="10" t="s">
        <v>84</v>
      </c>
      <c r="AT184" s="10" t="s">
        <v>146</v>
      </c>
      <c r="AU184" s="10" t="s">
        <v>78</v>
      </c>
      <c r="AY184" s="10" t="s">
        <v>144</v>
      </c>
      <c r="BE184" s="207">
        <f t="shared" si="21"/>
        <v>0</v>
      </c>
      <c r="BF184" s="207">
        <f t="shared" si="22"/>
        <v>0</v>
      </c>
      <c r="BG184" s="207">
        <f t="shared" si="23"/>
        <v>0</v>
      </c>
      <c r="BH184" s="207">
        <f t="shared" si="24"/>
        <v>0</v>
      </c>
      <c r="BI184" s="207">
        <f t="shared" si="25"/>
        <v>0</v>
      </c>
      <c r="BJ184" s="10" t="s">
        <v>74</v>
      </c>
      <c r="BK184" s="207">
        <f t="shared" si="26"/>
        <v>0</v>
      </c>
      <c r="BL184" s="10" t="s">
        <v>84</v>
      </c>
      <c r="BM184" s="10" t="s">
        <v>1465</v>
      </c>
    </row>
    <row r="185" spans="2:65" s="27" customFormat="1" ht="16.5" customHeight="1">
      <c r="B185" s="28"/>
      <c r="C185" s="196" t="s">
        <v>434</v>
      </c>
      <c r="D185" s="196" t="s">
        <v>146</v>
      </c>
      <c r="E185" s="197" t="s">
        <v>1466</v>
      </c>
      <c r="F185" s="198" t="s">
        <v>1467</v>
      </c>
      <c r="G185" s="199" t="s">
        <v>161</v>
      </c>
      <c r="H185" s="200">
        <v>97.5</v>
      </c>
      <c r="I185" s="201"/>
      <c r="J185" s="201"/>
      <c r="K185" s="202">
        <f t="shared" si="14"/>
        <v>0</v>
      </c>
      <c r="L185" s="198"/>
      <c r="M185" s="49"/>
      <c r="N185" s="203"/>
      <c r="O185" s="204" t="s">
        <v>38</v>
      </c>
      <c r="P185" s="125">
        <f t="shared" si="15"/>
        <v>0</v>
      </c>
      <c r="Q185" s="125">
        <f t="shared" si="16"/>
        <v>0</v>
      </c>
      <c r="R185" s="125">
        <f t="shared" si="17"/>
        <v>0</v>
      </c>
      <c r="S185" s="29"/>
      <c r="T185" s="205">
        <f t="shared" si="18"/>
        <v>0</v>
      </c>
      <c r="U185" s="205">
        <v>0</v>
      </c>
      <c r="V185" s="205">
        <f t="shared" si="19"/>
        <v>0</v>
      </c>
      <c r="W185" s="205">
        <v>0</v>
      </c>
      <c r="X185" s="206">
        <f t="shared" si="20"/>
        <v>0</v>
      </c>
      <c r="AR185" s="10" t="s">
        <v>84</v>
      </c>
      <c r="AT185" s="10" t="s">
        <v>146</v>
      </c>
      <c r="AU185" s="10" t="s">
        <v>78</v>
      </c>
      <c r="AY185" s="10" t="s">
        <v>144</v>
      </c>
      <c r="BE185" s="207">
        <f t="shared" si="21"/>
        <v>0</v>
      </c>
      <c r="BF185" s="207">
        <f t="shared" si="22"/>
        <v>0</v>
      </c>
      <c r="BG185" s="207">
        <f t="shared" si="23"/>
        <v>0</v>
      </c>
      <c r="BH185" s="207">
        <f t="shared" si="24"/>
        <v>0</v>
      </c>
      <c r="BI185" s="207">
        <f t="shared" si="25"/>
        <v>0</v>
      </c>
      <c r="BJ185" s="10" t="s">
        <v>74</v>
      </c>
      <c r="BK185" s="207">
        <f t="shared" si="26"/>
        <v>0</v>
      </c>
      <c r="BL185" s="10" t="s">
        <v>84</v>
      </c>
      <c r="BM185" s="10" t="s">
        <v>1468</v>
      </c>
    </row>
    <row r="186" spans="2:65" s="27" customFormat="1" ht="16.5" customHeight="1">
      <c r="B186" s="28"/>
      <c r="C186" s="196" t="s">
        <v>438</v>
      </c>
      <c r="D186" s="196" t="s">
        <v>146</v>
      </c>
      <c r="E186" s="197" t="s">
        <v>632</v>
      </c>
      <c r="F186" s="198" t="s">
        <v>1469</v>
      </c>
      <c r="G186" s="199" t="s">
        <v>161</v>
      </c>
      <c r="H186" s="200">
        <v>4</v>
      </c>
      <c r="I186" s="201"/>
      <c r="J186" s="201"/>
      <c r="K186" s="202">
        <f t="shared" si="14"/>
        <v>0</v>
      </c>
      <c r="L186" s="198"/>
      <c r="M186" s="49"/>
      <c r="N186" s="203"/>
      <c r="O186" s="204" t="s">
        <v>38</v>
      </c>
      <c r="P186" s="125">
        <f t="shared" si="15"/>
        <v>0</v>
      </c>
      <c r="Q186" s="125">
        <f t="shared" si="16"/>
        <v>0</v>
      </c>
      <c r="R186" s="125">
        <f t="shared" si="17"/>
        <v>0</v>
      </c>
      <c r="S186" s="29"/>
      <c r="T186" s="205">
        <f t="shared" si="18"/>
        <v>0</v>
      </c>
      <c r="U186" s="205">
        <v>0</v>
      </c>
      <c r="V186" s="205">
        <f t="shared" si="19"/>
        <v>0</v>
      </c>
      <c r="W186" s="205">
        <v>0</v>
      </c>
      <c r="X186" s="206">
        <f t="shared" si="20"/>
        <v>0</v>
      </c>
      <c r="AR186" s="10" t="s">
        <v>84</v>
      </c>
      <c r="AT186" s="10" t="s">
        <v>146</v>
      </c>
      <c r="AU186" s="10" t="s">
        <v>78</v>
      </c>
      <c r="AY186" s="10" t="s">
        <v>144</v>
      </c>
      <c r="BE186" s="207">
        <f t="shared" si="21"/>
        <v>0</v>
      </c>
      <c r="BF186" s="207">
        <f t="shared" si="22"/>
        <v>0</v>
      </c>
      <c r="BG186" s="207">
        <f t="shared" si="23"/>
        <v>0</v>
      </c>
      <c r="BH186" s="207">
        <f t="shared" si="24"/>
        <v>0</v>
      </c>
      <c r="BI186" s="207">
        <f t="shared" si="25"/>
        <v>0</v>
      </c>
      <c r="BJ186" s="10" t="s">
        <v>74</v>
      </c>
      <c r="BK186" s="207">
        <f t="shared" si="26"/>
        <v>0</v>
      </c>
      <c r="BL186" s="10" t="s">
        <v>84</v>
      </c>
      <c r="BM186" s="10" t="s">
        <v>1470</v>
      </c>
    </row>
    <row r="187" spans="2:65" s="27" customFormat="1" ht="16.5" customHeight="1">
      <c r="B187" s="28"/>
      <c r="C187" s="196" t="s">
        <v>442</v>
      </c>
      <c r="D187" s="196" t="s">
        <v>146</v>
      </c>
      <c r="E187" s="197" t="s">
        <v>1471</v>
      </c>
      <c r="F187" s="198" t="s">
        <v>1472</v>
      </c>
      <c r="G187" s="199" t="s">
        <v>161</v>
      </c>
      <c r="H187" s="200">
        <v>97.5</v>
      </c>
      <c r="I187" s="201"/>
      <c r="J187" s="201"/>
      <c r="K187" s="202">
        <f t="shared" si="14"/>
        <v>0</v>
      </c>
      <c r="L187" s="198"/>
      <c r="M187" s="49"/>
      <c r="N187" s="203"/>
      <c r="O187" s="204" t="s">
        <v>38</v>
      </c>
      <c r="P187" s="125">
        <f t="shared" si="15"/>
        <v>0</v>
      </c>
      <c r="Q187" s="125">
        <f t="shared" si="16"/>
        <v>0</v>
      </c>
      <c r="R187" s="125">
        <f t="shared" si="17"/>
        <v>0</v>
      </c>
      <c r="S187" s="29"/>
      <c r="T187" s="205">
        <f t="shared" si="18"/>
        <v>0</v>
      </c>
      <c r="U187" s="205">
        <v>0</v>
      </c>
      <c r="V187" s="205">
        <f t="shared" si="19"/>
        <v>0</v>
      </c>
      <c r="W187" s="205">
        <v>0</v>
      </c>
      <c r="X187" s="206">
        <f t="shared" si="20"/>
        <v>0</v>
      </c>
      <c r="AR187" s="10" t="s">
        <v>84</v>
      </c>
      <c r="AT187" s="10" t="s">
        <v>146</v>
      </c>
      <c r="AU187" s="10" t="s">
        <v>78</v>
      </c>
      <c r="AY187" s="10" t="s">
        <v>144</v>
      </c>
      <c r="BE187" s="207">
        <f t="shared" si="21"/>
        <v>0</v>
      </c>
      <c r="BF187" s="207">
        <f t="shared" si="22"/>
        <v>0</v>
      </c>
      <c r="BG187" s="207">
        <f t="shared" si="23"/>
        <v>0</v>
      </c>
      <c r="BH187" s="207">
        <f t="shared" si="24"/>
        <v>0</v>
      </c>
      <c r="BI187" s="207">
        <f t="shared" si="25"/>
        <v>0</v>
      </c>
      <c r="BJ187" s="10" t="s">
        <v>74</v>
      </c>
      <c r="BK187" s="207">
        <f t="shared" si="26"/>
        <v>0</v>
      </c>
      <c r="BL187" s="10" t="s">
        <v>84</v>
      </c>
      <c r="BM187" s="10" t="s">
        <v>1473</v>
      </c>
    </row>
    <row r="188" spans="2:65" s="27" customFormat="1" ht="16.5" customHeight="1">
      <c r="B188" s="28"/>
      <c r="C188" s="196" t="s">
        <v>446</v>
      </c>
      <c r="D188" s="196" t="s">
        <v>146</v>
      </c>
      <c r="E188" s="197" t="s">
        <v>355</v>
      </c>
      <c r="F188" s="198" t="s">
        <v>1305</v>
      </c>
      <c r="G188" s="199" t="s">
        <v>307</v>
      </c>
      <c r="H188" s="200">
        <v>5</v>
      </c>
      <c r="I188" s="201"/>
      <c r="J188" s="201"/>
      <c r="K188" s="202">
        <f t="shared" si="14"/>
        <v>0</v>
      </c>
      <c r="L188" s="198"/>
      <c r="M188" s="49"/>
      <c r="N188" s="203"/>
      <c r="O188" s="204" t="s">
        <v>38</v>
      </c>
      <c r="P188" s="125">
        <f t="shared" si="15"/>
        <v>0</v>
      </c>
      <c r="Q188" s="125">
        <f t="shared" si="16"/>
        <v>0</v>
      </c>
      <c r="R188" s="125">
        <f t="shared" si="17"/>
        <v>0</v>
      </c>
      <c r="S188" s="29"/>
      <c r="T188" s="205">
        <f t="shared" si="18"/>
        <v>0</v>
      </c>
      <c r="U188" s="205">
        <v>0.46156</v>
      </c>
      <c r="V188" s="205">
        <f t="shared" si="19"/>
        <v>2.3078000000000003</v>
      </c>
      <c r="W188" s="205">
        <v>0</v>
      </c>
      <c r="X188" s="206">
        <f t="shared" si="20"/>
        <v>0</v>
      </c>
      <c r="AR188" s="10" t="s">
        <v>84</v>
      </c>
      <c r="AT188" s="10" t="s">
        <v>146</v>
      </c>
      <c r="AU188" s="10" t="s">
        <v>78</v>
      </c>
      <c r="AY188" s="10" t="s">
        <v>144</v>
      </c>
      <c r="BE188" s="207">
        <f t="shared" si="21"/>
        <v>0</v>
      </c>
      <c r="BF188" s="207">
        <f t="shared" si="22"/>
        <v>0</v>
      </c>
      <c r="BG188" s="207">
        <f t="shared" si="23"/>
        <v>0</v>
      </c>
      <c r="BH188" s="207">
        <f t="shared" si="24"/>
        <v>0</v>
      </c>
      <c r="BI188" s="207">
        <f t="shared" si="25"/>
        <v>0</v>
      </c>
      <c r="BJ188" s="10" t="s">
        <v>74</v>
      </c>
      <c r="BK188" s="207">
        <f t="shared" si="26"/>
        <v>0</v>
      </c>
      <c r="BL188" s="10" t="s">
        <v>84</v>
      </c>
      <c r="BM188" s="10" t="s">
        <v>1474</v>
      </c>
    </row>
    <row r="189" spans="2:65" s="27" customFormat="1" ht="16.5" customHeight="1">
      <c r="B189" s="28"/>
      <c r="C189" s="196" t="s">
        <v>452</v>
      </c>
      <c r="D189" s="196" t="s">
        <v>146</v>
      </c>
      <c r="E189" s="197" t="s">
        <v>617</v>
      </c>
      <c r="F189" s="198" t="s">
        <v>618</v>
      </c>
      <c r="G189" s="199" t="s">
        <v>307</v>
      </c>
      <c r="H189" s="200">
        <v>4</v>
      </c>
      <c r="I189" s="201"/>
      <c r="J189" s="201"/>
      <c r="K189" s="202">
        <f t="shared" si="14"/>
        <v>0</v>
      </c>
      <c r="L189" s="198"/>
      <c r="M189" s="49"/>
      <c r="N189" s="203"/>
      <c r="O189" s="204" t="s">
        <v>38</v>
      </c>
      <c r="P189" s="125">
        <f t="shared" si="15"/>
        <v>0</v>
      </c>
      <c r="Q189" s="125">
        <f t="shared" si="16"/>
        <v>0</v>
      </c>
      <c r="R189" s="125">
        <f t="shared" si="17"/>
        <v>0</v>
      </c>
      <c r="S189" s="29"/>
      <c r="T189" s="205">
        <f t="shared" si="18"/>
        <v>0</v>
      </c>
      <c r="U189" s="205">
        <v>0.06383</v>
      </c>
      <c r="V189" s="205">
        <f t="shared" si="19"/>
        <v>0.25532</v>
      </c>
      <c r="W189" s="205">
        <v>0</v>
      </c>
      <c r="X189" s="206">
        <f t="shared" si="20"/>
        <v>0</v>
      </c>
      <c r="AR189" s="10" t="s">
        <v>84</v>
      </c>
      <c r="AT189" s="10" t="s">
        <v>146</v>
      </c>
      <c r="AU189" s="10" t="s">
        <v>78</v>
      </c>
      <c r="AY189" s="10" t="s">
        <v>144</v>
      </c>
      <c r="BE189" s="207">
        <f t="shared" si="21"/>
        <v>0</v>
      </c>
      <c r="BF189" s="207">
        <f t="shared" si="22"/>
        <v>0</v>
      </c>
      <c r="BG189" s="207">
        <f t="shared" si="23"/>
        <v>0</v>
      </c>
      <c r="BH189" s="207">
        <f t="shared" si="24"/>
        <v>0</v>
      </c>
      <c r="BI189" s="207">
        <f t="shared" si="25"/>
        <v>0</v>
      </c>
      <c r="BJ189" s="10" t="s">
        <v>74</v>
      </c>
      <c r="BK189" s="207">
        <f t="shared" si="26"/>
        <v>0</v>
      </c>
      <c r="BL189" s="10" t="s">
        <v>84</v>
      </c>
      <c r="BM189" s="10" t="s">
        <v>1475</v>
      </c>
    </row>
    <row r="190" spans="2:65" s="27" customFormat="1" ht="16.5" customHeight="1">
      <c r="B190" s="28"/>
      <c r="C190" s="245" t="s">
        <v>460</v>
      </c>
      <c r="D190" s="245" t="s">
        <v>281</v>
      </c>
      <c r="E190" s="246" t="s">
        <v>620</v>
      </c>
      <c r="F190" s="247" t="s">
        <v>621</v>
      </c>
      <c r="G190" s="248" t="s">
        <v>307</v>
      </c>
      <c r="H190" s="249">
        <v>4</v>
      </c>
      <c r="I190" s="250"/>
      <c r="J190" s="251"/>
      <c r="K190" s="252">
        <f t="shared" si="14"/>
        <v>0</v>
      </c>
      <c r="L190" s="247"/>
      <c r="M190" s="253"/>
      <c r="N190" s="254"/>
      <c r="O190" s="204" t="s">
        <v>38</v>
      </c>
      <c r="P190" s="125">
        <f t="shared" si="15"/>
        <v>0</v>
      </c>
      <c r="Q190" s="125">
        <f t="shared" si="16"/>
        <v>0</v>
      </c>
      <c r="R190" s="125">
        <f t="shared" si="17"/>
        <v>0</v>
      </c>
      <c r="S190" s="29"/>
      <c r="T190" s="205">
        <f t="shared" si="18"/>
        <v>0</v>
      </c>
      <c r="U190" s="205">
        <v>0.0065</v>
      </c>
      <c r="V190" s="205">
        <f t="shared" si="19"/>
        <v>0.026</v>
      </c>
      <c r="W190" s="205">
        <v>0</v>
      </c>
      <c r="X190" s="206">
        <f t="shared" si="20"/>
        <v>0</v>
      </c>
      <c r="AR190" s="10" t="s">
        <v>96</v>
      </c>
      <c r="AT190" s="10" t="s">
        <v>281</v>
      </c>
      <c r="AU190" s="10" t="s">
        <v>78</v>
      </c>
      <c r="AY190" s="10" t="s">
        <v>144</v>
      </c>
      <c r="BE190" s="207">
        <f t="shared" si="21"/>
        <v>0</v>
      </c>
      <c r="BF190" s="207">
        <f t="shared" si="22"/>
        <v>0</v>
      </c>
      <c r="BG190" s="207">
        <f t="shared" si="23"/>
        <v>0</v>
      </c>
      <c r="BH190" s="207">
        <f t="shared" si="24"/>
        <v>0</v>
      </c>
      <c r="BI190" s="207">
        <f t="shared" si="25"/>
        <v>0</v>
      </c>
      <c r="BJ190" s="10" t="s">
        <v>74</v>
      </c>
      <c r="BK190" s="207">
        <f t="shared" si="26"/>
        <v>0</v>
      </c>
      <c r="BL190" s="10" t="s">
        <v>84</v>
      </c>
      <c r="BM190" s="10" t="s">
        <v>1476</v>
      </c>
    </row>
    <row r="191" spans="2:65" s="27" customFormat="1" ht="16.5" customHeight="1">
      <c r="B191" s="28"/>
      <c r="C191" s="245" t="s">
        <v>466</v>
      </c>
      <c r="D191" s="245" t="s">
        <v>281</v>
      </c>
      <c r="E191" s="246" t="s">
        <v>607</v>
      </c>
      <c r="F191" s="247" t="s">
        <v>608</v>
      </c>
      <c r="G191" s="248" t="s">
        <v>307</v>
      </c>
      <c r="H191" s="249">
        <v>6</v>
      </c>
      <c r="I191" s="250"/>
      <c r="J191" s="251"/>
      <c r="K191" s="252">
        <f t="shared" si="14"/>
        <v>0</v>
      </c>
      <c r="L191" s="247"/>
      <c r="M191" s="253"/>
      <c r="N191" s="254"/>
      <c r="O191" s="204" t="s">
        <v>38</v>
      </c>
      <c r="P191" s="125">
        <f t="shared" si="15"/>
        <v>0</v>
      </c>
      <c r="Q191" s="125">
        <f t="shared" si="16"/>
        <v>0</v>
      </c>
      <c r="R191" s="125">
        <f t="shared" si="17"/>
        <v>0</v>
      </c>
      <c r="S191" s="29"/>
      <c r="T191" s="205">
        <f t="shared" si="18"/>
        <v>0</v>
      </c>
      <c r="U191" s="205">
        <v>0.0065</v>
      </c>
      <c r="V191" s="205">
        <f t="shared" si="19"/>
        <v>0.039</v>
      </c>
      <c r="W191" s="205">
        <v>0</v>
      </c>
      <c r="X191" s="206">
        <f t="shared" si="20"/>
        <v>0</v>
      </c>
      <c r="AR191" s="10" t="s">
        <v>96</v>
      </c>
      <c r="AT191" s="10" t="s">
        <v>281</v>
      </c>
      <c r="AU191" s="10" t="s">
        <v>78</v>
      </c>
      <c r="AY191" s="10" t="s">
        <v>144</v>
      </c>
      <c r="BE191" s="207">
        <f t="shared" si="21"/>
        <v>0</v>
      </c>
      <c r="BF191" s="207">
        <f t="shared" si="22"/>
        <v>0</v>
      </c>
      <c r="BG191" s="207">
        <f t="shared" si="23"/>
        <v>0</v>
      </c>
      <c r="BH191" s="207">
        <f t="shared" si="24"/>
        <v>0</v>
      </c>
      <c r="BI191" s="207">
        <f t="shared" si="25"/>
        <v>0</v>
      </c>
      <c r="BJ191" s="10" t="s">
        <v>74</v>
      </c>
      <c r="BK191" s="207">
        <f t="shared" si="26"/>
        <v>0</v>
      </c>
      <c r="BL191" s="10" t="s">
        <v>84</v>
      </c>
      <c r="BM191" s="10" t="s">
        <v>1477</v>
      </c>
    </row>
    <row r="192" spans="2:51" s="208" customFormat="1" ht="13.5">
      <c r="B192" s="209"/>
      <c r="C192" s="210"/>
      <c r="D192" s="211" t="s">
        <v>163</v>
      </c>
      <c r="E192" s="212"/>
      <c r="F192" s="213" t="s">
        <v>1478</v>
      </c>
      <c r="G192" s="210"/>
      <c r="H192" s="214">
        <v>6</v>
      </c>
      <c r="I192" s="215"/>
      <c r="J192" s="215"/>
      <c r="K192" s="210"/>
      <c r="L192" s="210"/>
      <c r="M192" s="216"/>
      <c r="N192" s="217"/>
      <c r="O192" s="218"/>
      <c r="P192" s="218"/>
      <c r="Q192" s="218"/>
      <c r="R192" s="218"/>
      <c r="S192" s="218"/>
      <c r="T192" s="218"/>
      <c r="U192" s="218"/>
      <c r="V192" s="218"/>
      <c r="W192" s="218"/>
      <c r="X192" s="219"/>
      <c r="AT192" s="220" t="s">
        <v>163</v>
      </c>
      <c r="AU192" s="220" t="s">
        <v>78</v>
      </c>
      <c r="AV192" s="208" t="s">
        <v>78</v>
      </c>
      <c r="AW192" s="208" t="s">
        <v>7</v>
      </c>
      <c r="AX192" s="208" t="s">
        <v>74</v>
      </c>
      <c r="AY192" s="220" t="s">
        <v>144</v>
      </c>
    </row>
    <row r="193" spans="2:65" s="27" customFormat="1" ht="16.5" customHeight="1">
      <c r="B193" s="28"/>
      <c r="C193" s="196" t="s">
        <v>471</v>
      </c>
      <c r="D193" s="196" t="s">
        <v>146</v>
      </c>
      <c r="E193" s="197" t="s">
        <v>1311</v>
      </c>
      <c r="F193" s="198" t="s">
        <v>1312</v>
      </c>
      <c r="G193" s="199" t="s">
        <v>307</v>
      </c>
      <c r="H193" s="200">
        <v>2</v>
      </c>
      <c r="I193" s="201"/>
      <c r="J193" s="201"/>
      <c r="K193" s="202">
        <f aca="true" t="shared" si="27" ref="K193:K198">ROUND(P193*H193,2)</f>
        <v>0</v>
      </c>
      <c r="L193" s="198"/>
      <c r="M193" s="49"/>
      <c r="N193" s="203"/>
      <c r="O193" s="204" t="s">
        <v>38</v>
      </c>
      <c r="P193" s="125">
        <f aca="true" t="shared" si="28" ref="P193:P198">I193+J193</f>
        <v>0</v>
      </c>
      <c r="Q193" s="125">
        <f aca="true" t="shared" si="29" ref="Q193:Q198">ROUND(I193*H193,2)</f>
        <v>0</v>
      </c>
      <c r="R193" s="125">
        <f aca="true" t="shared" si="30" ref="R193:R198">ROUND(J193*H193,2)</f>
        <v>0</v>
      </c>
      <c r="S193" s="29"/>
      <c r="T193" s="205">
        <f aca="true" t="shared" si="31" ref="T193:T198">S193*H193</f>
        <v>0</v>
      </c>
      <c r="U193" s="205">
        <v>0.12303000000000001</v>
      </c>
      <c r="V193" s="205">
        <f aca="true" t="shared" si="32" ref="V193:V198">U193*H193</f>
        <v>0.24606000000000003</v>
      </c>
      <c r="W193" s="205">
        <v>0</v>
      </c>
      <c r="X193" s="206">
        <f aca="true" t="shared" si="33" ref="X193:X198">W193*H193</f>
        <v>0</v>
      </c>
      <c r="AR193" s="10" t="s">
        <v>84</v>
      </c>
      <c r="AT193" s="10" t="s">
        <v>146</v>
      </c>
      <c r="AU193" s="10" t="s">
        <v>78</v>
      </c>
      <c r="AY193" s="10" t="s">
        <v>144</v>
      </c>
      <c r="BE193" s="207">
        <f aca="true" t="shared" si="34" ref="BE193:BE198">IF(O193="základní",K193,0)</f>
        <v>0</v>
      </c>
      <c r="BF193" s="207">
        <f aca="true" t="shared" si="35" ref="BF193:BF198">IF(O193="snížená",K193,0)</f>
        <v>0</v>
      </c>
      <c r="BG193" s="207">
        <f aca="true" t="shared" si="36" ref="BG193:BG198">IF(O193="zákl. přenesená",K193,0)</f>
        <v>0</v>
      </c>
      <c r="BH193" s="207">
        <f aca="true" t="shared" si="37" ref="BH193:BH198">IF(O193="sníž. přenesená",K193,0)</f>
        <v>0</v>
      </c>
      <c r="BI193" s="207">
        <f aca="true" t="shared" si="38" ref="BI193:BI198">IF(O193="nulová",K193,0)</f>
        <v>0</v>
      </c>
      <c r="BJ193" s="10" t="s">
        <v>74</v>
      </c>
      <c r="BK193" s="207">
        <f aca="true" t="shared" si="39" ref="BK193:BK198">ROUND(P193*H193,2)</f>
        <v>0</v>
      </c>
      <c r="BL193" s="10" t="s">
        <v>84</v>
      </c>
      <c r="BM193" s="10" t="s">
        <v>1479</v>
      </c>
    </row>
    <row r="194" spans="2:65" s="27" customFormat="1" ht="16.5" customHeight="1">
      <c r="B194" s="28"/>
      <c r="C194" s="245" t="s">
        <v>475</v>
      </c>
      <c r="D194" s="245" t="s">
        <v>281</v>
      </c>
      <c r="E194" s="246" t="s">
        <v>1314</v>
      </c>
      <c r="F194" s="247" t="s">
        <v>1315</v>
      </c>
      <c r="G194" s="248" t="s">
        <v>307</v>
      </c>
      <c r="H194" s="249">
        <v>2</v>
      </c>
      <c r="I194" s="250"/>
      <c r="J194" s="251"/>
      <c r="K194" s="252">
        <f t="shared" si="27"/>
        <v>0</v>
      </c>
      <c r="L194" s="247"/>
      <c r="M194" s="253"/>
      <c r="N194" s="254"/>
      <c r="O194" s="204" t="s">
        <v>38</v>
      </c>
      <c r="P194" s="125">
        <f t="shared" si="28"/>
        <v>0</v>
      </c>
      <c r="Q194" s="125">
        <f t="shared" si="29"/>
        <v>0</v>
      </c>
      <c r="R194" s="125">
        <f t="shared" si="30"/>
        <v>0</v>
      </c>
      <c r="S194" s="29"/>
      <c r="T194" s="205">
        <f t="shared" si="31"/>
        <v>0</v>
      </c>
      <c r="U194" s="205">
        <v>0.01123</v>
      </c>
      <c r="V194" s="205">
        <f t="shared" si="32"/>
        <v>0.02246</v>
      </c>
      <c r="W194" s="205">
        <v>0</v>
      </c>
      <c r="X194" s="206">
        <f t="shared" si="33"/>
        <v>0</v>
      </c>
      <c r="AR194" s="10" t="s">
        <v>96</v>
      </c>
      <c r="AT194" s="10" t="s">
        <v>281</v>
      </c>
      <c r="AU194" s="10" t="s">
        <v>78</v>
      </c>
      <c r="AY194" s="10" t="s">
        <v>144</v>
      </c>
      <c r="BE194" s="207">
        <f t="shared" si="34"/>
        <v>0</v>
      </c>
      <c r="BF194" s="207">
        <f t="shared" si="35"/>
        <v>0</v>
      </c>
      <c r="BG194" s="207">
        <f t="shared" si="36"/>
        <v>0</v>
      </c>
      <c r="BH194" s="207">
        <f t="shared" si="37"/>
        <v>0</v>
      </c>
      <c r="BI194" s="207">
        <f t="shared" si="38"/>
        <v>0</v>
      </c>
      <c r="BJ194" s="10" t="s">
        <v>74</v>
      </c>
      <c r="BK194" s="207">
        <f t="shared" si="39"/>
        <v>0</v>
      </c>
      <c r="BL194" s="10" t="s">
        <v>84</v>
      </c>
      <c r="BM194" s="10" t="s">
        <v>1480</v>
      </c>
    </row>
    <row r="195" spans="2:65" s="27" customFormat="1" ht="16.5" customHeight="1">
      <c r="B195" s="28"/>
      <c r="C195" s="196" t="s">
        <v>479</v>
      </c>
      <c r="D195" s="196" t="s">
        <v>146</v>
      </c>
      <c r="E195" s="197" t="s">
        <v>636</v>
      </c>
      <c r="F195" s="198" t="s">
        <v>637</v>
      </c>
      <c r="G195" s="199" t="s">
        <v>307</v>
      </c>
      <c r="H195" s="200">
        <v>1</v>
      </c>
      <c r="I195" s="201"/>
      <c r="J195" s="201"/>
      <c r="K195" s="202">
        <f t="shared" si="27"/>
        <v>0</v>
      </c>
      <c r="L195" s="198"/>
      <c r="M195" s="49"/>
      <c r="N195" s="203"/>
      <c r="O195" s="204" t="s">
        <v>38</v>
      </c>
      <c r="P195" s="125">
        <f t="shared" si="28"/>
        <v>0</v>
      </c>
      <c r="Q195" s="125">
        <f t="shared" si="29"/>
        <v>0</v>
      </c>
      <c r="R195" s="125">
        <f t="shared" si="30"/>
        <v>0</v>
      </c>
      <c r="S195" s="29"/>
      <c r="T195" s="205">
        <f t="shared" si="31"/>
        <v>0</v>
      </c>
      <c r="U195" s="205">
        <v>0.30704000000000004</v>
      </c>
      <c r="V195" s="205">
        <f t="shared" si="32"/>
        <v>0.30704000000000004</v>
      </c>
      <c r="W195" s="205">
        <v>0</v>
      </c>
      <c r="X195" s="206">
        <f t="shared" si="33"/>
        <v>0</v>
      </c>
      <c r="AR195" s="10" t="s">
        <v>84</v>
      </c>
      <c r="AT195" s="10" t="s">
        <v>146</v>
      </c>
      <c r="AU195" s="10" t="s">
        <v>78</v>
      </c>
      <c r="AY195" s="10" t="s">
        <v>144</v>
      </c>
      <c r="BE195" s="207">
        <f t="shared" si="34"/>
        <v>0</v>
      </c>
      <c r="BF195" s="207">
        <f t="shared" si="35"/>
        <v>0</v>
      </c>
      <c r="BG195" s="207">
        <f t="shared" si="36"/>
        <v>0</v>
      </c>
      <c r="BH195" s="207">
        <f t="shared" si="37"/>
        <v>0</v>
      </c>
      <c r="BI195" s="207">
        <f t="shared" si="38"/>
        <v>0</v>
      </c>
      <c r="BJ195" s="10" t="s">
        <v>74</v>
      </c>
      <c r="BK195" s="207">
        <f t="shared" si="39"/>
        <v>0</v>
      </c>
      <c r="BL195" s="10" t="s">
        <v>84</v>
      </c>
      <c r="BM195" s="10" t="s">
        <v>1481</v>
      </c>
    </row>
    <row r="196" spans="2:65" s="27" customFormat="1" ht="16.5" customHeight="1">
      <c r="B196" s="28"/>
      <c r="C196" s="245" t="s">
        <v>483</v>
      </c>
      <c r="D196" s="245" t="s">
        <v>281</v>
      </c>
      <c r="E196" s="246" t="s">
        <v>1318</v>
      </c>
      <c r="F196" s="247" t="s">
        <v>1319</v>
      </c>
      <c r="G196" s="248" t="s">
        <v>307</v>
      </c>
      <c r="H196" s="249">
        <v>1</v>
      </c>
      <c r="I196" s="250"/>
      <c r="J196" s="251"/>
      <c r="K196" s="252">
        <f t="shared" si="27"/>
        <v>0</v>
      </c>
      <c r="L196" s="247"/>
      <c r="M196" s="253"/>
      <c r="N196" s="254"/>
      <c r="O196" s="204" t="s">
        <v>38</v>
      </c>
      <c r="P196" s="125">
        <f t="shared" si="28"/>
        <v>0</v>
      </c>
      <c r="Q196" s="125">
        <f t="shared" si="29"/>
        <v>0</v>
      </c>
      <c r="R196" s="125">
        <f t="shared" si="30"/>
        <v>0</v>
      </c>
      <c r="S196" s="29"/>
      <c r="T196" s="205">
        <f t="shared" si="31"/>
        <v>0</v>
      </c>
      <c r="U196" s="205">
        <v>0.0322</v>
      </c>
      <c r="V196" s="205">
        <f t="shared" si="32"/>
        <v>0.0322</v>
      </c>
      <c r="W196" s="205">
        <v>0</v>
      </c>
      <c r="X196" s="206">
        <f t="shared" si="33"/>
        <v>0</v>
      </c>
      <c r="AR196" s="10" t="s">
        <v>96</v>
      </c>
      <c r="AT196" s="10" t="s">
        <v>281</v>
      </c>
      <c r="AU196" s="10" t="s">
        <v>78</v>
      </c>
      <c r="AY196" s="10" t="s">
        <v>144</v>
      </c>
      <c r="BE196" s="207">
        <f t="shared" si="34"/>
        <v>0</v>
      </c>
      <c r="BF196" s="207">
        <f t="shared" si="35"/>
        <v>0</v>
      </c>
      <c r="BG196" s="207">
        <f t="shared" si="36"/>
        <v>0</v>
      </c>
      <c r="BH196" s="207">
        <f t="shared" si="37"/>
        <v>0</v>
      </c>
      <c r="BI196" s="207">
        <f t="shared" si="38"/>
        <v>0</v>
      </c>
      <c r="BJ196" s="10" t="s">
        <v>74</v>
      </c>
      <c r="BK196" s="207">
        <f t="shared" si="39"/>
        <v>0</v>
      </c>
      <c r="BL196" s="10" t="s">
        <v>84</v>
      </c>
      <c r="BM196" s="10" t="s">
        <v>1482</v>
      </c>
    </row>
    <row r="197" spans="2:65" s="27" customFormat="1" ht="16.5" customHeight="1">
      <c r="B197" s="28"/>
      <c r="C197" s="245" t="s">
        <v>201</v>
      </c>
      <c r="D197" s="245" t="s">
        <v>281</v>
      </c>
      <c r="E197" s="246" t="s">
        <v>642</v>
      </c>
      <c r="F197" s="247" t="s">
        <v>643</v>
      </c>
      <c r="G197" s="248" t="s">
        <v>307</v>
      </c>
      <c r="H197" s="249">
        <v>1</v>
      </c>
      <c r="I197" s="250"/>
      <c r="J197" s="251"/>
      <c r="K197" s="252">
        <f t="shared" si="27"/>
        <v>0</v>
      </c>
      <c r="L197" s="247"/>
      <c r="M197" s="253"/>
      <c r="N197" s="254"/>
      <c r="O197" s="204" t="s">
        <v>38</v>
      </c>
      <c r="P197" s="125">
        <f t="shared" si="28"/>
        <v>0</v>
      </c>
      <c r="Q197" s="125">
        <f t="shared" si="29"/>
        <v>0</v>
      </c>
      <c r="R197" s="125">
        <f t="shared" si="30"/>
        <v>0</v>
      </c>
      <c r="S197" s="29"/>
      <c r="T197" s="205">
        <f t="shared" si="31"/>
        <v>0</v>
      </c>
      <c r="U197" s="205">
        <v>0.0065</v>
      </c>
      <c r="V197" s="205">
        <f t="shared" si="32"/>
        <v>0.0065</v>
      </c>
      <c r="W197" s="205">
        <v>0</v>
      </c>
      <c r="X197" s="206">
        <f t="shared" si="33"/>
        <v>0</v>
      </c>
      <c r="AR197" s="10" t="s">
        <v>96</v>
      </c>
      <c r="AT197" s="10" t="s">
        <v>281</v>
      </c>
      <c r="AU197" s="10" t="s">
        <v>78</v>
      </c>
      <c r="AY197" s="10" t="s">
        <v>144</v>
      </c>
      <c r="BE197" s="207">
        <f t="shared" si="34"/>
        <v>0</v>
      </c>
      <c r="BF197" s="207">
        <f t="shared" si="35"/>
        <v>0</v>
      </c>
      <c r="BG197" s="207">
        <f t="shared" si="36"/>
        <v>0</v>
      </c>
      <c r="BH197" s="207">
        <f t="shared" si="37"/>
        <v>0</v>
      </c>
      <c r="BI197" s="207">
        <f t="shared" si="38"/>
        <v>0</v>
      </c>
      <c r="BJ197" s="10" t="s">
        <v>74</v>
      </c>
      <c r="BK197" s="207">
        <f t="shared" si="39"/>
        <v>0</v>
      </c>
      <c r="BL197" s="10" t="s">
        <v>84</v>
      </c>
      <c r="BM197" s="10" t="s">
        <v>1483</v>
      </c>
    </row>
    <row r="198" spans="2:65" s="27" customFormat="1" ht="16.5" customHeight="1">
      <c r="B198" s="28"/>
      <c r="C198" s="196" t="s">
        <v>213</v>
      </c>
      <c r="D198" s="196" t="s">
        <v>146</v>
      </c>
      <c r="E198" s="197" t="s">
        <v>645</v>
      </c>
      <c r="F198" s="198" t="s">
        <v>646</v>
      </c>
      <c r="G198" s="199" t="s">
        <v>307</v>
      </c>
      <c r="H198" s="200">
        <v>7</v>
      </c>
      <c r="I198" s="201"/>
      <c r="J198" s="201"/>
      <c r="K198" s="202">
        <f t="shared" si="27"/>
        <v>0</v>
      </c>
      <c r="L198" s="198"/>
      <c r="M198" s="49"/>
      <c r="N198" s="203"/>
      <c r="O198" s="204" t="s">
        <v>38</v>
      </c>
      <c r="P198" s="125">
        <f t="shared" si="28"/>
        <v>0</v>
      </c>
      <c r="Q198" s="125">
        <f t="shared" si="29"/>
        <v>0</v>
      </c>
      <c r="R198" s="125">
        <f t="shared" si="30"/>
        <v>0</v>
      </c>
      <c r="S198" s="29"/>
      <c r="T198" s="205">
        <f t="shared" si="31"/>
        <v>0</v>
      </c>
      <c r="U198" s="205">
        <v>0.00031</v>
      </c>
      <c r="V198" s="205">
        <f t="shared" si="32"/>
        <v>0.00217</v>
      </c>
      <c r="W198" s="205">
        <v>0</v>
      </c>
      <c r="X198" s="206">
        <f t="shared" si="33"/>
        <v>0</v>
      </c>
      <c r="AR198" s="10" t="s">
        <v>84</v>
      </c>
      <c r="AT198" s="10" t="s">
        <v>146</v>
      </c>
      <c r="AU198" s="10" t="s">
        <v>78</v>
      </c>
      <c r="AY198" s="10" t="s">
        <v>144</v>
      </c>
      <c r="BE198" s="207">
        <f t="shared" si="34"/>
        <v>0</v>
      </c>
      <c r="BF198" s="207">
        <f t="shared" si="35"/>
        <v>0</v>
      </c>
      <c r="BG198" s="207">
        <f t="shared" si="36"/>
        <v>0</v>
      </c>
      <c r="BH198" s="207">
        <f t="shared" si="37"/>
        <v>0</v>
      </c>
      <c r="BI198" s="207">
        <f t="shared" si="38"/>
        <v>0</v>
      </c>
      <c r="BJ198" s="10" t="s">
        <v>74</v>
      </c>
      <c r="BK198" s="207">
        <f t="shared" si="39"/>
        <v>0</v>
      </c>
      <c r="BL198" s="10" t="s">
        <v>84</v>
      </c>
      <c r="BM198" s="10" t="s">
        <v>1484</v>
      </c>
    </row>
    <row r="199" spans="2:51" s="208" customFormat="1" ht="13.5">
      <c r="B199" s="209"/>
      <c r="C199" s="210"/>
      <c r="D199" s="211" t="s">
        <v>163</v>
      </c>
      <c r="E199" s="212"/>
      <c r="F199" s="213" t="s">
        <v>1485</v>
      </c>
      <c r="G199" s="210"/>
      <c r="H199" s="214">
        <v>7</v>
      </c>
      <c r="I199" s="215"/>
      <c r="J199" s="215"/>
      <c r="K199" s="210"/>
      <c r="L199" s="210"/>
      <c r="M199" s="216"/>
      <c r="N199" s="217"/>
      <c r="O199" s="218"/>
      <c r="P199" s="218"/>
      <c r="Q199" s="218"/>
      <c r="R199" s="218"/>
      <c r="S199" s="218"/>
      <c r="T199" s="218"/>
      <c r="U199" s="218"/>
      <c r="V199" s="218"/>
      <c r="W199" s="218"/>
      <c r="X199" s="219"/>
      <c r="AT199" s="220" t="s">
        <v>163</v>
      </c>
      <c r="AU199" s="220" t="s">
        <v>78</v>
      </c>
      <c r="AV199" s="208" t="s">
        <v>78</v>
      </c>
      <c r="AW199" s="208" t="s">
        <v>7</v>
      </c>
      <c r="AX199" s="208" t="s">
        <v>74</v>
      </c>
      <c r="AY199" s="220" t="s">
        <v>144</v>
      </c>
    </row>
    <row r="200" spans="2:63" s="178" customFormat="1" ht="29.25" customHeight="1">
      <c r="B200" s="179"/>
      <c r="C200" s="180"/>
      <c r="D200" s="181" t="s">
        <v>68</v>
      </c>
      <c r="E200" s="194" t="s">
        <v>187</v>
      </c>
      <c r="F200" s="194" t="s">
        <v>649</v>
      </c>
      <c r="G200" s="180"/>
      <c r="H200" s="180"/>
      <c r="I200" s="183"/>
      <c r="J200" s="183"/>
      <c r="K200" s="195">
        <f>BK200</f>
        <v>0</v>
      </c>
      <c r="L200" s="180"/>
      <c r="M200" s="185"/>
      <c r="N200" s="186"/>
      <c r="O200" s="187"/>
      <c r="P200" s="187"/>
      <c r="Q200" s="188">
        <f>SUM(Q201:Q203)</f>
        <v>0</v>
      </c>
      <c r="R200" s="188">
        <f>SUM(R201:R203)</f>
        <v>0</v>
      </c>
      <c r="S200" s="187"/>
      <c r="T200" s="189">
        <f>SUM(T201:T203)</f>
        <v>0</v>
      </c>
      <c r="U200" s="187"/>
      <c r="V200" s="189">
        <f>SUM(V201:V203)</f>
        <v>0</v>
      </c>
      <c r="W200" s="187"/>
      <c r="X200" s="190">
        <f>SUM(X201:X203)</f>
        <v>3.6075000000000004</v>
      </c>
      <c r="AR200" s="191" t="s">
        <v>74</v>
      </c>
      <c r="AT200" s="192" t="s">
        <v>68</v>
      </c>
      <c r="AU200" s="192" t="s">
        <v>74</v>
      </c>
      <c r="AY200" s="191" t="s">
        <v>144</v>
      </c>
      <c r="BK200" s="193">
        <f>SUM(BK201:BK203)</f>
        <v>0</v>
      </c>
    </row>
    <row r="201" spans="2:65" s="27" customFormat="1" ht="16.5" customHeight="1">
      <c r="B201" s="28"/>
      <c r="C201" s="196" t="s">
        <v>846</v>
      </c>
      <c r="D201" s="196" t="s">
        <v>146</v>
      </c>
      <c r="E201" s="197" t="s">
        <v>865</v>
      </c>
      <c r="F201" s="198" t="s">
        <v>866</v>
      </c>
      <c r="G201" s="199" t="s">
        <v>161</v>
      </c>
      <c r="H201" s="200">
        <v>165.34</v>
      </c>
      <c r="I201" s="201"/>
      <c r="J201" s="201"/>
      <c r="K201" s="202">
        <f>ROUND(P201*H201,2)</f>
        <v>0</v>
      </c>
      <c r="L201" s="198"/>
      <c r="M201" s="49"/>
      <c r="N201" s="203"/>
      <c r="O201" s="204" t="s">
        <v>38</v>
      </c>
      <c r="P201" s="125">
        <f>I201+J201</f>
        <v>0</v>
      </c>
      <c r="Q201" s="125">
        <f>ROUND(I201*H201,2)</f>
        <v>0</v>
      </c>
      <c r="R201" s="125">
        <f>ROUND(J201*H201,2)</f>
        <v>0</v>
      </c>
      <c r="S201" s="29"/>
      <c r="T201" s="205">
        <f>S201*H201</f>
        <v>0</v>
      </c>
      <c r="U201" s="205">
        <v>0</v>
      </c>
      <c r="V201" s="205">
        <f>U201*H201</f>
        <v>0</v>
      </c>
      <c r="W201" s="205">
        <v>0</v>
      </c>
      <c r="X201" s="206">
        <f>W201*H201</f>
        <v>0</v>
      </c>
      <c r="AR201" s="10" t="s">
        <v>84</v>
      </c>
      <c r="AT201" s="10" t="s">
        <v>146</v>
      </c>
      <c r="AU201" s="10" t="s">
        <v>78</v>
      </c>
      <c r="AY201" s="10" t="s">
        <v>144</v>
      </c>
      <c r="BE201" s="207">
        <f>IF(O201="základní",K201,0)</f>
        <v>0</v>
      </c>
      <c r="BF201" s="207">
        <f>IF(O201="snížená",K201,0)</f>
        <v>0</v>
      </c>
      <c r="BG201" s="207">
        <f>IF(O201="zákl. přenesená",K201,0)</f>
        <v>0</v>
      </c>
      <c r="BH201" s="207">
        <f>IF(O201="sníž. přenesená",K201,0)</f>
        <v>0</v>
      </c>
      <c r="BI201" s="207">
        <f>IF(O201="nulová",K201,0)</f>
        <v>0</v>
      </c>
      <c r="BJ201" s="10" t="s">
        <v>74</v>
      </c>
      <c r="BK201" s="207">
        <f>ROUND(P201*H201,2)</f>
        <v>0</v>
      </c>
      <c r="BL201" s="10" t="s">
        <v>84</v>
      </c>
      <c r="BM201" s="10" t="s">
        <v>1486</v>
      </c>
    </row>
    <row r="202" spans="2:65" s="27" customFormat="1" ht="16.5" customHeight="1">
      <c r="B202" s="28"/>
      <c r="C202" s="196" t="s">
        <v>850</v>
      </c>
      <c r="D202" s="196" t="s">
        <v>146</v>
      </c>
      <c r="E202" s="197" t="s">
        <v>870</v>
      </c>
      <c r="F202" s="198" t="s">
        <v>871</v>
      </c>
      <c r="G202" s="199" t="s">
        <v>161</v>
      </c>
      <c r="H202" s="200">
        <v>165.34</v>
      </c>
      <c r="I202" s="201"/>
      <c r="J202" s="201"/>
      <c r="K202" s="202">
        <f>ROUND(P202*H202,2)</f>
        <v>0</v>
      </c>
      <c r="L202" s="198"/>
      <c r="M202" s="49"/>
      <c r="N202" s="203"/>
      <c r="O202" s="204" t="s">
        <v>38</v>
      </c>
      <c r="P202" s="125">
        <f>I202+J202</f>
        <v>0</v>
      </c>
      <c r="Q202" s="125">
        <f>ROUND(I202*H202,2)</f>
        <v>0</v>
      </c>
      <c r="R202" s="125">
        <f>ROUND(J202*H202,2)</f>
        <v>0</v>
      </c>
      <c r="S202" s="29"/>
      <c r="T202" s="205">
        <f>S202*H202</f>
        <v>0</v>
      </c>
      <c r="U202" s="205">
        <v>0</v>
      </c>
      <c r="V202" s="205">
        <f>U202*H202</f>
        <v>0</v>
      </c>
      <c r="W202" s="205">
        <v>0</v>
      </c>
      <c r="X202" s="206">
        <f>W202*H202</f>
        <v>0</v>
      </c>
      <c r="AR202" s="10" t="s">
        <v>84</v>
      </c>
      <c r="AT202" s="10" t="s">
        <v>146</v>
      </c>
      <c r="AU202" s="10" t="s">
        <v>78</v>
      </c>
      <c r="AY202" s="10" t="s">
        <v>144</v>
      </c>
      <c r="BE202" s="207">
        <f>IF(O202="základní",K202,0)</f>
        <v>0</v>
      </c>
      <c r="BF202" s="207">
        <f>IF(O202="snížená",K202,0)</f>
        <v>0</v>
      </c>
      <c r="BG202" s="207">
        <f>IF(O202="zákl. přenesená",K202,0)</f>
        <v>0</v>
      </c>
      <c r="BH202" s="207">
        <f>IF(O202="sníž. přenesená",K202,0)</f>
        <v>0</v>
      </c>
      <c r="BI202" s="207">
        <f>IF(O202="nulová",K202,0)</f>
        <v>0</v>
      </c>
      <c r="BJ202" s="10" t="s">
        <v>74</v>
      </c>
      <c r="BK202" s="207">
        <f>ROUND(P202*H202,2)</f>
        <v>0</v>
      </c>
      <c r="BL202" s="10" t="s">
        <v>84</v>
      </c>
      <c r="BM202" s="10" t="s">
        <v>1487</v>
      </c>
    </row>
    <row r="203" spans="2:65" s="27" customFormat="1" ht="16.5" customHeight="1">
      <c r="B203" s="28"/>
      <c r="C203" s="196" t="s">
        <v>854</v>
      </c>
      <c r="D203" s="196" t="s">
        <v>146</v>
      </c>
      <c r="E203" s="197" t="s">
        <v>1488</v>
      </c>
      <c r="F203" s="198" t="s">
        <v>1489</v>
      </c>
      <c r="G203" s="199" t="s">
        <v>161</v>
      </c>
      <c r="H203" s="200">
        <v>97.5</v>
      </c>
      <c r="I203" s="201"/>
      <c r="J203" s="201"/>
      <c r="K203" s="202">
        <f>ROUND(P203*H203,2)</f>
        <v>0</v>
      </c>
      <c r="L203" s="198"/>
      <c r="M203" s="49"/>
      <c r="N203" s="203"/>
      <c r="O203" s="204" t="s">
        <v>38</v>
      </c>
      <c r="P203" s="125">
        <f>I203+J203</f>
        <v>0</v>
      </c>
      <c r="Q203" s="125">
        <f>ROUND(I203*H203,2)</f>
        <v>0</v>
      </c>
      <c r="R203" s="125">
        <f>ROUND(J203*H203,2)</f>
        <v>0</v>
      </c>
      <c r="S203" s="29"/>
      <c r="T203" s="205">
        <f>S203*H203</f>
        <v>0</v>
      </c>
      <c r="U203" s="205">
        <v>0</v>
      </c>
      <c r="V203" s="205">
        <f>U203*H203</f>
        <v>0</v>
      </c>
      <c r="W203" s="205">
        <v>0.037000000000000005</v>
      </c>
      <c r="X203" s="206">
        <f>W203*H203</f>
        <v>3.6075000000000004</v>
      </c>
      <c r="AR203" s="10" t="s">
        <v>84</v>
      </c>
      <c r="AT203" s="10" t="s">
        <v>146</v>
      </c>
      <c r="AU203" s="10" t="s">
        <v>78</v>
      </c>
      <c r="AY203" s="10" t="s">
        <v>144</v>
      </c>
      <c r="BE203" s="207">
        <f>IF(O203="základní",K203,0)</f>
        <v>0</v>
      </c>
      <c r="BF203" s="207">
        <f>IF(O203="snížená",K203,0)</f>
        <v>0</v>
      </c>
      <c r="BG203" s="207">
        <f>IF(O203="zákl. přenesená",K203,0)</f>
        <v>0</v>
      </c>
      <c r="BH203" s="207">
        <f>IF(O203="sníž. přenesená",K203,0)</f>
        <v>0</v>
      </c>
      <c r="BI203" s="207">
        <f>IF(O203="nulová",K203,0)</f>
        <v>0</v>
      </c>
      <c r="BJ203" s="10" t="s">
        <v>74</v>
      </c>
      <c r="BK203" s="207">
        <f>ROUND(P203*H203,2)</f>
        <v>0</v>
      </c>
      <c r="BL203" s="10" t="s">
        <v>84</v>
      </c>
      <c r="BM203" s="10" t="s">
        <v>1490</v>
      </c>
    </row>
    <row r="204" spans="2:63" s="178" customFormat="1" ht="29.25" customHeight="1">
      <c r="B204" s="179"/>
      <c r="C204" s="180"/>
      <c r="D204" s="181" t="s">
        <v>68</v>
      </c>
      <c r="E204" s="194" t="s">
        <v>889</v>
      </c>
      <c r="F204" s="194" t="s">
        <v>451</v>
      </c>
      <c r="G204" s="180"/>
      <c r="H204" s="180"/>
      <c r="I204" s="183"/>
      <c r="J204" s="183"/>
      <c r="K204" s="195">
        <f>BK204</f>
        <v>0</v>
      </c>
      <c r="L204" s="180"/>
      <c r="M204" s="185"/>
      <c r="N204" s="186"/>
      <c r="O204" s="187"/>
      <c r="P204" s="187"/>
      <c r="Q204" s="188">
        <f>SUM(Q205:Q212)</f>
        <v>0</v>
      </c>
      <c r="R204" s="188">
        <f>SUM(R205:R212)</f>
        <v>0</v>
      </c>
      <c r="S204" s="187"/>
      <c r="T204" s="189">
        <f>SUM(T205:T212)</f>
        <v>0</v>
      </c>
      <c r="U204" s="187"/>
      <c r="V204" s="189">
        <f>SUM(V205:V212)</f>
        <v>0</v>
      </c>
      <c r="W204" s="187"/>
      <c r="X204" s="190">
        <f>SUM(X205:X212)</f>
        <v>0</v>
      </c>
      <c r="AR204" s="191" t="s">
        <v>74</v>
      </c>
      <c r="AT204" s="192" t="s">
        <v>68</v>
      </c>
      <c r="AU204" s="192" t="s">
        <v>74</v>
      </c>
      <c r="AY204" s="191" t="s">
        <v>144</v>
      </c>
      <c r="BK204" s="193">
        <f>SUM(BK205:BK212)</f>
        <v>0</v>
      </c>
    </row>
    <row r="205" spans="2:65" s="27" customFormat="1" ht="16.5" customHeight="1">
      <c r="B205" s="28"/>
      <c r="C205" s="196" t="s">
        <v>856</v>
      </c>
      <c r="D205" s="196" t="s">
        <v>146</v>
      </c>
      <c r="E205" s="197" t="s">
        <v>891</v>
      </c>
      <c r="F205" s="198" t="s">
        <v>892</v>
      </c>
      <c r="G205" s="199" t="s">
        <v>260</v>
      </c>
      <c r="H205" s="200">
        <v>137.235</v>
      </c>
      <c r="I205" s="201"/>
      <c r="J205" s="201"/>
      <c r="K205" s="202">
        <f>ROUND(P205*H205,2)</f>
        <v>0</v>
      </c>
      <c r="L205" s="198"/>
      <c r="M205" s="49"/>
      <c r="N205" s="203"/>
      <c r="O205" s="204" t="s">
        <v>38</v>
      </c>
      <c r="P205" s="125">
        <f>I205+J205</f>
        <v>0</v>
      </c>
      <c r="Q205" s="125">
        <f>ROUND(I205*H205,2)</f>
        <v>0</v>
      </c>
      <c r="R205" s="125">
        <f>ROUND(J205*H205,2)</f>
        <v>0</v>
      </c>
      <c r="S205" s="29"/>
      <c r="T205" s="205">
        <f>S205*H205</f>
        <v>0</v>
      </c>
      <c r="U205" s="205">
        <v>0</v>
      </c>
      <c r="V205" s="205">
        <f>U205*H205</f>
        <v>0</v>
      </c>
      <c r="W205" s="205">
        <v>0</v>
      </c>
      <c r="X205" s="206">
        <f>W205*H205</f>
        <v>0</v>
      </c>
      <c r="AR205" s="10" t="s">
        <v>84</v>
      </c>
      <c r="AT205" s="10" t="s">
        <v>146</v>
      </c>
      <c r="AU205" s="10" t="s">
        <v>78</v>
      </c>
      <c r="AY205" s="10" t="s">
        <v>144</v>
      </c>
      <c r="BE205" s="207">
        <f>IF(O205="základní",K205,0)</f>
        <v>0</v>
      </c>
      <c r="BF205" s="207">
        <f>IF(O205="snížená",K205,0)</f>
        <v>0</v>
      </c>
      <c r="BG205" s="207">
        <f>IF(O205="zákl. přenesená",K205,0)</f>
        <v>0</v>
      </c>
      <c r="BH205" s="207">
        <f>IF(O205="sníž. přenesená",K205,0)</f>
        <v>0</v>
      </c>
      <c r="BI205" s="207">
        <f>IF(O205="nulová",K205,0)</f>
        <v>0</v>
      </c>
      <c r="BJ205" s="10" t="s">
        <v>74</v>
      </c>
      <c r="BK205" s="207">
        <f>ROUND(P205*H205,2)</f>
        <v>0</v>
      </c>
      <c r="BL205" s="10" t="s">
        <v>84</v>
      </c>
      <c r="BM205" s="10" t="s">
        <v>1491</v>
      </c>
    </row>
    <row r="206" spans="2:65" s="27" customFormat="1" ht="16.5" customHeight="1">
      <c r="B206" s="28"/>
      <c r="C206" s="196" t="s">
        <v>860</v>
      </c>
      <c r="D206" s="196" t="s">
        <v>146</v>
      </c>
      <c r="E206" s="197" t="s">
        <v>895</v>
      </c>
      <c r="F206" s="198" t="s">
        <v>896</v>
      </c>
      <c r="G206" s="199" t="s">
        <v>260</v>
      </c>
      <c r="H206" s="200">
        <v>1235.115</v>
      </c>
      <c r="I206" s="201"/>
      <c r="J206" s="201"/>
      <c r="K206" s="202">
        <f>ROUND(P206*H206,2)</f>
        <v>0</v>
      </c>
      <c r="L206" s="198"/>
      <c r="M206" s="49"/>
      <c r="N206" s="203"/>
      <c r="O206" s="204" t="s">
        <v>38</v>
      </c>
      <c r="P206" s="125">
        <f>I206+J206</f>
        <v>0</v>
      </c>
      <c r="Q206" s="125">
        <f>ROUND(I206*H206,2)</f>
        <v>0</v>
      </c>
      <c r="R206" s="125">
        <f>ROUND(J206*H206,2)</f>
        <v>0</v>
      </c>
      <c r="S206" s="29"/>
      <c r="T206" s="205">
        <f>S206*H206</f>
        <v>0</v>
      </c>
      <c r="U206" s="205">
        <v>0</v>
      </c>
      <c r="V206" s="205">
        <f>U206*H206</f>
        <v>0</v>
      </c>
      <c r="W206" s="205">
        <v>0</v>
      </c>
      <c r="X206" s="206">
        <f>W206*H206</f>
        <v>0</v>
      </c>
      <c r="AR206" s="10" t="s">
        <v>84</v>
      </c>
      <c r="AT206" s="10" t="s">
        <v>146</v>
      </c>
      <c r="AU206" s="10" t="s">
        <v>78</v>
      </c>
      <c r="AY206" s="10" t="s">
        <v>144</v>
      </c>
      <c r="BE206" s="207">
        <f>IF(O206="základní",K206,0)</f>
        <v>0</v>
      </c>
      <c r="BF206" s="207">
        <f>IF(O206="snížená",K206,0)</f>
        <v>0</v>
      </c>
      <c r="BG206" s="207">
        <f>IF(O206="zákl. přenesená",K206,0)</f>
        <v>0</v>
      </c>
      <c r="BH206" s="207">
        <f>IF(O206="sníž. přenesená",K206,0)</f>
        <v>0</v>
      </c>
      <c r="BI206" s="207">
        <f>IF(O206="nulová",K206,0)</f>
        <v>0</v>
      </c>
      <c r="BJ206" s="10" t="s">
        <v>74</v>
      </c>
      <c r="BK206" s="207">
        <f>ROUND(P206*H206,2)</f>
        <v>0</v>
      </c>
      <c r="BL206" s="10" t="s">
        <v>84</v>
      </c>
      <c r="BM206" s="10" t="s">
        <v>1492</v>
      </c>
    </row>
    <row r="207" spans="2:51" s="208" customFormat="1" ht="13.5">
      <c r="B207" s="209"/>
      <c r="C207" s="210"/>
      <c r="D207" s="211" t="s">
        <v>163</v>
      </c>
      <c r="E207" s="212"/>
      <c r="F207" s="213" t="s">
        <v>1493</v>
      </c>
      <c r="G207" s="210"/>
      <c r="H207" s="214">
        <v>1235.115</v>
      </c>
      <c r="I207" s="215"/>
      <c r="J207" s="215"/>
      <c r="K207" s="210"/>
      <c r="L207" s="210"/>
      <c r="M207" s="216"/>
      <c r="N207" s="217"/>
      <c r="O207" s="218"/>
      <c r="P207" s="218"/>
      <c r="Q207" s="218"/>
      <c r="R207" s="218"/>
      <c r="S207" s="218"/>
      <c r="T207" s="218"/>
      <c r="U207" s="218"/>
      <c r="V207" s="218"/>
      <c r="W207" s="218"/>
      <c r="X207" s="219"/>
      <c r="AT207" s="220" t="s">
        <v>163</v>
      </c>
      <c r="AU207" s="220" t="s">
        <v>78</v>
      </c>
      <c r="AV207" s="208" t="s">
        <v>78</v>
      </c>
      <c r="AW207" s="208" t="s">
        <v>7</v>
      </c>
      <c r="AX207" s="208" t="s">
        <v>74</v>
      </c>
      <c r="AY207" s="220" t="s">
        <v>144</v>
      </c>
    </row>
    <row r="208" spans="2:65" s="27" customFormat="1" ht="16.5" customHeight="1">
      <c r="B208" s="28"/>
      <c r="C208" s="196" t="s">
        <v>862</v>
      </c>
      <c r="D208" s="196" t="s">
        <v>146</v>
      </c>
      <c r="E208" s="197" t="s">
        <v>900</v>
      </c>
      <c r="F208" s="198" t="s">
        <v>901</v>
      </c>
      <c r="G208" s="199" t="s">
        <v>260</v>
      </c>
      <c r="H208" s="200">
        <v>137.235</v>
      </c>
      <c r="I208" s="201"/>
      <c r="J208" s="201"/>
      <c r="K208" s="202">
        <f>ROUND(P208*H208,2)</f>
        <v>0</v>
      </c>
      <c r="L208" s="198"/>
      <c r="M208" s="49"/>
      <c r="N208" s="203"/>
      <c r="O208" s="204" t="s">
        <v>38</v>
      </c>
      <c r="P208" s="125">
        <f>I208+J208</f>
        <v>0</v>
      </c>
      <c r="Q208" s="125">
        <f>ROUND(I208*H208,2)</f>
        <v>0</v>
      </c>
      <c r="R208" s="125">
        <f>ROUND(J208*H208,2)</f>
        <v>0</v>
      </c>
      <c r="S208" s="29"/>
      <c r="T208" s="205">
        <f>S208*H208</f>
        <v>0</v>
      </c>
      <c r="U208" s="205">
        <v>0</v>
      </c>
      <c r="V208" s="205">
        <f>U208*H208</f>
        <v>0</v>
      </c>
      <c r="W208" s="205">
        <v>0</v>
      </c>
      <c r="X208" s="206">
        <f>W208*H208</f>
        <v>0</v>
      </c>
      <c r="AR208" s="10" t="s">
        <v>84</v>
      </c>
      <c r="AT208" s="10" t="s">
        <v>146</v>
      </c>
      <c r="AU208" s="10" t="s">
        <v>78</v>
      </c>
      <c r="AY208" s="10" t="s">
        <v>144</v>
      </c>
      <c r="BE208" s="207">
        <f>IF(O208="základní",K208,0)</f>
        <v>0</v>
      </c>
      <c r="BF208" s="207">
        <f>IF(O208="snížená",K208,0)</f>
        <v>0</v>
      </c>
      <c r="BG208" s="207">
        <f>IF(O208="zákl. přenesená",K208,0)</f>
        <v>0</v>
      </c>
      <c r="BH208" s="207">
        <f>IF(O208="sníž. přenesená",K208,0)</f>
        <v>0</v>
      </c>
      <c r="BI208" s="207">
        <f>IF(O208="nulová",K208,0)</f>
        <v>0</v>
      </c>
      <c r="BJ208" s="10" t="s">
        <v>74</v>
      </c>
      <c r="BK208" s="207">
        <f>ROUND(P208*H208,2)</f>
        <v>0</v>
      </c>
      <c r="BL208" s="10" t="s">
        <v>84</v>
      </c>
      <c r="BM208" s="10" t="s">
        <v>1494</v>
      </c>
    </row>
    <row r="209" spans="2:65" s="27" customFormat="1" ht="16.5" customHeight="1">
      <c r="B209" s="28"/>
      <c r="C209" s="196" t="s">
        <v>864</v>
      </c>
      <c r="D209" s="196" t="s">
        <v>146</v>
      </c>
      <c r="E209" s="197" t="s">
        <v>904</v>
      </c>
      <c r="F209" s="198" t="s">
        <v>905</v>
      </c>
      <c r="G209" s="199" t="s">
        <v>260</v>
      </c>
      <c r="H209" s="200">
        <v>47.32</v>
      </c>
      <c r="I209" s="201"/>
      <c r="J209" s="201"/>
      <c r="K209" s="202">
        <f>ROUND(P209*H209,2)</f>
        <v>0</v>
      </c>
      <c r="L209" s="198"/>
      <c r="M209" s="49"/>
      <c r="N209" s="203"/>
      <c r="O209" s="204" t="s">
        <v>38</v>
      </c>
      <c r="P209" s="125">
        <f>I209+J209</f>
        <v>0</v>
      </c>
      <c r="Q209" s="125">
        <f>ROUND(I209*H209,2)</f>
        <v>0</v>
      </c>
      <c r="R209" s="125">
        <f>ROUND(J209*H209,2)</f>
        <v>0</v>
      </c>
      <c r="S209" s="29"/>
      <c r="T209" s="205">
        <f>S209*H209</f>
        <v>0</v>
      </c>
      <c r="U209" s="205">
        <v>0</v>
      </c>
      <c r="V209" s="205">
        <f>U209*H209</f>
        <v>0</v>
      </c>
      <c r="W209" s="205">
        <v>0</v>
      </c>
      <c r="X209" s="206">
        <f>W209*H209</f>
        <v>0</v>
      </c>
      <c r="AR209" s="10" t="s">
        <v>84</v>
      </c>
      <c r="AT209" s="10" t="s">
        <v>146</v>
      </c>
      <c r="AU209" s="10" t="s">
        <v>78</v>
      </c>
      <c r="AY209" s="10" t="s">
        <v>144</v>
      </c>
      <c r="BE209" s="207">
        <f>IF(O209="základní",K209,0)</f>
        <v>0</v>
      </c>
      <c r="BF209" s="207">
        <f>IF(O209="snížená",K209,0)</f>
        <v>0</v>
      </c>
      <c r="BG209" s="207">
        <f>IF(O209="zákl. přenesená",K209,0)</f>
        <v>0</v>
      </c>
      <c r="BH209" s="207">
        <f>IF(O209="sníž. přenesená",K209,0)</f>
        <v>0</v>
      </c>
      <c r="BI209" s="207">
        <f>IF(O209="nulová",K209,0)</f>
        <v>0</v>
      </c>
      <c r="BJ209" s="10" t="s">
        <v>74</v>
      </c>
      <c r="BK209" s="207">
        <f>ROUND(P209*H209,2)</f>
        <v>0</v>
      </c>
      <c r="BL209" s="10" t="s">
        <v>84</v>
      </c>
      <c r="BM209" s="10" t="s">
        <v>1495</v>
      </c>
    </row>
    <row r="210" spans="2:65" s="27" customFormat="1" ht="16.5" customHeight="1">
      <c r="B210" s="28"/>
      <c r="C210" s="196" t="s">
        <v>869</v>
      </c>
      <c r="D210" s="196" t="s">
        <v>146</v>
      </c>
      <c r="E210" s="197" t="s">
        <v>908</v>
      </c>
      <c r="F210" s="198" t="s">
        <v>909</v>
      </c>
      <c r="G210" s="199" t="s">
        <v>260</v>
      </c>
      <c r="H210" s="200">
        <v>86.307</v>
      </c>
      <c r="I210" s="201"/>
      <c r="J210" s="201"/>
      <c r="K210" s="202">
        <f>ROUND(P210*H210,2)</f>
        <v>0</v>
      </c>
      <c r="L210" s="198"/>
      <c r="M210" s="49"/>
      <c r="N210" s="203"/>
      <c r="O210" s="204" t="s">
        <v>38</v>
      </c>
      <c r="P210" s="125">
        <f>I210+J210</f>
        <v>0</v>
      </c>
      <c r="Q210" s="125">
        <f>ROUND(I210*H210,2)</f>
        <v>0</v>
      </c>
      <c r="R210" s="125">
        <f>ROUND(J210*H210,2)</f>
        <v>0</v>
      </c>
      <c r="S210" s="29"/>
      <c r="T210" s="205">
        <f>S210*H210</f>
        <v>0</v>
      </c>
      <c r="U210" s="205">
        <v>0</v>
      </c>
      <c r="V210" s="205">
        <f>U210*H210</f>
        <v>0</v>
      </c>
      <c r="W210" s="205">
        <v>0</v>
      </c>
      <c r="X210" s="206">
        <f>W210*H210</f>
        <v>0</v>
      </c>
      <c r="AR210" s="10" t="s">
        <v>84</v>
      </c>
      <c r="AT210" s="10" t="s">
        <v>146</v>
      </c>
      <c r="AU210" s="10" t="s">
        <v>78</v>
      </c>
      <c r="AY210" s="10" t="s">
        <v>144</v>
      </c>
      <c r="BE210" s="207">
        <f>IF(O210="základní",K210,0)</f>
        <v>0</v>
      </c>
      <c r="BF210" s="207">
        <f>IF(O210="snížená",K210,0)</f>
        <v>0</v>
      </c>
      <c r="BG210" s="207">
        <f>IF(O210="zákl. přenesená",K210,0)</f>
        <v>0</v>
      </c>
      <c r="BH210" s="207">
        <f>IF(O210="sníž. přenesená",K210,0)</f>
        <v>0</v>
      </c>
      <c r="BI210" s="207">
        <f>IF(O210="nulová",K210,0)</f>
        <v>0</v>
      </c>
      <c r="BJ210" s="10" t="s">
        <v>74</v>
      </c>
      <c r="BK210" s="207">
        <f>ROUND(P210*H210,2)</f>
        <v>0</v>
      </c>
      <c r="BL210" s="10" t="s">
        <v>84</v>
      </c>
      <c r="BM210" s="10" t="s">
        <v>1496</v>
      </c>
    </row>
    <row r="211" spans="2:65" s="27" customFormat="1" ht="16.5" customHeight="1">
      <c r="B211" s="28"/>
      <c r="C211" s="196" t="s">
        <v>873</v>
      </c>
      <c r="D211" s="196" t="s">
        <v>146</v>
      </c>
      <c r="E211" s="197" t="s">
        <v>1497</v>
      </c>
      <c r="F211" s="198" t="s">
        <v>1498</v>
      </c>
      <c r="G211" s="199" t="s">
        <v>260</v>
      </c>
      <c r="H211" s="200">
        <v>3.608</v>
      </c>
      <c r="I211" s="201"/>
      <c r="J211" s="201"/>
      <c r="K211" s="202">
        <f>ROUND(P211*H211,2)</f>
        <v>0</v>
      </c>
      <c r="L211" s="198"/>
      <c r="M211" s="49"/>
      <c r="N211" s="203"/>
      <c r="O211" s="204" t="s">
        <v>38</v>
      </c>
      <c r="P211" s="125">
        <f>I211+J211</f>
        <v>0</v>
      </c>
      <c r="Q211" s="125">
        <f>ROUND(I211*H211,2)</f>
        <v>0</v>
      </c>
      <c r="R211" s="125">
        <f>ROUND(J211*H211,2)</f>
        <v>0</v>
      </c>
      <c r="S211" s="29"/>
      <c r="T211" s="205">
        <f>S211*H211</f>
        <v>0</v>
      </c>
      <c r="U211" s="205">
        <v>0</v>
      </c>
      <c r="V211" s="205">
        <f>U211*H211</f>
        <v>0</v>
      </c>
      <c r="W211" s="205">
        <v>0</v>
      </c>
      <c r="X211" s="206">
        <f>W211*H211</f>
        <v>0</v>
      </c>
      <c r="AR211" s="10" t="s">
        <v>84</v>
      </c>
      <c r="AT211" s="10" t="s">
        <v>146</v>
      </c>
      <c r="AU211" s="10" t="s">
        <v>78</v>
      </c>
      <c r="AY211" s="10" t="s">
        <v>144</v>
      </c>
      <c r="BE211" s="207">
        <f>IF(O211="základní",K211,0)</f>
        <v>0</v>
      </c>
      <c r="BF211" s="207">
        <f>IF(O211="snížená",K211,0)</f>
        <v>0</v>
      </c>
      <c r="BG211" s="207">
        <f>IF(O211="zákl. přenesená",K211,0)</f>
        <v>0</v>
      </c>
      <c r="BH211" s="207">
        <f>IF(O211="sníž. přenesená",K211,0)</f>
        <v>0</v>
      </c>
      <c r="BI211" s="207">
        <f>IF(O211="nulová",K211,0)</f>
        <v>0</v>
      </c>
      <c r="BJ211" s="10" t="s">
        <v>74</v>
      </c>
      <c r="BK211" s="207">
        <f>ROUND(P211*H211,2)</f>
        <v>0</v>
      </c>
      <c r="BL211" s="10" t="s">
        <v>84</v>
      </c>
      <c r="BM211" s="10" t="s">
        <v>1499</v>
      </c>
    </row>
    <row r="212" spans="2:65" s="27" customFormat="1" ht="16.5" customHeight="1">
      <c r="B212" s="28"/>
      <c r="C212" s="196" t="s">
        <v>877</v>
      </c>
      <c r="D212" s="196" t="s">
        <v>146</v>
      </c>
      <c r="E212" s="197" t="s">
        <v>453</v>
      </c>
      <c r="F212" s="198" t="s">
        <v>454</v>
      </c>
      <c r="G212" s="199" t="s">
        <v>260</v>
      </c>
      <c r="H212" s="200">
        <v>3.655</v>
      </c>
      <c r="I212" s="201"/>
      <c r="J212" s="201"/>
      <c r="K212" s="202">
        <f>ROUND(P212*H212,2)</f>
        <v>0</v>
      </c>
      <c r="L212" s="198"/>
      <c r="M212" s="49"/>
      <c r="N212" s="203"/>
      <c r="O212" s="204" t="s">
        <v>38</v>
      </c>
      <c r="P212" s="125">
        <f>I212+J212</f>
        <v>0</v>
      </c>
      <c r="Q212" s="125">
        <f>ROUND(I212*H212,2)</f>
        <v>0</v>
      </c>
      <c r="R212" s="125">
        <f>ROUND(J212*H212,2)</f>
        <v>0</v>
      </c>
      <c r="S212" s="29"/>
      <c r="T212" s="205">
        <f>S212*H212</f>
        <v>0</v>
      </c>
      <c r="U212" s="205">
        <v>0</v>
      </c>
      <c r="V212" s="205">
        <f>U212*H212</f>
        <v>0</v>
      </c>
      <c r="W212" s="205">
        <v>0</v>
      </c>
      <c r="X212" s="206">
        <f>W212*H212</f>
        <v>0</v>
      </c>
      <c r="AR212" s="10" t="s">
        <v>84</v>
      </c>
      <c r="AT212" s="10" t="s">
        <v>146</v>
      </c>
      <c r="AU212" s="10" t="s">
        <v>78</v>
      </c>
      <c r="AY212" s="10" t="s">
        <v>144</v>
      </c>
      <c r="BE212" s="207">
        <f>IF(O212="základní",K212,0)</f>
        <v>0</v>
      </c>
      <c r="BF212" s="207">
        <f>IF(O212="snížená",K212,0)</f>
        <v>0</v>
      </c>
      <c r="BG212" s="207">
        <f>IF(O212="zákl. přenesená",K212,0)</f>
        <v>0</v>
      </c>
      <c r="BH212" s="207">
        <f>IF(O212="sníž. přenesená",K212,0)</f>
        <v>0</v>
      </c>
      <c r="BI212" s="207">
        <f>IF(O212="nulová",K212,0)</f>
        <v>0</v>
      </c>
      <c r="BJ212" s="10" t="s">
        <v>74</v>
      </c>
      <c r="BK212" s="207">
        <f>ROUND(P212*H212,2)</f>
        <v>0</v>
      </c>
      <c r="BL212" s="10" t="s">
        <v>84</v>
      </c>
      <c r="BM212" s="10" t="s">
        <v>1500</v>
      </c>
    </row>
    <row r="213" spans="2:63" s="178" customFormat="1" ht="37.5" customHeight="1">
      <c r="B213" s="179"/>
      <c r="C213" s="180"/>
      <c r="D213" s="181" t="s">
        <v>68</v>
      </c>
      <c r="E213" s="182" t="s">
        <v>281</v>
      </c>
      <c r="F213" s="182" t="s">
        <v>654</v>
      </c>
      <c r="G213" s="180"/>
      <c r="H213" s="180"/>
      <c r="I213" s="183"/>
      <c r="J213" s="183"/>
      <c r="K213" s="184">
        <f>BK213</f>
        <v>0</v>
      </c>
      <c r="L213" s="180"/>
      <c r="M213" s="185"/>
      <c r="N213" s="186"/>
      <c r="O213" s="187"/>
      <c r="P213" s="187"/>
      <c r="Q213" s="188">
        <f>Q214+Q218</f>
        <v>0</v>
      </c>
      <c r="R213" s="188">
        <f>R214+R218</f>
        <v>0</v>
      </c>
      <c r="S213" s="187"/>
      <c r="T213" s="189">
        <f>T214+T218</f>
        <v>0</v>
      </c>
      <c r="U213" s="187"/>
      <c r="V213" s="189">
        <f>V214+V218</f>
        <v>0.0050750000000000005</v>
      </c>
      <c r="W213" s="187"/>
      <c r="X213" s="190">
        <f>X214+X218</f>
        <v>0</v>
      </c>
      <c r="AR213" s="191" t="s">
        <v>81</v>
      </c>
      <c r="AT213" s="192" t="s">
        <v>68</v>
      </c>
      <c r="AU213" s="192" t="s">
        <v>69</v>
      </c>
      <c r="AY213" s="191" t="s">
        <v>144</v>
      </c>
      <c r="BK213" s="193">
        <f>BK214+BK218</f>
        <v>0</v>
      </c>
    </row>
    <row r="214" spans="2:63" s="178" customFormat="1" ht="19.5" customHeight="1">
      <c r="B214" s="179"/>
      <c r="C214" s="180"/>
      <c r="D214" s="181" t="s">
        <v>68</v>
      </c>
      <c r="E214" s="194" t="s">
        <v>655</v>
      </c>
      <c r="F214" s="194" t="s">
        <v>656</v>
      </c>
      <c r="G214" s="180"/>
      <c r="H214" s="180"/>
      <c r="I214" s="183"/>
      <c r="J214" s="183"/>
      <c r="K214" s="195">
        <f>BK214</f>
        <v>0</v>
      </c>
      <c r="L214" s="180"/>
      <c r="M214" s="185"/>
      <c r="N214" s="186"/>
      <c r="O214" s="187"/>
      <c r="P214" s="187"/>
      <c r="Q214" s="188">
        <f>SUM(Q215:Q217)</f>
        <v>0</v>
      </c>
      <c r="R214" s="188">
        <f>SUM(R215:R217)</f>
        <v>0</v>
      </c>
      <c r="S214" s="187"/>
      <c r="T214" s="189">
        <f>SUM(T215:T217)</f>
        <v>0</v>
      </c>
      <c r="U214" s="187"/>
      <c r="V214" s="189">
        <f>SUM(V215:V217)</f>
        <v>0.0050750000000000005</v>
      </c>
      <c r="W214" s="187"/>
      <c r="X214" s="190">
        <f>SUM(X215:X217)</f>
        <v>0</v>
      </c>
      <c r="AR214" s="191" t="s">
        <v>81</v>
      </c>
      <c r="AT214" s="192" t="s">
        <v>68</v>
      </c>
      <c r="AU214" s="192" t="s">
        <v>74</v>
      </c>
      <c r="AY214" s="191" t="s">
        <v>144</v>
      </c>
      <c r="BK214" s="193">
        <f>SUM(BK215:BK217)</f>
        <v>0</v>
      </c>
    </row>
    <row r="215" spans="2:65" s="27" customFormat="1" ht="16.5" customHeight="1">
      <c r="B215" s="28"/>
      <c r="C215" s="196" t="s">
        <v>881</v>
      </c>
      <c r="D215" s="196" t="s">
        <v>146</v>
      </c>
      <c r="E215" s="197" t="s">
        <v>657</v>
      </c>
      <c r="F215" s="198" t="s">
        <v>658</v>
      </c>
      <c r="G215" s="199" t="s">
        <v>161</v>
      </c>
      <c r="H215" s="200">
        <v>101.5</v>
      </c>
      <c r="I215" s="201"/>
      <c r="J215" s="201"/>
      <c r="K215" s="202">
        <f>ROUND(P215*H215,2)</f>
        <v>0</v>
      </c>
      <c r="L215" s="198"/>
      <c r="M215" s="49"/>
      <c r="N215" s="203"/>
      <c r="O215" s="204" t="s">
        <v>38</v>
      </c>
      <c r="P215" s="125">
        <f>I215+J215</f>
        <v>0</v>
      </c>
      <c r="Q215" s="125">
        <f>ROUND(I215*H215,2)</f>
        <v>0</v>
      </c>
      <c r="R215" s="125">
        <f>ROUND(J215*H215,2)</f>
        <v>0</v>
      </c>
      <c r="S215" s="29"/>
      <c r="T215" s="205">
        <f>S215*H215</f>
        <v>0</v>
      </c>
      <c r="U215" s="205">
        <v>0</v>
      </c>
      <c r="V215" s="205">
        <f>U215*H215</f>
        <v>0</v>
      </c>
      <c r="W215" s="205">
        <v>0</v>
      </c>
      <c r="X215" s="206">
        <f>W215*H215</f>
        <v>0</v>
      </c>
      <c r="AR215" s="10" t="s">
        <v>452</v>
      </c>
      <c r="AT215" s="10" t="s">
        <v>146</v>
      </c>
      <c r="AU215" s="10" t="s">
        <v>78</v>
      </c>
      <c r="AY215" s="10" t="s">
        <v>144</v>
      </c>
      <c r="BE215" s="207">
        <f>IF(O215="základní",K215,0)</f>
        <v>0</v>
      </c>
      <c r="BF215" s="207">
        <f>IF(O215="snížená",K215,0)</f>
        <v>0</v>
      </c>
      <c r="BG215" s="207">
        <f>IF(O215="zákl. přenesená",K215,0)</f>
        <v>0</v>
      </c>
      <c r="BH215" s="207">
        <f>IF(O215="sníž. přenesená",K215,0)</f>
        <v>0</v>
      </c>
      <c r="BI215" s="207">
        <f>IF(O215="nulová",K215,0)</f>
        <v>0</v>
      </c>
      <c r="BJ215" s="10" t="s">
        <v>74</v>
      </c>
      <c r="BK215" s="207">
        <f>ROUND(P215*H215,2)</f>
        <v>0</v>
      </c>
      <c r="BL215" s="10" t="s">
        <v>452</v>
      </c>
      <c r="BM215" s="10" t="s">
        <v>1501</v>
      </c>
    </row>
    <row r="216" spans="2:51" s="208" customFormat="1" ht="13.5">
      <c r="B216" s="209"/>
      <c r="C216" s="210"/>
      <c r="D216" s="211" t="s">
        <v>163</v>
      </c>
      <c r="E216" s="212"/>
      <c r="F216" s="213" t="s">
        <v>1502</v>
      </c>
      <c r="G216" s="210"/>
      <c r="H216" s="214">
        <v>101.5</v>
      </c>
      <c r="I216" s="215"/>
      <c r="J216" s="215"/>
      <c r="K216" s="210"/>
      <c r="L216" s="210"/>
      <c r="M216" s="216"/>
      <c r="N216" s="217"/>
      <c r="O216" s="218"/>
      <c r="P216" s="218"/>
      <c r="Q216" s="218"/>
      <c r="R216" s="218"/>
      <c r="S216" s="218"/>
      <c r="T216" s="218"/>
      <c r="U216" s="218"/>
      <c r="V216" s="218"/>
      <c r="W216" s="218"/>
      <c r="X216" s="219"/>
      <c r="AT216" s="220" t="s">
        <v>163</v>
      </c>
      <c r="AU216" s="220" t="s">
        <v>78</v>
      </c>
      <c r="AV216" s="208" t="s">
        <v>78</v>
      </c>
      <c r="AW216" s="208" t="s">
        <v>7</v>
      </c>
      <c r="AX216" s="208" t="s">
        <v>74</v>
      </c>
      <c r="AY216" s="220" t="s">
        <v>144</v>
      </c>
    </row>
    <row r="217" spans="2:65" s="27" customFormat="1" ht="16.5" customHeight="1">
      <c r="B217" s="28"/>
      <c r="C217" s="245" t="s">
        <v>885</v>
      </c>
      <c r="D217" s="245" t="s">
        <v>281</v>
      </c>
      <c r="E217" s="246" t="s">
        <v>660</v>
      </c>
      <c r="F217" s="247" t="s">
        <v>661</v>
      </c>
      <c r="G217" s="248" t="s">
        <v>161</v>
      </c>
      <c r="H217" s="249">
        <v>101.5</v>
      </c>
      <c r="I217" s="250"/>
      <c r="J217" s="251"/>
      <c r="K217" s="252">
        <f>ROUND(P217*H217,2)</f>
        <v>0</v>
      </c>
      <c r="L217" s="247"/>
      <c r="M217" s="253"/>
      <c r="N217" s="254"/>
      <c r="O217" s="204" t="s">
        <v>38</v>
      </c>
      <c r="P217" s="125">
        <f>I217+J217</f>
        <v>0</v>
      </c>
      <c r="Q217" s="125">
        <f>ROUND(I217*H217,2)</f>
        <v>0</v>
      </c>
      <c r="R217" s="125">
        <f>ROUND(J217*H217,2)</f>
        <v>0</v>
      </c>
      <c r="S217" s="29"/>
      <c r="T217" s="205">
        <f>S217*H217</f>
        <v>0</v>
      </c>
      <c r="U217" s="205">
        <v>5E-05</v>
      </c>
      <c r="V217" s="205">
        <f>U217*H217</f>
        <v>0.0050750000000000005</v>
      </c>
      <c r="W217" s="205">
        <v>0</v>
      </c>
      <c r="X217" s="206">
        <f>W217*H217</f>
        <v>0</v>
      </c>
      <c r="AR217" s="10" t="s">
        <v>589</v>
      </c>
      <c r="AT217" s="10" t="s">
        <v>281</v>
      </c>
      <c r="AU217" s="10" t="s">
        <v>78</v>
      </c>
      <c r="AY217" s="10" t="s">
        <v>144</v>
      </c>
      <c r="BE217" s="207">
        <f>IF(O217="základní",K217,0)</f>
        <v>0</v>
      </c>
      <c r="BF217" s="207">
        <f>IF(O217="snížená",K217,0)</f>
        <v>0</v>
      </c>
      <c r="BG217" s="207">
        <f>IF(O217="zákl. přenesená",K217,0)</f>
        <v>0</v>
      </c>
      <c r="BH217" s="207">
        <f>IF(O217="sníž. přenesená",K217,0)</f>
        <v>0</v>
      </c>
      <c r="BI217" s="207">
        <f>IF(O217="nulová",K217,0)</f>
        <v>0</v>
      </c>
      <c r="BJ217" s="10" t="s">
        <v>74</v>
      </c>
      <c r="BK217" s="207">
        <f>ROUND(P217*H217,2)</f>
        <v>0</v>
      </c>
      <c r="BL217" s="10" t="s">
        <v>589</v>
      </c>
      <c r="BM217" s="10" t="s">
        <v>1503</v>
      </c>
    </row>
    <row r="218" spans="2:63" s="178" customFormat="1" ht="29.25" customHeight="1">
      <c r="B218" s="179"/>
      <c r="C218" s="180"/>
      <c r="D218" s="181" t="s">
        <v>68</v>
      </c>
      <c r="E218" s="194" t="s">
        <v>663</v>
      </c>
      <c r="F218" s="194" t="s">
        <v>664</v>
      </c>
      <c r="G218" s="180"/>
      <c r="H218" s="180"/>
      <c r="I218" s="183"/>
      <c r="J218" s="183"/>
      <c r="K218" s="195">
        <f>BK218</f>
        <v>0</v>
      </c>
      <c r="L218" s="180"/>
      <c r="M218" s="185"/>
      <c r="N218" s="186"/>
      <c r="O218" s="187"/>
      <c r="P218" s="187"/>
      <c r="Q218" s="188">
        <f>Q219</f>
        <v>0</v>
      </c>
      <c r="R218" s="188">
        <f>R219</f>
        <v>0</v>
      </c>
      <c r="S218" s="187"/>
      <c r="T218" s="189">
        <f>T219</f>
        <v>0</v>
      </c>
      <c r="U218" s="187"/>
      <c r="V218" s="189">
        <f>V219</f>
        <v>0</v>
      </c>
      <c r="W218" s="187"/>
      <c r="X218" s="190">
        <f>X219</f>
        <v>0</v>
      </c>
      <c r="AR218" s="191" t="s">
        <v>81</v>
      </c>
      <c r="AT218" s="192" t="s">
        <v>68</v>
      </c>
      <c r="AU218" s="192" t="s">
        <v>74</v>
      </c>
      <c r="AY218" s="191" t="s">
        <v>144</v>
      </c>
      <c r="BK218" s="193">
        <f>BK219</f>
        <v>0</v>
      </c>
    </row>
    <row r="219" spans="2:65" s="27" customFormat="1" ht="16.5" customHeight="1">
      <c r="B219" s="28"/>
      <c r="C219" s="196" t="s">
        <v>890</v>
      </c>
      <c r="D219" s="196" t="s">
        <v>146</v>
      </c>
      <c r="E219" s="197" t="s">
        <v>665</v>
      </c>
      <c r="F219" s="198" t="s">
        <v>666</v>
      </c>
      <c r="G219" s="199" t="s">
        <v>161</v>
      </c>
      <c r="H219" s="200">
        <v>101.5</v>
      </c>
      <c r="I219" s="201"/>
      <c r="J219" s="201"/>
      <c r="K219" s="202">
        <f>ROUND(P219*H219,2)</f>
        <v>0</v>
      </c>
      <c r="L219" s="198"/>
      <c r="M219" s="49"/>
      <c r="N219" s="203"/>
      <c r="O219" s="204" t="s">
        <v>38</v>
      </c>
      <c r="P219" s="125">
        <f>I219+J219</f>
        <v>0</v>
      </c>
      <c r="Q219" s="125">
        <f>ROUND(I219*H219,2)</f>
        <v>0</v>
      </c>
      <c r="R219" s="125">
        <f>ROUND(J219*H219,2)</f>
        <v>0</v>
      </c>
      <c r="S219" s="29"/>
      <c r="T219" s="205">
        <f>S219*H219</f>
        <v>0</v>
      </c>
      <c r="U219" s="205">
        <v>0</v>
      </c>
      <c r="V219" s="205">
        <f>U219*H219</f>
        <v>0</v>
      </c>
      <c r="W219" s="205">
        <v>0</v>
      </c>
      <c r="X219" s="206">
        <f>W219*H219</f>
        <v>0</v>
      </c>
      <c r="AR219" s="10" t="s">
        <v>452</v>
      </c>
      <c r="AT219" s="10" t="s">
        <v>146</v>
      </c>
      <c r="AU219" s="10" t="s">
        <v>78</v>
      </c>
      <c r="AY219" s="10" t="s">
        <v>144</v>
      </c>
      <c r="BE219" s="207">
        <f>IF(O219="základní",K219,0)</f>
        <v>0</v>
      </c>
      <c r="BF219" s="207">
        <f>IF(O219="snížená",K219,0)</f>
        <v>0</v>
      </c>
      <c r="BG219" s="207">
        <f>IF(O219="zákl. přenesená",K219,0)</f>
        <v>0</v>
      </c>
      <c r="BH219" s="207">
        <f>IF(O219="sníž. přenesená",K219,0)</f>
        <v>0</v>
      </c>
      <c r="BI219" s="207">
        <f>IF(O219="nulová",K219,0)</f>
        <v>0</v>
      </c>
      <c r="BJ219" s="10" t="s">
        <v>74</v>
      </c>
      <c r="BK219" s="207">
        <f>ROUND(P219*H219,2)</f>
        <v>0</v>
      </c>
      <c r="BL219" s="10" t="s">
        <v>452</v>
      </c>
      <c r="BM219" s="10" t="s">
        <v>1504</v>
      </c>
    </row>
    <row r="220" spans="2:63" s="178" customFormat="1" ht="37.5" customHeight="1">
      <c r="B220" s="179"/>
      <c r="C220" s="180"/>
      <c r="D220" s="181" t="s">
        <v>68</v>
      </c>
      <c r="E220" s="182" t="s">
        <v>456</v>
      </c>
      <c r="F220" s="182" t="s">
        <v>457</v>
      </c>
      <c r="G220" s="180"/>
      <c r="H220" s="180"/>
      <c r="I220" s="183"/>
      <c r="J220" s="183"/>
      <c r="K220" s="184">
        <f>BK220</f>
        <v>0</v>
      </c>
      <c r="L220" s="180"/>
      <c r="M220" s="185"/>
      <c r="N220" s="186"/>
      <c r="O220" s="187"/>
      <c r="P220" s="187"/>
      <c r="Q220" s="188">
        <f>Q221</f>
        <v>0</v>
      </c>
      <c r="R220" s="188">
        <f>R221</f>
        <v>0</v>
      </c>
      <c r="S220" s="187"/>
      <c r="T220" s="189">
        <f>T221</f>
        <v>0</v>
      </c>
      <c r="U220" s="187"/>
      <c r="V220" s="189">
        <f>V221</f>
        <v>0</v>
      </c>
      <c r="W220" s="187"/>
      <c r="X220" s="190">
        <f>X221</f>
        <v>0</v>
      </c>
      <c r="AR220" s="191" t="s">
        <v>87</v>
      </c>
      <c r="AT220" s="192" t="s">
        <v>68</v>
      </c>
      <c r="AU220" s="192" t="s">
        <v>69</v>
      </c>
      <c r="AY220" s="191" t="s">
        <v>144</v>
      </c>
      <c r="BK220" s="193">
        <f>BK221</f>
        <v>0</v>
      </c>
    </row>
    <row r="221" spans="2:63" s="178" customFormat="1" ht="19.5" customHeight="1">
      <c r="B221" s="179"/>
      <c r="C221" s="180"/>
      <c r="D221" s="181" t="s">
        <v>68</v>
      </c>
      <c r="E221" s="194" t="s">
        <v>458</v>
      </c>
      <c r="F221" s="194" t="s">
        <v>459</v>
      </c>
      <c r="G221" s="180"/>
      <c r="H221" s="180"/>
      <c r="I221" s="183"/>
      <c r="J221" s="183"/>
      <c r="K221" s="195">
        <f>BK221</f>
        <v>0</v>
      </c>
      <c r="L221" s="180"/>
      <c r="M221" s="185"/>
      <c r="N221" s="186"/>
      <c r="O221" s="187"/>
      <c r="P221" s="187"/>
      <c r="Q221" s="188">
        <f>SUM(Q222:Q228)</f>
        <v>0</v>
      </c>
      <c r="R221" s="188">
        <f>SUM(R222:R228)</f>
        <v>0</v>
      </c>
      <c r="S221" s="187"/>
      <c r="T221" s="189">
        <f>SUM(T222:T228)</f>
        <v>0</v>
      </c>
      <c r="U221" s="187"/>
      <c r="V221" s="189">
        <f>SUM(V222:V228)</f>
        <v>0</v>
      </c>
      <c r="W221" s="187"/>
      <c r="X221" s="190">
        <f>SUM(X222:X228)</f>
        <v>0</v>
      </c>
      <c r="AR221" s="191" t="s">
        <v>87</v>
      </c>
      <c r="AT221" s="192" t="s">
        <v>68</v>
      </c>
      <c r="AU221" s="192" t="s">
        <v>74</v>
      </c>
      <c r="AY221" s="191" t="s">
        <v>144</v>
      </c>
      <c r="BK221" s="193">
        <f>SUM(BK222:BK228)</f>
        <v>0</v>
      </c>
    </row>
    <row r="222" spans="2:65" s="27" customFormat="1" ht="16.5" customHeight="1">
      <c r="B222" s="28"/>
      <c r="C222" s="196" t="s">
        <v>894</v>
      </c>
      <c r="D222" s="196" t="s">
        <v>146</v>
      </c>
      <c r="E222" s="197" t="s">
        <v>461</v>
      </c>
      <c r="F222" s="198" t="s">
        <v>462</v>
      </c>
      <c r="G222" s="199" t="s">
        <v>1341</v>
      </c>
      <c r="H222" s="200">
        <v>1</v>
      </c>
      <c r="I222" s="201"/>
      <c r="J222" s="201"/>
      <c r="K222" s="202">
        <f>ROUND(P222*H222,2)</f>
        <v>0</v>
      </c>
      <c r="L222" s="198"/>
      <c r="M222" s="49"/>
      <c r="N222" s="203"/>
      <c r="O222" s="204" t="s">
        <v>38</v>
      </c>
      <c r="P222" s="125">
        <f>I222+J222</f>
        <v>0</v>
      </c>
      <c r="Q222" s="125">
        <f>ROUND(I222*H222,2)</f>
        <v>0</v>
      </c>
      <c r="R222" s="125">
        <f>ROUND(J222*H222,2)</f>
        <v>0</v>
      </c>
      <c r="S222" s="29"/>
      <c r="T222" s="205">
        <f>S222*H222</f>
        <v>0</v>
      </c>
      <c r="U222" s="205">
        <v>0</v>
      </c>
      <c r="V222" s="205">
        <f>U222*H222</f>
        <v>0</v>
      </c>
      <c r="W222" s="205">
        <v>0</v>
      </c>
      <c r="X222" s="206">
        <f>W222*H222</f>
        <v>0</v>
      </c>
      <c r="AR222" s="10" t="s">
        <v>464</v>
      </c>
      <c r="AT222" s="10" t="s">
        <v>146</v>
      </c>
      <c r="AU222" s="10" t="s">
        <v>78</v>
      </c>
      <c r="AY222" s="10" t="s">
        <v>144</v>
      </c>
      <c r="BE222" s="207">
        <f>IF(O222="základní",K222,0)</f>
        <v>0</v>
      </c>
      <c r="BF222" s="207">
        <f>IF(O222="snížená",K222,0)</f>
        <v>0</v>
      </c>
      <c r="BG222" s="207">
        <f>IF(O222="zákl. přenesená",K222,0)</f>
        <v>0</v>
      </c>
      <c r="BH222" s="207">
        <f>IF(O222="sníž. přenesená",K222,0)</f>
        <v>0</v>
      </c>
      <c r="BI222" s="207">
        <f>IF(O222="nulová",K222,0)</f>
        <v>0</v>
      </c>
      <c r="BJ222" s="10" t="s">
        <v>74</v>
      </c>
      <c r="BK222" s="207">
        <f>ROUND(P222*H222,2)</f>
        <v>0</v>
      </c>
      <c r="BL222" s="10" t="s">
        <v>464</v>
      </c>
      <c r="BM222" s="10" t="s">
        <v>1505</v>
      </c>
    </row>
    <row r="223" spans="2:65" s="27" customFormat="1" ht="16.5" customHeight="1">
      <c r="B223" s="28"/>
      <c r="C223" s="196" t="s">
        <v>899</v>
      </c>
      <c r="D223" s="196" t="s">
        <v>146</v>
      </c>
      <c r="E223" s="197" t="s">
        <v>467</v>
      </c>
      <c r="F223" s="198" t="s">
        <v>468</v>
      </c>
      <c r="G223" s="199" t="s">
        <v>1341</v>
      </c>
      <c r="H223" s="200">
        <v>1</v>
      </c>
      <c r="I223" s="201"/>
      <c r="J223" s="201"/>
      <c r="K223" s="202">
        <f>ROUND(P223*H223,2)</f>
        <v>0</v>
      </c>
      <c r="L223" s="198"/>
      <c r="M223" s="49"/>
      <c r="N223" s="203"/>
      <c r="O223" s="204" t="s">
        <v>38</v>
      </c>
      <c r="P223" s="125">
        <f>I223+J223</f>
        <v>0</v>
      </c>
      <c r="Q223" s="125">
        <f>ROUND(I223*H223,2)</f>
        <v>0</v>
      </c>
      <c r="R223" s="125">
        <f>ROUND(J223*H223,2)</f>
        <v>0</v>
      </c>
      <c r="S223" s="29"/>
      <c r="T223" s="205">
        <f>S223*H223</f>
        <v>0</v>
      </c>
      <c r="U223" s="205">
        <v>0</v>
      </c>
      <c r="V223" s="205">
        <f>U223*H223</f>
        <v>0</v>
      </c>
      <c r="W223" s="205">
        <v>0</v>
      </c>
      <c r="X223" s="206">
        <f>W223*H223</f>
        <v>0</v>
      </c>
      <c r="AR223" s="10" t="s">
        <v>464</v>
      </c>
      <c r="AT223" s="10" t="s">
        <v>146</v>
      </c>
      <c r="AU223" s="10" t="s">
        <v>78</v>
      </c>
      <c r="AY223" s="10" t="s">
        <v>144</v>
      </c>
      <c r="BE223" s="207">
        <f>IF(O223="základní",K223,0)</f>
        <v>0</v>
      </c>
      <c r="BF223" s="207">
        <f>IF(O223="snížená",K223,0)</f>
        <v>0</v>
      </c>
      <c r="BG223" s="207">
        <f>IF(O223="zákl. přenesená",K223,0)</f>
        <v>0</v>
      </c>
      <c r="BH223" s="207">
        <f>IF(O223="sníž. přenesená",K223,0)</f>
        <v>0</v>
      </c>
      <c r="BI223" s="207">
        <f>IF(O223="nulová",K223,0)</f>
        <v>0</v>
      </c>
      <c r="BJ223" s="10" t="s">
        <v>74</v>
      </c>
      <c r="BK223" s="207">
        <f>ROUND(P223*H223,2)</f>
        <v>0</v>
      </c>
      <c r="BL223" s="10" t="s">
        <v>464</v>
      </c>
      <c r="BM223" s="10" t="s">
        <v>1506</v>
      </c>
    </row>
    <row r="224" spans="2:51" s="208" customFormat="1" ht="13.5">
      <c r="B224" s="209"/>
      <c r="C224" s="210"/>
      <c r="D224" s="211" t="s">
        <v>163</v>
      </c>
      <c r="E224" s="212"/>
      <c r="F224" s="213" t="s">
        <v>470</v>
      </c>
      <c r="G224" s="210"/>
      <c r="H224" s="214">
        <v>1</v>
      </c>
      <c r="I224" s="215"/>
      <c r="J224" s="215"/>
      <c r="K224" s="210"/>
      <c r="L224" s="210"/>
      <c r="M224" s="216"/>
      <c r="N224" s="217"/>
      <c r="O224" s="218"/>
      <c r="P224" s="218"/>
      <c r="Q224" s="218"/>
      <c r="R224" s="218"/>
      <c r="S224" s="218"/>
      <c r="T224" s="218"/>
      <c r="U224" s="218"/>
      <c r="V224" s="218"/>
      <c r="W224" s="218"/>
      <c r="X224" s="219"/>
      <c r="AT224" s="220" t="s">
        <v>163</v>
      </c>
      <c r="AU224" s="220" t="s">
        <v>78</v>
      </c>
      <c r="AV224" s="208" t="s">
        <v>78</v>
      </c>
      <c r="AW224" s="208" t="s">
        <v>7</v>
      </c>
      <c r="AX224" s="208" t="s">
        <v>74</v>
      </c>
      <c r="AY224" s="220" t="s">
        <v>144</v>
      </c>
    </row>
    <row r="225" spans="2:65" s="27" customFormat="1" ht="16.5" customHeight="1">
      <c r="B225" s="28"/>
      <c r="C225" s="196" t="s">
        <v>903</v>
      </c>
      <c r="D225" s="196" t="s">
        <v>146</v>
      </c>
      <c r="E225" s="197" t="s">
        <v>472</v>
      </c>
      <c r="F225" s="198" t="s">
        <v>473</v>
      </c>
      <c r="G225" s="199" t="s">
        <v>1341</v>
      </c>
      <c r="H225" s="200">
        <v>1</v>
      </c>
      <c r="I225" s="201"/>
      <c r="J225" s="201"/>
      <c r="K225" s="202">
        <f>ROUND(P225*H225,2)</f>
        <v>0</v>
      </c>
      <c r="L225" s="198"/>
      <c r="M225" s="49"/>
      <c r="N225" s="203"/>
      <c r="O225" s="204" t="s">
        <v>38</v>
      </c>
      <c r="P225" s="125">
        <f>I225+J225</f>
        <v>0</v>
      </c>
      <c r="Q225" s="125">
        <f>ROUND(I225*H225,2)</f>
        <v>0</v>
      </c>
      <c r="R225" s="125">
        <f>ROUND(J225*H225,2)</f>
        <v>0</v>
      </c>
      <c r="S225" s="29"/>
      <c r="T225" s="205">
        <f>S225*H225</f>
        <v>0</v>
      </c>
      <c r="U225" s="205">
        <v>0</v>
      </c>
      <c r="V225" s="205">
        <f>U225*H225</f>
        <v>0</v>
      </c>
      <c r="W225" s="205">
        <v>0</v>
      </c>
      <c r="X225" s="206">
        <f>W225*H225</f>
        <v>0</v>
      </c>
      <c r="AR225" s="10" t="s">
        <v>464</v>
      </c>
      <c r="AT225" s="10" t="s">
        <v>146</v>
      </c>
      <c r="AU225" s="10" t="s">
        <v>78</v>
      </c>
      <c r="AY225" s="10" t="s">
        <v>144</v>
      </c>
      <c r="BE225" s="207">
        <f>IF(O225="základní",K225,0)</f>
        <v>0</v>
      </c>
      <c r="BF225" s="207">
        <f>IF(O225="snížená",K225,0)</f>
        <v>0</v>
      </c>
      <c r="BG225" s="207">
        <f>IF(O225="zákl. přenesená",K225,0)</f>
        <v>0</v>
      </c>
      <c r="BH225" s="207">
        <f>IF(O225="sníž. přenesená",K225,0)</f>
        <v>0</v>
      </c>
      <c r="BI225" s="207">
        <f>IF(O225="nulová",K225,0)</f>
        <v>0</v>
      </c>
      <c r="BJ225" s="10" t="s">
        <v>74</v>
      </c>
      <c r="BK225" s="207">
        <f>ROUND(P225*H225,2)</f>
        <v>0</v>
      </c>
      <c r="BL225" s="10" t="s">
        <v>464</v>
      </c>
      <c r="BM225" s="10" t="s">
        <v>1507</v>
      </c>
    </row>
    <row r="226" spans="2:65" s="27" customFormat="1" ht="16.5" customHeight="1">
      <c r="B226" s="28"/>
      <c r="C226" s="196" t="s">
        <v>907</v>
      </c>
      <c r="D226" s="196" t="s">
        <v>146</v>
      </c>
      <c r="E226" s="197" t="s">
        <v>476</v>
      </c>
      <c r="F226" s="198" t="s">
        <v>477</v>
      </c>
      <c r="G226" s="199" t="s">
        <v>1341</v>
      </c>
      <c r="H226" s="200">
        <v>1</v>
      </c>
      <c r="I226" s="201"/>
      <c r="J226" s="201"/>
      <c r="K226" s="202">
        <f>ROUND(P226*H226,2)</f>
        <v>0</v>
      </c>
      <c r="L226" s="198"/>
      <c r="M226" s="49"/>
      <c r="N226" s="203"/>
      <c r="O226" s="204" t="s">
        <v>38</v>
      </c>
      <c r="P226" s="125">
        <f>I226+J226</f>
        <v>0</v>
      </c>
      <c r="Q226" s="125">
        <f>ROUND(I226*H226,2)</f>
        <v>0</v>
      </c>
      <c r="R226" s="125">
        <f>ROUND(J226*H226,2)</f>
        <v>0</v>
      </c>
      <c r="S226" s="29"/>
      <c r="T226" s="205">
        <f>S226*H226</f>
        <v>0</v>
      </c>
      <c r="U226" s="205">
        <v>0</v>
      </c>
      <c r="V226" s="205">
        <f>U226*H226</f>
        <v>0</v>
      </c>
      <c r="W226" s="205">
        <v>0</v>
      </c>
      <c r="X226" s="206">
        <f>W226*H226</f>
        <v>0</v>
      </c>
      <c r="AR226" s="10" t="s">
        <v>464</v>
      </c>
      <c r="AT226" s="10" t="s">
        <v>146</v>
      </c>
      <c r="AU226" s="10" t="s">
        <v>78</v>
      </c>
      <c r="AY226" s="10" t="s">
        <v>144</v>
      </c>
      <c r="BE226" s="207">
        <f>IF(O226="základní",K226,0)</f>
        <v>0</v>
      </c>
      <c r="BF226" s="207">
        <f>IF(O226="snížená",K226,0)</f>
        <v>0</v>
      </c>
      <c r="BG226" s="207">
        <f>IF(O226="zákl. přenesená",K226,0)</f>
        <v>0</v>
      </c>
      <c r="BH226" s="207">
        <f>IF(O226="sníž. přenesená",K226,0)</f>
        <v>0</v>
      </c>
      <c r="BI226" s="207">
        <f>IF(O226="nulová",K226,0)</f>
        <v>0</v>
      </c>
      <c r="BJ226" s="10" t="s">
        <v>74</v>
      </c>
      <c r="BK226" s="207">
        <f>ROUND(P226*H226,2)</f>
        <v>0</v>
      </c>
      <c r="BL226" s="10" t="s">
        <v>464</v>
      </c>
      <c r="BM226" s="10" t="s">
        <v>1508</v>
      </c>
    </row>
    <row r="227" spans="2:65" s="27" customFormat="1" ht="16.5" customHeight="1">
      <c r="B227" s="28"/>
      <c r="C227" s="196" t="s">
        <v>911</v>
      </c>
      <c r="D227" s="196" t="s">
        <v>146</v>
      </c>
      <c r="E227" s="197" t="s">
        <v>480</v>
      </c>
      <c r="F227" s="198" t="s">
        <v>481</v>
      </c>
      <c r="G227" s="199" t="s">
        <v>463</v>
      </c>
      <c r="H227" s="200">
        <v>1</v>
      </c>
      <c r="I227" s="201"/>
      <c r="J227" s="201"/>
      <c r="K227" s="202">
        <f>ROUND(P227*H227,2)</f>
        <v>0</v>
      </c>
      <c r="L227" s="198"/>
      <c r="M227" s="49"/>
      <c r="N227" s="203"/>
      <c r="O227" s="204" t="s">
        <v>38</v>
      </c>
      <c r="P227" s="125">
        <f>I227+J227</f>
        <v>0</v>
      </c>
      <c r="Q227" s="125">
        <f>ROUND(I227*H227,2)</f>
        <v>0</v>
      </c>
      <c r="R227" s="125">
        <f>ROUND(J227*H227,2)</f>
        <v>0</v>
      </c>
      <c r="S227" s="29"/>
      <c r="T227" s="205">
        <f>S227*H227</f>
        <v>0</v>
      </c>
      <c r="U227" s="205">
        <v>0</v>
      </c>
      <c r="V227" s="205">
        <f>U227*H227</f>
        <v>0</v>
      </c>
      <c r="W227" s="205">
        <v>0</v>
      </c>
      <c r="X227" s="206">
        <f>W227*H227</f>
        <v>0</v>
      </c>
      <c r="AR227" s="10" t="s">
        <v>84</v>
      </c>
      <c r="AT227" s="10" t="s">
        <v>146</v>
      </c>
      <c r="AU227" s="10" t="s">
        <v>78</v>
      </c>
      <c r="AY227" s="10" t="s">
        <v>144</v>
      </c>
      <c r="BE227" s="207">
        <f>IF(O227="základní",K227,0)</f>
        <v>0</v>
      </c>
      <c r="BF227" s="207">
        <f>IF(O227="snížená",K227,0)</f>
        <v>0</v>
      </c>
      <c r="BG227" s="207">
        <f>IF(O227="zákl. přenesená",K227,0)</f>
        <v>0</v>
      </c>
      <c r="BH227" s="207">
        <f>IF(O227="sníž. přenesená",K227,0)</f>
        <v>0</v>
      </c>
      <c r="BI227" s="207">
        <f>IF(O227="nulová",K227,0)</f>
        <v>0</v>
      </c>
      <c r="BJ227" s="10" t="s">
        <v>74</v>
      </c>
      <c r="BK227" s="207">
        <f>ROUND(P227*H227,2)</f>
        <v>0</v>
      </c>
      <c r="BL227" s="10" t="s">
        <v>84</v>
      </c>
      <c r="BM227" s="10" t="s">
        <v>1509</v>
      </c>
    </row>
    <row r="228" spans="2:65" s="27" customFormat="1" ht="16.5" customHeight="1">
      <c r="B228" s="28"/>
      <c r="C228" s="196" t="s">
        <v>913</v>
      </c>
      <c r="D228" s="196" t="s">
        <v>146</v>
      </c>
      <c r="E228" s="197" t="s">
        <v>484</v>
      </c>
      <c r="F228" s="198" t="s">
        <v>485</v>
      </c>
      <c r="G228" s="199" t="s">
        <v>463</v>
      </c>
      <c r="H228" s="200">
        <v>1</v>
      </c>
      <c r="I228" s="201"/>
      <c r="J228" s="201"/>
      <c r="K228" s="202">
        <f>ROUND(P228*H228,2)</f>
        <v>0</v>
      </c>
      <c r="L228" s="198"/>
      <c r="M228" s="49"/>
      <c r="N228" s="203"/>
      <c r="O228" s="255" t="s">
        <v>38</v>
      </c>
      <c r="P228" s="256">
        <f>I228+J228</f>
        <v>0</v>
      </c>
      <c r="Q228" s="256">
        <f>ROUND(I228*H228,2)</f>
        <v>0</v>
      </c>
      <c r="R228" s="256">
        <f>ROUND(J228*H228,2)</f>
        <v>0</v>
      </c>
      <c r="S228" s="257"/>
      <c r="T228" s="258">
        <f>S228*H228</f>
        <v>0</v>
      </c>
      <c r="U228" s="258">
        <v>0</v>
      </c>
      <c r="V228" s="258">
        <f>U228*H228</f>
        <v>0</v>
      </c>
      <c r="W228" s="258">
        <v>0</v>
      </c>
      <c r="X228" s="259">
        <f>W228*H228</f>
        <v>0</v>
      </c>
      <c r="AR228" s="10" t="s">
        <v>84</v>
      </c>
      <c r="AT228" s="10" t="s">
        <v>146</v>
      </c>
      <c r="AU228" s="10" t="s">
        <v>78</v>
      </c>
      <c r="AY228" s="10" t="s">
        <v>144</v>
      </c>
      <c r="BE228" s="207">
        <f>IF(O228="základní",K228,0)</f>
        <v>0</v>
      </c>
      <c r="BF228" s="207">
        <f>IF(O228="snížená",K228,0)</f>
        <v>0</v>
      </c>
      <c r="BG228" s="207">
        <f>IF(O228="zákl. přenesená",K228,0)</f>
        <v>0</v>
      </c>
      <c r="BH228" s="207">
        <f>IF(O228="sníž. přenesená",K228,0)</f>
        <v>0</v>
      </c>
      <c r="BI228" s="207">
        <f>IF(O228="nulová",K228,0)</f>
        <v>0</v>
      </c>
      <c r="BJ228" s="10" t="s">
        <v>74</v>
      </c>
      <c r="BK228" s="207">
        <f>ROUND(P228*H228,2)</f>
        <v>0</v>
      </c>
      <c r="BL228" s="10" t="s">
        <v>84</v>
      </c>
      <c r="BM228" s="10" t="s">
        <v>1510</v>
      </c>
    </row>
    <row r="229" spans="2:13" s="27" customFormat="1" ht="6.75" customHeight="1">
      <c r="B229" s="44"/>
      <c r="C229" s="45"/>
      <c r="D229" s="45"/>
      <c r="E229" s="45"/>
      <c r="F229" s="45"/>
      <c r="G229" s="45"/>
      <c r="H229" s="45"/>
      <c r="I229" s="134"/>
      <c r="J229" s="134"/>
      <c r="K229" s="45"/>
      <c r="L229" s="45"/>
      <c r="M229" s="49"/>
    </row>
  </sheetData>
  <sheetProtection password="C55E" sheet="1"/>
  <mergeCells count="10">
    <mergeCell ref="E49:H49"/>
    <mergeCell ref="J53:J54"/>
    <mergeCell ref="E80:H80"/>
    <mergeCell ref="E82:H82"/>
    <mergeCell ref="G1:H1"/>
    <mergeCell ref="M2:Z2"/>
    <mergeCell ref="E7:H7"/>
    <mergeCell ref="E9:H9"/>
    <mergeCell ref="E24:H24"/>
    <mergeCell ref="E47:H47"/>
  </mergeCells>
  <hyperlinks>
    <hyperlink ref="F1" location="C2" display="1) Krycí list soupisu"/>
    <hyperlink ref="G1" location="C56" display="2) Rekapitulace"/>
    <hyperlink ref="J1" location="C89" display="3) Soupis prací"/>
    <hyperlink ref="L1" location="Rekapitulace stavby!C2" display="Rekapitulace stavby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F11" sqref="F11"/>
    </sheetView>
  </sheetViews>
  <sheetFormatPr defaultColWidth="6.4218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6" width="56.7109375" style="1" customWidth="1"/>
    <col min="7" max="7" width="6.57421875" style="1" customWidth="1"/>
    <col min="8" max="8" width="8.421875" style="1" customWidth="1"/>
    <col min="9" max="10" width="17.7109375" style="103" customWidth="1"/>
    <col min="11" max="11" width="17.7109375" style="1" customWidth="1"/>
    <col min="12" max="12" width="11.7109375" style="1" customWidth="1"/>
    <col min="13" max="13" width="6.421875" style="1" customWidth="1"/>
    <col min="14" max="25" width="0" style="1" hidden="1" customWidth="1"/>
    <col min="26" max="26" width="12.28125" style="1" customWidth="1"/>
    <col min="27" max="27" width="9.28125" style="1" customWidth="1"/>
    <col min="28" max="28" width="11.28125" style="1" customWidth="1"/>
    <col min="29" max="29" width="8.28125" style="1" customWidth="1"/>
    <col min="30" max="30" width="11.28125" style="1" customWidth="1"/>
    <col min="31" max="31" width="12.28125" style="1" customWidth="1"/>
    <col min="32" max="43" width="6.421875" style="1" customWidth="1"/>
    <col min="44" max="65" width="0" style="1" hidden="1" customWidth="1"/>
    <col min="66" max="16384" width="6.421875" style="1" customWidth="1"/>
  </cols>
  <sheetData>
    <row r="1" spans="1:70" ht="21.75" customHeight="1">
      <c r="A1" s="7"/>
      <c r="B1" s="104"/>
      <c r="C1" s="104"/>
      <c r="D1" s="105" t="s">
        <v>1</v>
      </c>
      <c r="E1" s="104"/>
      <c r="F1" s="106" t="s">
        <v>99</v>
      </c>
      <c r="G1" s="362" t="s">
        <v>100</v>
      </c>
      <c r="H1" s="362"/>
      <c r="I1" s="107"/>
      <c r="J1" s="108" t="s">
        <v>101</v>
      </c>
      <c r="K1" s="105" t="s">
        <v>102</v>
      </c>
      <c r="L1" s="106" t="s">
        <v>103</v>
      </c>
      <c r="M1" s="106"/>
      <c r="N1" s="106"/>
      <c r="O1" s="106"/>
      <c r="P1" s="106"/>
      <c r="Q1" s="106"/>
      <c r="R1" s="106"/>
      <c r="S1" s="106"/>
      <c r="T1" s="10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75" customHeight="1"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T2" s="10" t="s">
        <v>98</v>
      </c>
    </row>
    <row r="3" spans="2:46" ht="6.75" customHeight="1">
      <c r="B3" s="11"/>
      <c r="C3" s="12"/>
      <c r="D3" s="12"/>
      <c r="E3" s="12"/>
      <c r="F3" s="12"/>
      <c r="G3" s="12"/>
      <c r="H3" s="12"/>
      <c r="I3" s="109"/>
      <c r="J3" s="109"/>
      <c r="K3" s="12"/>
      <c r="L3" s="13"/>
      <c r="AT3" s="10" t="s">
        <v>78</v>
      </c>
    </row>
    <row r="4" spans="2:46" ht="36.75" customHeight="1">
      <c r="B4" s="14"/>
      <c r="C4" s="15"/>
      <c r="D4" s="16" t="s">
        <v>104</v>
      </c>
      <c r="E4" s="15"/>
      <c r="F4" s="15"/>
      <c r="G4" s="15"/>
      <c r="H4" s="15"/>
      <c r="I4" s="110"/>
      <c r="J4" s="110"/>
      <c r="K4" s="15"/>
      <c r="L4" s="17"/>
      <c r="N4" s="18" t="s">
        <v>13</v>
      </c>
      <c r="AT4" s="10" t="s">
        <v>6</v>
      </c>
    </row>
    <row r="5" spans="2:12" ht="6.75" customHeight="1">
      <c r="B5" s="14"/>
      <c r="C5" s="15"/>
      <c r="D5" s="15"/>
      <c r="E5" s="15"/>
      <c r="F5" s="15"/>
      <c r="G5" s="15"/>
      <c r="H5" s="15"/>
      <c r="I5" s="110"/>
      <c r="J5" s="110"/>
      <c r="K5" s="15"/>
      <c r="L5" s="17"/>
    </row>
    <row r="6" spans="2:12" ht="15">
      <c r="B6" s="14"/>
      <c r="C6" s="15"/>
      <c r="D6" s="23" t="s">
        <v>18</v>
      </c>
      <c r="E6" s="15"/>
      <c r="F6" s="15"/>
      <c r="G6" s="15"/>
      <c r="H6" s="15"/>
      <c r="I6" s="110"/>
      <c r="J6" s="110"/>
      <c r="K6" s="15"/>
      <c r="L6" s="17"/>
    </row>
    <row r="7" spans="2:12" ht="16.5" customHeight="1">
      <c r="B7" s="14"/>
      <c r="C7" s="15"/>
      <c r="D7" s="15"/>
      <c r="E7" s="363" t="str">
        <f>'Rekapitulace stavby'!K6</f>
        <v>Sokolov - Stavební úpravy komunikace ul. J.K. Tyla - Vodovod, kanalizace</v>
      </c>
      <c r="F7" s="363"/>
      <c r="G7" s="363"/>
      <c r="H7" s="363"/>
      <c r="I7" s="110"/>
      <c r="J7" s="110"/>
      <c r="K7" s="15"/>
      <c r="L7" s="17"/>
    </row>
    <row r="8" spans="2:12" s="27" customFormat="1" ht="15">
      <c r="B8" s="28"/>
      <c r="C8" s="29"/>
      <c r="D8" s="23" t="s">
        <v>105</v>
      </c>
      <c r="E8" s="29"/>
      <c r="F8" s="29"/>
      <c r="G8" s="29"/>
      <c r="H8" s="29"/>
      <c r="I8" s="111"/>
      <c r="J8" s="111"/>
      <c r="K8" s="29"/>
      <c r="L8" s="32"/>
    </row>
    <row r="9" spans="2:12" s="27" customFormat="1" ht="36.75" customHeight="1">
      <c r="B9" s="28"/>
      <c r="C9" s="29"/>
      <c r="D9" s="29"/>
      <c r="E9" s="351" t="s">
        <v>1511</v>
      </c>
      <c r="F9" s="351"/>
      <c r="G9" s="351"/>
      <c r="H9" s="351"/>
      <c r="I9" s="111"/>
      <c r="J9" s="111"/>
      <c r="K9" s="29"/>
      <c r="L9" s="32"/>
    </row>
    <row r="10" spans="2:12" s="27" customFormat="1" ht="13.5">
      <c r="B10" s="28"/>
      <c r="C10" s="29"/>
      <c r="D10" s="29"/>
      <c r="E10" s="29"/>
      <c r="F10" s="29"/>
      <c r="G10" s="29"/>
      <c r="H10" s="29"/>
      <c r="I10" s="111"/>
      <c r="J10" s="111"/>
      <c r="K10" s="29"/>
      <c r="L10" s="32"/>
    </row>
    <row r="11" spans="2:12" s="27" customFormat="1" ht="14.25" customHeight="1">
      <c r="B11" s="28"/>
      <c r="C11" s="29"/>
      <c r="D11" s="23" t="s">
        <v>20</v>
      </c>
      <c r="E11" s="29"/>
      <c r="F11" s="21"/>
      <c r="G11" s="29"/>
      <c r="H11" s="29"/>
      <c r="I11" s="112" t="s">
        <v>21</v>
      </c>
      <c r="J11" s="113"/>
      <c r="K11" s="29"/>
      <c r="L11" s="32"/>
    </row>
    <row r="12" spans="2:12" s="27" customFormat="1" ht="14.25" customHeight="1">
      <c r="B12" s="28"/>
      <c r="C12" s="29"/>
      <c r="D12" s="23" t="s">
        <v>22</v>
      </c>
      <c r="E12" s="29"/>
      <c r="F12" s="21" t="s">
        <v>23</v>
      </c>
      <c r="G12" s="29"/>
      <c r="H12" s="29"/>
      <c r="I12" s="112" t="s">
        <v>24</v>
      </c>
      <c r="J12" s="114" t="str">
        <f>'Rekapitulace stavby'!AN8</f>
        <v>4. 5. 2019</v>
      </c>
      <c r="K12" s="29"/>
      <c r="L12" s="32"/>
    </row>
    <row r="13" spans="2:12" s="27" customFormat="1" ht="10.5" customHeight="1">
      <c r="B13" s="28"/>
      <c r="C13" s="29"/>
      <c r="D13" s="29"/>
      <c r="E13" s="29"/>
      <c r="F13" s="29"/>
      <c r="G13" s="29"/>
      <c r="H13" s="29"/>
      <c r="I13" s="111"/>
      <c r="J13" s="111"/>
      <c r="K13" s="29"/>
      <c r="L13" s="32"/>
    </row>
    <row r="14" spans="2:12" s="27" customFormat="1" ht="14.25" customHeight="1">
      <c r="B14" s="28"/>
      <c r="C14" s="29"/>
      <c r="D14" s="23" t="s">
        <v>26</v>
      </c>
      <c r="E14" s="29"/>
      <c r="F14" s="29"/>
      <c r="G14" s="29"/>
      <c r="H14" s="29"/>
      <c r="I14" s="112" t="s">
        <v>27</v>
      </c>
      <c r="J14" s="113">
        <f>IF('Rekapitulace stavby'!AN10="","",'Rekapitulace stavby'!AN10)</f>
      </c>
      <c r="K14" s="29"/>
      <c r="L14" s="32"/>
    </row>
    <row r="15" spans="2:12" s="27" customFormat="1" ht="18" customHeight="1">
      <c r="B15" s="28"/>
      <c r="C15" s="29"/>
      <c r="D15" s="29"/>
      <c r="E15" s="21" t="str">
        <f>IF('Rekapitulace stavby'!E11="","",'Rekapitulace stavby'!E11)</f>
        <v> </v>
      </c>
      <c r="F15" s="29"/>
      <c r="G15" s="29"/>
      <c r="H15" s="29"/>
      <c r="I15" s="112" t="s">
        <v>28</v>
      </c>
      <c r="J15" s="113">
        <f>IF('Rekapitulace stavby'!AN11="","",'Rekapitulace stavby'!AN11)</f>
      </c>
      <c r="K15" s="29"/>
      <c r="L15" s="32"/>
    </row>
    <row r="16" spans="2:12" s="27" customFormat="1" ht="6.75" customHeight="1">
      <c r="B16" s="28"/>
      <c r="C16" s="29"/>
      <c r="D16" s="29"/>
      <c r="E16" s="29"/>
      <c r="F16" s="29"/>
      <c r="G16" s="29"/>
      <c r="H16" s="29"/>
      <c r="I16" s="111"/>
      <c r="J16" s="111"/>
      <c r="K16" s="29"/>
      <c r="L16" s="32"/>
    </row>
    <row r="17" spans="2:12" s="27" customFormat="1" ht="14.25" customHeight="1">
      <c r="B17" s="28"/>
      <c r="C17" s="29"/>
      <c r="D17" s="23" t="s">
        <v>29</v>
      </c>
      <c r="E17" s="29"/>
      <c r="F17" s="29"/>
      <c r="G17" s="29"/>
      <c r="H17" s="29"/>
      <c r="I17" s="112" t="s">
        <v>27</v>
      </c>
      <c r="J17" s="113">
        <f>IF('Rekapitulace stavby'!AN13="Vyplň údaj","",IF('Rekapitulace stavby'!AN13="","",'Rekapitulace stavby'!AN13))</f>
      </c>
      <c r="K17" s="29"/>
      <c r="L17" s="32"/>
    </row>
    <row r="18" spans="2:12" s="27" customFormat="1" ht="18" customHeight="1">
      <c r="B18" s="28"/>
      <c r="C18" s="29"/>
      <c r="D18" s="29"/>
      <c r="E18" s="21">
        <f>IF('Rekapitulace stavby'!E14="Vyplň údaj","",IF('Rekapitulace stavby'!E14="","",'Rekapitulace stavby'!E14))</f>
      </c>
      <c r="F18" s="29"/>
      <c r="G18" s="29"/>
      <c r="H18" s="29"/>
      <c r="I18" s="112" t="s">
        <v>28</v>
      </c>
      <c r="J18" s="113">
        <f>IF('Rekapitulace stavby'!AN14="Vyplň údaj","",IF('Rekapitulace stavby'!AN14="","",'Rekapitulace stavby'!AN14))</f>
      </c>
      <c r="K18" s="29"/>
      <c r="L18" s="32"/>
    </row>
    <row r="19" spans="2:12" s="27" customFormat="1" ht="6.75" customHeight="1">
      <c r="B19" s="28"/>
      <c r="C19" s="29"/>
      <c r="D19" s="29"/>
      <c r="E19" s="29"/>
      <c r="F19" s="29"/>
      <c r="G19" s="29"/>
      <c r="H19" s="29"/>
      <c r="I19" s="111"/>
      <c r="J19" s="111"/>
      <c r="K19" s="29"/>
      <c r="L19" s="32"/>
    </row>
    <row r="20" spans="2:12" s="27" customFormat="1" ht="14.25" customHeight="1">
      <c r="B20" s="28"/>
      <c r="C20" s="29"/>
      <c r="D20" s="23" t="s">
        <v>31</v>
      </c>
      <c r="E20" s="29"/>
      <c r="F20" s="29"/>
      <c r="G20" s="29"/>
      <c r="H20" s="29"/>
      <c r="I20" s="112" t="s">
        <v>27</v>
      </c>
      <c r="J20" s="113">
        <f>IF('Rekapitulace stavby'!AN16="","",'Rekapitulace stavby'!AN16)</f>
      </c>
      <c r="K20" s="29"/>
      <c r="L20" s="32"/>
    </row>
    <row r="21" spans="2:12" s="27" customFormat="1" ht="18" customHeight="1">
      <c r="B21" s="28"/>
      <c r="C21" s="29"/>
      <c r="D21" s="29"/>
      <c r="E21" s="21" t="str">
        <f>IF('Rekapitulace stavby'!E17="","",'Rekapitulace stavby'!E17)</f>
        <v> </v>
      </c>
      <c r="F21" s="29"/>
      <c r="G21" s="29"/>
      <c r="H21" s="29"/>
      <c r="I21" s="112" t="s">
        <v>28</v>
      </c>
      <c r="J21" s="113">
        <f>IF('Rekapitulace stavby'!AN17="","",'Rekapitulace stavby'!AN17)</f>
      </c>
      <c r="K21" s="29"/>
      <c r="L21" s="32"/>
    </row>
    <row r="22" spans="2:12" s="27" customFormat="1" ht="6.75" customHeight="1">
      <c r="B22" s="28"/>
      <c r="C22" s="29"/>
      <c r="D22" s="29"/>
      <c r="E22" s="29"/>
      <c r="F22" s="29"/>
      <c r="G22" s="29"/>
      <c r="H22" s="29"/>
      <c r="I22" s="111"/>
      <c r="J22" s="111"/>
      <c r="K22" s="29"/>
      <c r="L22" s="32"/>
    </row>
    <row r="23" spans="2:12" s="27" customFormat="1" ht="14.25" customHeight="1">
      <c r="B23" s="28"/>
      <c r="C23" s="29"/>
      <c r="D23" s="23" t="s">
        <v>32</v>
      </c>
      <c r="E23" s="29"/>
      <c r="F23" s="29"/>
      <c r="G23" s="29"/>
      <c r="H23" s="29"/>
      <c r="I23" s="111"/>
      <c r="J23" s="111"/>
      <c r="K23" s="29"/>
      <c r="L23" s="32"/>
    </row>
    <row r="24" spans="2:12" s="115" customFormat="1" ht="16.5" customHeight="1">
      <c r="B24" s="116"/>
      <c r="C24" s="117"/>
      <c r="D24" s="117"/>
      <c r="E24" s="344"/>
      <c r="F24" s="344"/>
      <c r="G24" s="344"/>
      <c r="H24" s="344"/>
      <c r="I24" s="118"/>
      <c r="J24" s="118"/>
      <c r="K24" s="117"/>
      <c r="L24" s="119"/>
    </row>
    <row r="25" spans="2:12" s="27" customFormat="1" ht="6.75" customHeight="1">
      <c r="B25" s="28"/>
      <c r="C25" s="29"/>
      <c r="D25" s="29"/>
      <c r="E25" s="29"/>
      <c r="F25" s="29"/>
      <c r="G25" s="29"/>
      <c r="H25" s="29"/>
      <c r="I25" s="111"/>
      <c r="J25" s="111"/>
      <c r="K25" s="29"/>
      <c r="L25" s="32"/>
    </row>
    <row r="26" spans="2:12" s="27" customFormat="1" ht="6.75" customHeight="1">
      <c r="B26" s="28"/>
      <c r="C26" s="29"/>
      <c r="D26" s="74"/>
      <c r="E26" s="74"/>
      <c r="F26" s="74"/>
      <c r="G26" s="74"/>
      <c r="H26" s="74"/>
      <c r="I26" s="120"/>
      <c r="J26" s="120"/>
      <c r="K26" s="74"/>
      <c r="L26" s="121"/>
    </row>
    <row r="27" spans="2:12" s="27" customFormat="1" ht="15">
      <c r="B27" s="28"/>
      <c r="C27" s="29"/>
      <c r="D27" s="29"/>
      <c r="E27" s="23" t="s">
        <v>107</v>
      </c>
      <c r="F27" s="29"/>
      <c r="G27" s="29"/>
      <c r="H27" s="29"/>
      <c r="I27" s="111"/>
      <c r="J27" s="111"/>
      <c r="K27" s="122">
        <f>I58</f>
        <v>0</v>
      </c>
      <c r="L27" s="32"/>
    </row>
    <row r="28" spans="2:12" s="27" customFormat="1" ht="15">
      <c r="B28" s="28"/>
      <c r="C28" s="29"/>
      <c r="D28" s="29"/>
      <c r="E28" s="23" t="s">
        <v>108</v>
      </c>
      <c r="F28" s="29"/>
      <c r="G28" s="29"/>
      <c r="H28" s="29"/>
      <c r="I28" s="111"/>
      <c r="J28" s="111"/>
      <c r="K28" s="122">
        <f>J58</f>
        <v>0</v>
      </c>
      <c r="L28" s="32"/>
    </row>
    <row r="29" spans="2:12" s="27" customFormat="1" ht="25.5" customHeight="1">
      <c r="B29" s="28"/>
      <c r="C29" s="29"/>
      <c r="D29" s="123" t="s">
        <v>33</v>
      </c>
      <c r="E29" s="29"/>
      <c r="F29" s="29"/>
      <c r="G29" s="29"/>
      <c r="H29" s="29"/>
      <c r="I29" s="111"/>
      <c r="J29" s="111"/>
      <c r="K29" s="78">
        <f>ROUND(K90,2)</f>
        <v>0</v>
      </c>
      <c r="L29" s="32"/>
    </row>
    <row r="30" spans="2:12" s="27" customFormat="1" ht="6.75" customHeight="1">
      <c r="B30" s="28"/>
      <c r="C30" s="29"/>
      <c r="D30" s="74"/>
      <c r="E30" s="74"/>
      <c r="F30" s="74"/>
      <c r="G30" s="74"/>
      <c r="H30" s="74"/>
      <c r="I30" s="120"/>
      <c r="J30" s="120"/>
      <c r="K30" s="74"/>
      <c r="L30" s="121"/>
    </row>
    <row r="31" spans="2:12" s="27" customFormat="1" ht="14.25" customHeight="1">
      <c r="B31" s="28"/>
      <c r="C31" s="29"/>
      <c r="D31" s="29"/>
      <c r="E31" s="29"/>
      <c r="F31" s="33" t="s">
        <v>35</v>
      </c>
      <c r="G31" s="29"/>
      <c r="H31" s="29"/>
      <c r="I31" s="124" t="s">
        <v>34</v>
      </c>
      <c r="J31" s="111"/>
      <c r="K31" s="33" t="s">
        <v>36</v>
      </c>
      <c r="L31" s="32"/>
    </row>
    <row r="32" spans="2:12" s="27" customFormat="1" ht="14.25" customHeight="1">
      <c r="B32" s="28"/>
      <c r="C32" s="29"/>
      <c r="D32" s="37" t="s">
        <v>37</v>
      </c>
      <c r="E32" s="37" t="s">
        <v>38</v>
      </c>
      <c r="F32" s="125">
        <f>ROUND(SUM(BE90:BE205),2)</f>
        <v>0</v>
      </c>
      <c r="G32" s="29"/>
      <c r="H32" s="29"/>
      <c r="I32" s="126">
        <v>0.21000000000000002</v>
      </c>
      <c r="J32" s="111"/>
      <c r="K32" s="125">
        <f>ROUND(ROUND((SUM(BE90:BE205)),2)*I32,2)</f>
        <v>0</v>
      </c>
      <c r="L32" s="32"/>
    </row>
    <row r="33" spans="2:12" s="27" customFormat="1" ht="14.25" customHeight="1">
      <c r="B33" s="28"/>
      <c r="C33" s="29"/>
      <c r="D33" s="29"/>
      <c r="E33" s="37" t="s">
        <v>39</v>
      </c>
      <c r="F33" s="125">
        <f>ROUND(SUM(BF90:BF205),2)</f>
        <v>0</v>
      </c>
      <c r="G33" s="29"/>
      <c r="H33" s="29"/>
      <c r="I33" s="126">
        <v>0.15000000000000002</v>
      </c>
      <c r="J33" s="111"/>
      <c r="K33" s="125">
        <f>ROUND(ROUND((SUM(BF90:BF205)),2)*I33,2)</f>
        <v>0</v>
      </c>
      <c r="L33" s="32"/>
    </row>
    <row r="34" spans="2:12" s="27" customFormat="1" ht="14.25" customHeight="1" hidden="1">
      <c r="B34" s="28"/>
      <c r="C34" s="29"/>
      <c r="D34" s="29"/>
      <c r="E34" s="37" t="s">
        <v>40</v>
      </c>
      <c r="F34" s="125">
        <f>ROUND(SUM(BG90:BG205),2)</f>
        <v>0</v>
      </c>
      <c r="G34" s="29"/>
      <c r="H34" s="29"/>
      <c r="I34" s="126">
        <v>0.21000000000000002</v>
      </c>
      <c r="J34" s="111"/>
      <c r="K34" s="125">
        <v>0</v>
      </c>
      <c r="L34" s="32"/>
    </row>
    <row r="35" spans="2:12" s="27" customFormat="1" ht="14.25" customHeight="1" hidden="1">
      <c r="B35" s="28"/>
      <c r="C35" s="29"/>
      <c r="D35" s="29"/>
      <c r="E35" s="37" t="s">
        <v>41</v>
      </c>
      <c r="F35" s="125">
        <f>ROUND(SUM(BH90:BH205),2)</f>
        <v>0</v>
      </c>
      <c r="G35" s="29"/>
      <c r="H35" s="29"/>
      <c r="I35" s="126">
        <v>0.15000000000000002</v>
      </c>
      <c r="J35" s="111"/>
      <c r="K35" s="125">
        <v>0</v>
      </c>
      <c r="L35" s="32"/>
    </row>
    <row r="36" spans="2:12" s="27" customFormat="1" ht="14.25" customHeight="1" hidden="1">
      <c r="B36" s="28"/>
      <c r="C36" s="29"/>
      <c r="D36" s="29"/>
      <c r="E36" s="37" t="s">
        <v>42</v>
      </c>
      <c r="F36" s="125">
        <f>ROUND(SUM(BI90:BI205),2)</f>
        <v>0</v>
      </c>
      <c r="G36" s="29"/>
      <c r="H36" s="29"/>
      <c r="I36" s="126">
        <v>0</v>
      </c>
      <c r="J36" s="111"/>
      <c r="K36" s="125">
        <v>0</v>
      </c>
      <c r="L36" s="32"/>
    </row>
    <row r="37" spans="2:12" s="27" customFormat="1" ht="6.75" customHeight="1">
      <c r="B37" s="28"/>
      <c r="C37" s="29"/>
      <c r="D37" s="29"/>
      <c r="E37" s="29"/>
      <c r="F37" s="29"/>
      <c r="G37" s="29"/>
      <c r="H37" s="29"/>
      <c r="I37" s="111"/>
      <c r="J37" s="111"/>
      <c r="K37" s="29"/>
      <c r="L37" s="32"/>
    </row>
    <row r="38" spans="2:12" s="27" customFormat="1" ht="25.5" customHeight="1">
      <c r="B38" s="28"/>
      <c r="C38" s="127"/>
      <c r="D38" s="128" t="s">
        <v>43</v>
      </c>
      <c r="E38" s="68"/>
      <c r="F38" s="68"/>
      <c r="G38" s="129" t="s">
        <v>44</v>
      </c>
      <c r="H38" s="130" t="s">
        <v>45</v>
      </c>
      <c r="I38" s="131"/>
      <c r="J38" s="131"/>
      <c r="K38" s="132">
        <f>SUM(K29:K36)</f>
        <v>0</v>
      </c>
      <c r="L38" s="133"/>
    </row>
    <row r="39" spans="2:12" s="27" customFormat="1" ht="14.25" customHeight="1">
      <c r="B39" s="44"/>
      <c r="C39" s="45"/>
      <c r="D39" s="45"/>
      <c r="E39" s="45"/>
      <c r="F39" s="45"/>
      <c r="G39" s="45"/>
      <c r="H39" s="45"/>
      <c r="I39" s="134"/>
      <c r="J39" s="134"/>
      <c r="K39" s="45"/>
      <c r="L39" s="46"/>
    </row>
    <row r="43" spans="2:12" s="27" customFormat="1" ht="6.75" customHeight="1">
      <c r="B43" s="135"/>
      <c r="C43" s="136"/>
      <c r="D43" s="136"/>
      <c r="E43" s="136"/>
      <c r="F43" s="136"/>
      <c r="G43" s="136"/>
      <c r="H43" s="136"/>
      <c r="I43" s="137"/>
      <c r="J43" s="137"/>
      <c r="K43" s="136"/>
      <c r="L43" s="138"/>
    </row>
    <row r="44" spans="2:12" s="27" customFormat="1" ht="36.75" customHeight="1">
      <c r="B44" s="28"/>
      <c r="C44" s="16" t="s">
        <v>109</v>
      </c>
      <c r="D44" s="29"/>
      <c r="E44" s="29"/>
      <c r="F44" s="29"/>
      <c r="G44" s="29"/>
      <c r="H44" s="29"/>
      <c r="I44" s="111"/>
      <c r="J44" s="111"/>
      <c r="K44" s="29"/>
      <c r="L44" s="32"/>
    </row>
    <row r="45" spans="2:12" s="27" customFormat="1" ht="6.75" customHeight="1">
      <c r="B45" s="28"/>
      <c r="C45" s="29"/>
      <c r="D45" s="29"/>
      <c r="E45" s="29"/>
      <c r="F45" s="29"/>
      <c r="G45" s="29"/>
      <c r="H45" s="29"/>
      <c r="I45" s="111"/>
      <c r="J45" s="111"/>
      <c r="K45" s="29"/>
      <c r="L45" s="32"/>
    </row>
    <row r="46" spans="2:12" s="27" customFormat="1" ht="14.25" customHeight="1">
      <c r="B46" s="28"/>
      <c r="C46" s="23" t="s">
        <v>18</v>
      </c>
      <c r="D46" s="29"/>
      <c r="E46" s="29"/>
      <c r="F46" s="29"/>
      <c r="G46" s="29"/>
      <c r="H46" s="29"/>
      <c r="I46" s="111"/>
      <c r="J46" s="111"/>
      <c r="K46" s="29"/>
      <c r="L46" s="32"/>
    </row>
    <row r="47" spans="2:12" s="27" customFormat="1" ht="16.5" customHeight="1">
      <c r="B47" s="28"/>
      <c r="C47" s="29"/>
      <c r="D47" s="29"/>
      <c r="E47" s="363" t="str">
        <f>E7</f>
        <v>Sokolov - Stavební úpravy komunikace ul. J.K. Tyla - Vodovod, kanalizace</v>
      </c>
      <c r="F47" s="363"/>
      <c r="G47" s="363"/>
      <c r="H47" s="363"/>
      <c r="I47" s="111"/>
      <c r="J47" s="111"/>
      <c r="K47" s="29"/>
      <c r="L47" s="32"/>
    </row>
    <row r="48" spans="2:12" s="27" customFormat="1" ht="14.25" customHeight="1">
      <c r="B48" s="28"/>
      <c r="C48" s="23" t="s">
        <v>105</v>
      </c>
      <c r="D48" s="29"/>
      <c r="E48" s="29"/>
      <c r="F48" s="29"/>
      <c r="G48" s="29"/>
      <c r="H48" s="29"/>
      <c r="I48" s="111"/>
      <c r="J48" s="111"/>
      <c r="K48" s="29"/>
      <c r="L48" s="32"/>
    </row>
    <row r="49" spans="2:12" s="27" customFormat="1" ht="17.25" customHeight="1">
      <c r="B49" s="28"/>
      <c r="C49" s="29"/>
      <c r="D49" s="29"/>
      <c r="E49" s="351" t="str">
        <f>E9</f>
        <v>8 - SO 06.3 Vodovod - výměna řadu k mostu lásky</v>
      </c>
      <c r="F49" s="351"/>
      <c r="G49" s="351"/>
      <c r="H49" s="351"/>
      <c r="I49" s="111"/>
      <c r="J49" s="111"/>
      <c r="K49" s="29"/>
      <c r="L49" s="32"/>
    </row>
    <row r="50" spans="2:12" s="27" customFormat="1" ht="6.75" customHeight="1">
      <c r="B50" s="28"/>
      <c r="C50" s="29"/>
      <c r="D50" s="29"/>
      <c r="E50" s="29"/>
      <c r="F50" s="29"/>
      <c r="G50" s="29"/>
      <c r="H50" s="29"/>
      <c r="I50" s="111"/>
      <c r="J50" s="111"/>
      <c r="K50" s="29"/>
      <c r="L50" s="32"/>
    </row>
    <row r="51" spans="2:12" s="27" customFormat="1" ht="18" customHeight="1">
      <c r="B51" s="28"/>
      <c r="C51" s="23" t="s">
        <v>22</v>
      </c>
      <c r="D51" s="29"/>
      <c r="E51" s="29"/>
      <c r="F51" s="21" t="str">
        <f>F12</f>
        <v> </v>
      </c>
      <c r="G51" s="29"/>
      <c r="H51" s="29"/>
      <c r="I51" s="112" t="s">
        <v>24</v>
      </c>
      <c r="J51" s="114" t="str">
        <f>IF(J12="","",J12)</f>
        <v>4. 5. 2019</v>
      </c>
      <c r="K51" s="29"/>
      <c r="L51" s="32"/>
    </row>
    <row r="52" spans="2:12" s="27" customFormat="1" ht="6.75" customHeight="1">
      <c r="B52" s="28"/>
      <c r="C52" s="29"/>
      <c r="D52" s="29"/>
      <c r="E52" s="29"/>
      <c r="F52" s="29"/>
      <c r="G52" s="29"/>
      <c r="H52" s="29"/>
      <c r="I52" s="111"/>
      <c r="J52" s="111"/>
      <c r="K52" s="29"/>
      <c r="L52" s="32"/>
    </row>
    <row r="53" spans="2:12" s="27" customFormat="1" ht="15">
      <c r="B53" s="28"/>
      <c r="C53" s="23" t="s">
        <v>26</v>
      </c>
      <c r="D53" s="29"/>
      <c r="E53" s="29"/>
      <c r="F53" s="21" t="str">
        <f>E15</f>
        <v> </v>
      </c>
      <c r="G53" s="29"/>
      <c r="H53" s="29"/>
      <c r="I53" s="112" t="s">
        <v>31</v>
      </c>
      <c r="J53" s="364" t="str">
        <f>E21</f>
        <v> </v>
      </c>
      <c r="K53" s="29"/>
      <c r="L53" s="32"/>
    </row>
    <row r="54" spans="2:12" s="27" customFormat="1" ht="14.25" customHeight="1">
      <c r="B54" s="28"/>
      <c r="C54" s="23" t="s">
        <v>29</v>
      </c>
      <c r="D54" s="29"/>
      <c r="E54" s="29"/>
      <c r="F54" s="21">
        <f>IF(E18="","",E18)</f>
      </c>
      <c r="G54" s="29"/>
      <c r="H54" s="29"/>
      <c r="I54" s="111"/>
      <c r="J54" s="364"/>
      <c r="K54" s="29"/>
      <c r="L54" s="32"/>
    </row>
    <row r="55" spans="2:12" s="27" customFormat="1" ht="9.75" customHeight="1">
      <c r="B55" s="28"/>
      <c r="C55" s="29"/>
      <c r="D55" s="29"/>
      <c r="E55" s="29"/>
      <c r="F55" s="29"/>
      <c r="G55" s="29"/>
      <c r="H55" s="29"/>
      <c r="I55" s="111"/>
      <c r="J55" s="111"/>
      <c r="K55" s="29"/>
      <c r="L55" s="32"/>
    </row>
    <row r="56" spans="2:12" s="27" customFormat="1" ht="29.25" customHeight="1">
      <c r="B56" s="28"/>
      <c r="C56" s="139" t="s">
        <v>110</v>
      </c>
      <c r="D56" s="127"/>
      <c r="E56" s="127"/>
      <c r="F56" s="127"/>
      <c r="G56" s="127"/>
      <c r="H56" s="127"/>
      <c r="I56" s="140" t="s">
        <v>111</v>
      </c>
      <c r="J56" s="140" t="s">
        <v>112</v>
      </c>
      <c r="K56" s="141" t="s">
        <v>113</v>
      </c>
      <c r="L56" s="142"/>
    </row>
    <row r="57" spans="2:12" s="27" customFormat="1" ht="9.75" customHeight="1">
      <c r="B57" s="28"/>
      <c r="C57" s="29"/>
      <c r="D57" s="29"/>
      <c r="E57" s="29"/>
      <c r="F57" s="29"/>
      <c r="G57" s="29"/>
      <c r="H57" s="29"/>
      <c r="I57" s="111"/>
      <c r="J57" s="111"/>
      <c r="K57" s="29"/>
      <c r="L57" s="32"/>
    </row>
    <row r="58" spans="2:47" s="27" customFormat="1" ht="29.25" customHeight="1">
      <c r="B58" s="28"/>
      <c r="C58" s="143" t="s">
        <v>114</v>
      </c>
      <c r="D58" s="29"/>
      <c r="E58" s="29"/>
      <c r="F58" s="29"/>
      <c r="G58" s="29"/>
      <c r="H58" s="29"/>
      <c r="I58" s="144">
        <f aca="true" t="shared" si="0" ref="I58:J60">Q90</f>
        <v>0</v>
      </c>
      <c r="J58" s="144">
        <f t="shared" si="0"/>
        <v>0</v>
      </c>
      <c r="K58" s="78">
        <f>K90</f>
        <v>0</v>
      </c>
      <c r="L58" s="32"/>
      <c r="AU58" s="10" t="s">
        <v>115</v>
      </c>
    </row>
    <row r="59" spans="2:12" s="145" customFormat="1" ht="24.75" customHeight="1">
      <c r="B59" s="146"/>
      <c r="C59" s="147"/>
      <c r="D59" s="148" t="s">
        <v>116</v>
      </c>
      <c r="E59" s="149"/>
      <c r="F59" s="149"/>
      <c r="G59" s="149"/>
      <c r="H59" s="149"/>
      <c r="I59" s="150">
        <f t="shared" si="0"/>
        <v>0</v>
      </c>
      <c r="J59" s="150">
        <f t="shared" si="0"/>
        <v>0</v>
      </c>
      <c r="K59" s="151">
        <f>K91</f>
        <v>0</v>
      </c>
      <c r="L59" s="152"/>
    </row>
    <row r="60" spans="2:12" s="153" customFormat="1" ht="19.5" customHeight="1">
      <c r="B60" s="154"/>
      <c r="C60" s="155"/>
      <c r="D60" s="156" t="s">
        <v>117</v>
      </c>
      <c r="E60" s="157"/>
      <c r="F60" s="157"/>
      <c r="G60" s="157"/>
      <c r="H60" s="157"/>
      <c r="I60" s="158">
        <f t="shared" si="0"/>
        <v>0</v>
      </c>
      <c r="J60" s="158">
        <f t="shared" si="0"/>
        <v>0</v>
      </c>
      <c r="K60" s="159">
        <f>K92</f>
        <v>0</v>
      </c>
      <c r="L60" s="160"/>
    </row>
    <row r="61" spans="2:12" s="153" customFormat="1" ht="19.5" customHeight="1">
      <c r="B61" s="154"/>
      <c r="C61" s="155"/>
      <c r="D61" s="156" t="s">
        <v>119</v>
      </c>
      <c r="E61" s="157"/>
      <c r="F61" s="157"/>
      <c r="G61" s="157"/>
      <c r="H61" s="157"/>
      <c r="I61" s="158">
        <f>Q138</f>
        <v>0</v>
      </c>
      <c r="J61" s="158">
        <f>R138</f>
        <v>0</v>
      </c>
      <c r="K61" s="159">
        <f>K138</f>
        <v>0</v>
      </c>
      <c r="L61" s="160"/>
    </row>
    <row r="62" spans="2:12" s="153" customFormat="1" ht="19.5" customHeight="1">
      <c r="B62" s="154"/>
      <c r="C62" s="155"/>
      <c r="D62" s="156" t="s">
        <v>675</v>
      </c>
      <c r="E62" s="157"/>
      <c r="F62" s="157"/>
      <c r="G62" s="157"/>
      <c r="H62" s="157"/>
      <c r="I62" s="158">
        <f>Q145</f>
        <v>0</v>
      </c>
      <c r="J62" s="158">
        <f>R145</f>
        <v>0</v>
      </c>
      <c r="K62" s="159">
        <f>K145</f>
        <v>0</v>
      </c>
      <c r="L62" s="160"/>
    </row>
    <row r="63" spans="2:12" s="153" customFormat="1" ht="19.5" customHeight="1">
      <c r="B63" s="154"/>
      <c r="C63" s="155"/>
      <c r="D63" s="156" t="s">
        <v>120</v>
      </c>
      <c r="E63" s="157"/>
      <c r="F63" s="157"/>
      <c r="G63" s="157"/>
      <c r="H63" s="157"/>
      <c r="I63" s="158">
        <f>Q154</f>
        <v>0</v>
      </c>
      <c r="J63" s="158">
        <f>R154</f>
        <v>0</v>
      </c>
      <c r="K63" s="159">
        <f>K154</f>
        <v>0</v>
      </c>
      <c r="L63" s="160"/>
    </row>
    <row r="64" spans="2:12" s="153" customFormat="1" ht="19.5" customHeight="1">
      <c r="B64" s="154"/>
      <c r="C64" s="155"/>
      <c r="D64" s="156" t="s">
        <v>488</v>
      </c>
      <c r="E64" s="157"/>
      <c r="F64" s="157"/>
      <c r="G64" s="157"/>
      <c r="H64" s="157"/>
      <c r="I64" s="158">
        <f>Q178</f>
        <v>0</v>
      </c>
      <c r="J64" s="158">
        <f>R178</f>
        <v>0</v>
      </c>
      <c r="K64" s="159">
        <f>K178</f>
        <v>0</v>
      </c>
      <c r="L64" s="160"/>
    </row>
    <row r="65" spans="2:12" s="153" customFormat="1" ht="19.5" customHeight="1">
      <c r="B65" s="154"/>
      <c r="C65" s="155"/>
      <c r="D65" s="156" t="s">
        <v>676</v>
      </c>
      <c r="E65" s="157"/>
      <c r="F65" s="157"/>
      <c r="G65" s="157"/>
      <c r="H65" s="157"/>
      <c r="I65" s="158">
        <f>Q182</f>
        <v>0</v>
      </c>
      <c r="J65" s="158">
        <f>R182</f>
        <v>0</v>
      </c>
      <c r="K65" s="159">
        <f>K182</f>
        <v>0</v>
      </c>
      <c r="L65" s="160"/>
    </row>
    <row r="66" spans="2:12" s="145" customFormat="1" ht="24.75" customHeight="1">
      <c r="B66" s="146"/>
      <c r="C66" s="147"/>
      <c r="D66" s="148" t="s">
        <v>489</v>
      </c>
      <c r="E66" s="149"/>
      <c r="F66" s="149"/>
      <c r="G66" s="149"/>
      <c r="H66" s="149"/>
      <c r="I66" s="150">
        <f>Q191</f>
        <v>0</v>
      </c>
      <c r="J66" s="150">
        <f>R191</f>
        <v>0</v>
      </c>
      <c r="K66" s="151">
        <f>K191</f>
        <v>0</v>
      </c>
      <c r="L66" s="152"/>
    </row>
    <row r="67" spans="2:12" s="153" customFormat="1" ht="19.5" customHeight="1">
      <c r="B67" s="154"/>
      <c r="C67" s="155"/>
      <c r="D67" s="156" t="s">
        <v>490</v>
      </c>
      <c r="E67" s="157"/>
      <c r="F67" s="157"/>
      <c r="G67" s="157"/>
      <c r="H67" s="157"/>
      <c r="I67" s="158">
        <f>Q192</f>
        <v>0</v>
      </c>
      <c r="J67" s="158">
        <f>R192</f>
        <v>0</v>
      </c>
      <c r="K67" s="159">
        <f>K192</f>
        <v>0</v>
      </c>
      <c r="L67" s="160"/>
    </row>
    <row r="68" spans="2:12" s="153" customFormat="1" ht="19.5" customHeight="1">
      <c r="B68" s="154"/>
      <c r="C68" s="155"/>
      <c r="D68" s="156" t="s">
        <v>491</v>
      </c>
      <c r="E68" s="157"/>
      <c r="F68" s="157"/>
      <c r="G68" s="157"/>
      <c r="H68" s="157"/>
      <c r="I68" s="158">
        <f>Q195</f>
        <v>0</v>
      </c>
      <c r="J68" s="158">
        <f>R195</f>
        <v>0</v>
      </c>
      <c r="K68" s="159">
        <f>K195</f>
        <v>0</v>
      </c>
      <c r="L68" s="160"/>
    </row>
    <row r="69" spans="2:12" s="145" customFormat="1" ht="24.75" customHeight="1">
      <c r="B69" s="146"/>
      <c r="C69" s="147"/>
      <c r="D69" s="148" t="s">
        <v>122</v>
      </c>
      <c r="E69" s="149"/>
      <c r="F69" s="149"/>
      <c r="G69" s="149"/>
      <c r="H69" s="149"/>
      <c r="I69" s="150">
        <f>Q197</f>
        <v>0</v>
      </c>
      <c r="J69" s="150">
        <f>R197</f>
        <v>0</v>
      </c>
      <c r="K69" s="151">
        <f>K197</f>
        <v>0</v>
      </c>
      <c r="L69" s="152"/>
    </row>
    <row r="70" spans="2:12" s="153" customFormat="1" ht="19.5" customHeight="1">
      <c r="B70" s="154"/>
      <c r="C70" s="155"/>
      <c r="D70" s="156" t="s">
        <v>123</v>
      </c>
      <c r="E70" s="157"/>
      <c r="F70" s="157"/>
      <c r="G70" s="157"/>
      <c r="H70" s="157"/>
      <c r="I70" s="158">
        <f>Q198</f>
        <v>0</v>
      </c>
      <c r="J70" s="158">
        <f>R198</f>
        <v>0</v>
      </c>
      <c r="K70" s="159">
        <f>K198</f>
        <v>0</v>
      </c>
      <c r="L70" s="160"/>
    </row>
    <row r="71" spans="2:12" s="27" customFormat="1" ht="21.75" customHeight="1">
      <c r="B71" s="28"/>
      <c r="C71" s="29"/>
      <c r="D71" s="29"/>
      <c r="E71" s="29"/>
      <c r="F71" s="29"/>
      <c r="G71" s="29"/>
      <c r="H71" s="29"/>
      <c r="I71" s="111"/>
      <c r="J71" s="111"/>
      <c r="K71" s="29"/>
      <c r="L71" s="32"/>
    </row>
    <row r="72" spans="2:12" s="27" customFormat="1" ht="6.75" customHeight="1">
      <c r="B72" s="44"/>
      <c r="C72" s="45"/>
      <c r="D72" s="45"/>
      <c r="E72" s="45"/>
      <c r="F72" s="45"/>
      <c r="G72" s="45"/>
      <c r="H72" s="45"/>
      <c r="I72" s="134"/>
      <c r="J72" s="134"/>
      <c r="K72" s="45"/>
      <c r="L72" s="46"/>
    </row>
    <row r="76" spans="2:13" s="27" customFormat="1" ht="6.75" customHeight="1">
      <c r="B76" s="47"/>
      <c r="C76" s="48"/>
      <c r="D76" s="48"/>
      <c r="E76" s="48"/>
      <c r="F76" s="48"/>
      <c r="G76" s="48"/>
      <c r="H76" s="48"/>
      <c r="I76" s="137"/>
      <c r="J76" s="137"/>
      <c r="K76" s="48"/>
      <c r="L76" s="48"/>
      <c r="M76" s="49"/>
    </row>
    <row r="77" spans="2:13" s="27" customFormat="1" ht="36.75" customHeight="1">
      <c r="B77" s="28"/>
      <c r="C77" s="50" t="s">
        <v>124</v>
      </c>
      <c r="D77" s="51"/>
      <c r="E77" s="51"/>
      <c r="F77" s="51"/>
      <c r="G77" s="51"/>
      <c r="H77" s="51"/>
      <c r="I77" s="161"/>
      <c r="J77" s="161"/>
      <c r="K77" s="51"/>
      <c r="L77" s="51"/>
      <c r="M77" s="49"/>
    </row>
    <row r="78" spans="2:13" s="27" customFormat="1" ht="6.75" customHeight="1">
      <c r="B78" s="28"/>
      <c r="C78" s="51"/>
      <c r="D78" s="51"/>
      <c r="E78" s="51"/>
      <c r="F78" s="51"/>
      <c r="G78" s="51"/>
      <c r="H78" s="51"/>
      <c r="I78" s="161"/>
      <c r="J78" s="161"/>
      <c r="K78" s="51"/>
      <c r="L78" s="51"/>
      <c r="M78" s="49"/>
    </row>
    <row r="79" spans="2:13" s="27" customFormat="1" ht="14.25" customHeight="1">
      <c r="B79" s="28"/>
      <c r="C79" s="54" t="s">
        <v>18</v>
      </c>
      <c r="D79" s="51"/>
      <c r="E79" s="51"/>
      <c r="F79" s="51"/>
      <c r="G79" s="51"/>
      <c r="H79" s="51"/>
      <c r="I79" s="161"/>
      <c r="J79" s="161"/>
      <c r="K79" s="51"/>
      <c r="L79" s="51"/>
      <c r="M79" s="49"/>
    </row>
    <row r="80" spans="2:13" s="27" customFormat="1" ht="16.5" customHeight="1">
      <c r="B80" s="28"/>
      <c r="C80" s="51"/>
      <c r="D80" s="51"/>
      <c r="E80" s="363" t="str">
        <f>E7</f>
        <v>Sokolov - Stavební úpravy komunikace ul. J.K. Tyla - Vodovod, kanalizace</v>
      </c>
      <c r="F80" s="363"/>
      <c r="G80" s="363"/>
      <c r="H80" s="363"/>
      <c r="I80" s="161"/>
      <c r="J80" s="161"/>
      <c r="K80" s="51"/>
      <c r="L80" s="51"/>
      <c r="M80" s="49"/>
    </row>
    <row r="81" spans="2:13" s="27" customFormat="1" ht="14.25" customHeight="1">
      <c r="B81" s="28"/>
      <c r="C81" s="54" t="s">
        <v>105</v>
      </c>
      <c r="D81" s="51"/>
      <c r="E81" s="51"/>
      <c r="F81" s="51"/>
      <c r="G81" s="51"/>
      <c r="H81" s="51"/>
      <c r="I81" s="161"/>
      <c r="J81" s="161"/>
      <c r="K81" s="51"/>
      <c r="L81" s="51"/>
      <c r="M81" s="49"/>
    </row>
    <row r="82" spans="2:13" s="27" customFormat="1" ht="17.25" customHeight="1">
      <c r="B82" s="28"/>
      <c r="C82" s="51"/>
      <c r="D82" s="51"/>
      <c r="E82" s="351" t="str">
        <f>E9</f>
        <v>8 - SO 06.3 Vodovod - výměna řadu k mostu lásky</v>
      </c>
      <c r="F82" s="351"/>
      <c r="G82" s="351"/>
      <c r="H82" s="351"/>
      <c r="I82" s="161"/>
      <c r="J82" s="161"/>
      <c r="K82" s="51"/>
      <c r="L82" s="51"/>
      <c r="M82" s="49"/>
    </row>
    <row r="83" spans="2:13" s="27" customFormat="1" ht="6.75" customHeight="1">
      <c r="B83" s="28"/>
      <c r="C83" s="51"/>
      <c r="D83" s="51"/>
      <c r="E83" s="51"/>
      <c r="F83" s="51"/>
      <c r="G83" s="51"/>
      <c r="H83" s="51"/>
      <c r="I83" s="161"/>
      <c r="J83" s="161"/>
      <c r="K83" s="51"/>
      <c r="L83" s="51"/>
      <c r="M83" s="49"/>
    </row>
    <row r="84" spans="2:13" s="27" customFormat="1" ht="18" customHeight="1">
      <c r="B84" s="28"/>
      <c r="C84" s="54" t="s">
        <v>22</v>
      </c>
      <c r="D84" s="51"/>
      <c r="E84" s="51"/>
      <c r="F84" s="162" t="str">
        <f>F12</f>
        <v> </v>
      </c>
      <c r="G84" s="51"/>
      <c r="H84" s="51"/>
      <c r="I84" s="163" t="s">
        <v>24</v>
      </c>
      <c r="J84" s="164" t="str">
        <f>IF(J12="","",J12)</f>
        <v>4. 5. 2019</v>
      </c>
      <c r="K84" s="51"/>
      <c r="L84" s="51"/>
      <c r="M84" s="49"/>
    </row>
    <row r="85" spans="2:13" s="27" customFormat="1" ht="6.75" customHeight="1">
      <c r="B85" s="28"/>
      <c r="C85" s="51"/>
      <c r="D85" s="51"/>
      <c r="E85" s="51"/>
      <c r="F85" s="51"/>
      <c r="G85" s="51"/>
      <c r="H85" s="51"/>
      <c r="I85" s="161"/>
      <c r="J85" s="161"/>
      <c r="K85" s="51"/>
      <c r="L85" s="51"/>
      <c r="M85" s="49"/>
    </row>
    <row r="86" spans="2:13" s="27" customFormat="1" ht="15">
      <c r="B86" s="28"/>
      <c r="C86" s="54" t="s">
        <v>26</v>
      </c>
      <c r="D86" s="51"/>
      <c r="E86" s="51"/>
      <c r="F86" s="162" t="str">
        <f>E15</f>
        <v> </v>
      </c>
      <c r="G86" s="51"/>
      <c r="H86" s="51"/>
      <c r="I86" s="163" t="s">
        <v>31</v>
      </c>
      <c r="J86" s="165" t="str">
        <f>E21</f>
        <v> </v>
      </c>
      <c r="K86" s="51"/>
      <c r="L86" s="51"/>
      <c r="M86" s="49"/>
    </row>
    <row r="87" spans="2:13" s="27" customFormat="1" ht="14.25" customHeight="1">
      <c r="B87" s="28"/>
      <c r="C87" s="54" t="s">
        <v>29</v>
      </c>
      <c r="D87" s="51"/>
      <c r="E87" s="51"/>
      <c r="F87" s="162">
        <f>IF(E18="","",E18)</f>
      </c>
      <c r="G87" s="51"/>
      <c r="H87" s="51"/>
      <c r="I87" s="161"/>
      <c r="J87" s="161"/>
      <c r="K87" s="51"/>
      <c r="L87" s="51"/>
      <c r="M87" s="49"/>
    </row>
    <row r="88" spans="2:13" s="27" customFormat="1" ht="9.75" customHeight="1">
      <c r="B88" s="28"/>
      <c r="C88" s="51"/>
      <c r="D88" s="51"/>
      <c r="E88" s="51"/>
      <c r="F88" s="51"/>
      <c r="G88" s="51"/>
      <c r="H88" s="51"/>
      <c r="I88" s="161"/>
      <c r="J88" s="161"/>
      <c r="K88" s="51"/>
      <c r="L88" s="51"/>
      <c r="M88" s="49"/>
    </row>
    <row r="89" spans="2:24" s="166" customFormat="1" ht="29.25" customHeight="1">
      <c r="B89" s="167"/>
      <c r="C89" s="168" t="s">
        <v>125</v>
      </c>
      <c r="D89" s="169" t="s">
        <v>52</v>
      </c>
      <c r="E89" s="169" t="s">
        <v>48</v>
      </c>
      <c r="F89" s="169" t="s">
        <v>126</v>
      </c>
      <c r="G89" s="169" t="s">
        <v>127</v>
      </c>
      <c r="H89" s="169" t="s">
        <v>128</v>
      </c>
      <c r="I89" s="170" t="s">
        <v>129</v>
      </c>
      <c r="J89" s="170" t="s">
        <v>130</v>
      </c>
      <c r="K89" s="169" t="s">
        <v>113</v>
      </c>
      <c r="L89" s="171" t="s">
        <v>131</v>
      </c>
      <c r="M89" s="172"/>
      <c r="N89" s="70" t="s">
        <v>132</v>
      </c>
      <c r="O89" s="71" t="s">
        <v>37</v>
      </c>
      <c r="P89" s="71" t="s">
        <v>133</v>
      </c>
      <c r="Q89" s="71" t="s">
        <v>134</v>
      </c>
      <c r="R89" s="71" t="s">
        <v>135</v>
      </c>
      <c r="S89" s="71" t="s">
        <v>136</v>
      </c>
      <c r="T89" s="71" t="s">
        <v>137</v>
      </c>
      <c r="U89" s="71" t="s">
        <v>138</v>
      </c>
      <c r="V89" s="71" t="s">
        <v>139</v>
      </c>
      <c r="W89" s="71" t="s">
        <v>140</v>
      </c>
      <c r="X89" s="72" t="s">
        <v>141</v>
      </c>
    </row>
    <row r="90" spans="2:63" s="27" customFormat="1" ht="29.25" customHeight="1">
      <c r="B90" s="28"/>
      <c r="C90" s="76" t="s">
        <v>114</v>
      </c>
      <c r="D90" s="51"/>
      <c r="E90" s="51"/>
      <c r="F90" s="51"/>
      <c r="G90" s="51"/>
      <c r="H90" s="51"/>
      <c r="I90" s="161"/>
      <c r="J90" s="161"/>
      <c r="K90" s="173">
        <f>BK90</f>
        <v>0</v>
      </c>
      <c r="L90" s="51"/>
      <c r="M90" s="49"/>
      <c r="N90" s="73"/>
      <c r="O90" s="74"/>
      <c r="P90" s="74"/>
      <c r="Q90" s="174">
        <f>Q91+Q191+Q197</f>
        <v>0</v>
      </c>
      <c r="R90" s="174">
        <f>R91+R191+R197</f>
        <v>0</v>
      </c>
      <c r="S90" s="74"/>
      <c r="T90" s="175">
        <f>T91+T191+T197</f>
        <v>0</v>
      </c>
      <c r="U90" s="74"/>
      <c r="V90" s="175">
        <f>V91+V191+V197</f>
        <v>43.72790787</v>
      </c>
      <c r="W90" s="74"/>
      <c r="X90" s="176">
        <f>X91+X191+X197</f>
        <v>2.8722600000000003</v>
      </c>
      <c r="AT90" s="10" t="s">
        <v>68</v>
      </c>
      <c r="AU90" s="10" t="s">
        <v>115</v>
      </c>
      <c r="BK90" s="177">
        <f>BK91+BK191+BK197</f>
        <v>0</v>
      </c>
    </row>
    <row r="91" spans="2:63" s="178" customFormat="1" ht="37.5" customHeight="1">
      <c r="B91" s="179"/>
      <c r="C91" s="180"/>
      <c r="D91" s="181" t="s">
        <v>68</v>
      </c>
      <c r="E91" s="182" t="s">
        <v>142</v>
      </c>
      <c r="F91" s="182" t="s">
        <v>143</v>
      </c>
      <c r="G91" s="180"/>
      <c r="H91" s="180"/>
      <c r="I91" s="183"/>
      <c r="J91" s="183"/>
      <c r="K91" s="184">
        <f>BK91</f>
        <v>0</v>
      </c>
      <c r="L91" s="180"/>
      <c r="M91" s="185"/>
      <c r="N91" s="186"/>
      <c r="O91" s="187"/>
      <c r="P91" s="187"/>
      <c r="Q91" s="188">
        <f>Q92+Q138+Q145+Q154+Q178+Q182</f>
        <v>0</v>
      </c>
      <c r="R91" s="188">
        <f>R92+R138+R145+R154+R178+R182</f>
        <v>0</v>
      </c>
      <c r="S91" s="187"/>
      <c r="T91" s="189">
        <f>T92+T138+T145+T154+T178+T182</f>
        <v>0</v>
      </c>
      <c r="U91" s="187"/>
      <c r="V91" s="189">
        <f>V92+V138+V145+V154+V178+V182</f>
        <v>43.72678287</v>
      </c>
      <c r="W91" s="187"/>
      <c r="X91" s="190">
        <f>X92+X138+X145+X154+X178+X182</f>
        <v>2.8722600000000003</v>
      </c>
      <c r="AR91" s="191" t="s">
        <v>74</v>
      </c>
      <c r="AT91" s="192" t="s">
        <v>68</v>
      </c>
      <c r="AU91" s="192" t="s">
        <v>69</v>
      </c>
      <c r="AY91" s="191" t="s">
        <v>144</v>
      </c>
      <c r="BK91" s="193">
        <f>BK92+BK138+BK145+BK154+BK178+BK182</f>
        <v>0</v>
      </c>
    </row>
    <row r="92" spans="2:63" s="178" customFormat="1" ht="19.5" customHeight="1">
      <c r="B92" s="179"/>
      <c r="C92" s="180"/>
      <c r="D92" s="181" t="s">
        <v>68</v>
      </c>
      <c r="E92" s="194" t="s">
        <v>74</v>
      </c>
      <c r="F92" s="194" t="s">
        <v>145</v>
      </c>
      <c r="G92" s="180"/>
      <c r="H92" s="180"/>
      <c r="I92" s="183"/>
      <c r="J92" s="183"/>
      <c r="K92" s="195">
        <f>BK92</f>
        <v>0</v>
      </c>
      <c r="L92" s="180"/>
      <c r="M92" s="185"/>
      <c r="N92" s="186"/>
      <c r="O92" s="187"/>
      <c r="P92" s="187"/>
      <c r="Q92" s="188">
        <f>SUM(Q93:Q137)</f>
        <v>0</v>
      </c>
      <c r="R92" s="188">
        <f>SUM(R93:R137)</f>
        <v>0</v>
      </c>
      <c r="S92" s="187"/>
      <c r="T92" s="189">
        <f>SUM(T93:T137)</f>
        <v>0</v>
      </c>
      <c r="U92" s="187"/>
      <c r="V92" s="189">
        <f>SUM(V93:V137)</f>
        <v>42.60617888</v>
      </c>
      <c r="W92" s="187"/>
      <c r="X92" s="190">
        <f>SUM(X93:X137)</f>
        <v>1.4547600000000003</v>
      </c>
      <c r="AR92" s="191" t="s">
        <v>74</v>
      </c>
      <c r="AT92" s="192" t="s">
        <v>68</v>
      </c>
      <c r="AU92" s="192" t="s">
        <v>74</v>
      </c>
      <c r="AY92" s="191" t="s">
        <v>144</v>
      </c>
      <c r="BK92" s="193">
        <f>SUM(BK93:BK137)</f>
        <v>0</v>
      </c>
    </row>
    <row r="93" spans="2:65" s="27" customFormat="1" ht="16.5" customHeight="1">
      <c r="B93" s="28"/>
      <c r="C93" s="196" t="s">
        <v>74</v>
      </c>
      <c r="D93" s="196" t="s">
        <v>146</v>
      </c>
      <c r="E93" s="197" t="s">
        <v>1512</v>
      </c>
      <c r="F93" s="198" t="s">
        <v>1513</v>
      </c>
      <c r="G93" s="199" t="s">
        <v>204</v>
      </c>
      <c r="H93" s="200">
        <v>1.62</v>
      </c>
      <c r="I93" s="201"/>
      <c r="J93" s="201"/>
      <c r="K93" s="202">
        <f>ROUND(P93*H93,2)</f>
        <v>0</v>
      </c>
      <c r="L93" s="198"/>
      <c r="M93" s="49"/>
      <c r="N93" s="203"/>
      <c r="O93" s="204" t="s">
        <v>38</v>
      </c>
      <c r="P93" s="125">
        <f>I93+J93</f>
        <v>0</v>
      </c>
      <c r="Q93" s="125">
        <f>ROUND(I93*H93,2)</f>
        <v>0</v>
      </c>
      <c r="R93" s="125">
        <f>ROUND(J93*H93,2)</f>
        <v>0</v>
      </c>
      <c r="S93" s="29"/>
      <c r="T93" s="205">
        <f>S93*H93</f>
        <v>0</v>
      </c>
      <c r="U93" s="205">
        <v>0</v>
      </c>
      <c r="V93" s="205">
        <f>U93*H93</f>
        <v>0</v>
      </c>
      <c r="W93" s="205">
        <v>0.5800000000000001</v>
      </c>
      <c r="X93" s="206">
        <f>W93*H93</f>
        <v>0.9396000000000002</v>
      </c>
      <c r="AR93" s="10" t="s">
        <v>84</v>
      </c>
      <c r="AT93" s="10" t="s">
        <v>146</v>
      </c>
      <c r="AU93" s="10" t="s">
        <v>78</v>
      </c>
      <c r="AY93" s="10" t="s">
        <v>144</v>
      </c>
      <c r="BE93" s="207">
        <f>IF(O93="základní",K93,0)</f>
        <v>0</v>
      </c>
      <c r="BF93" s="207">
        <f>IF(O93="snížená",K93,0)</f>
        <v>0</v>
      </c>
      <c r="BG93" s="207">
        <f>IF(O93="zákl. přenesená",K93,0)</f>
        <v>0</v>
      </c>
      <c r="BH93" s="207">
        <f>IF(O93="sníž. přenesená",K93,0)</f>
        <v>0</v>
      </c>
      <c r="BI93" s="207">
        <f>IF(O93="nulová",K93,0)</f>
        <v>0</v>
      </c>
      <c r="BJ93" s="10" t="s">
        <v>74</v>
      </c>
      <c r="BK93" s="207">
        <f>ROUND(P93*H93,2)</f>
        <v>0</v>
      </c>
      <c r="BL93" s="10" t="s">
        <v>84</v>
      </c>
      <c r="BM93" s="10" t="s">
        <v>1514</v>
      </c>
    </row>
    <row r="94" spans="2:51" s="208" customFormat="1" ht="13.5">
      <c r="B94" s="209"/>
      <c r="C94" s="210"/>
      <c r="D94" s="211" t="s">
        <v>163</v>
      </c>
      <c r="E94" s="212"/>
      <c r="F94" s="213" t="s">
        <v>1515</v>
      </c>
      <c r="G94" s="210"/>
      <c r="H94" s="214">
        <v>1.62</v>
      </c>
      <c r="I94" s="215"/>
      <c r="J94" s="215"/>
      <c r="K94" s="210"/>
      <c r="L94" s="210"/>
      <c r="M94" s="216"/>
      <c r="N94" s="217"/>
      <c r="O94" s="218"/>
      <c r="P94" s="218"/>
      <c r="Q94" s="218"/>
      <c r="R94" s="218"/>
      <c r="S94" s="218"/>
      <c r="T94" s="218"/>
      <c r="U94" s="218"/>
      <c r="V94" s="218"/>
      <c r="W94" s="218"/>
      <c r="X94" s="219"/>
      <c r="AT94" s="220" t="s">
        <v>163</v>
      </c>
      <c r="AU94" s="220" t="s">
        <v>78</v>
      </c>
      <c r="AV94" s="208" t="s">
        <v>78</v>
      </c>
      <c r="AW94" s="208" t="s">
        <v>7</v>
      </c>
      <c r="AX94" s="208" t="s">
        <v>74</v>
      </c>
      <c r="AY94" s="220" t="s">
        <v>144</v>
      </c>
    </row>
    <row r="95" spans="2:65" s="27" customFormat="1" ht="16.5" customHeight="1">
      <c r="B95" s="28"/>
      <c r="C95" s="196" t="s">
        <v>78</v>
      </c>
      <c r="D95" s="196" t="s">
        <v>146</v>
      </c>
      <c r="E95" s="197" t="s">
        <v>1516</v>
      </c>
      <c r="F95" s="198" t="s">
        <v>1517</v>
      </c>
      <c r="G95" s="199" t="s">
        <v>204</v>
      </c>
      <c r="H95" s="200">
        <v>1.62</v>
      </c>
      <c r="I95" s="201"/>
      <c r="J95" s="201"/>
      <c r="K95" s="202">
        <f>ROUND(P95*H95,2)</f>
        <v>0</v>
      </c>
      <c r="L95" s="198"/>
      <c r="M95" s="49"/>
      <c r="N95" s="203"/>
      <c r="O95" s="204" t="s">
        <v>38</v>
      </c>
      <c r="P95" s="125">
        <f>I95+J95</f>
        <v>0</v>
      </c>
      <c r="Q95" s="125">
        <f>ROUND(I95*H95,2)</f>
        <v>0</v>
      </c>
      <c r="R95" s="125">
        <f>ROUND(J95*H95,2)</f>
        <v>0</v>
      </c>
      <c r="S95" s="29"/>
      <c r="T95" s="205">
        <f>S95*H95</f>
        <v>0</v>
      </c>
      <c r="U95" s="205">
        <v>0</v>
      </c>
      <c r="V95" s="205">
        <f>U95*H95</f>
        <v>0</v>
      </c>
      <c r="W95" s="205">
        <v>0.098</v>
      </c>
      <c r="X95" s="206">
        <f>W95*H95</f>
        <v>0.15876</v>
      </c>
      <c r="AR95" s="10" t="s">
        <v>84</v>
      </c>
      <c r="AT95" s="10" t="s">
        <v>146</v>
      </c>
      <c r="AU95" s="10" t="s">
        <v>78</v>
      </c>
      <c r="AY95" s="10" t="s">
        <v>144</v>
      </c>
      <c r="BE95" s="207">
        <f>IF(O95="základní",K95,0)</f>
        <v>0</v>
      </c>
      <c r="BF95" s="207">
        <f>IF(O95="snížená",K95,0)</f>
        <v>0</v>
      </c>
      <c r="BG95" s="207">
        <f>IF(O95="zákl. přenesená",K95,0)</f>
        <v>0</v>
      </c>
      <c r="BH95" s="207">
        <f>IF(O95="sníž. přenesená",K95,0)</f>
        <v>0</v>
      </c>
      <c r="BI95" s="207">
        <f>IF(O95="nulová",K95,0)</f>
        <v>0</v>
      </c>
      <c r="BJ95" s="10" t="s">
        <v>74</v>
      </c>
      <c r="BK95" s="207">
        <f>ROUND(P95*H95,2)</f>
        <v>0</v>
      </c>
      <c r="BL95" s="10" t="s">
        <v>84</v>
      </c>
      <c r="BM95" s="10" t="s">
        <v>1518</v>
      </c>
    </row>
    <row r="96" spans="2:65" s="27" customFormat="1" ht="16.5" customHeight="1">
      <c r="B96" s="28"/>
      <c r="C96" s="196" t="s">
        <v>81</v>
      </c>
      <c r="D96" s="196" t="s">
        <v>146</v>
      </c>
      <c r="E96" s="197" t="s">
        <v>1519</v>
      </c>
      <c r="F96" s="198" t="s">
        <v>1520</v>
      </c>
      <c r="G96" s="199" t="s">
        <v>204</v>
      </c>
      <c r="H96" s="200">
        <v>1.62</v>
      </c>
      <c r="I96" s="201"/>
      <c r="J96" s="201"/>
      <c r="K96" s="202">
        <f>ROUND(P96*H96,2)</f>
        <v>0</v>
      </c>
      <c r="L96" s="198"/>
      <c r="M96" s="49"/>
      <c r="N96" s="203"/>
      <c r="O96" s="204" t="s">
        <v>38</v>
      </c>
      <c r="P96" s="125">
        <f>I96+J96</f>
        <v>0</v>
      </c>
      <c r="Q96" s="125">
        <f>ROUND(I96*H96,2)</f>
        <v>0</v>
      </c>
      <c r="R96" s="125">
        <f>ROUND(J96*H96,2)</f>
        <v>0</v>
      </c>
      <c r="S96" s="29"/>
      <c r="T96" s="205">
        <f>S96*H96</f>
        <v>0</v>
      </c>
      <c r="U96" s="205">
        <v>0</v>
      </c>
      <c r="V96" s="205">
        <f>U96*H96</f>
        <v>0</v>
      </c>
      <c r="W96" s="205">
        <v>0.22</v>
      </c>
      <c r="X96" s="206">
        <f>W96*H96</f>
        <v>0.35640000000000005</v>
      </c>
      <c r="AR96" s="10" t="s">
        <v>84</v>
      </c>
      <c r="AT96" s="10" t="s">
        <v>146</v>
      </c>
      <c r="AU96" s="10" t="s">
        <v>78</v>
      </c>
      <c r="AY96" s="10" t="s">
        <v>144</v>
      </c>
      <c r="BE96" s="207">
        <f>IF(O96="základní",K96,0)</f>
        <v>0</v>
      </c>
      <c r="BF96" s="207">
        <f>IF(O96="snížená",K96,0)</f>
        <v>0</v>
      </c>
      <c r="BG96" s="207">
        <f>IF(O96="zákl. přenesená",K96,0)</f>
        <v>0</v>
      </c>
      <c r="BH96" s="207">
        <f>IF(O96="sníž. přenesená",K96,0)</f>
        <v>0</v>
      </c>
      <c r="BI96" s="207">
        <f>IF(O96="nulová",K96,0)</f>
        <v>0</v>
      </c>
      <c r="BJ96" s="10" t="s">
        <v>74</v>
      </c>
      <c r="BK96" s="207">
        <f>ROUND(P96*H96,2)</f>
        <v>0</v>
      </c>
      <c r="BL96" s="10" t="s">
        <v>84</v>
      </c>
      <c r="BM96" s="10" t="s">
        <v>1521</v>
      </c>
    </row>
    <row r="97" spans="2:51" s="208" customFormat="1" ht="13.5">
      <c r="B97" s="209"/>
      <c r="C97" s="210"/>
      <c r="D97" s="211" t="s">
        <v>163</v>
      </c>
      <c r="E97" s="212"/>
      <c r="F97" s="213" t="s">
        <v>1522</v>
      </c>
      <c r="G97" s="210"/>
      <c r="H97" s="214">
        <v>1.62</v>
      </c>
      <c r="I97" s="215"/>
      <c r="J97" s="215"/>
      <c r="K97" s="210"/>
      <c r="L97" s="210"/>
      <c r="M97" s="216"/>
      <c r="N97" s="217"/>
      <c r="O97" s="218"/>
      <c r="P97" s="218"/>
      <c r="Q97" s="218"/>
      <c r="R97" s="218"/>
      <c r="S97" s="218"/>
      <c r="T97" s="218"/>
      <c r="U97" s="218"/>
      <c r="V97" s="218"/>
      <c r="W97" s="218"/>
      <c r="X97" s="219"/>
      <c r="AT97" s="220" t="s">
        <v>163</v>
      </c>
      <c r="AU97" s="220" t="s">
        <v>78</v>
      </c>
      <c r="AV97" s="208" t="s">
        <v>78</v>
      </c>
      <c r="AW97" s="208" t="s">
        <v>7</v>
      </c>
      <c r="AX97" s="208" t="s">
        <v>74</v>
      </c>
      <c r="AY97" s="220" t="s">
        <v>144</v>
      </c>
    </row>
    <row r="98" spans="2:65" s="27" customFormat="1" ht="16.5" customHeight="1">
      <c r="B98" s="28"/>
      <c r="C98" s="196" t="s">
        <v>84</v>
      </c>
      <c r="D98" s="196" t="s">
        <v>146</v>
      </c>
      <c r="E98" s="197" t="s">
        <v>147</v>
      </c>
      <c r="F98" s="198" t="s">
        <v>148</v>
      </c>
      <c r="G98" s="199" t="s">
        <v>149</v>
      </c>
      <c r="H98" s="200">
        <v>20</v>
      </c>
      <c r="I98" s="201"/>
      <c r="J98" s="201"/>
      <c r="K98" s="202">
        <f>ROUND(P98*H98,2)</f>
        <v>0</v>
      </c>
      <c r="L98" s="198"/>
      <c r="M98" s="49"/>
      <c r="N98" s="203"/>
      <c r="O98" s="204" t="s">
        <v>38</v>
      </c>
      <c r="P98" s="125">
        <f>I98+J98</f>
        <v>0</v>
      </c>
      <c r="Q98" s="125">
        <f>ROUND(I98*H98,2)</f>
        <v>0</v>
      </c>
      <c r="R98" s="125">
        <f>ROUND(J98*H98,2)</f>
        <v>0</v>
      </c>
      <c r="S98" s="29"/>
      <c r="T98" s="205">
        <f>S98*H98</f>
        <v>0</v>
      </c>
      <c r="U98" s="205">
        <v>0</v>
      </c>
      <c r="V98" s="205">
        <f>U98*H98</f>
        <v>0</v>
      </c>
      <c r="W98" s="205">
        <v>0</v>
      </c>
      <c r="X98" s="206">
        <f>W98*H98</f>
        <v>0</v>
      </c>
      <c r="AR98" s="10" t="s">
        <v>84</v>
      </c>
      <c r="AT98" s="10" t="s">
        <v>146</v>
      </c>
      <c r="AU98" s="10" t="s">
        <v>78</v>
      </c>
      <c r="AY98" s="10" t="s">
        <v>144</v>
      </c>
      <c r="BE98" s="207">
        <f>IF(O98="základní",K98,0)</f>
        <v>0</v>
      </c>
      <c r="BF98" s="207">
        <f>IF(O98="snížená",K98,0)</f>
        <v>0</v>
      </c>
      <c r="BG98" s="207">
        <f>IF(O98="zákl. přenesená",K98,0)</f>
        <v>0</v>
      </c>
      <c r="BH98" s="207">
        <f>IF(O98="sníž. přenesená",K98,0)</f>
        <v>0</v>
      </c>
      <c r="BI98" s="207">
        <f>IF(O98="nulová",K98,0)</f>
        <v>0</v>
      </c>
      <c r="BJ98" s="10" t="s">
        <v>74</v>
      </c>
      <c r="BK98" s="207">
        <f>ROUND(P98*H98,2)</f>
        <v>0</v>
      </c>
      <c r="BL98" s="10" t="s">
        <v>84</v>
      </c>
      <c r="BM98" s="10" t="s">
        <v>1523</v>
      </c>
    </row>
    <row r="99" spans="2:65" s="27" customFormat="1" ht="25.5" customHeight="1">
      <c r="B99" s="28"/>
      <c r="C99" s="196" t="s">
        <v>87</v>
      </c>
      <c r="D99" s="196" t="s">
        <v>146</v>
      </c>
      <c r="E99" s="197" t="s">
        <v>155</v>
      </c>
      <c r="F99" s="198" t="s">
        <v>156</v>
      </c>
      <c r="G99" s="199" t="s">
        <v>157</v>
      </c>
      <c r="H99" s="200">
        <v>2</v>
      </c>
      <c r="I99" s="201"/>
      <c r="J99" s="201"/>
      <c r="K99" s="202">
        <f>ROUND(P99*H99,2)</f>
        <v>0</v>
      </c>
      <c r="L99" s="198"/>
      <c r="M99" s="49"/>
      <c r="N99" s="203"/>
      <c r="O99" s="204" t="s">
        <v>38</v>
      </c>
      <c r="P99" s="125">
        <f>I99+J99</f>
        <v>0</v>
      </c>
      <c r="Q99" s="125">
        <f>ROUND(I99*H99,2)</f>
        <v>0</v>
      </c>
      <c r="R99" s="125">
        <f>ROUND(J99*H99,2)</f>
        <v>0</v>
      </c>
      <c r="S99" s="29"/>
      <c r="T99" s="205">
        <f>S99*H99</f>
        <v>0</v>
      </c>
      <c r="U99" s="205">
        <v>0</v>
      </c>
      <c r="V99" s="205">
        <f>U99*H99</f>
        <v>0</v>
      </c>
      <c r="W99" s="205">
        <v>0</v>
      </c>
      <c r="X99" s="206">
        <f>W99*H99</f>
        <v>0</v>
      </c>
      <c r="AR99" s="10" t="s">
        <v>84</v>
      </c>
      <c r="AT99" s="10" t="s">
        <v>146</v>
      </c>
      <c r="AU99" s="10" t="s">
        <v>78</v>
      </c>
      <c r="AY99" s="10" t="s">
        <v>144</v>
      </c>
      <c r="BE99" s="207">
        <f>IF(O99="základní",K99,0)</f>
        <v>0</v>
      </c>
      <c r="BF99" s="207">
        <f>IF(O99="snížená",K99,0)</f>
        <v>0</v>
      </c>
      <c r="BG99" s="207">
        <f>IF(O99="zákl. přenesená",K99,0)</f>
        <v>0</v>
      </c>
      <c r="BH99" s="207">
        <f>IF(O99="sníž. přenesená",K99,0)</f>
        <v>0</v>
      </c>
      <c r="BI99" s="207">
        <f>IF(O99="nulová",K99,0)</f>
        <v>0</v>
      </c>
      <c r="BJ99" s="10" t="s">
        <v>74</v>
      </c>
      <c r="BK99" s="207">
        <f>ROUND(P99*H99,2)</f>
        <v>0</v>
      </c>
      <c r="BL99" s="10" t="s">
        <v>84</v>
      </c>
      <c r="BM99" s="10" t="s">
        <v>1524</v>
      </c>
    </row>
    <row r="100" spans="2:65" s="27" customFormat="1" ht="16.5" customHeight="1">
      <c r="B100" s="28"/>
      <c r="C100" s="196" t="s">
        <v>90</v>
      </c>
      <c r="D100" s="196" t="s">
        <v>146</v>
      </c>
      <c r="E100" s="197" t="s">
        <v>165</v>
      </c>
      <c r="F100" s="198" t="s">
        <v>166</v>
      </c>
      <c r="G100" s="199" t="s">
        <v>161</v>
      </c>
      <c r="H100" s="200">
        <v>7.5</v>
      </c>
      <c r="I100" s="201"/>
      <c r="J100" s="201"/>
      <c r="K100" s="202">
        <f>ROUND(P100*H100,2)</f>
        <v>0</v>
      </c>
      <c r="L100" s="198"/>
      <c r="M100" s="49"/>
      <c r="N100" s="203"/>
      <c r="O100" s="204" t="s">
        <v>38</v>
      </c>
      <c r="P100" s="125">
        <f>I100+J100</f>
        <v>0</v>
      </c>
      <c r="Q100" s="125">
        <f>ROUND(I100*H100,2)</f>
        <v>0</v>
      </c>
      <c r="R100" s="125">
        <f>ROUND(J100*H100,2)</f>
        <v>0</v>
      </c>
      <c r="S100" s="29"/>
      <c r="T100" s="205">
        <f>S100*H100</f>
        <v>0</v>
      </c>
      <c r="U100" s="205">
        <v>0.0369</v>
      </c>
      <c r="V100" s="205">
        <f>U100*H100</f>
        <v>0.27675</v>
      </c>
      <c r="W100" s="205">
        <v>0</v>
      </c>
      <c r="X100" s="206">
        <f>W100*H100</f>
        <v>0</v>
      </c>
      <c r="AR100" s="10" t="s">
        <v>84</v>
      </c>
      <c r="AT100" s="10" t="s">
        <v>146</v>
      </c>
      <c r="AU100" s="10" t="s">
        <v>78</v>
      </c>
      <c r="AY100" s="10" t="s">
        <v>144</v>
      </c>
      <c r="BE100" s="207">
        <f>IF(O100="základní",K100,0)</f>
        <v>0</v>
      </c>
      <c r="BF100" s="207">
        <f>IF(O100="snížená",K100,0)</f>
        <v>0</v>
      </c>
      <c r="BG100" s="207">
        <f>IF(O100="zákl. přenesená",K100,0)</f>
        <v>0</v>
      </c>
      <c r="BH100" s="207">
        <f>IF(O100="sníž. přenesená",K100,0)</f>
        <v>0</v>
      </c>
      <c r="BI100" s="207">
        <f>IF(O100="nulová",K100,0)</f>
        <v>0</v>
      </c>
      <c r="BJ100" s="10" t="s">
        <v>74</v>
      </c>
      <c r="BK100" s="207">
        <f>ROUND(P100*H100,2)</f>
        <v>0</v>
      </c>
      <c r="BL100" s="10" t="s">
        <v>84</v>
      </c>
      <c r="BM100" s="10" t="s">
        <v>1525</v>
      </c>
    </row>
    <row r="101" spans="2:51" s="208" customFormat="1" ht="13.5">
      <c r="B101" s="209"/>
      <c r="C101" s="210"/>
      <c r="D101" s="211" t="s">
        <v>163</v>
      </c>
      <c r="E101" s="212"/>
      <c r="F101" s="213" t="s">
        <v>168</v>
      </c>
      <c r="G101" s="210"/>
      <c r="H101" s="214">
        <v>7.5</v>
      </c>
      <c r="I101" s="215"/>
      <c r="J101" s="215"/>
      <c r="K101" s="210"/>
      <c r="L101" s="210"/>
      <c r="M101" s="216"/>
      <c r="N101" s="217"/>
      <c r="O101" s="218"/>
      <c r="P101" s="218"/>
      <c r="Q101" s="218"/>
      <c r="R101" s="218"/>
      <c r="S101" s="218"/>
      <c r="T101" s="218"/>
      <c r="U101" s="218"/>
      <c r="V101" s="218"/>
      <c r="W101" s="218"/>
      <c r="X101" s="219"/>
      <c r="AT101" s="220" t="s">
        <v>163</v>
      </c>
      <c r="AU101" s="220" t="s">
        <v>78</v>
      </c>
      <c r="AV101" s="208" t="s">
        <v>78</v>
      </c>
      <c r="AW101" s="208" t="s">
        <v>7</v>
      </c>
      <c r="AX101" s="208" t="s">
        <v>74</v>
      </c>
      <c r="AY101" s="220" t="s">
        <v>144</v>
      </c>
    </row>
    <row r="102" spans="2:65" s="27" customFormat="1" ht="16.5" customHeight="1">
      <c r="B102" s="28"/>
      <c r="C102" s="196" t="s">
        <v>93</v>
      </c>
      <c r="D102" s="196" t="s">
        <v>146</v>
      </c>
      <c r="E102" s="197" t="s">
        <v>169</v>
      </c>
      <c r="F102" s="198" t="s">
        <v>170</v>
      </c>
      <c r="G102" s="199" t="s">
        <v>171</v>
      </c>
      <c r="H102" s="200">
        <v>11.085</v>
      </c>
      <c r="I102" s="201"/>
      <c r="J102" s="201"/>
      <c r="K102" s="202">
        <f>ROUND(P102*H102,2)</f>
        <v>0</v>
      </c>
      <c r="L102" s="198"/>
      <c r="M102" s="49"/>
      <c r="N102" s="203"/>
      <c r="O102" s="204" t="s">
        <v>38</v>
      </c>
      <c r="P102" s="125">
        <f>I102+J102</f>
        <v>0</v>
      </c>
      <c r="Q102" s="125">
        <f>ROUND(I102*H102,2)</f>
        <v>0</v>
      </c>
      <c r="R102" s="125">
        <f>ROUND(J102*H102,2)</f>
        <v>0</v>
      </c>
      <c r="S102" s="29"/>
      <c r="T102" s="205">
        <f>S102*H102</f>
        <v>0</v>
      </c>
      <c r="U102" s="205">
        <v>0</v>
      </c>
      <c r="V102" s="205">
        <f>U102*H102</f>
        <v>0</v>
      </c>
      <c r="W102" s="205">
        <v>0</v>
      </c>
      <c r="X102" s="206">
        <f>W102*H102</f>
        <v>0</v>
      </c>
      <c r="AR102" s="10" t="s">
        <v>84</v>
      </c>
      <c r="AT102" s="10" t="s">
        <v>146</v>
      </c>
      <c r="AU102" s="10" t="s">
        <v>78</v>
      </c>
      <c r="AY102" s="10" t="s">
        <v>144</v>
      </c>
      <c r="BE102" s="207">
        <f>IF(O102="základní",K102,0)</f>
        <v>0</v>
      </c>
      <c r="BF102" s="207">
        <f>IF(O102="snížená",K102,0)</f>
        <v>0</v>
      </c>
      <c r="BG102" s="207">
        <f>IF(O102="zákl. přenesená",K102,0)</f>
        <v>0</v>
      </c>
      <c r="BH102" s="207">
        <f>IF(O102="sníž. přenesená",K102,0)</f>
        <v>0</v>
      </c>
      <c r="BI102" s="207">
        <f>IF(O102="nulová",K102,0)</f>
        <v>0</v>
      </c>
      <c r="BJ102" s="10" t="s">
        <v>74</v>
      </c>
      <c r="BK102" s="207">
        <f>ROUND(P102*H102,2)</f>
        <v>0</v>
      </c>
      <c r="BL102" s="10" t="s">
        <v>84</v>
      </c>
      <c r="BM102" s="10" t="s">
        <v>1526</v>
      </c>
    </row>
    <row r="103" spans="2:51" s="208" customFormat="1" ht="13.5">
      <c r="B103" s="209"/>
      <c r="C103" s="210"/>
      <c r="D103" s="211" t="s">
        <v>163</v>
      </c>
      <c r="E103" s="212"/>
      <c r="F103" s="213" t="s">
        <v>1527</v>
      </c>
      <c r="G103" s="210"/>
      <c r="H103" s="214">
        <v>11.085</v>
      </c>
      <c r="I103" s="215"/>
      <c r="J103" s="215"/>
      <c r="K103" s="210"/>
      <c r="L103" s="210"/>
      <c r="M103" s="216"/>
      <c r="N103" s="217"/>
      <c r="O103" s="218"/>
      <c r="P103" s="218"/>
      <c r="Q103" s="218"/>
      <c r="R103" s="218"/>
      <c r="S103" s="218"/>
      <c r="T103" s="218"/>
      <c r="U103" s="218"/>
      <c r="V103" s="218"/>
      <c r="W103" s="218"/>
      <c r="X103" s="219"/>
      <c r="AT103" s="220" t="s">
        <v>163</v>
      </c>
      <c r="AU103" s="220" t="s">
        <v>78</v>
      </c>
      <c r="AV103" s="208" t="s">
        <v>78</v>
      </c>
      <c r="AW103" s="208" t="s">
        <v>7</v>
      </c>
      <c r="AX103" s="208" t="s">
        <v>74</v>
      </c>
      <c r="AY103" s="220" t="s">
        <v>144</v>
      </c>
    </row>
    <row r="104" spans="2:65" s="27" customFormat="1" ht="16.5" customHeight="1">
      <c r="B104" s="28"/>
      <c r="C104" s="196" t="s">
        <v>96</v>
      </c>
      <c r="D104" s="196" t="s">
        <v>146</v>
      </c>
      <c r="E104" s="197" t="s">
        <v>174</v>
      </c>
      <c r="F104" s="198" t="s">
        <v>175</v>
      </c>
      <c r="G104" s="199" t="s">
        <v>171</v>
      </c>
      <c r="H104" s="200">
        <v>22.169</v>
      </c>
      <c r="I104" s="201"/>
      <c r="J104" s="201"/>
      <c r="K104" s="202">
        <f>ROUND(P104*H104,2)</f>
        <v>0</v>
      </c>
      <c r="L104" s="198"/>
      <c r="M104" s="49"/>
      <c r="N104" s="203"/>
      <c r="O104" s="204" t="s">
        <v>38</v>
      </c>
      <c r="P104" s="125">
        <f>I104+J104</f>
        <v>0</v>
      </c>
      <c r="Q104" s="125">
        <f>ROUND(I104*H104,2)</f>
        <v>0</v>
      </c>
      <c r="R104" s="125">
        <f>ROUND(J104*H104,2)</f>
        <v>0</v>
      </c>
      <c r="S104" s="29"/>
      <c r="T104" s="205">
        <f>S104*H104</f>
        <v>0</v>
      </c>
      <c r="U104" s="205">
        <v>0</v>
      </c>
      <c r="V104" s="205">
        <f>U104*H104</f>
        <v>0</v>
      </c>
      <c r="W104" s="205">
        <v>0</v>
      </c>
      <c r="X104" s="206">
        <f>W104*H104</f>
        <v>0</v>
      </c>
      <c r="AR104" s="10" t="s">
        <v>84</v>
      </c>
      <c r="AT104" s="10" t="s">
        <v>146</v>
      </c>
      <c r="AU104" s="10" t="s">
        <v>78</v>
      </c>
      <c r="AY104" s="10" t="s">
        <v>144</v>
      </c>
      <c r="BE104" s="207">
        <f>IF(O104="základní",K104,0)</f>
        <v>0</v>
      </c>
      <c r="BF104" s="207">
        <f>IF(O104="snížená",K104,0)</f>
        <v>0</v>
      </c>
      <c r="BG104" s="207">
        <f>IF(O104="zákl. přenesená",K104,0)</f>
        <v>0</v>
      </c>
      <c r="BH104" s="207">
        <f>IF(O104="sníž. přenesená",K104,0)</f>
        <v>0</v>
      </c>
      <c r="BI104" s="207">
        <f>IF(O104="nulová",K104,0)</f>
        <v>0</v>
      </c>
      <c r="BJ104" s="10" t="s">
        <v>74</v>
      </c>
      <c r="BK104" s="207">
        <f>ROUND(P104*H104,2)</f>
        <v>0</v>
      </c>
      <c r="BL104" s="10" t="s">
        <v>84</v>
      </c>
      <c r="BM104" s="10" t="s">
        <v>1528</v>
      </c>
    </row>
    <row r="105" spans="2:51" s="208" customFormat="1" ht="13.5">
      <c r="B105" s="209"/>
      <c r="C105" s="210"/>
      <c r="D105" s="211" t="s">
        <v>163</v>
      </c>
      <c r="E105" s="212"/>
      <c r="F105" s="213" t="s">
        <v>1529</v>
      </c>
      <c r="G105" s="210"/>
      <c r="H105" s="214">
        <v>79.082</v>
      </c>
      <c r="I105" s="215"/>
      <c r="J105" s="215"/>
      <c r="K105" s="210"/>
      <c r="L105" s="210"/>
      <c r="M105" s="216"/>
      <c r="N105" s="217"/>
      <c r="O105" s="218"/>
      <c r="P105" s="218"/>
      <c r="Q105" s="218"/>
      <c r="R105" s="218"/>
      <c r="S105" s="218"/>
      <c r="T105" s="218"/>
      <c r="U105" s="218"/>
      <c r="V105" s="218"/>
      <c r="W105" s="218"/>
      <c r="X105" s="219"/>
      <c r="AT105" s="220" t="s">
        <v>163</v>
      </c>
      <c r="AU105" s="220" t="s">
        <v>78</v>
      </c>
      <c r="AV105" s="208" t="s">
        <v>78</v>
      </c>
      <c r="AW105" s="208" t="s">
        <v>7</v>
      </c>
      <c r="AX105" s="208" t="s">
        <v>69</v>
      </c>
      <c r="AY105" s="220" t="s">
        <v>144</v>
      </c>
    </row>
    <row r="106" spans="2:51" s="221" customFormat="1" ht="13.5">
      <c r="B106" s="222"/>
      <c r="C106" s="223"/>
      <c r="D106" s="211" t="s">
        <v>163</v>
      </c>
      <c r="E106" s="224"/>
      <c r="F106" s="225" t="s">
        <v>179</v>
      </c>
      <c r="G106" s="223"/>
      <c r="H106" s="226">
        <v>79.082</v>
      </c>
      <c r="I106" s="227"/>
      <c r="J106" s="227"/>
      <c r="K106" s="223"/>
      <c r="L106" s="223"/>
      <c r="M106" s="228"/>
      <c r="N106" s="229"/>
      <c r="O106" s="230"/>
      <c r="P106" s="230"/>
      <c r="Q106" s="230"/>
      <c r="R106" s="230"/>
      <c r="S106" s="230"/>
      <c r="T106" s="230"/>
      <c r="U106" s="230"/>
      <c r="V106" s="230"/>
      <c r="W106" s="230"/>
      <c r="X106" s="231"/>
      <c r="AT106" s="232" t="s">
        <v>163</v>
      </c>
      <c r="AU106" s="232" t="s">
        <v>78</v>
      </c>
      <c r="AV106" s="221" t="s">
        <v>81</v>
      </c>
      <c r="AW106" s="221" t="s">
        <v>7</v>
      </c>
      <c r="AX106" s="221" t="s">
        <v>69</v>
      </c>
      <c r="AY106" s="232" t="s">
        <v>144</v>
      </c>
    </row>
    <row r="107" spans="2:51" s="208" customFormat="1" ht="13.5">
      <c r="B107" s="209"/>
      <c r="C107" s="210"/>
      <c r="D107" s="211" t="s">
        <v>163</v>
      </c>
      <c r="E107" s="212"/>
      <c r="F107" s="213" t="s">
        <v>1530</v>
      </c>
      <c r="G107" s="210"/>
      <c r="H107" s="214">
        <v>47.449</v>
      </c>
      <c r="I107" s="215"/>
      <c r="J107" s="215"/>
      <c r="K107" s="210"/>
      <c r="L107" s="210"/>
      <c r="M107" s="216"/>
      <c r="N107" s="217"/>
      <c r="O107" s="218"/>
      <c r="P107" s="218"/>
      <c r="Q107" s="218"/>
      <c r="R107" s="218"/>
      <c r="S107" s="218"/>
      <c r="T107" s="218"/>
      <c r="U107" s="218"/>
      <c r="V107" s="218"/>
      <c r="W107" s="218"/>
      <c r="X107" s="219"/>
      <c r="AT107" s="220" t="s">
        <v>163</v>
      </c>
      <c r="AU107" s="220" t="s">
        <v>78</v>
      </c>
      <c r="AV107" s="208" t="s">
        <v>78</v>
      </c>
      <c r="AW107" s="208" t="s">
        <v>7</v>
      </c>
      <c r="AX107" s="208" t="s">
        <v>69</v>
      </c>
      <c r="AY107" s="220" t="s">
        <v>144</v>
      </c>
    </row>
    <row r="108" spans="2:51" s="208" customFormat="1" ht="13.5">
      <c r="B108" s="209"/>
      <c r="C108" s="210"/>
      <c r="D108" s="211" t="s">
        <v>163</v>
      </c>
      <c r="E108" s="212"/>
      <c r="F108" s="213" t="s">
        <v>1531</v>
      </c>
      <c r="G108" s="210"/>
      <c r="H108" s="214">
        <v>-2.059</v>
      </c>
      <c r="I108" s="215"/>
      <c r="J108" s="215"/>
      <c r="K108" s="210"/>
      <c r="L108" s="210"/>
      <c r="M108" s="216"/>
      <c r="N108" s="217"/>
      <c r="O108" s="218"/>
      <c r="P108" s="218"/>
      <c r="Q108" s="218"/>
      <c r="R108" s="218"/>
      <c r="S108" s="218"/>
      <c r="T108" s="218"/>
      <c r="U108" s="218"/>
      <c r="V108" s="218"/>
      <c r="W108" s="218"/>
      <c r="X108" s="219"/>
      <c r="AT108" s="220" t="s">
        <v>163</v>
      </c>
      <c r="AU108" s="220" t="s">
        <v>78</v>
      </c>
      <c r="AV108" s="208" t="s">
        <v>78</v>
      </c>
      <c r="AW108" s="208" t="s">
        <v>7</v>
      </c>
      <c r="AX108" s="208" t="s">
        <v>69</v>
      </c>
      <c r="AY108" s="220" t="s">
        <v>144</v>
      </c>
    </row>
    <row r="109" spans="2:51" s="208" customFormat="1" ht="13.5">
      <c r="B109" s="209"/>
      <c r="C109" s="210"/>
      <c r="D109" s="211" t="s">
        <v>163</v>
      </c>
      <c r="E109" s="212"/>
      <c r="F109" s="213" t="s">
        <v>1532</v>
      </c>
      <c r="G109" s="210"/>
      <c r="H109" s="214">
        <v>-8.441</v>
      </c>
      <c r="I109" s="215"/>
      <c r="J109" s="215"/>
      <c r="K109" s="210"/>
      <c r="L109" s="210"/>
      <c r="M109" s="216"/>
      <c r="N109" s="217"/>
      <c r="O109" s="218"/>
      <c r="P109" s="218"/>
      <c r="Q109" s="218"/>
      <c r="R109" s="218"/>
      <c r="S109" s="218"/>
      <c r="T109" s="218"/>
      <c r="U109" s="218"/>
      <c r="V109" s="218"/>
      <c r="W109" s="218"/>
      <c r="X109" s="219"/>
      <c r="AT109" s="220" t="s">
        <v>163</v>
      </c>
      <c r="AU109" s="220" t="s">
        <v>78</v>
      </c>
      <c r="AV109" s="208" t="s">
        <v>78</v>
      </c>
      <c r="AW109" s="208" t="s">
        <v>7</v>
      </c>
      <c r="AX109" s="208" t="s">
        <v>69</v>
      </c>
      <c r="AY109" s="220" t="s">
        <v>144</v>
      </c>
    </row>
    <row r="110" spans="2:51" s="221" customFormat="1" ht="13.5">
      <c r="B110" s="222"/>
      <c r="C110" s="223"/>
      <c r="D110" s="211" t="s">
        <v>163</v>
      </c>
      <c r="E110" s="224"/>
      <c r="F110" s="225" t="s">
        <v>179</v>
      </c>
      <c r="G110" s="223"/>
      <c r="H110" s="226">
        <v>36.949</v>
      </c>
      <c r="I110" s="227"/>
      <c r="J110" s="227"/>
      <c r="K110" s="223"/>
      <c r="L110" s="223"/>
      <c r="M110" s="228"/>
      <c r="N110" s="229"/>
      <c r="O110" s="230"/>
      <c r="P110" s="230"/>
      <c r="Q110" s="230"/>
      <c r="R110" s="230"/>
      <c r="S110" s="230"/>
      <c r="T110" s="230"/>
      <c r="U110" s="230"/>
      <c r="V110" s="230"/>
      <c r="W110" s="230"/>
      <c r="X110" s="231"/>
      <c r="AT110" s="232" t="s">
        <v>163</v>
      </c>
      <c r="AU110" s="232" t="s">
        <v>78</v>
      </c>
      <c r="AV110" s="221" t="s">
        <v>81</v>
      </c>
      <c r="AW110" s="221" t="s">
        <v>7</v>
      </c>
      <c r="AX110" s="221" t="s">
        <v>69</v>
      </c>
      <c r="AY110" s="232" t="s">
        <v>144</v>
      </c>
    </row>
    <row r="111" spans="2:51" s="208" customFormat="1" ht="13.5">
      <c r="B111" s="209"/>
      <c r="C111" s="210"/>
      <c r="D111" s="211" t="s">
        <v>163</v>
      </c>
      <c r="E111" s="212"/>
      <c r="F111" s="213" t="s">
        <v>1533</v>
      </c>
      <c r="G111" s="210"/>
      <c r="H111" s="214">
        <v>22.169</v>
      </c>
      <c r="I111" s="215"/>
      <c r="J111" s="215"/>
      <c r="K111" s="210"/>
      <c r="L111" s="210"/>
      <c r="M111" s="216"/>
      <c r="N111" s="217"/>
      <c r="O111" s="218"/>
      <c r="P111" s="218"/>
      <c r="Q111" s="218"/>
      <c r="R111" s="218"/>
      <c r="S111" s="218"/>
      <c r="T111" s="218"/>
      <c r="U111" s="218"/>
      <c r="V111" s="218"/>
      <c r="W111" s="218"/>
      <c r="X111" s="219"/>
      <c r="AT111" s="220" t="s">
        <v>163</v>
      </c>
      <c r="AU111" s="220" t="s">
        <v>78</v>
      </c>
      <c r="AV111" s="208" t="s">
        <v>78</v>
      </c>
      <c r="AW111" s="208" t="s">
        <v>7</v>
      </c>
      <c r="AX111" s="208" t="s">
        <v>74</v>
      </c>
      <c r="AY111" s="220" t="s">
        <v>144</v>
      </c>
    </row>
    <row r="112" spans="2:65" s="27" customFormat="1" ht="16.5" customHeight="1">
      <c r="B112" s="28"/>
      <c r="C112" s="196" t="s">
        <v>187</v>
      </c>
      <c r="D112" s="196" t="s">
        <v>146</v>
      </c>
      <c r="E112" s="197" t="s">
        <v>184</v>
      </c>
      <c r="F112" s="198" t="s">
        <v>185</v>
      </c>
      <c r="G112" s="199" t="s">
        <v>171</v>
      </c>
      <c r="H112" s="200">
        <v>22.169</v>
      </c>
      <c r="I112" s="201"/>
      <c r="J112" s="201"/>
      <c r="K112" s="202">
        <f>ROUND(P112*H112,2)</f>
        <v>0</v>
      </c>
      <c r="L112" s="198"/>
      <c r="M112" s="49"/>
      <c r="N112" s="203"/>
      <c r="O112" s="204" t="s">
        <v>38</v>
      </c>
      <c r="P112" s="125">
        <f>I112+J112</f>
        <v>0</v>
      </c>
      <c r="Q112" s="125">
        <f>ROUND(I112*H112,2)</f>
        <v>0</v>
      </c>
      <c r="R112" s="125">
        <f>ROUND(J112*H112,2)</f>
        <v>0</v>
      </c>
      <c r="S112" s="29"/>
      <c r="T112" s="205">
        <f>S112*H112</f>
        <v>0</v>
      </c>
      <c r="U112" s="205">
        <v>0</v>
      </c>
      <c r="V112" s="205">
        <f>U112*H112</f>
        <v>0</v>
      </c>
      <c r="W112" s="205">
        <v>0</v>
      </c>
      <c r="X112" s="206">
        <f>W112*H112</f>
        <v>0</v>
      </c>
      <c r="AR112" s="10" t="s">
        <v>84</v>
      </c>
      <c r="AT112" s="10" t="s">
        <v>146</v>
      </c>
      <c r="AU112" s="10" t="s">
        <v>78</v>
      </c>
      <c r="AY112" s="10" t="s">
        <v>144</v>
      </c>
      <c r="BE112" s="207">
        <f>IF(O112="základní",K112,0)</f>
        <v>0</v>
      </c>
      <c r="BF112" s="207">
        <f>IF(O112="snížená",K112,0)</f>
        <v>0</v>
      </c>
      <c r="BG112" s="207">
        <f>IF(O112="zákl. přenesená",K112,0)</f>
        <v>0</v>
      </c>
      <c r="BH112" s="207">
        <f>IF(O112="sníž. přenesená",K112,0)</f>
        <v>0</v>
      </c>
      <c r="BI112" s="207">
        <f>IF(O112="nulová",K112,0)</f>
        <v>0</v>
      </c>
      <c r="BJ112" s="10" t="s">
        <v>74</v>
      </c>
      <c r="BK112" s="207">
        <f>ROUND(P112*H112,2)</f>
        <v>0</v>
      </c>
      <c r="BL112" s="10" t="s">
        <v>84</v>
      </c>
      <c r="BM112" s="10" t="s">
        <v>1534</v>
      </c>
    </row>
    <row r="113" spans="2:65" s="27" customFormat="1" ht="16.5" customHeight="1">
      <c r="B113" s="28"/>
      <c r="C113" s="196" t="s">
        <v>192</v>
      </c>
      <c r="D113" s="196" t="s">
        <v>146</v>
      </c>
      <c r="E113" s="197" t="s">
        <v>188</v>
      </c>
      <c r="F113" s="198" t="s">
        <v>189</v>
      </c>
      <c r="G113" s="199" t="s">
        <v>171</v>
      </c>
      <c r="H113" s="200">
        <v>14.78</v>
      </c>
      <c r="I113" s="201"/>
      <c r="J113" s="201"/>
      <c r="K113" s="202">
        <f>ROUND(P113*H113,2)</f>
        <v>0</v>
      </c>
      <c r="L113" s="198"/>
      <c r="M113" s="49"/>
      <c r="N113" s="203"/>
      <c r="O113" s="204" t="s">
        <v>38</v>
      </c>
      <c r="P113" s="125">
        <f>I113+J113</f>
        <v>0</v>
      </c>
      <c r="Q113" s="125">
        <f>ROUND(I113*H113,2)</f>
        <v>0</v>
      </c>
      <c r="R113" s="125">
        <f>ROUND(J113*H113,2)</f>
        <v>0</v>
      </c>
      <c r="S113" s="29"/>
      <c r="T113" s="205">
        <f>S113*H113</f>
        <v>0</v>
      </c>
      <c r="U113" s="205">
        <v>0</v>
      </c>
      <c r="V113" s="205">
        <f>U113*H113</f>
        <v>0</v>
      </c>
      <c r="W113" s="205">
        <v>0</v>
      </c>
      <c r="X113" s="206">
        <f>W113*H113</f>
        <v>0</v>
      </c>
      <c r="AR113" s="10" t="s">
        <v>84</v>
      </c>
      <c r="AT113" s="10" t="s">
        <v>146</v>
      </c>
      <c r="AU113" s="10" t="s">
        <v>78</v>
      </c>
      <c r="AY113" s="10" t="s">
        <v>144</v>
      </c>
      <c r="BE113" s="207">
        <f>IF(O113="základní",K113,0)</f>
        <v>0</v>
      </c>
      <c r="BF113" s="207">
        <f>IF(O113="snížená",K113,0)</f>
        <v>0</v>
      </c>
      <c r="BG113" s="207">
        <f>IF(O113="zákl. přenesená",K113,0)</f>
        <v>0</v>
      </c>
      <c r="BH113" s="207">
        <f>IF(O113="sníž. přenesená",K113,0)</f>
        <v>0</v>
      </c>
      <c r="BI113" s="207">
        <f>IF(O113="nulová",K113,0)</f>
        <v>0</v>
      </c>
      <c r="BJ113" s="10" t="s">
        <v>74</v>
      </c>
      <c r="BK113" s="207">
        <f>ROUND(P113*H113,2)</f>
        <v>0</v>
      </c>
      <c r="BL113" s="10" t="s">
        <v>84</v>
      </c>
      <c r="BM113" s="10" t="s">
        <v>1535</v>
      </c>
    </row>
    <row r="114" spans="2:51" s="208" customFormat="1" ht="13.5">
      <c r="B114" s="209"/>
      <c r="C114" s="210"/>
      <c r="D114" s="211" t="s">
        <v>163</v>
      </c>
      <c r="E114" s="212"/>
      <c r="F114" s="213" t="s">
        <v>1536</v>
      </c>
      <c r="G114" s="210"/>
      <c r="H114" s="214">
        <v>14.78</v>
      </c>
      <c r="I114" s="215"/>
      <c r="J114" s="215"/>
      <c r="K114" s="210"/>
      <c r="L114" s="210"/>
      <c r="M114" s="216"/>
      <c r="N114" s="217"/>
      <c r="O114" s="218"/>
      <c r="P114" s="218"/>
      <c r="Q114" s="218"/>
      <c r="R114" s="218"/>
      <c r="S114" s="218"/>
      <c r="T114" s="218"/>
      <c r="U114" s="218"/>
      <c r="V114" s="218"/>
      <c r="W114" s="218"/>
      <c r="X114" s="219"/>
      <c r="AT114" s="220" t="s">
        <v>163</v>
      </c>
      <c r="AU114" s="220" t="s">
        <v>78</v>
      </c>
      <c r="AV114" s="208" t="s">
        <v>78</v>
      </c>
      <c r="AW114" s="208" t="s">
        <v>7</v>
      </c>
      <c r="AX114" s="208" t="s">
        <v>74</v>
      </c>
      <c r="AY114" s="220" t="s">
        <v>144</v>
      </c>
    </row>
    <row r="115" spans="2:65" s="27" customFormat="1" ht="16.5" customHeight="1">
      <c r="B115" s="28"/>
      <c r="C115" s="196" t="s">
        <v>196</v>
      </c>
      <c r="D115" s="196" t="s">
        <v>146</v>
      </c>
      <c r="E115" s="197" t="s">
        <v>193</v>
      </c>
      <c r="F115" s="198" t="s">
        <v>194</v>
      </c>
      <c r="G115" s="199" t="s">
        <v>171</v>
      </c>
      <c r="H115" s="200">
        <v>14.78</v>
      </c>
      <c r="I115" s="201"/>
      <c r="J115" s="201"/>
      <c r="K115" s="202">
        <f>ROUND(P115*H115,2)</f>
        <v>0</v>
      </c>
      <c r="L115" s="198"/>
      <c r="M115" s="49"/>
      <c r="N115" s="203"/>
      <c r="O115" s="204" t="s">
        <v>38</v>
      </c>
      <c r="P115" s="125">
        <f>I115+J115</f>
        <v>0</v>
      </c>
      <c r="Q115" s="125">
        <f>ROUND(I115*H115,2)</f>
        <v>0</v>
      </c>
      <c r="R115" s="125">
        <f>ROUND(J115*H115,2)</f>
        <v>0</v>
      </c>
      <c r="S115" s="29"/>
      <c r="T115" s="205">
        <f>S115*H115</f>
        <v>0</v>
      </c>
      <c r="U115" s="205">
        <v>0</v>
      </c>
      <c r="V115" s="205">
        <f>U115*H115</f>
        <v>0</v>
      </c>
      <c r="W115" s="205">
        <v>0</v>
      </c>
      <c r="X115" s="206">
        <f>W115*H115</f>
        <v>0</v>
      </c>
      <c r="AR115" s="10" t="s">
        <v>84</v>
      </c>
      <c r="AT115" s="10" t="s">
        <v>146</v>
      </c>
      <c r="AU115" s="10" t="s">
        <v>78</v>
      </c>
      <c r="AY115" s="10" t="s">
        <v>144</v>
      </c>
      <c r="BE115" s="207">
        <f>IF(O115="základní",K115,0)</f>
        <v>0</v>
      </c>
      <c r="BF115" s="207">
        <f>IF(O115="snížená",K115,0)</f>
        <v>0</v>
      </c>
      <c r="BG115" s="207">
        <f>IF(O115="zákl. přenesená",K115,0)</f>
        <v>0</v>
      </c>
      <c r="BH115" s="207">
        <f>IF(O115="sníž. přenesená",K115,0)</f>
        <v>0</v>
      </c>
      <c r="BI115" s="207">
        <f>IF(O115="nulová",K115,0)</f>
        <v>0</v>
      </c>
      <c r="BJ115" s="10" t="s">
        <v>74</v>
      </c>
      <c r="BK115" s="207">
        <f>ROUND(P115*H115,2)</f>
        <v>0</v>
      </c>
      <c r="BL115" s="10" t="s">
        <v>84</v>
      </c>
      <c r="BM115" s="10" t="s">
        <v>1537</v>
      </c>
    </row>
    <row r="116" spans="2:65" s="27" customFormat="1" ht="16.5" customHeight="1">
      <c r="B116" s="28"/>
      <c r="C116" s="196" t="s">
        <v>208</v>
      </c>
      <c r="D116" s="196" t="s">
        <v>146</v>
      </c>
      <c r="E116" s="197" t="s">
        <v>202</v>
      </c>
      <c r="F116" s="198" t="s">
        <v>203</v>
      </c>
      <c r="G116" s="199" t="s">
        <v>204</v>
      </c>
      <c r="H116" s="200">
        <v>79.082</v>
      </c>
      <c r="I116" s="201"/>
      <c r="J116" s="201"/>
      <c r="K116" s="202">
        <f>ROUND(P116*H116,2)</f>
        <v>0</v>
      </c>
      <c r="L116" s="198"/>
      <c r="M116" s="49"/>
      <c r="N116" s="203"/>
      <c r="O116" s="204" t="s">
        <v>38</v>
      </c>
      <c r="P116" s="125">
        <f>I116+J116</f>
        <v>0</v>
      </c>
      <c r="Q116" s="125">
        <f>ROUND(I116*H116,2)</f>
        <v>0</v>
      </c>
      <c r="R116" s="125">
        <f>ROUND(J116*H116,2)</f>
        <v>0</v>
      </c>
      <c r="S116" s="29"/>
      <c r="T116" s="205">
        <f>S116*H116</f>
        <v>0</v>
      </c>
      <c r="U116" s="205">
        <v>0.0008399999999999999</v>
      </c>
      <c r="V116" s="205">
        <f>U116*H116</f>
        <v>0.06642888</v>
      </c>
      <c r="W116" s="205">
        <v>0</v>
      </c>
      <c r="X116" s="206">
        <f>W116*H116</f>
        <v>0</v>
      </c>
      <c r="AR116" s="10" t="s">
        <v>84</v>
      </c>
      <c r="AT116" s="10" t="s">
        <v>146</v>
      </c>
      <c r="AU116" s="10" t="s">
        <v>78</v>
      </c>
      <c r="AY116" s="10" t="s">
        <v>144</v>
      </c>
      <c r="BE116" s="207">
        <f>IF(O116="základní",K116,0)</f>
        <v>0</v>
      </c>
      <c r="BF116" s="207">
        <f>IF(O116="snížená",K116,0)</f>
        <v>0</v>
      </c>
      <c r="BG116" s="207">
        <f>IF(O116="zákl. přenesená",K116,0)</f>
        <v>0</v>
      </c>
      <c r="BH116" s="207">
        <f>IF(O116="sníž. přenesená",K116,0)</f>
        <v>0</v>
      </c>
      <c r="BI116" s="207">
        <f>IF(O116="nulová",K116,0)</f>
        <v>0</v>
      </c>
      <c r="BJ116" s="10" t="s">
        <v>74</v>
      </c>
      <c r="BK116" s="207">
        <f>ROUND(P116*H116,2)</f>
        <v>0</v>
      </c>
      <c r="BL116" s="10" t="s">
        <v>84</v>
      </c>
      <c r="BM116" s="10" t="s">
        <v>1538</v>
      </c>
    </row>
    <row r="117" spans="2:65" s="27" customFormat="1" ht="16.5" customHeight="1">
      <c r="B117" s="28"/>
      <c r="C117" s="196" t="s">
        <v>217</v>
      </c>
      <c r="D117" s="196" t="s">
        <v>146</v>
      </c>
      <c r="E117" s="197" t="s">
        <v>214</v>
      </c>
      <c r="F117" s="198" t="s">
        <v>215</v>
      </c>
      <c r="G117" s="199" t="s">
        <v>204</v>
      </c>
      <c r="H117" s="200">
        <v>79.082</v>
      </c>
      <c r="I117" s="201"/>
      <c r="J117" s="201"/>
      <c r="K117" s="202">
        <f>ROUND(P117*H117,2)</f>
        <v>0</v>
      </c>
      <c r="L117" s="198"/>
      <c r="M117" s="49"/>
      <c r="N117" s="203"/>
      <c r="O117" s="204" t="s">
        <v>38</v>
      </c>
      <c r="P117" s="125">
        <f>I117+J117</f>
        <v>0</v>
      </c>
      <c r="Q117" s="125">
        <f>ROUND(I117*H117,2)</f>
        <v>0</v>
      </c>
      <c r="R117" s="125">
        <f>ROUND(J117*H117,2)</f>
        <v>0</v>
      </c>
      <c r="S117" s="29"/>
      <c r="T117" s="205">
        <f>S117*H117</f>
        <v>0</v>
      </c>
      <c r="U117" s="205">
        <v>0</v>
      </c>
      <c r="V117" s="205">
        <f>U117*H117</f>
        <v>0</v>
      </c>
      <c r="W117" s="205">
        <v>0</v>
      </c>
      <c r="X117" s="206">
        <f>W117*H117</f>
        <v>0</v>
      </c>
      <c r="AR117" s="10" t="s">
        <v>84</v>
      </c>
      <c r="AT117" s="10" t="s">
        <v>146</v>
      </c>
      <c r="AU117" s="10" t="s">
        <v>78</v>
      </c>
      <c r="AY117" s="10" t="s">
        <v>144</v>
      </c>
      <c r="BE117" s="207">
        <f>IF(O117="základní",K117,0)</f>
        <v>0</v>
      </c>
      <c r="BF117" s="207">
        <f>IF(O117="snížená",K117,0)</f>
        <v>0</v>
      </c>
      <c r="BG117" s="207">
        <f>IF(O117="zákl. přenesená",K117,0)</f>
        <v>0</v>
      </c>
      <c r="BH117" s="207">
        <f>IF(O117="sníž. přenesená",K117,0)</f>
        <v>0</v>
      </c>
      <c r="BI117" s="207">
        <f>IF(O117="nulová",K117,0)</f>
        <v>0</v>
      </c>
      <c r="BJ117" s="10" t="s">
        <v>74</v>
      </c>
      <c r="BK117" s="207">
        <f>ROUND(P117*H117,2)</f>
        <v>0</v>
      </c>
      <c r="BL117" s="10" t="s">
        <v>84</v>
      </c>
      <c r="BM117" s="10" t="s">
        <v>1539</v>
      </c>
    </row>
    <row r="118" spans="2:65" s="27" customFormat="1" ht="16.5" customHeight="1">
      <c r="B118" s="28"/>
      <c r="C118" s="196" t="s">
        <v>221</v>
      </c>
      <c r="D118" s="196" t="s">
        <v>146</v>
      </c>
      <c r="E118" s="197" t="s">
        <v>952</v>
      </c>
      <c r="F118" s="198" t="s">
        <v>953</v>
      </c>
      <c r="G118" s="199" t="s">
        <v>171</v>
      </c>
      <c r="H118" s="200">
        <v>36.949</v>
      </c>
      <c r="I118" s="201"/>
      <c r="J118" s="201"/>
      <c r="K118" s="202">
        <f>ROUND(P118*H118,2)</f>
        <v>0</v>
      </c>
      <c r="L118" s="198"/>
      <c r="M118" s="49"/>
      <c r="N118" s="203"/>
      <c r="O118" s="204" t="s">
        <v>38</v>
      </c>
      <c r="P118" s="125">
        <f>I118+J118</f>
        <v>0</v>
      </c>
      <c r="Q118" s="125">
        <f>ROUND(I118*H118,2)</f>
        <v>0</v>
      </c>
      <c r="R118" s="125">
        <f>ROUND(J118*H118,2)</f>
        <v>0</v>
      </c>
      <c r="S118" s="29"/>
      <c r="T118" s="205">
        <f>S118*H118</f>
        <v>0</v>
      </c>
      <c r="U118" s="205">
        <v>0</v>
      </c>
      <c r="V118" s="205">
        <f>U118*H118</f>
        <v>0</v>
      </c>
      <c r="W118" s="205">
        <v>0</v>
      </c>
      <c r="X118" s="206">
        <f>W118*H118</f>
        <v>0</v>
      </c>
      <c r="AR118" s="10" t="s">
        <v>84</v>
      </c>
      <c r="AT118" s="10" t="s">
        <v>146</v>
      </c>
      <c r="AU118" s="10" t="s">
        <v>78</v>
      </c>
      <c r="AY118" s="10" t="s">
        <v>144</v>
      </c>
      <c r="BE118" s="207">
        <f>IF(O118="základní",K118,0)</f>
        <v>0</v>
      </c>
      <c r="BF118" s="207">
        <f>IF(O118="snížená",K118,0)</f>
        <v>0</v>
      </c>
      <c r="BG118" s="207">
        <f>IF(O118="zákl. přenesená",K118,0)</f>
        <v>0</v>
      </c>
      <c r="BH118" s="207">
        <f>IF(O118="sníž. přenesená",K118,0)</f>
        <v>0</v>
      </c>
      <c r="BI118" s="207">
        <f>IF(O118="nulová",K118,0)</f>
        <v>0</v>
      </c>
      <c r="BJ118" s="10" t="s">
        <v>74</v>
      </c>
      <c r="BK118" s="207">
        <f>ROUND(P118*H118,2)</f>
        <v>0</v>
      </c>
      <c r="BL118" s="10" t="s">
        <v>84</v>
      </c>
      <c r="BM118" s="10" t="s">
        <v>1540</v>
      </c>
    </row>
    <row r="119" spans="2:65" s="27" customFormat="1" ht="16.5" customHeight="1">
      <c r="B119" s="28"/>
      <c r="C119" s="196" t="s">
        <v>11</v>
      </c>
      <c r="D119" s="196" t="s">
        <v>146</v>
      </c>
      <c r="E119" s="197" t="s">
        <v>230</v>
      </c>
      <c r="F119" s="198" t="s">
        <v>231</v>
      </c>
      <c r="G119" s="199" t="s">
        <v>171</v>
      </c>
      <c r="H119" s="200">
        <v>9.132</v>
      </c>
      <c r="I119" s="201"/>
      <c r="J119" s="201"/>
      <c r="K119" s="202">
        <f>ROUND(P119*H119,2)</f>
        <v>0</v>
      </c>
      <c r="L119" s="198"/>
      <c r="M119" s="49"/>
      <c r="N119" s="203"/>
      <c r="O119" s="204" t="s">
        <v>38</v>
      </c>
      <c r="P119" s="125">
        <f>I119+J119</f>
        <v>0</v>
      </c>
      <c r="Q119" s="125">
        <f>ROUND(I119*H119,2)</f>
        <v>0</v>
      </c>
      <c r="R119" s="125">
        <f>ROUND(J119*H119,2)</f>
        <v>0</v>
      </c>
      <c r="S119" s="29"/>
      <c r="T119" s="205">
        <f>S119*H119</f>
        <v>0</v>
      </c>
      <c r="U119" s="205">
        <v>0</v>
      </c>
      <c r="V119" s="205">
        <f>U119*H119</f>
        <v>0</v>
      </c>
      <c r="W119" s="205">
        <v>0</v>
      </c>
      <c r="X119" s="206">
        <f>W119*H119</f>
        <v>0</v>
      </c>
      <c r="AR119" s="10" t="s">
        <v>84</v>
      </c>
      <c r="AT119" s="10" t="s">
        <v>146</v>
      </c>
      <c r="AU119" s="10" t="s">
        <v>78</v>
      </c>
      <c r="AY119" s="10" t="s">
        <v>144</v>
      </c>
      <c r="BE119" s="207">
        <f>IF(O119="základní",K119,0)</f>
        <v>0</v>
      </c>
      <c r="BF119" s="207">
        <f>IF(O119="snížená",K119,0)</f>
        <v>0</v>
      </c>
      <c r="BG119" s="207">
        <f>IF(O119="zákl. přenesená",K119,0)</f>
        <v>0</v>
      </c>
      <c r="BH119" s="207">
        <f>IF(O119="sníž. přenesená",K119,0)</f>
        <v>0</v>
      </c>
      <c r="BI119" s="207">
        <f>IF(O119="nulová",K119,0)</f>
        <v>0</v>
      </c>
      <c r="BJ119" s="10" t="s">
        <v>74</v>
      </c>
      <c r="BK119" s="207">
        <f>ROUND(P119*H119,2)</f>
        <v>0</v>
      </c>
      <c r="BL119" s="10" t="s">
        <v>84</v>
      </c>
      <c r="BM119" s="10" t="s">
        <v>1541</v>
      </c>
    </row>
    <row r="120" spans="2:51" s="208" customFormat="1" ht="13.5">
      <c r="B120" s="209"/>
      <c r="C120" s="210"/>
      <c r="D120" s="211" t="s">
        <v>163</v>
      </c>
      <c r="E120" s="212"/>
      <c r="F120" s="213" t="s">
        <v>1542</v>
      </c>
      <c r="G120" s="210"/>
      <c r="H120" s="214">
        <v>9.132</v>
      </c>
      <c r="I120" s="215"/>
      <c r="J120" s="215"/>
      <c r="K120" s="210"/>
      <c r="L120" s="210"/>
      <c r="M120" s="216"/>
      <c r="N120" s="217"/>
      <c r="O120" s="218"/>
      <c r="P120" s="218"/>
      <c r="Q120" s="218"/>
      <c r="R120" s="218"/>
      <c r="S120" s="218"/>
      <c r="T120" s="218"/>
      <c r="U120" s="218"/>
      <c r="V120" s="218"/>
      <c r="W120" s="218"/>
      <c r="X120" s="219"/>
      <c r="AT120" s="220" t="s">
        <v>163</v>
      </c>
      <c r="AU120" s="220" t="s">
        <v>78</v>
      </c>
      <c r="AV120" s="208" t="s">
        <v>78</v>
      </c>
      <c r="AW120" s="208" t="s">
        <v>7</v>
      </c>
      <c r="AX120" s="208" t="s">
        <v>74</v>
      </c>
      <c r="AY120" s="220" t="s">
        <v>144</v>
      </c>
    </row>
    <row r="121" spans="2:65" s="27" customFormat="1" ht="16.5" customHeight="1">
      <c r="B121" s="28"/>
      <c r="C121" s="196" t="s">
        <v>229</v>
      </c>
      <c r="D121" s="196" t="s">
        <v>146</v>
      </c>
      <c r="E121" s="197" t="s">
        <v>235</v>
      </c>
      <c r="F121" s="198" t="s">
        <v>236</v>
      </c>
      <c r="G121" s="199" t="s">
        <v>171</v>
      </c>
      <c r="H121" s="200">
        <v>32.383</v>
      </c>
      <c r="I121" s="201"/>
      <c r="J121" s="201"/>
      <c r="K121" s="202">
        <f>ROUND(P121*H121,2)</f>
        <v>0</v>
      </c>
      <c r="L121" s="198"/>
      <c r="M121" s="49"/>
      <c r="N121" s="203"/>
      <c r="O121" s="204" t="s">
        <v>38</v>
      </c>
      <c r="P121" s="125">
        <f>I121+J121</f>
        <v>0</v>
      </c>
      <c r="Q121" s="125">
        <f>ROUND(I121*H121,2)</f>
        <v>0</v>
      </c>
      <c r="R121" s="125">
        <f>ROUND(J121*H121,2)</f>
        <v>0</v>
      </c>
      <c r="S121" s="29"/>
      <c r="T121" s="205">
        <f>S121*H121</f>
        <v>0</v>
      </c>
      <c r="U121" s="205">
        <v>0</v>
      </c>
      <c r="V121" s="205">
        <f>U121*H121</f>
        <v>0</v>
      </c>
      <c r="W121" s="205">
        <v>0</v>
      </c>
      <c r="X121" s="206">
        <f>W121*H121</f>
        <v>0</v>
      </c>
      <c r="AR121" s="10" t="s">
        <v>84</v>
      </c>
      <c r="AT121" s="10" t="s">
        <v>146</v>
      </c>
      <c r="AU121" s="10" t="s">
        <v>78</v>
      </c>
      <c r="AY121" s="10" t="s">
        <v>144</v>
      </c>
      <c r="BE121" s="207">
        <f>IF(O121="základní",K121,0)</f>
        <v>0</v>
      </c>
      <c r="BF121" s="207">
        <f>IF(O121="snížená",K121,0)</f>
        <v>0</v>
      </c>
      <c r="BG121" s="207">
        <f>IF(O121="zákl. přenesená",K121,0)</f>
        <v>0</v>
      </c>
      <c r="BH121" s="207">
        <f>IF(O121="sníž. přenesená",K121,0)</f>
        <v>0</v>
      </c>
      <c r="BI121" s="207">
        <f>IF(O121="nulová",K121,0)</f>
        <v>0</v>
      </c>
      <c r="BJ121" s="10" t="s">
        <v>74</v>
      </c>
      <c r="BK121" s="207">
        <f>ROUND(P121*H121,2)</f>
        <v>0</v>
      </c>
      <c r="BL121" s="10" t="s">
        <v>84</v>
      </c>
      <c r="BM121" s="10" t="s">
        <v>1543</v>
      </c>
    </row>
    <row r="122" spans="2:51" s="208" customFormat="1" ht="13.5">
      <c r="B122" s="209"/>
      <c r="C122" s="210"/>
      <c r="D122" s="211" t="s">
        <v>163</v>
      </c>
      <c r="E122" s="212"/>
      <c r="F122" s="213" t="s">
        <v>1544</v>
      </c>
      <c r="G122" s="210"/>
      <c r="H122" s="214">
        <v>32.383</v>
      </c>
      <c r="I122" s="215"/>
      <c r="J122" s="215"/>
      <c r="K122" s="210"/>
      <c r="L122" s="210"/>
      <c r="M122" s="216"/>
      <c r="N122" s="217"/>
      <c r="O122" s="218"/>
      <c r="P122" s="218"/>
      <c r="Q122" s="218"/>
      <c r="R122" s="218"/>
      <c r="S122" s="218"/>
      <c r="T122" s="218"/>
      <c r="U122" s="218"/>
      <c r="V122" s="218"/>
      <c r="W122" s="218"/>
      <c r="X122" s="219"/>
      <c r="AT122" s="220" t="s">
        <v>163</v>
      </c>
      <c r="AU122" s="220" t="s">
        <v>78</v>
      </c>
      <c r="AV122" s="208" t="s">
        <v>78</v>
      </c>
      <c r="AW122" s="208" t="s">
        <v>7</v>
      </c>
      <c r="AX122" s="208" t="s">
        <v>74</v>
      </c>
      <c r="AY122" s="220" t="s">
        <v>144</v>
      </c>
    </row>
    <row r="123" spans="2:65" s="27" customFormat="1" ht="25.5" customHeight="1">
      <c r="B123" s="28"/>
      <c r="C123" s="196" t="s">
        <v>234</v>
      </c>
      <c r="D123" s="196" t="s">
        <v>146</v>
      </c>
      <c r="E123" s="197" t="s">
        <v>240</v>
      </c>
      <c r="F123" s="198" t="s">
        <v>241</v>
      </c>
      <c r="G123" s="199" t="s">
        <v>171</v>
      </c>
      <c r="H123" s="200">
        <v>323.83</v>
      </c>
      <c r="I123" s="201"/>
      <c r="J123" s="201"/>
      <c r="K123" s="202">
        <f>ROUND(P123*H123,2)</f>
        <v>0</v>
      </c>
      <c r="L123" s="198"/>
      <c r="M123" s="49"/>
      <c r="N123" s="203"/>
      <c r="O123" s="204" t="s">
        <v>38</v>
      </c>
      <c r="P123" s="125">
        <f>I123+J123</f>
        <v>0</v>
      </c>
      <c r="Q123" s="125">
        <f>ROUND(I123*H123,2)</f>
        <v>0</v>
      </c>
      <c r="R123" s="125">
        <f>ROUND(J123*H123,2)</f>
        <v>0</v>
      </c>
      <c r="S123" s="29"/>
      <c r="T123" s="205">
        <f>S123*H123</f>
        <v>0</v>
      </c>
      <c r="U123" s="205">
        <v>0</v>
      </c>
      <c r="V123" s="205">
        <f>U123*H123</f>
        <v>0</v>
      </c>
      <c r="W123" s="205">
        <v>0</v>
      </c>
      <c r="X123" s="206">
        <f>W123*H123</f>
        <v>0</v>
      </c>
      <c r="AR123" s="10" t="s">
        <v>84</v>
      </c>
      <c r="AT123" s="10" t="s">
        <v>146</v>
      </c>
      <c r="AU123" s="10" t="s">
        <v>78</v>
      </c>
      <c r="AY123" s="10" t="s">
        <v>144</v>
      </c>
      <c r="BE123" s="207">
        <f>IF(O123="základní",K123,0)</f>
        <v>0</v>
      </c>
      <c r="BF123" s="207">
        <f>IF(O123="snížená",K123,0)</f>
        <v>0</v>
      </c>
      <c r="BG123" s="207">
        <f>IF(O123="zákl. přenesená",K123,0)</f>
        <v>0</v>
      </c>
      <c r="BH123" s="207">
        <f>IF(O123="sníž. přenesená",K123,0)</f>
        <v>0</v>
      </c>
      <c r="BI123" s="207">
        <f>IF(O123="nulová",K123,0)</f>
        <v>0</v>
      </c>
      <c r="BJ123" s="10" t="s">
        <v>74</v>
      </c>
      <c r="BK123" s="207">
        <f>ROUND(P123*H123,2)</f>
        <v>0</v>
      </c>
      <c r="BL123" s="10" t="s">
        <v>84</v>
      </c>
      <c r="BM123" s="10" t="s">
        <v>1545</v>
      </c>
    </row>
    <row r="124" spans="2:51" s="208" customFormat="1" ht="13.5">
      <c r="B124" s="209"/>
      <c r="C124" s="210"/>
      <c r="D124" s="211" t="s">
        <v>163</v>
      </c>
      <c r="E124" s="212"/>
      <c r="F124" s="213" t="s">
        <v>1546</v>
      </c>
      <c r="G124" s="210"/>
      <c r="H124" s="214">
        <v>323.83</v>
      </c>
      <c r="I124" s="215"/>
      <c r="J124" s="215"/>
      <c r="K124" s="210"/>
      <c r="L124" s="210"/>
      <c r="M124" s="216"/>
      <c r="N124" s="217"/>
      <c r="O124" s="218"/>
      <c r="P124" s="218"/>
      <c r="Q124" s="218"/>
      <c r="R124" s="218"/>
      <c r="S124" s="218"/>
      <c r="T124" s="218"/>
      <c r="U124" s="218"/>
      <c r="V124" s="218"/>
      <c r="W124" s="218"/>
      <c r="X124" s="219"/>
      <c r="AT124" s="220" t="s">
        <v>163</v>
      </c>
      <c r="AU124" s="220" t="s">
        <v>78</v>
      </c>
      <c r="AV124" s="208" t="s">
        <v>78</v>
      </c>
      <c r="AW124" s="208" t="s">
        <v>7</v>
      </c>
      <c r="AX124" s="208" t="s">
        <v>74</v>
      </c>
      <c r="AY124" s="220" t="s">
        <v>144</v>
      </c>
    </row>
    <row r="125" spans="2:65" s="27" customFormat="1" ht="16.5" customHeight="1">
      <c r="B125" s="28"/>
      <c r="C125" s="196" t="s">
        <v>239</v>
      </c>
      <c r="D125" s="196" t="s">
        <v>146</v>
      </c>
      <c r="E125" s="197" t="s">
        <v>253</v>
      </c>
      <c r="F125" s="198" t="s">
        <v>254</v>
      </c>
      <c r="G125" s="199" t="s">
        <v>171</v>
      </c>
      <c r="H125" s="200">
        <v>32.383</v>
      </c>
      <c r="I125" s="201"/>
      <c r="J125" s="201"/>
      <c r="K125" s="202">
        <f>ROUND(P125*H125,2)</f>
        <v>0</v>
      </c>
      <c r="L125" s="198"/>
      <c r="M125" s="49"/>
      <c r="N125" s="203"/>
      <c r="O125" s="204" t="s">
        <v>38</v>
      </c>
      <c r="P125" s="125">
        <f>I125+J125</f>
        <v>0</v>
      </c>
      <c r="Q125" s="125">
        <f>ROUND(I125*H125,2)</f>
        <v>0</v>
      </c>
      <c r="R125" s="125">
        <f>ROUND(J125*H125,2)</f>
        <v>0</v>
      </c>
      <c r="S125" s="29"/>
      <c r="T125" s="205">
        <f>S125*H125</f>
        <v>0</v>
      </c>
      <c r="U125" s="205">
        <v>0</v>
      </c>
      <c r="V125" s="205">
        <f>U125*H125</f>
        <v>0</v>
      </c>
      <c r="W125" s="205">
        <v>0</v>
      </c>
      <c r="X125" s="206">
        <f>W125*H125</f>
        <v>0</v>
      </c>
      <c r="AR125" s="10" t="s">
        <v>84</v>
      </c>
      <c r="AT125" s="10" t="s">
        <v>146</v>
      </c>
      <c r="AU125" s="10" t="s">
        <v>78</v>
      </c>
      <c r="AY125" s="10" t="s">
        <v>144</v>
      </c>
      <c r="BE125" s="207">
        <f>IF(O125="základní",K125,0)</f>
        <v>0</v>
      </c>
      <c r="BF125" s="207">
        <f>IF(O125="snížená",K125,0)</f>
        <v>0</v>
      </c>
      <c r="BG125" s="207">
        <f>IF(O125="zákl. přenesená",K125,0)</f>
        <v>0</v>
      </c>
      <c r="BH125" s="207">
        <f>IF(O125="sníž. přenesená",K125,0)</f>
        <v>0</v>
      </c>
      <c r="BI125" s="207">
        <f>IF(O125="nulová",K125,0)</f>
        <v>0</v>
      </c>
      <c r="BJ125" s="10" t="s">
        <v>74</v>
      </c>
      <c r="BK125" s="207">
        <f>ROUND(P125*H125,2)</f>
        <v>0</v>
      </c>
      <c r="BL125" s="10" t="s">
        <v>84</v>
      </c>
      <c r="BM125" s="10" t="s">
        <v>1547</v>
      </c>
    </row>
    <row r="126" spans="2:65" s="27" customFormat="1" ht="16.5" customHeight="1">
      <c r="B126" s="28"/>
      <c r="C126" s="196" t="s">
        <v>244</v>
      </c>
      <c r="D126" s="196" t="s">
        <v>146</v>
      </c>
      <c r="E126" s="197" t="s">
        <v>258</v>
      </c>
      <c r="F126" s="198" t="s">
        <v>259</v>
      </c>
      <c r="G126" s="199" t="s">
        <v>260</v>
      </c>
      <c r="H126" s="200">
        <v>61.528</v>
      </c>
      <c r="I126" s="201"/>
      <c r="J126" s="201"/>
      <c r="K126" s="202">
        <f>ROUND(P126*H126,2)</f>
        <v>0</v>
      </c>
      <c r="L126" s="198"/>
      <c r="M126" s="49"/>
      <c r="N126" s="203"/>
      <c r="O126" s="204" t="s">
        <v>38</v>
      </c>
      <c r="P126" s="125">
        <f>I126+J126</f>
        <v>0</v>
      </c>
      <c r="Q126" s="125">
        <f>ROUND(I126*H126,2)</f>
        <v>0</v>
      </c>
      <c r="R126" s="125">
        <f>ROUND(J126*H126,2)</f>
        <v>0</v>
      </c>
      <c r="S126" s="29"/>
      <c r="T126" s="205">
        <f>S126*H126</f>
        <v>0</v>
      </c>
      <c r="U126" s="205">
        <v>0</v>
      </c>
      <c r="V126" s="205">
        <f>U126*H126</f>
        <v>0</v>
      </c>
      <c r="W126" s="205">
        <v>0</v>
      </c>
      <c r="X126" s="206">
        <f>W126*H126</f>
        <v>0</v>
      </c>
      <c r="AR126" s="10" t="s">
        <v>84</v>
      </c>
      <c r="AT126" s="10" t="s">
        <v>146</v>
      </c>
      <c r="AU126" s="10" t="s">
        <v>78</v>
      </c>
      <c r="AY126" s="10" t="s">
        <v>144</v>
      </c>
      <c r="BE126" s="207">
        <f>IF(O126="základní",K126,0)</f>
        <v>0</v>
      </c>
      <c r="BF126" s="207">
        <f>IF(O126="snížená",K126,0)</f>
        <v>0</v>
      </c>
      <c r="BG126" s="207">
        <f>IF(O126="zákl. přenesená",K126,0)</f>
        <v>0</v>
      </c>
      <c r="BH126" s="207">
        <f>IF(O126="sníž. přenesená",K126,0)</f>
        <v>0</v>
      </c>
      <c r="BI126" s="207">
        <f>IF(O126="nulová",K126,0)</f>
        <v>0</v>
      </c>
      <c r="BJ126" s="10" t="s">
        <v>74</v>
      </c>
      <c r="BK126" s="207">
        <f>ROUND(P126*H126,2)</f>
        <v>0</v>
      </c>
      <c r="BL126" s="10" t="s">
        <v>84</v>
      </c>
      <c r="BM126" s="10" t="s">
        <v>1548</v>
      </c>
    </row>
    <row r="127" spans="2:51" s="208" customFormat="1" ht="13.5">
      <c r="B127" s="209"/>
      <c r="C127" s="210"/>
      <c r="D127" s="211" t="s">
        <v>163</v>
      </c>
      <c r="E127" s="212"/>
      <c r="F127" s="213" t="s">
        <v>1549</v>
      </c>
      <c r="G127" s="210"/>
      <c r="H127" s="214">
        <v>61.528</v>
      </c>
      <c r="I127" s="215"/>
      <c r="J127" s="215"/>
      <c r="K127" s="210"/>
      <c r="L127" s="210"/>
      <c r="M127" s="216"/>
      <c r="N127" s="217"/>
      <c r="O127" s="218"/>
      <c r="P127" s="218"/>
      <c r="Q127" s="218"/>
      <c r="R127" s="218"/>
      <c r="S127" s="218"/>
      <c r="T127" s="218"/>
      <c r="U127" s="218"/>
      <c r="V127" s="218"/>
      <c r="W127" s="218"/>
      <c r="X127" s="219"/>
      <c r="AT127" s="220" t="s">
        <v>163</v>
      </c>
      <c r="AU127" s="220" t="s">
        <v>78</v>
      </c>
      <c r="AV127" s="208" t="s">
        <v>78</v>
      </c>
      <c r="AW127" s="208" t="s">
        <v>7</v>
      </c>
      <c r="AX127" s="208" t="s">
        <v>74</v>
      </c>
      <c r="AY127" s="220" t="s">
        <v>144</v>
      </c>
    </row>
    <row r="128" spans="2:65" s="27" customFormat="1" ht="16.5" customHeight="1">
      <c r="B128" s="28"/>
      <c r="C128" s="196" t="s">
        <v>248</v>
      </c>
      <c r="D128" s="196" t="s">
        <v>146</v>
      </c>
      <c r="E128" s="197" t="s">
        <v>264</v>
      </c>
      <c r="F128" s="198" t="s">
        <v>265</v>
      </c>
      <c r="G128" s="199" t="s">
        <v>171</v>
      </c>
      <c r="H128" s="200">
        <v>22.831</v>
      </c>
      <c r="I128" s="201"/>
      <c r="J128" s="201"/>
      <c r="K128" s="202">
        <f>ROUND(P128*H128,2)</f>
        <v>0</v>
      </c>
      <c r="L128" s="198"/>
      <c r="M128" s="49"/>
      <c r="N128" s="203"/>
      <c r="O128" s="204" t="s">
        <v>38</v>
      </c>
      <c r="P128" s="125">
        <f>I128+J128</f>
        <v>0</v>
      </c>
      <c r="Q128" s="125">
        <f>ROUND(I128*H128,2)</f>
        <v>0</v>
      </c>
      <c r="R128" s="125">
        <f>ROUND(J128*H128,2)</f>
        <v>0</v>
      </c>
      <c r="S128" s="29"/>
      <c r="T128" s="205">
        <f>S128*H128</f>
        <v>0</v>
      </c>
      <c r="U128" s="205">
        <v>0</v>
      </c>
      <c r="V128" s="205">
        <f>U128*H128</f>
        <v>0</v>
      </c>
      <c r="W128" s="205">
        <v>0</v>
      </c>
      <c r="X128" s="206">
        <f>W128*H128</f>
        <v>0</v>
      </c>
      <c r="AR128" s="10" t="s">
        <v>84</v>
      </c>
      <c r="AT128" s="10" t="s">
        <v>146</v>
      </c>
      <c r="AU128" s="10" t="s">
        <v>78</v>
      </c>
      <c r="AY128" s="10" t="s">
        <v>144</v>
      </c>
      <c r="BE128" s="207">
        <f>IF(O128="základní",K128,0)</f>
        <v>0</v>
      </c>
      <c r="BF128" s="207">
        <f>IF(O128="snížená",K128,0)</f>
        <v>0</v>
      </c>
      <c r="BG128" s="207">
        <f>IF(O128="zákl. přenesená",K128,0)</f>
        <v>0</v>
      </c>
      <c r="BH128" s="207">
        <f>IF(O128="sníž. přenesená",K128,0)</f>
        <v>0</v>
      </c>
      <c r="BI128" s="207">
        <f>IF(O128="nulová",K128,0)</f>
        <v>0</v>
      </c>
      <c r="BJ128" s="10" t="s">
        <v>74</v>
      </c>
      <c r="BK128" s="207">
        <f>ROUND(P128*H128,2)</f>
        <v>0</v>
      </c>
      <c r="BL128" s="10" t="s">
        <v>84</v>
      </c>
      <c r="BM128" s="10" t="s">
        <v>1550</v>
      </c>
    </row>
    <row r="129" spans="2:51" s="208" customFormat="1" ht="13.5">
      <c r="B129" s="209"/>
      <c r="C129" s="210"/>
      <c r="D129" s="211" t="s">
        <v>163</v>
      </c>
      <c r="E129" s="212"/>
      <c r="F129" s="213" t="s">
        <v>1551</v>
      </c>
      <c r="G129" s="210"/>
      <c r="H129" s="214">
        <v>36.949</v>
      </c>
      <c r="I129" s="215"/>
      <c r="J129" s="215"/>
      <c r="K129" s="210"/>
      <c r="L129" s="210"/>
      <c r="M129" s="216"/>
      <c r="N129" s="217"/>
      <c r="O129" s="218"/>
      <c r="P129" s="218"/>
      <c r="Q129" s="218"/>
      <c r="R129" s="218"/>
      <c r="S129" s="218"/>
      <c r="T129" s="218"/>
      <c r="U129" s="218"/>
      <c r="V129" s="218"/>
      <c r="W129" s="218"/>
      <c r="X129" s="219"/>
      <c r="AT129" s="220" t="s">
        <v>163</v>
      </c>
      <c r="AU129" s="220" t="s">
        <v>78</v>
      </c>
      <c r="AV129" s="208" t="s">
        <v>78</v>
      </c>
      <c r="AW129" s="208" t="s">
        <v>7</v>
      </c>
      <c r="AX129" s="208" t="s">
        <v>69</v>
      </c>
      <c r="AY129" s="220" t="s">
        <v>144</v>
      </c>
    </row>
    <row r="130" spans="2:51" s="208" customFormat="1" ht="13.5">
      <c r="B130" s="209"/>
      <c r="C130" s="210"/>
      <c r="D130" s="211" t="s">
        <v>163</v>
      </c>
      <c r="E130" s="212"/>
      <c r="F130" s="213" t="s">
        <v>1552</v>
      </c>
      <c r="G130" s="210"/>
      <c r="H130" s="214">
        <v>-14.118</v>
      </c>
      <c r="I130" s="215"/>
      <c r="J130" s="215"/>
      <c r="K130" s="210"/>
      <c r="L130" s="210"/>
      <c r="M130" s="216"/>
      <c r="N130" s="217"/>
      <c r="O130" s="218"/>
      <c r="P130" s="218"/>
      <c r="Q130" s="218"/>
      <c r="R130" s="218"/>
      <c r="S130" s="218"/>
      <c r="T130" s="218"/>
      <c r="U130" s="218"/>
      <c r="V130" s="218"/>
      <c r="W130" s="218"/>
      <c r="X130" s="219"/>
      <c r="AT130" s="220" t="s">
        <v>163</v>
      </c>
      <c r="AU130" s="220" t="s">
        <v>78</v>
      </c>
      <c r="AV130" s="208" t="s">
        <v>78</v>
      </c>
      <c r="AW130" s="208" t="s">
        <v>7</v>
      </c>
      <c r="AX130" s="208" t="s">
        <v>69</v>
      </c>
      <c r="AY130" s="220" t="s">
        <v>144</v>
      </c>
    </row>
    <row r="131" spans="2:51" s="233" customFormat="1" ht="13.5">
      <c r="B131" s="234"/>
      <c r="C131" s="235"/>
      <c r="D131" s="211" t="s">
        <v>163</v>
      </c>
      <c r="E131" s="236"/>
      <c r="F131" s="237" t="s">
        <v>207</v>
      </c>
      <c r="G131" s="235"/>
      <c r="H131" s="238">
        <v>22.831</v>
      </c>
      <c r="I131" s="239"/>
      <c r="J131" s="239"/>
      <c r="K131" s="235"/>
      <c r="L131" s="235"/>
      <c r="M131" s="240"/>
      <c r="N131" s="241"/>
      <c r="O131" s="242"/>
      <c r="P131" s="242"/>
      <c r="Q131" s="242"/>
      <c r="R131" s="242"/>
      <c r="S131" s="242"/>
      <c r="T131" s="242"/>
      <c r="U131" s="242"/>
      <c r="V131" s="242"/>
      <c r="W131" s="242"/>
      <c r="X131" s="243"/>
      <c r="AT131" s="244" t="s">
        <v>163</v>
      </c>
      <c r="AU131" s="244" t="s">
        <v>78</v>
      </c>
      <c r="AV131" s="233" t="s">
        <v>84</v>
      </c>
      <c r="AW131" s="233" t="s">
        <v>7</v>
      </c>
      <c r="AX131" s="233" t="s">
        <v>74</v>
      </c>
      <c r="AY131" s="244" t="s">
        <v>144</v>
      </c>
    </row>
    <row r="132" spans="2:65" s="27" customFormat="1" ht="16.5" customHeight="1">
      <c r="B132" s="28"/>
      <c r="C132" s="245" t="s">
        <v>10</v>
      </c>
      <c r="D132" s="245" t="s">
        <v>281</v>
      </c>
      <c r="E132" s="246" t="s">
        <v>1176</v>
      </c>
      <c r="F132" s="247" t="s">
        <v>1177</v>
      </c>
      <c r="G132" s="248" t="s">
        <v>171</v>
      </c>
      <c r="H132" s="249">
        <v>18.265</v>
      </c>
      <c r="I132" s="250"/>
      <c r="J132" s="251"/>
      <c r="K132" s="252">
        <f>ROUND(P132*H132,2)</f>
        <v>0</v>
      </c>
      <c r="L132" s="247"/>
      <c r="M132" s="253"/>
      <c r="N132" s="254"/>
      <c r="O132" s="204" t="s">
        <v>38</v>
      </c>
      <c r="P132" s="125">
        <f>I132+J132</f>
        <v>0</v>
      </c>
      <c r="Q132" s="125">
        <f>ROUND(I132*H132,2)</f>
        <v>0</v>
      </c>
      <c r="R132" s="125">
        <f>ROUND(J132*H132,2)</f>
        <v>0</v>
      </c>
      <c r="S132" s="29"/>
      <c r="T132" s="205">
        <f>S132*H132</f>
        <v>0</v>
      </c>
      <c r="U132" s="205">
        <v>1</v>
      </c>
      <c r="V132" s="205">
        <f>U132*H132</f>
        <v>18.265</v>
      </c>
      <c r="W132" s="205">
        <v>0</v>
      </c>
      <c r="X132" s="206">
        <f>W132*H132</f>
        <v>0</v>
      </c>
      <c r="AR132" s="10" t="s">
        <v>96</v>
      </c>
      <c r="AT132" s="10" t="s">
        <v>281</v>
      </c>
      <c r="AU132" s="10" t="s">
        <v>78</v>
      </c>
      <c r="AY132" s="10" t="s">
        <v>144</v>
      </c>
      <c r="BE132" s="207">
        <f>IF(O132="základní",K132,0)</f>
        <v>0</v>
      </c>
      <c r="BF132" s="207">
        <f>IF(O132="snížená",K132,0)</f>
        <v>0</v>
      </c>
      <c r="BG132" s="207">
        <f>IF(O132="zákl. přenesená",K132,0)</f>
        <v>0</v>
      </c>
      <c r="BH132" s="207">
        <f>IF(O132="sníž. přenesená",K132,0)</f>
        <v>0</v>
      </c>
      <c r="BI132" s="207">
        <f>IF(O132="nulová",K132,0)</f>
        <v>0</v>
      </c>
      <c r="BJ132" s="10" t="s">
        <v>74</v>
      </c>
      <c r="BK132" s="207">
        <f>ROUND(P132*H132,2)</f>
        <v>0</v>
      </c>
      <c r="BL132" s="10" t="s">
        <v>84</v>
      </c>
      <c r="BM132" s="10" t="s">
        <v>1553</v>
      </c>
    </row>
    <row r="133" spans="2:51" s="208" customFormat="1" ht="27">
      <c r="B133" s="209"/>
      <c r="C133" s="210"/>
      <c r="D133" s="211" t="s">
        <v>163</v>
      </c>
      <c r="E133" s="212"/>
      <c r="F133" s="213" t="s">
        <v>1554</v>
      </c>
      <c r="G133" s="210"/>
      <c r="H133" s="214">
        <v>18.265</v>
      </c>
      <c r="I133" s="215"/>
      <c r="J133" s="215"/>
      <c r="K133" s="210"/>
      <c r="L133" s="210"/>
      <c r="M133" s="216"/>
      <c r="N133" s="217"/>
      <c r="O133" s="218"/>
      <c r="P133" s="218"/>
      <c r="Q133" s="218"/>
      <c r="R133" s="218"/>
      <c r="S133" s="218"/>
      <c r="T133" s="218"/>
      <c r="U133" s="218"/>
      <c r="V133" s="218"/>
      <c r="W133" s="218"/>
      <c r="X133" s="219"/>
      <c r="AT133" s="220" t="s">
        <v>163</v>
      </c>
      <c r="AU133" s="220" t="s">
        <v>78</v>
      </c>
      <c r="AV133" s="208" t="s">
        <v>78</v>
      </c>
      <c r="AW133" s="208" t="s">
        <v>7</v>
      </c>
      <c r="AX133" s="208" t="s">
        <v>74</v>
      </c>
      <c r="AY133" s="220" t="s">
        <v>144</v>
      </c>
    </row>
    <row r="134" spans="2:65" s="27" customFormat="1" ht="25.5" customHeight="1">
      <c r="B134" s="28"/>
      <c r="C134" s="196" t="s">
        <v>257</v>
      </c>
      <c r="D134" s="196" t="s">
        <v>146</v>
      </c>
      <c r="E134" s="197" t="s">
        <v>273</v>
      </c>
      <c r="F134" s="198" t="s">
        <v>274</v>
      </c>
      <c r="G134" s="199" t="s">
        <v>171</v>
      </c>
      <c r="H134" s="200">
        <v>11.429</v>
      </c>
      <c r="I134" s="201"/>
      <c r="J134" s="201"/>
      <c r="K134" s="202">
        <f>ROUND(P134*H134,2)</f>
        <v>0</v>
      </c>
      <c r="L134" s="198"/>
      <c r="M134" s="49"/>
      <c r="N134" s="203"/>
      <c r="O134" s="204" t="s">
        <v>38</v>
      </c>
      <c r="P134" s="125">
        <f>I134+J134</f>
        <v>0</v>
      </c>
      <c r="Q134" s="125">
        <f>ROUND(I134*H134,2)</f>
        <v>0</v>
      </c>
      <c r="R134" s="125">
        <f>ROUND(J134*H134,2)</f>
        <v>0</v>
      </c>
      <c r="S134" s="29"/>
      <c r="T134" s="205">
        <f>S134*H134</f>
        <v>0</v>
      </c>
      <c r="U134" s="205">
        <v>0</v>
      </c>
      <c r="V134" s="205">
        <f>U134*H134</f>
        <v>0</v>
      </c>
      <c r="W134" s="205">
        <v>0</v>
      </c>
      <c r="X134" s="206">
        <f>W134*H134</f>
        <v>0</v>
      </c>
      <c r="AR134" s="10" t="s">
        <v>84</v>
      </c>
      <c r="AT134" s="10" t="s">
        <v>146</v>
      </c>
      <c r="AU134" s="10" t="s">
        <v>78</v>
      </c>
      <c r="AY134" s="10" t="s">
        <v>144</v>
      </c>
      <c r="BE134" s="207">
        <f>IF(O134="základní",K134,0)</f>
        <v>0</v>
      </c>
      <c r="BF134" s="207">
        <f>IF(O134="snížená",K134,0)</f>
        <v>0</v>
      </c>
      <c r="BG134" s="207">
        <f>IF(O134="zákl. přenesená",K134,0)</f>
        <v>0</v>
      </c>
      <c r="BH134" s="207">
        <f>IF(O134="sníž. přenesená",K134,0)</f>
        <v>0</v>
      </c>
      <c r="BI134" s="207">
        <f>IF(O134="nulová",K134,0)</f>
        <v>0</v>
      </c>
      <c r="BJ134" s="10" t="s">
        <v>74</v>
      </c>
      <c r="BK134" s="207">
        <f>ROUND(P134*H134,2)</f>
        <v>0</v>
      </c>
      <c r="BL134" s="10" t="s">
        <v>84</v>
      </c>
      <c r="BM134" s="10" t="s">
        <v>1555</v>
      </c>
    </row>
    <row r="135" spans="2:51" s="208" customFormat="1" ht="13.5">
      <c r="B135" s="209"/>
      <c r="C135" s="210"/>
      <c r="D135" s="211" t="s">
        <v>163</v>
      </c>
      <c r="E135" s="212"/>
      <c r="F135" s="213" t="s">
        <v>1556</v>
      </c>
      <c r="G135" s="210"/>
      <c r="H135" s="214">
        <v>11.429</v>
      </c>
      <c r="I135" s="215"/>
      <c r="J135" s="215"/>
      <c r="K135" s="210"/>
      <c r="L135" s="210"/>
      <c r="M135" s="216"/>
      <c r="N135" s="217"/>
      <c r="O135" s="218"/>
      <c r="P135" s="218"/>
      <c r="Q135" s="218"/>
      <c r="R135" s="218"/>
      <c r="S135" s="218"/>
      <c r="T135" s="218"/>
      <c r="U135" s="218"/>
      <c r="V135" s="218"/>
      <c r="W135" s="218"/>
      <c r="X135" s="219"/>
      <c r="AT135" s="220" t="s">
        <v>163</v>
      </c>
      <c r="AU135" s="220" t="s">
        <v>78</v>
      </c>
      <c r="AV135" s="208" t="s">
        <v>78</v>
      </c>
      <c r="AW135" s="208" t="s">
        <v>7</v>
      </c>
      <c r="AX135" s="208" t="s">
        <v>74</v>
      </c>
      <c r="AY135" s="220" t="s">
        <v>144</v>
      </c>
    </row>
    <row r="136" spans="2:65" s="27" customFormat="1" ht="16.5" customHeight="1">
      <c r="B136" s="28"/>
      <c r="C136" s="245" t="s">
        <v>263</v>
      </c>
      <c r="D136" s="245" t="s">
        <v>281</v>
      </c>
      <c r="E136" s="246" t="s">
        <v>535</v>
      </c>
      <c r="F136" s="247" t="s">
        <v>536</v>
      </c>
      <c r="G136" s="248" t="s">
        <v>260</v>
      </c>
      <c r="H136" s="249">
        <v>23.998</v>
      </c>
      <c r="I136" s="250"/>
      <c r="J136" s="251"/>
      <c r="K136" s="252">
        <f>ROUND(P136*H136,2)</f>
        <v>0</v>
      </c>
      <c r="L136" s="247"/>
      <c r="M136" s="253"/>
      <c r="N136" s="254"/>
      <c r="O136" s="204" t="s">
        <v>38</v>
      </c>
      <c r="P136" s="125">
        <f>I136+J136</f>
        <v>0</v>
      </c>
      <c r="Q136" s="125">
        <f>ROUND(I136*H136,2)</f>
        <v>0</v>
      </c>
      <c r="R136" s="125">
        <f>ROUND(J136*H136,2)</f>
        <v>0</v>
      </c>
      <c r="S136" s="29"/>
      <c r="T136" s="205">
        <f>S136*H136</f>
        <v>0</v>
      </c>
      <c r="U136" s="205">
        <v>1</v>
      </c>
      <c r="V136" s="205">
        <f>U136*H136</f>
        <v>23.998</v>
      </c>
      <c r="W136" s="205">
        <v>0</v>
      </c>
      <c r="X136" s="206">
        <f>W136*H136</f>
        <v>0</v>
      </c>
      <c r="AR136" s="10" t="s">
        <v>96</v>
      </c>
      <c r="AT136" s="10" t="s">
        <v>281</v>
      </c>
      <c r="AU136" s="10" t="s">
        <v>78</v>
      </c>
      <c r="AY136" s="10" t="s">
        <v>144</v>
      </c>
      <c r="BE136" s="207">
        <f>IF(O136="základní",K136,0)</f>
        <v>0</v>
      </c>
      <c r="BF136" s="207">
        <f>IF(O136="snížená",K136,0)</f>
        <v>0</v>
      </c>
      <c r="BG136" s="207">
        <f>IF(O136="zákl. přenesená",K136,0)</f>
        <v>0</v>
      </c>
      <c r="BH136" s="207">
        <f>IF(O136="sníž. přenesená",K136,0)</f>
        <v>0</v>
      </c>
      <c r="BI136" s="207">
        <f>IF(O136="nulová",K136,0)</f>
        <v>0</v>
      </c>
      <c r="BJ136" s="10" t="s">
        <v>74</v>
      </c>
      <c r="BK136" s="207">
        <f>ROUND(P136*H136,2)</f>
        <v>0</v>
      </c>
      <c r="BL136" s="10" t="s">
        <v>84</v>
      </c>
      <c r="BM136" s="10" t="s">
        <v>1557</v>
      </c>
    </row>
    <row r="137" spans="2:51" s="208" customFormat="1" ht="13.5">
      <c r="B137" s="209"/>
      <c r="C137" s="210"/>
      <c r="D137" s="211" t="s">
        <v>163</v>
      </c>
      <c r="E137" s="212"/>
      <c r="F137" s="213" t="s">
        <v>1558</v>
      </c>
      <c r="G137" s="210"/>
      <c r="H137" s="214">
        <v>23.998</v>
      </c>
      <c r="I137" s="215"/>
      <c r="J137" s="215"/>
      <c r="K137" s="210"/>
      <c r="L137" s="210"/>
      <c r="M137" s="216"/>
      <c r="N137" s="217"/>
      <c r="O137" s="218"/>
      <c r="P137" s="218"/>
      <c r="Q137" s="218"/>
      <c r="R137" s="218"/>
      <c r="S137" s="218"/>
      <c r="T137" s="218"/>
      <c r="U137" s="218"/>
      <c r="V137" s="218"/>
      <c r="W137" s="218"/>
      <c r="X137" s="219"/>
      <c r="AT137" s="220" t="s">
        <v>163</v>
      </c>
      <c r="AU137" s="220" t="s">
        <v>78</v>
      </c>
      <c r="AV137" s="208" t="s">
        <v>78</v>
      </c>
      <c r="AW137" s="208" t="s">
        <v>7</v>
      </c>
      <c r="AX137" s="208" t="s">
        <v>74</v>
      </c>
      <c r="AY137" s="220" t="s">
        <v>144</v>
      </c>
    </row>
    <row r="138" spans="2:63" s="178" customFormat="1" ht="29.25" customHeight="1">
      <c r="B138" s="179"/>
      <c r="C138" s="180"/>
      <c r="D138" s="181" t="s">
        <v>68</v>
      </c>
      <c r="E138" s="194" t="s">
        <v>84</v>
      </c>
      <c r="F138" s="194" t="s">
        <v>296</v>
      </c>
      <c r="G138" s="180"/>
      <c r="H138" s="180"/>
      <c r="I138" s="183"/>
      <c r="J138" s="183"/>
      <c r="K138" s="195">
        <f>BK138</f>
        <v>0</v>
      </c>
      <c r="L138" s="180"/>
      <c r="M138" s="185"/>
      <c r="N138" s="186"/>
      <c r="O138" s="187"/>
      <c r="P138" s="187"/>
      <c r="Q138" s="188">
        <f>SUM(Q139:Q144)</f>
        <v>0</v>
      </c>
      <c r="R138" s="188">
        <f>SUM(R139:R144)</f>
        <v>0</v>
      </c>
      <c r="S138" s="187"/>
      <c r="T138" s="189">
        <f>SUM(T139:T144)</f>
        <v>0</v>
      </c>
      <c r="U138" s="187"/>
      <c r="V138" s="189">
        <f>SUM(V139:V144)</f>
        <v>0.015335999999999999</v>
      </c>
      <c r="W138" s="187"/>
      <c r="X138" s="190">
        <f>SUM(X139:X144)</f>
        <v>0</v>
      </c>
      <c r="AR138" s="191" t="s">
        <v>74</v>
      </c>
      <c r="AT138" s="192" t="s">
        <v>68</v>
      </c>
      <c r="AU138" s="192" t="s">
        <v>74</v>
      </c>
      <c r="AY138" s="191" t="s">
        <v>144</v>
      </c>
      <c r="BK138" s="193">
        <f>SUM(BK139:BK144)</f>
        <v>0</v>
      </c>
    </row>
    <row r="139" spans="2:65" s="27" customFormat="1" ht="16.5" customHeight="1">
      <c r="B139" s="28"/>
      <c r="C139" s="196" t="s">
        <v>272</v>
      </c>
      <c r="D139" s="196" t="s">
        <v>146</v>
      </c>
      <c r="E139" s="197" t="s">
        <v>1185</v>
      </c>
      <c r="F139" s="198" t="s">
        <v>1186</v>
      </c>
      <c r="G139" s="199" t="s">
        <v>171</v>
      </c>
      <c r="H139" s="200">
        <v>2.689</v>
      </c>
      <c r="I139" s="201"/>
      <c r="J139" s="201"/>
      <c r="K139" s="202">
        <f>ROUND(P139*H139,2)</f>
        <v>0</v>
      </c>
      <c r="L139" s="198"/>
      <c r="M139" s="49"/>
      <c r="N139" s="203"/>
      <c r="O139" s="204" t="s">
        <v>38</v>
      </c>
      <c r="P139" s="125">
        <f>I139+J139</f>
        <v>0</v>
      </c>
      <c r="Q139" s="125">
        <f>ROUND(I139*H139,2)</f>
        <v>0</v>
      </c>
      <c r="R139" s="125">
        <f>ROUND(J139*H139,2)</f>
        <v>0</v>
      </c>
      <c r="S139" s="29"/>
      <c r="T139" s="205">
        <f>S139*H139</f>
        <v>0</v>
      </c>
      <c r="U139" s="205">
        <v>0</v>
      </c>
      <c r="V139" s="205">
        <f>U139*H139</f>
        <v>0</v>
      </c>
      <c r="W139" s="205">
        <v>0</v>
      </c>
      <c r="X139" s="206">
        <f>W139*H139</f>
        <v>0</v>
      </c>
      <c r="AR139" s="10" t="s">
        <v>84</v>
      </c>
      <c r="AT139" s="10" t="s">
        <v>146</v>
      </c>
      <c r="AU139" s="10" t="s">
        <v>78</v>
      </c>
      <c r="AY139" s="10" t="s">
        <v>144</v>
      </c>
      <c r="BE139" s="207">
        <f>IF(O139="základní",K139,0)</f>
        <v>0</v>
      </c>
      <c r="BF139" s="207">
        <f>IF(O139="snížená",K139,0)</f>
        <v>0</v>
      </c>
      <c r="BG139" s="207">
        <f>IF(O139="zákl. přenesená",K139,0)</f>
        <v>0</v>
      </c>
      <c r="BH139" s="207">
        <f>IF(O139="sníž. přenesená",K139,0)</f>
        <v>0</v>
      </c>
      <c r="BI139" s="207">
        <f>IF(O139="nulová",K139,0)</f>
        <v>0</v>
      </c>
      <c r="BJ139" s="10" t="s">
        <v>74</v>
      </c>
      <c r="BK139" s="207">
        <f>ROUND(P139*H139,2)</f>
        <v>0</v>
      </c>
      <c r="BL139" s="10" t="s">
        <v>84</v>
      </c>
      <c r="BM139" s="10" t="s">
        <v>1559</v>
      </c>
    </row>
    <row r="140" spans="2:51" s="208" customFormat="1" ht="13.5">
      <c r="B140" s="209"/>
      <c r="C140" s="210"/>
      <c r="D140" s="211" t="s">
        <v>163</v>
      </c>
      <c r="E140" s="212"/>
      <c r="F140" s="213" t="s">
        <v>1560</v>
      </c>
      <c r="G140" s="210"/>
      <c r="H140" s="214">
        <v>2.689</v>
      </c>
      <c r="I140" s="215"/>
      <c r="J140" s="215"/>
      <c r="K140" s="210"/>
      <c r="L140" s="210"/>
      <c r="M140" s="216"/>
      <c r="N140" s="217"/>
      <c r="O140" s="218"/>
      <c r="P140" s="218"/>
      <c r="Q140" s="218"/>
      <c r="R140" s="218"/>
      <c r="S140" s="218"/>
      <c r="T140" s="218"/>
      <c r="U140" s="218"/>
      <c r="V140" s="218"/>
      <c r="W140" s="218"/>
      <c r="X140" s="219"/>
      <c r="AT140" s="220" t="s">
        <v>163</v>
      </c>
      <c r="AU140" s="220" t="s">
        <v>78</v>
      </c>
      <c r="AV140" s="208" t="s">
        <v>78</v>
      </c>
      <c r="AW140" s="208" t="s">
        <v>7</v>
      </c>
      <c r="AX140" s="208" t="s">
        <v>74</v>
      </c>
      <c r="AY140" s="220" t="s">
        <v>144</v>
      </c>
    </row>
    <row r="141" spans="2:65" s="27" customFormat="1" ht="16.5" customHeight="1">
      <c r="B141" s="28"/>
      <c r="C141" s="196" t="s">
        <v>280</v>
      </c>
      <c r="D141" s="196" t="s">
        <v>146</v>
      </c>
      <c r="E141" s="197" t="s">
        <v>541</v>
      </c>
      <c r="F141" s="198" t="s">
        <v>542</v>
      </c>
      <c r="G141" s="199" t="s">
        <v>171</v>
      </c>
      <c r="H141" s="200">
        <v>0.35</v>
      </c>
      <c r="I141" s="201"/>
      <c r="J141" s="201"/>
      <c r="K141" s="202">
        <f>ROUND(P141*H141,2)</f>
        <v>0</v>
      </c>
      <c r="L141" s="198"/>
      <c r="M141" s="49"/>
      <c r="N141" s="203"/>
      <c r="O141" s="204" t="s">
        <v>38</v>
      </c>
      <c r="P141" s="125">
        <f>I141+J141</f>
        <v>0</v>
      </c>
      <c r="Q141" s="125">
        <f>ROUND(I141*H141,2)</f>
        <v>0</v>
      </c>
      <c r="R141" s="125">
        <f>ROUND(J141*H141,2)</f>
        <v>0</v>
      </c>
      <c r="S141" s="29"/>
      <c r="T141" s="205">
        <f>S141*H141</f>
        <v>0</v>
      </c>
      <c r="U141" s="205">
        <v>0</v>
      </c>
      <c r="V141" s="205">
        <f>U141*H141</f>
        <v>0</v>
      </c>
      <c r="W141" s="205">
        <v>0</v>
      </c>
      <c r="X141" s="206">
        <f>W141*H141</f>
        <v>0</v>
      </c>
      <c r="AR141" s="10" t="s">
        <v>84</v>
      </c>
      <c r="AT141" s="10" t="s">
        <v>146</v>
      </c>
      <c r="AU141" s="10" t="s">
        <v>78</v>
      </c>
      <c r="AY141" s="10" t="s">
        <v>144</v>
      </c>
      <c r="BE141" s="207">
        <f>IF(O141="základní",K141,0)</f>
        <v>0</v>
      </c>
      <c r="BF141" s="207">
        <f>IF(O141="snížená",K141,0)</f>
        <v>0</v>
      </c>
      <c r="BG141" s="207">
        <f>IF(O141="zákl. přenesená",K141,0)</f>
        <v>0</v>
      </c>
      <c r="BH141" s="207">
        <f>IF(O141="sníž. přenesená",K141,0)</f>
        <v>0</v>
      </c>
      <c r="BI141" s="207">
        <f>IF(O141="nulová",K141,0)</f>
        <v>0</v>
      </c>
      <c r="BJ141" s="10" t="s">
        <v>74</v>
      </c>
      <c r="BK141" s="207">
        <f>ROUND(P141*H141,2)</f>
        <v>0</v>
      </c>
      <c r="BL141" s="10" t="s">
        <v>84</v>
      </c>
      <c r="BM141" s="10" t="s">
        <v>1561</v>
      </c>
    </row>
    <row r="142" spans="2:51" s="208" customFormat="1" ht="13.5">
      <c r="B142" s="209"/>
      <c r="C142" s="210"/>
      <c r="D142" s="211" t="s">
        <v>163</v>
      </c>
      <c r="E142" s="212"/>
      <c r="F142" s="213" t="s">
        <v>1393</v>
      </c>
      <c r="G142" s="210"/>
      <c r="H142" s="214">
        <v>0.35</v>
      </c>
      <c r="I142" s="215"/>
      <c r="J142" s="215"/>
      <c r="K142" s="210"/>
      <c r="L142" s="210"/>
      <c r="M142" s="216"/>
      <c r="N142" s="217"/>
      <c r="O142" s="218"/>
      <c r="P142" s="218"/>
      <c r="Q142" s="218"/>
      <c r="R142" s="218"/>
      <c r="S142" s="218"/>
      <c r="T142" s="218"/>
      <c r="U142" s="218"/>
      <c r="V142" s="218"/>
      <c r="W142" s="218"/>
      <c r="X142" s="219"/>
      <c r="AT142" s="220" t="s">
        <v>163</v>
      </c>
      <c r="AU142" s="220" t="s">
        <v>78</v>
      </c>
      <c r="AV142" s="208" t="s">
        <v>78</v>
      </c>
      <c r="AW142" s="208" t="s">
        <v>7</v>
      </c>
      <c r="AX142" s="208" t="s">
        <v>74</v>
      </c>
      <c r="AY142" s="220" t="s">
        <v>144</v>
      </c>
    </row>
    <row r="143" spans="2:65" s="27" customFormat="1" ht="16.5" customHeight="1">
      <c r="B143" s="28"/>
      <c r="C143" s="196" t="s">
        <v>287</v>
      </c>
      <c r="D143" s="196" t="s">
        <v>146</v>
      </c>
      <c r="E143" s="197" t="s">
        <v>545</v>
      </c>
      <c r="F143" s="198" t="s">
        <v>546</v>
      </c>
      <c r="G143" s="199" t="s">
        <v>204</v>
      </c>
      <c r="H143" s="200">
        <v>2.4</v>
      </c>
      <c r="I143" s="201"/>
      <c r="J143" s="201"/>
      <c r="K143" s="202">
        <f>ROUND(P143*H143,2)</f>
        <v>0</v>
      </c>
      <c r="L143" s="198"/>
      <c r="M143" s="49"/>
      <c r="N143" s="203"/>
      <c r="O143" s="204" t="s">
        <v>38</v>
      </c>
      <c r="P143" s="125">
        <f>I143+J143</f>
        <v>0</v>
      </c>
      <c r="Q143" s="125">
        <f>ROUND(I143*H143,2)</f>
        <v>0</v>
      </c>
      <c r="R143" s="125">
        <f>ROUND(J143*H143,2)</f>
        <v>0</v>
      </c>
      <c r="S143" s="29"/>
      <c r="T143" s="205">
        <f>S143*H143</f>
        <v>0</v>
      </c>
      <c r="U143" s="205">
        <v>0.00639</v>
      </c>
      <c r="V143" s="205">
        <f>U143*H143</f>
        <v>0.015335999999999999</v>
      </c>
      <c r="W143" s="205">
        <v>0</v>
      </c>
      <c r="X143" s="206">
        <f>W143*H143</f>
        <v>0</v>
      </c>
      <c r="AR143" s="10" t="s">
        <v>84</v>
      </c>
      <c r="AT143" s="10" t="s">
        <v>146</v>
      </c>
      <c r="AU143" s="10" t="s">
        <v>78</v>
      </c>
      <c r="AY143" s="10" t="s">
        <v>144</v>
      </c>
      <c r="BE143" s="207">
        <f>IF(O143="základní",K143,0)</f>
        <v>0</v>
      </c>
      <c r="BF143" s="207">
        <f>IF(O143="snížená",K143,0)</f>
        <v>0</v>
      </c>
      <c r="BG143" s="207">
        <f>IF(O143="zákl. přenesená",K143,0)</f>
        <v>0</v>
      </c>
      <c r="BH143" s="207">
        <f>IF(O143="sníž. přenesená",K143,0)</f>
        <v>0</v>
      </c>
      <c r="BI143" s="207">
        <f>IF(O143="nulová",K143,0)</f>
        <v>0</v>
      </c>
      <c r="BJ143" s="10" t="s">
        <v>74</v>
      </c>
      <c r="BK143" s="207">
        <f>ROUND(P143*H143,2)</f>
        <v>0</v>
      </c>
      <c r="BL143" s="10" t="s">
        <v>84</v>
      </c>
      <c r="BM143" s="10" t="s">
        <v>1562</v>
      </c>
    </row>
    <row r="144" spans="2:51" s="208" customFormat="1" ht="13.5">
      <c r="B144" s="209"/>
      <c r="C144" s="210"/>
      <c r="D144" s="211" t="s">
        <v>163</v>
      </c>
      <c r="E144" s="212"/>
      <c r="F144" s="213" t="s">
        <v>1395</v>
      </c>
      <c r="G144" s="210"/>
      <c r="H144" s="214">
        <v>2.4</v>
      </c>
      <c r="I144" s="215"/>
      <c r="J144" s="215"/>
      <c r="K144" s="210"/>
      <c r="L144" s="210"/>
      <c r="M144" s="216"/>
      <c r="N144" s="217"/>
      <c r="O144" s="218"/>
      <c r="P144" s="218"/>
      <c r="Q144" s="218"/>
      <c r="R144" s="218"/>
      <c r="S144" s="218"/>
      <c r="T144" s="218"/>
      <c r="U144" s="218"/>
      <c r="V144" s="218"/>
      <c r="W144" s="218"/>
      <c r="X144" s="219"/>
      <c r="AT144" s="220" t="s">
        <v>163</v>
      </c>
      <c r="AU144" s="220" t="s">
        <v>78</v>
      </c>
      <c r="AV144" s="208" t="s">
        <v>78</v>
      </c>
      <c r="AW144" s="208" t="s">
        <v>7</v>
      </c>
      <c r="AX144" s="208" t="s">
        <v>74</v>
      </c>
      <c r="AY144" s="220" t="s">
        <v>144</v>
      </c>
    </row>
    <row r="145" spans="2:63" s="178" customFormat="1" ht="29.25" customHeight="1">
      <c r="B145" s="179"/>
      <c r="C145" s="180"/>
      <c r="D145" s="181" t="s">
        <v>68</v>
      </c>
      <c r="E145" s="194" t="s">
        <v>87</v>
      </c>
      <c r="F145" s="194" t="s">
        <v>784</v>
      </c>
      <c r="G145" s="180"/>
      <c r="H145" s="180"/>
      <c r="I145" s="183"/>
      <c r="J145" s="183"/>
      <c r="K145" s="195">
        <f>BK145</f>
        <v>0</v>
      </c>
      <c r="L145" s="180"/>
      <c r="M145" s="185"/>
      <c r="N145" s="186"/>
      <c r="O145" s="187"/>
      <c r="P145" s="187"/>
      <c r="Q145" s="188">
        <f>SUM(Q146:Q153)</f>
        <v>0</v>
      </c>
      <c r="R145" s="188">
        <f>SUM(R146:R153)</f>
        <v>0</v>
      </c>
      <c r="S145" s="187"/>
      <c r="T145" s="189">
        <f>SUM(T146:T153)</f>
        <v>0</v>
      </c>
      <c r="U145" s="187"/>
      <c r="V145" s="189">
        <f>SUM(V146:V153)</f>
        <v>0.004032</v>
      </c>
      <c r="W145" s="187"/>
      <c r="X145" s="190">
        <f>SUM(X146:X153)</f>
        <v>0</v>
      </c>
      <c r="AR145" s="191" t="s">
        <v>74</v>
      </c>
      <c r="AT145" s="192" t="s">
        <v>68</v>
      </c>
      <c r="AU145" s="192" t="s">
        <v>74</v>
      </c>
      <c r="AY145" s="191" t="s">
        <v>144</v>
      </c>
      <c r="BK145" s="193">
        <f>SUM(BK146:BK153)</f>
        <v>0</v>
      </c>
    </row>
    <row r="146" spans="2:65" s="27" customFormat="1" ht="16.5" customHeight="1">
      <c r="B146" s="28"/>
      <c r="C146" s="196" t="s">
        <v>292</v>
      </c>
      <c r="D146" s="196" t="s">
        <v>146</v>
      </c>
      <c r="E146" s="197" t="s">
        <v>785</v>
      </c>
      <c r="F146" s="198" t="s">
        <v>786</v>
      </c>
      <c r="G146" s="199" t="s">
        <v>204</v>
      </c>
      <c r="H146" s="200">
        <v>1.62</v>
      </c>
      <c r="I146" s="201"/>
      <c r="J146" s="201"/>
      <c r="K146" s="202">
        <f>ROUND(P146*H146,2)</f>
        <v>0</v>
      </c>
      <c r="L146" s="198"/>
      <c r="M146" s="49"/>
      <c r="N146" s="203"/>
      <c r="O146" s="204" t="s">
        <v>38</v>
      </c>
      <c r="P146" s="125">
        <f>I146+J146</f>
        <v>0</v>
      </c>
      <c r="Q146" s="125">
        <f>ROUND(I146*H146,2)</f>
        <v>0</v>
      </c>
      <c r="R146" s="125">
        <f>ROUND(J146*H146,2)</f>
        <v>0</v>
      </c>
      <c r="S146" s="29"/>
      <c r="T146" s="205">
        <f>S146*H146</f>
        <v>0</v>
      </c>
      <c r="U146" s="205">
        <v>0</v>
      </c>
      <c r="V146" s="205">
        <f>U146*H146</f>
        <v>0</v>
      </c>
      <c r="W146" s="205">
        <v>0</v>
      </c>
      <c r="X146" s="206">
        <f>W146*H146</f>
        <v>0</v>
      </c>
      <c r="AR146" s="10" t="s">
        <v>84</v>
      </c>
      <c r="AT146" s="10" t="s">
        <v>146</v>
      </c>
      <c r="AU146" s="10" t="s">
        <v>78</v>
      </c>
      <c r="AY146" s="10" t="s">
        <v>144</v>
      </c>
      <c r="BE146" s="207">
        <f>IF(O146="základní",K146,0)</f>
        <v>0</v>
      </c>
      <c r="BF146" s="207">
        <f>IF(O146="snížená",K146,0)</f>
        <v>0</v>
      </c>
      <c r="BG146" s="207">
        <f>IF(O146="zákl. přenesená",K146,0)</f>
        <v>0</v>
      </c>
      <c r="BH146" s="207">
        <f>IF(O146="sníž. přenesená",K146,0)</f>
        <v>0</v>
      </c>
      <c r="BI146" s="207">
        <f>IF(O146="nulová",K146,0)</f>
        <v>0</v>
      </c>
      <c r="BJ146" s="10" t="s">
        <v>74</v>
      </c>
      <c r="BK146" s="207">
        <f>ROUND(P146*H146,2)</f>
        <v>0</v>
      </c>
      <c r="BL146" s="10" t="s">
        <v>84</v>
      </c>
      <c r="BM146" s="10" t="s">
        <v>1563</v>
      </c>
    </row>
    <row r="147" spans="2:51" s="208" customFormat="1" ht="13.5">
      <c r="B147" s="209"/>
      <c r="C147" s="210"/>
      <c r="D147" s="211" t="s">
        <v>163</v>
      </c>
      <c r="E147" s="212"/>
      <c r="F147" s="213" t="s">
        <v>1515</v>
      </c>
      <c r="G147" s="210"/>
      <c r="H147" s="214">
        <v>1.62</v>
      </c>
      <c r="I147" s="215"/>
      <c r="J147" s="215"/>
      <c r="K147" s="210"/>
      <c r="L147" s="210"/>
      <c r="M147" s="216"/>
      <c r="N147" s="217"/>
      <c r="O147" s="218"/>
      <c r="P147" s="218"/>
      <c r="Q147" s="218"/>
      <c r="R147" s="218"/>
      <c r="S147" s="218"/>
      <c r="T147" s="218"/>
      <c r="U147" s="218"/>
      <c r="V147" s="218"/>
      <c r="W147" s="218"/>
      <c r="X147" s="219"/>
      <c r="AT147" s="220" t="s">
        <v>163</v>
      </c>
      <c r="AU147" s="220" t="s">
        <v>78</v>
      </c>
      <c r="AV147" s="208" t="s">
        <v>78</v>
      </c>
      <c r="AW147" s="208" t="s">
        <v>7</v>
      </c>
      <c r="AX147" s="208" t="s">
        <v>74</v>
      </c>
      <c r="AY147" s="220" t="s">
        <v>144</v>
      </c>
    </row>
    <row r="148" spans="2:65" s="27" customFormat="1" ht="25.5" customHeight="1">
      <c r="B148" s="28"/>
      <c r="C148" s="196" t="s">
        <v>297</v>
      </c>
      <c r="D148" s="196" t="s">
        <v>146</v>
      </c>
      <c r="E148" s="197" t="s">
        <v>788</v>
      </c>
      <c r="F148" s="198" t="s">
        <v>789</v>
      </c>
      <c r="G148" s="199" t="s">
        <v>204</v>
      </c>
      <c r="H148" s="200">
        <v>1.62</v>
      </c>
      <c r="I148" s="201"/>
      <c r="J148" s="201"/>
      <c r="K148" s="202">
        <f>ROUND(P148*H148,2)</f>
        <v>0</v>
      </c>
      <c r="L148" s="198"/>
      <c r="M148" s="49"/>
      <c r="N148" s="203"/>
      <c r="O148" s="204" t="s">
        <v>38</v>
      </c>
      <c r="P148" s="125">
        <f>I148+J148</f>
        <v>0</v>
      </c>
      <c r="Q148" s="125">
        <f>ROUND(I148*H148,2)</f>
        <v>0</v>
      </c>
      <c r="R148" s="125">
        <f>ROUND(J148*H148,2)</f>
        <v>0</v>
      </c>
      <c r="S148" s="29"/>
      <c r="T148" s="205">
        <f>S148*H148</f>
        <v>0</v>
      </c>
      <c r="U148" s="205">
        <v>0</v>
      </c>
      <c r="V148" s="205">
        <f>U148*H148</f>
        <v>0</v>
      </c>
      <c r="W148" s="205">
        <v>0</v>
      </c>
      <c r="X148" s="206">
        <f>W148*H148</f>
        <v>0</v>
      </c>
      <c r="AR148" s="10" t="s">
        <v>84</v>
      </c>
      <c r="AT148" s="10" t="s">
        <v>146</v>
      </c>
      <c r="AU148" s="10" t="s">
        <v>78</v>
      </c>
      <c r="AY148" s="10" t="s">
        <v>144</v>
      </c>
      <c r="BE148" s="207">
        <f>IF(O148="základní",K148,0)</f>
        <v>0</v>
      </c>
      <c r="BF148" s="207">
        <f>IF(O148="snížená",K148,0)</f>
        <v>0</v>
      </c>
      <c r="BG148" s="207">
        <f>IF(O148="zákl. přenesená",K148,0)</f>
        <v>0</v>
      </c>
      <c r="BH148" s="207">
        <f>IF(O148="sníž. přenesená",K148,0)</f>
        <v>0</v>
      </c>
      <c r="BI148" s="207">
        <f>IF(O148="nulová",K148,0)</f>
        <v>0</v>
      </c>
      <c r="BJ148" s="10" t="s">
        <v>74</v>
      </c>
      <c r="BK148" s="207">
        <f>ROUND(P148*H148,2)</f>
        <v>0</v>
      </c>
      <c r="BL148" s="10" t="s">
        <v>84</v>
      </c>
      <c r="BM148" s="10" t="s">
        <v>1564</v>
      </c>
    </row>
    <row r="149" spans="2:65" s="27" customFormat="1" ht="16.5" customHeight="1">
      <c r="B149" s="28"/>
      <c r="C149" s="196" t="s">
        <v>304</v>
      </c>
      <c r="D149" s="196" t="s">
        <v>146</v>
      </c>
      <c r="E149" s="197" t="s">
        <v>791</v>
      </c>
      <c r="F149" s="198" t="s">
        <v>792</v>
      </c>
      <c r="G149" s="199" t="s">
        <v>204</v>
      </c>
      <c r="H149" s="200">
        <v>1.62</v>
      </c>
      <c r="I149" s="201"/>
      <c r="J149" s="201"/>
      <c r="K149" s="202">
        <f>ROUND(P149*H149,2)</f>
        <v>0</v>
      </c>
      <c r="L149" s="198"/>
      <c r="M149" s="49"/>
      <c r="N149" s="203"/>
      <c r="O149" s="204" t="s">
        <v>38</v>
      </c>
      <c r="P149" s="125">
        <f>I149+J149</f>
        <v>0</v>
      </c>
      <c r="Q149" s="125">
        <f>ROUND(I149*H149,2)</f>
        <v>0</v>
      </c>
      <c r="R149" s="125">
        <f>ROUND(J149*H149,2)</f>
        <v>0</v>
      </c>
      <c r="S149" s="29"/>
      <c r="T149" s="205">
        <f>S149*H149</f>
        <v>0</v>
      </c>
      <c r="U149" s="205">
        <v>0</v>
      </c>
      <c r="V149" s="205">
        <f>U149*H149</f>
        <v>0</v>
      </c>
      <c r="W149" s="205">
        <v>0</v>
      </c>
      <c r="X149" s="206">
        <f>W149*H149</f>
        <v>0</v>
      </c>
      <c r="AR149" s="10" t="s">
        <v>84</v>
      </c>
      <c r="AT149" s="10" t="s">
        <v>146</v>
      </c>
      <c r="AU149" s="10" t="s">
        <v>78</v>
      </c>
      <c r="AY149" s="10" t="s">
        <v>144</v>
      </c>
      <c r="BE149" s="207">
        <f>IF(O149="základní",K149,0)</f>
        <v>0</v>
      </c>
      <c r="BF149" s="207">
        <f>IF(O149="snížená",K149,0)</f>
        <v>0</v>
      </c>
      <c r="BG149" s="207">
        <f>IF(O149="zákl. přenesená",K149,0)</f>
        <v>0</v>
      </c>
      <c r="BH149" s="207">
        <f>IF(O149="sníž. přenesená",K149,0)</f>
        <v>0</v>
      </c>
      <c r="BI149" s="207">
        <f>IF(O149="nulová",K149,0)</f>
        <v>0</v>
      </c>
      <c r="BJ149" s="10" t="s">
        <v>74</v>
      </c>
      <c r="BK149" s="207">
        <f>ROUND(P149*H149,2)</f>
        <v>0</v>
      </c>
      <c r="BL149" s="10" t="s">
        <v>84</v>
      </c>
      <c r="BM149" s="10" t="s">
        <v>1565</v>
      </c>
    </row>
    <row r="150" spans="2:65" s="27" customFormat="1" ht="16.5" customHeight="1">
      <c r="B150" s="28"/>
      <c r="C150" s="196" t="s">
        <v>309</v>
      </c>
      <c r="D150" s="196" t="s">
        <v>146</v>
      </c>
      <c r="E150" s="197" t="s">
        <v>794</v>
      </c>
      <c r="F150" s="198" t="s">
        <v>795</v>
      </c>
      <c r="G150" s="199" t="s">
        <v>204</v>
      </c>
      <c r="H150" s="200">
        <v>1.62</v>
      </c>
      <c r="I150" s="201"/>
      <c r="J150" s="201"/>
      <c r="K150" s="202">
        <f>ROUND(P150*H150,2)</f>
        <v>0</v>
      </c>
      <c r="L150" s="198"/>
      <c r="M150" s="49"/>
      <c r="N150" s="203"/>
      <c r="O150" s="204" t="s">
        <v>38</v>
      </c>
      <c r="P150" s="125">
        <f>I150+J150</f>
        <v>0</v>
      </c>
      <c r="Q150" s="125">
        <f>ROUND(I150*H150,2)</f>
        <v>0</v>
      </c>
      <c r="R150" s="125">
        <f>ROUND(J150*H150,2)</f>
        <v>0</v>
      </c>
      <c r="S150" s="29"/>
      <c r="T150" s="205">
        <f>S150*H150</f>
        <v>0</v>
      </c>
      <c r="U150" s="205">
        <v>0</v>
      </c>
      <c r="V150" s="205">
        <f>U150*H150</f>
        <v>0</v>
      </c>
      <c r="W150" s="205">
        <v>0</v>
      </c>
      <c r="X150" s="206">
        <f>W150*H150</f>
        <v>0</v>
      </c>
      <c r="AR150" s="10" t="s">
        <v>84</v>
      </c>
      <c r="AT150" s="10" t="s">
        <v>146</v>
      </c>
      <c r="AU150" s="10" t="s">
        <v>78</v>
      </c>
      <c r="AY150" s="10" t="s">
        <v>144</v>
      </c>
      <c r="BE150" s="207">
        <f>IF(O150="základní",K150,0)</f>
        <v>0</v>
      </c>
      <c r="BF150" s="207">
        <f>IF(O150="snížená",K150,0)</f>
        <v>0</v>
      </c>
      <c r="BG150" s="207">
        <f>IF(O150="zákl. přenesená",K150,0)</f>
        <v>0</v>
      </c>
      <c r="BH150" s="207">
        <f>IF(O150="sníž. přenesená",K150,0)</f>
        <v>0</v>
      </c>
      <c r="BI150" s="207">
        <f>IF(O150="nulová",K150,0)</f>
        <v>0</v>
      </c>
      <c r="BJ150" s="10" t="s">
        <v>74</v>
      </c>
      <c r="BK150" s="207">
        <f>ROUND(P150*H150,2)</f>
        <v>0</v>
      </c>
      <c r="BL150" s="10" t="s">
        <v>84</v>
      </c>
      <c r="BM150" s="10" t="s">
        <v>1566</v>
      </c>
    </row>
    <row r="151" spans="2:65" s="27" customFormat="1" ht="25.5" customHeight="1">
      <c r="B151" s="28"/>
      <c r="C151" s="196" t="s">
        <v>313</v>
      </c>
      <c r="D151" s="196" t="s">
        <v>146</v>
      </c>
      <c r="E151" s="197" t="s">
        <v>797</v>
      </c>
      <c r="F151" s="198" t="s">
        <v>798</v>
      </c>
      <c r="G151" s="199" t="s">
        <v>204</v>
      </c>
      <c r="H151" s="200">
        <v>1.62</v>
      </c>
      <c r="I151" s="201"/>
      <c r="J151" s="201"/>
      <c r="K151" s="202">
        <f>ROUND(P151*H151,2)</f>
        <v>0</v>
      </c>
      <c r="L151" s="198"/>
      <c r="M151" s="49"/>
      <c r="N151" s="203"/>
      <c r="O151" s="204" t="s">
        <v>38</v>
      </c>
      <c r="P151" s="125">
        <f>I151+J151</f>
        <v>0</v>
      </c>
      <c r="Q151" s="125">
        <f>ROUND(I151*H151,2)</f>
        <v>0</v>
      </c>
      <c r="R151" s="125">
        <f>ROUND(J151*H151,2)</f>
        <v>0</v>
      </c>
      <c r="S151" s="29"/>
      <c r="T151" s="205">
        <f>S151*H151</f>
        <v>0</v>
      </c>
      <c r="U151" s="205">
        <v>0</v>
      </c>
      <c r="V151" s="205">
        <f>U151*H151</f>
        <v>0</v>
      </c>
      <c r="W151" s="205">
        <v>0</v>
      </c>
      <c r="X151" s="206">
        <f>W151*H151</f>
        <v>0</v>
      </c>
      <c r="AR151" s="10" t="s">
        <v>84</v>
      </c>
      <c r="AT151" s="10" t="s">
        <v>146</v>
      </c>
      <c r="AU151" s="10" t="s">
        <v>78</v>
      </c>
      <c r="AY151" s="10" t="s">
        <v>144</v>
      </c>
      <c r="BE151" s="207">
        <f>IF(O151="základní",K151,0)</f>
        <v>0</v>
      </c>
      <c r="BF151" s="207">
        <f>IF(O151="snížená",K151,0)</f>
        <v>0</v>
      </c>
      <c r="BG151" s="207">
        <f>IF(O151="zákl. přenesená",K151,0)</f>
        <v>0</v>
      </c>
      <c r="BH151" s="207">
        <f>IF(O151="sníž. přenesená",K151,0)</f>
        <v>0</v>
      </c>
      <c r="BI151" s="207">
        <f>IF(O151="nulová",K151,0)</f>
        <v>0</v>
      </c>
      <c r="BJ151" s="10" t="s">
        <v>74</v>
      </c>
      <c r="BK151" s="207">
        <f>ROUND(P151*H151,2)</f>
        <v>0</v>
      </c>
      <c r="BL151" s="10" t="s">
        <v>84</v>
      </c>
      <c r="BM151" s="10" t="s">
        <v>1567</v>
      </c>
    </row>
    <row r="152" spans="2:65" s="27" customFormat="1" ht="25.5" customHeight="1">
      <c r="B152" s="28"/>
      <c r="C152" s="196" t="s">
        <v>317</v>
      </c>
      <c r="D152" s="196" t="s">
        <v>146</v>
      </c>
      <c r="E152" s="197" t="s">
        <v>800</v>
      </c>
      <c r="F152" s="198" t="s">
        <v>801</v>
      </c>
      <c r="G152" s="199" t="s">
        <v>161</v>
      </c>
      <c r="H152" s="200">
        <v>1.8</v>
      </c>
      <c r="I152" s="201"/>
      <c r="J152" s="201"/>
      <c r="K152" s="202">
        <f>ROUND(P152*H152,2)</f>
        <v>0</v>
      </c>
      <c r="L152" s="198"/>
      <c r="M152" s="49"/>
      <c r="N152" s="203"/>
      <c r="O152" s="204" t="s">
        <v>38</v>
      </c>
      <c r="P152" s="125">
        <f>I152+J152</f>
        <v>0</v>
      </c>
      <c r="Q152" s="125">
        <f>ROUND(I152*H152,2)</f>
        <v>0</v>
      </c>
      <c r="R152" s="125">
        <f>ROUND(J152*H152,2)</f>
        <v>0</v>
      </c>
      <c r="S152" s="29"/>
      <c r="T152" s="205">
        <f>S152*H152</f>
        <v>0</v>
      </c>
      <c r="U152" s="205">
        <v>0.00224</v>
      </c>
      <c r="V152" s="205">
        <f>U152*H152</f>
        <v>0.004032</v>
      </c>
      <c r="W152" s="205">
        <v>0</v>
      </c>
      <c r="X152" s="206">
        <f>W152*H152</f>
        <v>0</v>
      </c>
      <c r="AR152" s="10" t="s">
        <v>84</v>
      </c>
      <c r="AT152" s="10" t="s">
        <v>146</v>
      </c>
      <c r="AU152" s="10" t="s">
        <v>78</v>
      </c>
      <c r="AY152" s="10" t="s">
        <v>144</v>
      </c>
      <c r="BE152" s="207">
        <f>IF(O152="základní",K152,0)</f>
        <v>0</v>
      </c>
      <c r="BF152" s="207">
        <f>IF(O152="snížená",K152,0)</f>
        <v>0</v>
      </c>
      <c r="BG152" s="207">
        <f>IF(O152="zákl. přenesená",K152,0)</f>
        <v>0</v>
      </c>
      <c r="BH152" s="207">
        <f>IF(O152="sníž. přenesená",K152,0)</f>
        <v>0</v>
      </c>
      <c r="BI152" s="207">
        <f>IF(O152="nulová",K152,0)</f>
        <v>0</v>
      </c>
      <c r="BJ152" s="10" t="s">
        <v>74</v>
      </c>
      <c r="BK152" s="207">
        <f>ROUND(P152*H152,2)</f>
        <v>0</v>
      </c>
      <c r="BL152" s="10" t="s">
        <v>84</v>
      </c>
      <c r="BM152" s="10" t="s">
        <v>1568</v>
      </c>
    </row>
    <row r="153" spans="2:51" s="208" customFormat="1" ht="13.5">
      <c r="B153" s="209"/>
      <c r="C153" s="210"/>
      <c r="D153" s="211" t="s">
        <v>163</v>
      </c>
      <c r="E153" s="212"/>
      <c r="F153" s="213" t="s">
        <v>1569</v>
      </c>
      <c r="G153" s="210"/>
      <c r="H153" s="214">
        <v>1.8</v>
      </c>
      <c r="I153" s="215"/>
      <c r="J153" s="215"/>
      <c r="K153" s="210"/>
      <c r="L153" s="210"/>
      <c r="M153" s="216"/>
      <c r="N153" s="217"/>
      <c r="O153" s="218"/>
      <c r="P153" s="218"/>
      <c r="Q153" s="218"/>
      <c r="R153" s="218"/>
      <c r="S153" s="218"/>
      <c r="T153" s="218"/>
      <c r="U153" s="218"/>
      <c r="V153" s="218"/>
      <c r="W153" s="218"/>
      <c r="X153" s="219"/>
      <c r="AT153" s="220" t="s">
        <v>163</v>
      </c>
      <c r="AU153" s="220" t="s">
        <v>78</v>
      </c>
      <c r="AV153" s="208" t="s">
        <v>78</v>
      </c>
      <c r="AW153" s="208" t="s">
        <v>7</v>
      </c>
      <c r="AX153" s="208" t="s">
        <v>74</v>
      </c>
      <c r="AY153" s="220" t="s">
        <v>144</v>
      </c>
    </row>
    <row r="154" spans="2:63" s="178" customFormat="1" ht="29.25" customHeight="1">
      <c r="B154" s="179"/>
      <c r="C154" s="180"/>
      <c r="D154" s="181" t="s">
        <v>68</v>
      </c>
      <c r="E154" s="194" t="s">
        <v>96</v>
      </c>
      <c r="F154" s="194" t="s">
        <v>303</v>
      </c>
      <c r="G154" s="180"/>
      <c r="H154" s="180"/>
      <c r="I154" s="183"/>
      <c r="J154" s="183"/>
      <c r="K154" s="195">
        <f>BK154</f>
        <v>0</v>
      </c>
      <c r="L154" s="180"/>
      <c r="M154" s="185"/>
      <c r="N154" s="186"/>
      <c r="O154" s="187"/>
      <c r="P154" s="187"/>
      <c r="Q154" s="188">
        <f>SUM(Q155:Q177)</f>
        <v>0</v>
      </c>
      <c r="R154" s="188">
        <f>SUM(R155:R177)</f>
        <v>0</v>
      </c>
      <c r="S154" s="187"/>
      <c r="T154" s="189">
        <f>SUM(T155:T177)</f>
        <v>0</v>
      </c>
      <c r="U154" s="187"/>
      <c r="V154" s="189">
        <f>SUM(V155:V177)</f>
        <v>1.1012359900000002</v>
      </c>
      <c r="W154" s="187"/>
      <c r="X154" s="190">
        <f>SUM(X155:X177)</f>
        <v>0</v>
      </c>
      <c r="AR154" s="191" t="s">
        <v>74</v>
      </c>
      <c r="AT154" s="192" t="s">
        <v>68</v>
      </c>
      <c r="AU154" s="192" t="s">
        <v>74</v>
      </c>
      <c r="AY154" s="191" t="s">
        <v>144</v>
      </c>
      <c r="BK154" s="193">
        <f>SUM(BK155:BK177)</f>
        <v>0</v>
      </c>
    </row>
    <row r="155" spans="2:65" s="27" customFormat="1" ht="25.5" customHeight="1">
      <c r="B155" s="28"/>
      <c r="C155" s="196" t="s">
        <v>323</v>
      </c>
      <c r="D155" s="196" t="s">
        <v>146</v>
      </c>
      <c r="E155" s="197" t="s">
        <v>1194</v>
      </c>
      <c r="F155" s="198" t="s">
        <v>1195</v>
      </c>
      <c r="G155" s="199" t="s">
        <v>307</v>
      </c>
      <c r="H155" s="200">
        <v>1</v>
      </c>
      <c r="I155" s="201"/>
      <c r="J155" s="201"/>
      <c r="K155" s="202">
        <f aca="true" t="shared" si="1" ref="K155:K161">ROUND(P155*H155,2)</f>
        <v>0</v>
      </c>
      <c r="L155" s="198"/>
      <c r="M155" s="49"/>
      <c r="N155" s="203"/>
      <c r="O155" s="204" t="s">
        <v>38</v>
      </c>
      <c r="P155" s="125">
        <f aca="true" t="shared" si="2" ref="P155:P161">I155+J155</f>
        <v>0</v>
      </c>
      <c r="Q155" s="125">
        <f aca="true" t="shared" si="3" ref="Q155:Q161">ROUND(I155*H155,2)</f>
        <v>0</v>
      </c>
      <c r="R155" s="125">
        <f aca="true" t="shared" si="4" ref="R155:R161">ROUND(J155*H155,2)</f>
        <v>0</v>
      </c>
      <c r="S155" s="29"/>
      <c r="T155" s="205">
        <f aca="true" t="shared" si="5" ref="T155:T161">S155*H155</f>
        <v>0</v>
      </c>
      <c r="U155" s="205">
        <v>0</v>
      </c>
      <c r="V155" s="205">
        <f aca="true" t="shared" si="6" ref="V155:V161">U155*H155</f>
        <v>0</v>
      </c>
      <c r="W155" s="205">
        <v>0</v>
      </c>
      <c r="X155" s="206">
        <f aca="true" t="shared" si="7" ref="X155:X161">W155*H155</f>
        <v>0</v>
      </c>
      <c r="AR155" s="10" t="s">
        <v>84</v>
      </c>
      <c r="AT155" s="10" t="s">
        <v>146</v>
      </c>
      <c r="AU155" s="10" t="s">
        <v>78</v>
      </c>
      <c r="AY155" s="10" t="s">
        <v>144</v>
      </c>
      <c r="BE155" s="207">
        <f aca="true" t="shared" si="8" ref="BE155:BE161">IF(O155="základní",K155,0)</f>
        <v>0</v>
      </c>
      <c r="BF155" s="207">
        <f aca="true" t="shared" si="9" ref="BF155:BF161">IF(O155="snížená",K155,0)</f>
        <v>0</v>
      </c>
      <c r="BG155" s="207">
        <f aca="true" t="shared" si="10" ref="BG155:BG161">IF(O155="zákl. přenesená",K155,0)</f>
        <v>0</v>
      </c>
      <c r="BH155" s="207">
        <f aca="true" t="shared" si="11" ref="BH155:BH161">IF(O155="sníž. přenesená",K155,0)</f>
        <v>0</v>
      </c>
      <c r="BI155" s="207">
        <f aca="true" t="shared" si="12" ref="BI155:BI161">IF(O155="nulová",K155,0)</f>
        <v>0</v>
      </c>
      <c r="BJ155" s="10" t="s">
        <v>74</v>
      </c>
      <c r="BK155" s="207">
        <f aca="true" t="shared" si="13" ref="BK155:BK161">ROUND(P155*H155,2)</f>
        <v>0</v>
      </c>
      <c r="BL155" s="10" t="s">
        <v>84</v>
      </c>
      <c r="BM155" s="10" t="s">
        <v>1570</v>
      </c>
    </row>
    <row r="156" spans="2:65" s="27" customFormat="1" ht="16.5" customHeight="1">
      <c r="B156" s="28"/>
      <c r="C156" s="196" t="s">
        <v>327</v>
      </c>
      <c r="D156" s="196" t="s">
        <v>146</v>
      </c>
      <c r="E156" s="197" t="s">
        <v>1211</v>
      </c>
      <c r="F156" s="198" t="s">
        <v>1212</v>
      </c>
      <c r="G156" s="199" t="s">
        <v>307</v>
      </c>
      <c r="H156" s="200">
        <v>5</v>
      </c>
      <c r="I156" s="201"/>
      <c r="J156" s="201"/>
      <c r="K156" s="202">
        <f t="shared" si="1"/>
        <v>0</v>
      </c>
      <c r="L156" s="198"/>
      <c r="M156" s="49"/>
      <c r="N156" s="203"/>
      <c r="O156" s="204" t="s">
        <v>38</v>
      </c>
      <c r="P156" s="125">
        <f t="shared" si="2"/>
        <v>0</v>
      </c>
      <c r="Q156" s="125">
        <f t="shared" si="3"/>
        <v>0</v>
      </c>
      <c r="R156" s="125">
        <f t="shared" si="4"/>
        <v>0</v>
      </c>
      <c r="S156" s="29"/>
      <c r="T156" s="205">
        <f t="shared" si="5"/>
        <v>0</v>
      </c>
      <c r="U156" s="205">
        <v>0.00301</v>
      </c>
      <c r="V156" s="205">
        <f t="shared" si="6"/>
        <v>0.015050000000000001</v>
      </c>
      <c r="W156" s="205">
        <v>0</v>
      </c>
      <c r="X156" s="206">
        <f t="shared" si="7"/>
        <v>0</v>
      </c>
      <c r="AR156" s="10" t="s">
        <v>84</v>
      </c>
      <c r="AT156" s="10" t="s">
        <v>146</v>
      </c>
      <c r="AU156" s="10" t="s">
        <v>78</v>
      </c>
      <c r="AY156" s="10" t="s">
        <v>144</v>
      </c>
      <c r="BE156" s="207">
        <f t="shared" si="8"/>
        <v>0</v>
      </c>
      <c r="BF156" s="207">
        <f t="shared" si="9"/>
        <v>0</v>
      </c>
      <c r="BG156" s="207">
        <f t="shared" si="10"/>
        <v>0</v>
      </c>
      <c r="BH156" s="207">
        <f t="shared" si="11"/>
        <v>0</v>
      </c>
      <c r="BI156" s="207">
        <f t="shared" si="12"/>
        <v>0</v>
      </c>
      <c r="BJ156" s="10" t="s">
        <v>74</v>
      </c>
      <c r="BK156" s="207">
        <f t="shared" si="13"/>
        <v>0</v>
      </c>
      <c r="BL156" s="10" t="s">
        <v>84</v>
      </c>
      <c r="BM156" s="10" t="s">
        <v>1571</v>
      </c>
    </row>
    <row r="157" spans="2:65" s="27" customFormat="1" ht="16.5" customHeight="1">
      <c r="B157" s="28"/>
      <c r="C157" s="245" t="s">
        <v>332</v>
      </c>
      <c r="D157" s="245" t="s">
        <v>281</v>
      </c>
      <c r="E157" s="246" t="s">
        <v>1214</v>
      </c>
      <c r="F157" s="247" t="s">
        <v>1215</v>
      </c>
      <c r="G157" s="248" t="s">
        <v>307</v>
      </c>
      <c r="H157" s="249">
        <v>1.01</v>
      </c>
      <c r="I157" s="250"/>
      <c r="J157" s="251"/>
      <c r="K157" s="252">
        <f t="shared" si="1"/>
        <v>0</v>
      </c>
      <c r="L157" s="247"/>
      <c r="M157" s="253"/>
      <c r="N157" s="254"/>
      <c r="O157" s="204" t="s">
        <v>38</v>
      </c>
      <c r="P157" s="125">
        <f t="shared" si="2"/>
        <v>0</v>
      </c>
      <c r="Q157" s="125">
        <f t="shared" si="3"/>
        <v>0</v>
      </c>
      <c r="R157" s="125">
        <f t="shared" si="4"/>
        <v>0</v>
      </c>
      <c r="S157" s="29"/>
      <c r="T157" s="205">
        <f t="shared" si="5"/>
        <v>0</v>
      </c>
      <c r="U157" s="205">
        <v>0.01801</v>
      </c>
      <c r="V157" s="205">
        <f t="shared" si="6"/>
        <v>0.0181901</v>
      </c>
      <c r="W157" s="205">
        <v>0</v>
      </c>
      <c r="X157" s="206">
        <f t="shared" si="7"/>
        <v>0</v>
      </c>
      <c r="AR157" s="10" t="s">
        <v>96</v>
      </c>
      <c r="AT157" s="10" t="s">
        <v>281</v>
      </c>
      <c r="AU157" s="10" t="s">
        <v>78</v>
      </c>
      <c r="AY157" s="10" t="s">
        <v>144</v>
      </c>
      <c r="BE157" s="207">
        <f t="shared" si="8"/>
        <v>0</v>
      </c>
      <c r="BF157" s="207">
        <f t="shared" si="9"/>
        <v>0</v>
      </c>
      <c r="BG157" s="207">
        <f t="shared" si="10"/>
        <v>0</v>
      </c>
      <c r="BH157" s="207">
        <f t="shared" si="11"/>
        <v>0</v>
      </c>
      <c r="BI157" s="207">
        <f t="shared" si="12"/>
        <v>0</v>
      </c>
      <c r="BJ157" s="10" t="s">
        <v>74</v>
      </c>
      <c r="BK157" s="207">
        <f t="shared" si="13"/>
        <v>0</v>
      </c>
      <c r="BL157" s="10" t="s">
        <v>84</v>
      </c>
      <c r="BM157" s="10" t="s">
        <v>1572</v>
      </c>
    </row>
    <row r="158" spans="2:65" s="27" customFormat="1" ht="25.5" customHeight="1">
      <c r="B158" s="28"/>
      <c r="C158" s="245" t="s">
        <v>336</v>
      </c>
      <c r="D158" s="245" t="s">
        <v>281</v>
      </c>
      <c r="E158" s="246" t="s">
        <v>1217</v>
      </c>
      <c r="F158" s="247" t="s">
        <v>1573</v>
      </c>
      <c r="G158" s="248" t="s">
        <v>307</v>
      </c>
      <c r="H158" s="249">
        <v>2.02</v>
      </c>
      <c r="I158" s="250"/>
      <c r="J158" s="251"/>
      <c r="K158" s="252">
        <f t="shared" si="1"/>
        <v>0</v>
      </c>
      <c r="L158" s="247"/>
      <c r="M158" s="253"/>
      <c r="N158" s="254"/>
      <c r="O158" s="204" t="s">
        <v>38</v>
      </c>
      <c r="P158" s="125">
        <f t="shared" si="2"/>
        <v>0</v>
      </c>
      <c r="Q158" s="125">
        <f t="shared" si="3"/>
        <v>0</v>
      </c>
      <c r="R158" s="125">
        <f t="shared" si="4"/>
        <v>0</v>
      </c>
      <c r="S158" s="29"/>
      <c r="T158" s="205">
        <f t="shared" si="5"/>
        <v>0</v>
      </c>
      <c r="U158" s="205">
        <v>0.024800000000000003</v>
      </c>
      <c r="V158" s="205">
        <f t="shared" si="6"/>
        <v>0.05009600000000001</v>
      </c>
      <c r="W158" s="205">
        <v>0</v>
      </c>
      <c r="X158" s="206">
        <f t="shared" si="7"/>
        <v>0</v>
      </c>
      <c r="AR158" s="10" t="s">
        <v>96</v>
      </c>
      <c r="AT158" s="10" t="s">
        <v>281</v>
      </c>
      <c r="AU158" s="10" t="s">
        <v>78</v>
      </c>
      <c r="AY158" s="10" t="s">
        <v>144</v>
      </c>
      <c r="BE158" s="207">
        <f t="shared" si="8"/>
        <v>0</v>
      </c>
      <c r="BF158" s="207">
        <f t="shared" si="9"/>
        <v>0</v>
      </c>
      <c r="BG158" s="207">
        <f t="shared" si="10"/>
        <v>0</v>
      </c>
      <c r="BH158" s="207">
        <f t="shared" si="11"/>
        <v>0</v>
      </c>
      <c r="BI158" s="207">
        <f t="shared" si="12"/>
        <v>0</v>
      </c>
      <c r="BJ158" s="10" t="s">
        <v>74</v>
      </c>
      <c r="BK158" s="207">
        <f t="shared" si="13"/>
        <v>0</v>
      </c>
      <c r="BL158" s="10" t="s">
        <v>84</v>
      </c>
      <c r="BM158" s="10" t="s">
        <v>1574</v>
      </c>
    </row>
    <row r="159" spans="2:65" s="27" customFormat="1" ht="25.5" customHeight="1">
      <c r="B159" s="28"/>
      <c r="C159" s="245" t="s">
        <v>341</v>
      </c>
      <c r="D159" s="245" t="s">
        <v>281</v>
      </c>
      <c r="E159" s="246" t="s">
        <v>1221</v>
      </c>
      <c r="F159" s="247" t="s">
        <v>1222</v>
      </c>
      <c r="G159" s="248" t="s">
        <v>307</v>
      </c>
      <c r="H159" s="249">
        <v>2.02</v>
      </c>
      <c r="I159" s="250"/>
      <c r="J159" s="251"/>
      <c r="K159" s="252">
        <f t="shared" si="1"/>
        <v>0</v>
      </c>
      <c r="L159" s="247"/>
      <c r="M159" s="253"/>
      <c r="N159" s="254"/>
      <c r="O159" s="204" t="s">
        <v>38</v>
      </c>
      <c r="P159" s="125">
        <f t="shared" si="2"/>
        <v>0</v>
      </c>
      <c r="Q159" s="125">
        <f t="shared" si="3"/>
        <v>0</v>
      </c>
      <c r="R159" s="125">
        <f t="shared" si="4"/>
        <v>0</v>
      </c>
      <c r="S159" s="29"/>
      <c r="T159" s="205">
        <f t="shared" si="5"/>
        <v>0</v>
      </c>
      <c r="U159" s="205">
        <v>0.0325</v>
      </c>
      <c r="V159" s="205">
        <f t="shared" si="6"/>
        <v>0.06565</v>
      </c>
      <c r="W159" s="205">
        <v>0</v>
      </c>
      <c r="X159" s="206">
        <f t="shared" si="7"/>
        <v>0</v>
      </c>
      <c r="AR159" s="10" t="s">
        <v>96</v>
      </c>
      <c r="AT159" s="10" t="s">
        <v>281</v>
      </c>
      <c r="AU159" s="10" t="s">
        <v>78</v>
      </c>
      <c r="AY159" s="10" t="s">
        <v>144</v>
      </c>
      <c r="BE159" s="207">
        <f t="shared" si="8"/>
        <v>0</v>
      </c>
      <c r="BF159" s="207">
        <f t="shared" si="9"/>
        <v>0</v>
      </c>
      <c r="BG159" s="207">
        <f t="shared" si="10"/>
        <v>0</v>
      </c>
      <c r="BH159" s="207">
        <f t="shared" si="11"/>
        <v>0</v>
      </c>
      <c r="BI159" s="207">
        <f t="shared" si="12"/>
        <v>0</v>
      </c>
      <c r="BJ159" s="10" t="s">
        <v>74</v>
      </c>
      <c r="BK159" s="207">
        <f t="shared" si="13"/>
        <v>0</v>
      </c>
      <c r="BL159" s="10" t="s">
        <v>84</v>
      </c>
      <c r="BM159" s="10" t="s">
        <v>1575</v>
      </c>
    </row>
    <row r="160" spans="2:65" s="27" customFormat="1" ht="25.5" customHeight="1">
      <c r="B160" s="28"/>
      <c r="C160" s="196" t="s">
        <v>345</v>
      </c>
      <c r="D160" s="196" t="s">
        <v>146</v>
      </c>
      <c r="E160" s="197" t="s">
        <v>1231</v>
      </c>
      <c r="F160" s="198" t="s">
        <v>1232</v>
      </c>
      <c r="G160" s="199" t="s">
        <v>161</v>
      </c>
      <c r="H160" s="200">
        <v>22.5</v>
      </c>
      <c r="I160" s="201"/>
      <c r="J160" s="201"/>
      <c r="K160" s="202">
        <f t="shared" si="1"/>
        <v>0</v>
      </c>
      <c r="L160" s="198"/>
      <c r="M160" s="49"/>
      <c r="N160" s="203"/>
      <c r="O160" s="204" t="s">
        <v>38</v>
      </c>
      <c r="P160" s="125">
        <f t="shared" si="2"/>
        <v>0</v>
      </c>
      <c r="Q160" s="125">
        <f t="shared" si="3"/>
        <v>0</v>
      </c>
      <c r="R160" s="125">
        <f t="shared" si="4"/>
        <v>0</v>
      </c>
      <c r="S160" s="29"/>
      <c r="T160" s="205">
        <f t="shared" si="5"/>
        <v>0</v>
      </c>
      <c r="U160" s="205">
        <v>0</v>
      </c>
      <c r="V160" s="205">
        <f t="shared" si="6"/>
        <v>0</v>
      </c>
      <c r="W160" s="205">
        <v>0</v>
      </c>
      <c r="X160" s="206">
        <f t="shared" si="7"/>
        <v>0</v>
      </c>
      <c r="AR160" s="10" t="s">
        <v>84</v>
      </c>
      <c r="AT160" s="10" t="s">
        <v>146</v>
      </c>
      <c r="AU160" s="10" t="s">
        <v>78</v>
      </c>
      <c r="AY160" s="10" t="s">
        <v>144</v>
      </c>
      <c r="BE160" s="207">
        <f t="shared" si="8"/>
        <v>0</v>
      </c>
      <c r="BF160" s="207">
        <f t="shared" si="9"/>
        <v>0</v>
      </c>
      <c r="BG160" s="207">
        <f t="shared" si="10"/>
        <v>0</v>
      </c>
      <c r="BH160" s="207">
        <f t="shared" si="11"/>
        <v>0</v>
      </c>
      <c r="BI160" s="207">
        <f t="shared" si="12"/>
        <v>0</v>
      </c>
      <c r="BJ160" s="10" t="s">
        <v>74</v>
      </c>
      <c r="BK160" s="207">
        <f t="shared" si="13"/>
        <v>0</v>
      </c>
      <c r="BL160" s="10" t="s">
        <v>84</v>
      </c>
      <c r="BM160" s="10" t="s">
        <v>1576</v>
      </c>
    </row>
    <row r="161" spans="2:65" s="27" customFormat="1" ht="16.5" customHeight="1">
      <c r="B161" s="28"/>
      <c r="C161" s="245" t="s">
        <v>350</v>
      </c>
      <c r="D161" s="245" t="s">
        <v>281</v>
      </c>
      <c r="E161" s="246" t="s">
        <v>1234</v>
      </c>
      <c r="F161" s="247" t="s">
        <v>1235</v>
      </c>
      <c r="G161" s="248" t="s">
        <v>161</v>
      </c>
      <c r="H161" s="249">
        <v>22.838</v>
      </c>
      <c r="I161" s="250"/>
      <c r="J161" s="251"/>
      <c r="K161" s="252">
        <f t="shared" si="1"/>
        <v>0</v>
      </c>
      <c r="L161" s="247"/>
      <c r="M161" s="253"/>
      <c r="N161" s="254"/>
      <c r="O161" s="204" t="s">
        <v>38</v>
      </c>
      <c r="P161" s="125">
        <f t="shared" si="2"/>
        <v>0</v>
      </c>
      <c r="Q161" s="125">
        <f t="shared" si="3"/>
        <v>0</v>
      </c>
      <c r="R161" s="125">
        <f t="shared" si="4"/>
        <v>0</v>
      </c>
      <c r="S161" s="29"/>
      <c r="T161" s="205">
        <f t="shared" si="5"/>
        <v>0</v>
      </c>
      <c r="U161" s="205">
        <v>0.010400000000000001</v>
      </c>
      <c r="V161" s="205">
        <f t="shared" si="6"/>
        <v>0.23751520000000004</v>
      </c>
      <c r="W161" s="205">
        <v>0</v>
      </c>
      <c r="X161" s="206">
        <f t="shared" si="7"/>
        <v>0</v>
      </c>
      <c r="AR161" s="10" t="s">
        <v>96</v>
      </c>
      <c r="AT161" s="10" t="s">
        <v>281</v>
      </c>
      <c r="AU161" s="10" t="s">
        <v>78</v>
      </c>
      <c r="AY161" s="10" t="s">
        <v>144</v>
      </c>
      <c r="BE161" s="207">
        <f t="shared" si="8"/>
        <v>0</v>
      </c>
      <c r="BF161" s="207">
        <f t="shared" si="9"/>
        <v>0</v>
      </c>
      <c r="BG161" s="207">
        <f t="shared" si="10"/>
        <v>0</v>
      </c>
      <c r="BH161" s="207">
        <f t="shared" si="11"/>
        <v>0</v>
      </c>
      <c r="BI161" s="207">
        <f t="shared" si="12"/>
        <v>0</v>
      </c>
      <c r="BJ161" s="10" t="s">
        <v>74</v>
      </c>
      <c r="BK161" s="207">
        <f t="shared" si="13"/>
        <v>0</v>
      </c>
      <c r="BL161" s="10" t="s">
        <v>84</v>
      </c>
      <c r="BM161" s="10" t="s">
        <v>1577</v>
      </c>
    </row>
    <row r="162" spans="2:51" s="208" customFormat="1" ht="13.5">
      <c r="B162" s="209"/>
      <c r="C162" s="210"/>
      <c r="D162" s="211" t="s">
        <v>163</v>
      </c>
      <c r="E162" s="212"/>
      <c r="F162" s="213" t="s">
        <v>1578</v>
      </c>
      <c r="G162" s="210"/>
      <c r="H162" s="214">
        <v>22.838</v>
      </c>
      <c r="I162" s="215"/>
      <c r="J162" s="215"/>
      <c r="K162" s="210"/>
      <c r="L162" s="210"/>
      <c r="M162" s="216"/>
      <c r="N162" s="217"/>
      <c r="O162" s="218"/>
      <c r="P162" s="218"/>
      <c r="Q162" s="218"/>
      <c r="R162" s="218"/>
      <c r="S162" s="218"/>
      <c r="T162" s="218"/>
      <c r="U162" s="218"/>
      <c r="V162" s="218"/>
      <c r="W162" s="218"/>
      <c r="X162" s="219"/>
      <c r="AT162" s="220" t="s">
        <v>163</v>
      </c>
      <c r="AU162" s="220" t="s">
        <v>78</v>
      </c>
      <c r="AV162" s="208" t="s">
        <v>78</v>
      </c>
      <c r="AW162" s="208" t="s">
        <v>7</v>
      </c>
      <c r="AX162" s="208" t="s">
        <v>74</v>
      </c>
      <c r="AY162" s="220" t="s">
        <v>144</v>
      </c>
    </row>
    <row r="163" spans="2:65" s="27" customFormat="1" ht="16.5" customHeight="1">
      <c r="B163" s="28"/>
      <c r="C163" s="196" t="s">
        <v>354</v>
      </c>
      <c r="D163" s="196" t="s">
        <v>146</v>
      </c>
      <c r="E163" s="197" t="s">
        <v>1243</v>
      </c>
      <c r="F163" s="198" t="s">
        <v>1244</v>
      </c>
      <c r="G163" s="199" t="s">
        <v>307</v>
      </c>
      <c r="H163" s="200">
        <v>6</v>
      </c>
      <c r="I163" s="201"/>
      <c r="J163" s="201"/>
      <c r="K163" s="202">
        <f>ROUND(P163*H163,2)</f>
        <v>0</v>
      </c>
      <c r="L163" s="198"/>
      <c r="M163" s="49"/>
      <c r="N163" s="203"/>
      <c r="O163" s="204" t="s">
        <v>38</v>
      </c>
      <c r="P163" s="125">
        <f>I163+J163</f>
        <v>0</v>
      </c>
      <c r="Q163" s="125">
        <f>ROUND(I163*H163,2)</f>
        <v>0</v>
      </c>
      <c r="R163" s="125">
        <f>ROUND(J163*H163,2)</f>
        <v>0</v>
      </c>
      <c r="S163" s="29"/>
      <c r="T163" s="205">
        <f>S163*H163</f>
        <v>0</v>
      </c>
      <c r="U163" s="205">
        <v>0</v>
      </c>
      <c r="V163" s="205">
        <f>U163*H163</f>
        <v>0</v>
      </c>
      <c r="W163" s="205">
        <v>0</v>
      </c>
      <c r="X163" s="206">
        <f>W163*H163</f>
        <v>0</v>
      </c>
      <c r="AR163" s="10" t="s">
        <v>84</v>
      </c>
      <c r="AT163" s="10" t="s">
        <v>146</v>
      </c>
      <c r="AU163" s="10" t="s">
        <v>78</v>
      </c>
      <c r="AY163" s="10" t="s">
        <v>144</v>
      </c>
      <c r="BE163" s="207">
        <f>IF(O163="základní",K163,0)</f>
        <v>0</v>
      </c>
      <c r="BF163" s="207">
        <f>IF(O163="snížená",K163,0)</f>
        <v>0</v>
      </c>
      <c r="BG163" s="207">
        <f>IF(O163="zákl. přenesená",K163,0)</f>
        <v>0</v>
      </c>
      <c r="BH163" s="207">
        <f>IF(O163="sníž. přenesená",K163,0)</f>
        <v>0</v>
      </c>
      <c r="BI163" s="207">
        <f>IF(O163="nulová",K163,0)</f>
        <v>0</v>
      </c>
      <c r="BJ163" s="10" t="s">
        <v>74</v>
      </c>
      <c r="BK163" s="207">
        <f>ROUND(P163*H163,2)</f>
        <v>0</v>
      </c>
      <c r="BL163" s="10" t="s">
        <v>84</v>
      </c>
      <c r="BM163" s="10" t="s">
        <v>1579</v>
      </c>
    </row>
    <row r="164" spans="2:65" s="27" customFormat="1" ht="16.5" customHeight="1">
      <c r="B164" s="28"/>
      <c r="C164" s="245" t="s">
        <v>358</v>
      </c>
      <c r="D164" s="245" t="s">
        <v>281</v>
      </c>
      <c r="E164" s="246" t="s">
        <v>1246</v>
      </c>
      <c r="F164" s="247" t="s">
        <v>1247</v>
      </c>
      <c r="G164" s="248" t="s">
        <v>307</v>
      </c>
      <c r="H164" s="249">
        <v>1.015</v>
      </c>
      <c r="I164" s="250"/>
      <c r="J164" s="251"/>
      <c r="K164" s="252">
        <f>ROUND(P164*H164,2)</f>
        <v>0</v>
      </c>
      <c r="L164" s="247"/>
      <c r="M164" s="253"/>
      <c r="N164" s="254"/>
      <c r="O164" s="204" t="s">
        <v>38</v>
      </c>
      <c r="P164" s="125">
        <f>I164+J164</f>
        <v>0</v>
      </c>
      <c r="Q164" s="125">
        <f>ROUND(I164*H164,2)</f>
        <v>0</v>
      </c>
      <c r="R164" s="125">
        <f>ROUND(J164*H164,2)</f>
        <v>0</v>
      </c>
      <c r="S164" s="29"/>
      <c r="T164" s="205">
        <f>S164*H164</f>
        <v>0</v>
      </c>
      <c r="U164" s="205">
        <v>0.0029700000000000004</v>
      </c>
      <c r="V164" s="205">
        <f>U164*H164</f>
        <v>0.00301455</v>
      </c>
      <c r="W164" s="205">
        <v>0</v>
      </c>
      <c r="X164" s="206">
        <f>W164*H164</f>
        <v>0</v>
      </c>
      <c r="AR164" s="10" t="s">
        <v>96</v>
      </c>
      <c r="AT164" s="10" t="s">
        <v>281</v>
      </c>
      <c r="AU164" s="10" t="s">
        <v>78</v>
      </c>
      <c r="AY164" s="10" t="s">
        <v>144</v>
      </c>
      <c r="BE164" s="207">
        <f>IF(O164="základní",K164,0)</f>
        <v>0</v>
      </c>
      <c r="BF164" s="207">
        <f>IF(O164="snížená",K164,0)</f>
        <v>0</v>
      </c>
      <c r="BG164" s="207">
        <f>IF(O164="zákl. přenesená",K164,0)</f>
        <v>0</v>
      </c>
      <c r="BH164" s="207">
        <f>IF(O164="sníž. přenesená",K164,0)</f>
        <v>0</v>
      </c>
      <c r="BI164" s="207">
        <f>IF(O164="nulová",K164,0)</f>
        <v>0</v>
      </c>
      <c r="BJ164" s="10" t="s">
        <v>74</v>
      </c>
      <c r="BK164" s="207">
        <f>ROUND(P164*H164,2)</f>
        <v>0</v>
      </c>
      <c r="BL164" s="10" t="s">
        <v>84</v>
      </c>
      <c r="BM164" s="10" t="s">
        <v>1580</v>
      </c>
    </row>
    <row r="165" spans="2:65" s="27" customFormat="1" ht="16.5" customHeight="1">
      <c r="B165" s="28"/>
      <c r="C165" s="245" t="s">
        <v>362</v>
      </c>
      <c r="D165" s="245" t="s">
        <v>281</v>
      </c>
      <c r="E165" s="246" t="s">
        <v>1249</v>
      </c>
      <c r="F165" s="247" t="s">
        <v>1250</v>
      </c>
      <c r="G165" s="248" t="s">
        <v>307</v>
      </c>
      <c r="H165" s="249">
        <v>3.806</v>
      </c>
      <c r="I165" s="250"/>
      <c r="J165" s="251"/>
      <c r="K165" s="252">
        <f>ROUND(P165*H165,2)</f>
        <v>0</v>
      </c>
      <c r="L165" s="247"/>
      <c r="M165" s="253"/>
      <c r="N165" s="254"/>
      <c r="O165" s="204" t="s">
        <v>38</v>
      </c>
      <c r="P165" s="125">
        <f>I165+J165</f>
        <v>0</v>
      </c>
      <c r="Q165" s="125">
        <f>ROUND(I165*H165,2)</f>
        <v>0</v>
      </c>
      <c r="R165" s="125">
        <f>ROUND(J165*H165,2)</f>
        <v>0</v>
      </c>
      <c r="S165" s="29"/>
      <c r="T165" s="205">
        <f>S165*H165</f>
        <v>0</v>
      </c>
      <c r="U165" s="205">
        <v>0.00359</v>
      </c>
      <c r="V165" s="205">
        <f>U165*H165</f>
        <v>0.01366354</v>
      </c>
      <c r="W165" s="205">
        <v>0</v>
      </c>
      <c r="X165" s="206">
        <f>W165*H165</f>
        <v>0</v>
      </c>
      <c r="AR165" s="10" t="s">
        <v>96</v>
      </c>
      <c r="AT165" s="10" t="s">
        <v>281</v>
      </c>
      <c r="AU165" s="10" t="s">
        <v>78</v>
      </c>
      <c r="AY165" s="10" t="s">
        <v>144</v>
      </c>
      <c r="BE165" s="207">
        <f>IF(O165="základní",K165,0)</f>
        <v>0</v>
      </c>
      <c r="BF165" s="207">
        <f>IF(O165="snížená",K165,0)</f>
        <v>0</v>
      </c>
      <c r="BG165" s="207">
        <f>IF(O165="zákl. přenesená",K165,0)</f>
        <v>0</v>
      </c>
      <c r="BH165" s="207">
        <f>IF(O165="sníž. přenesená",K165,0)</f>
        <v>0</v>
      </c>
      <c r="BI165" s="207">
        <f>IF(O165="nulová",K165,0)</f>
        <v>0</v>
      </c>
      <c r="BJ165" s="10" t="s">
        <v>74</v>
      </c>
      <c r="BK165" s="207">
        <f>ROUND(P165*H165,2)</f>
        <v>0</v>
      </c>
      <c r="BL165" s="10" t="s">
        <v>84</v>
      </c>
      <c r="BM165" s="10" t="s">
        <v>1581</v>
      </c>
    </row>
    <row r="166" spans="2:51" s="208" customFormat="1" ht="13.5">
      <c r="B166" s="209"/>
      <c r="C166" s="210"/>
      <c r="D166" s="211" t="s">
        <v>163</v>
      </c>
      <c r="E166" s="212"/>
      <c r="F166" s="213" t="s">
        <v>1582</v>
      </c>
      <c r="G166" s="210"/>
      <c r="H166" s="214">
        <v>3.806</v>
      </c>
      <c r="I166" s="215"/>
      <c r="J166" s="215"/>
      <c r="K166" s="210"/>
      <c r="L166" s="210"/>
      <c r="M166" s="216"/>
      <c r="N166" s="217"/>
      <c r="O166" s="218"/>
      <c r="P166" s="218"/>
      <c r="Q166" s="218"/>
      <c r="R166" s="218"/>
      <c r="S166" s="218"/>
      <c r="T166" s="218"/>
      <c r="U166" s="218"/>
      <c r="V166" s="218"/>
      <c r="W166" s="218"/>
      <c r="X166" s="219"/>
      <c r="AT166" s="220" t="s">
        <v>163</v>
      </c>
      <c r="AU166" s="220" t="s">
        <v>78</v>
      </c>
      <c r="AV166" s="208" t="s">
        <v>78</v>
      </c>
      <c r="AW166" s="208" t="s">
        <v>7</v>
      </c>
      <c r="AX166" s="208" t="s">
        <v>74</v>
      </c>
      <c r="AY166" s="220" t="s">
        <v>144</v>
      </c>
    </row>
    <row r="167" spans="2:65" s="27" customFormat="1" ht="16.5" customHeight="1">
      <c r="B167" s="28"/>
      <c r="C167" s="245" t="s">
        <v>366</v>
      </c>
      <c r="D167" s="245" t="s">
        <v>281</v>
      </c>
      <c r="E167" s="246" t="s">
        <v>1583</v>
      </c>
      <c r="F167" s="247" t="s">
        <v>1584</v>
      </c>
      <c r="G167" s="248" t="s">
        <v>307</v>
      </c>
      <c r="H167" s="249">
        <v>2.03</v>
      </c>
      <c r="I167" s="250"/>
      <c r="J167" s="251"/>
      <c r="K167" s="252">
        <f aca="true" t="shared" si="14" ref="K167:K177">ROUND(P167*H167,2)</f>
        <v>0</v>
      </c>
      <c r="L167" s="247"/>
      <c r="M167" s="253"/>
      <c r="N167" s="254"/>
      <c r="O167" s="204" t="s">
        <v>38</v>
      </c>
      <c r="P167" s="125">
        <f aca="true" t="shared" si="15" ref="P167:P177">I167+J167</f>
        <v>0</v>
      </c>
      <c r="Q167" s="125">
        <f aca="true" t="shared" si="16" ref="Q167:Q177">ROUND(I167*H167,2)</f>
        <v>0</v>
      </c>
      <c r="R167" s="125">
        <f aca="true" t="shared" si="17" ref="R167:R177">ROUND(J167*H167,2)</f>
        <v>0</v>
      </c>
      <c r="S167" s="29"/>
      <c r="T167" s="205">
        <f aca="true" t="shared" si="18" ref="T167:T177">S167*H167</f>
        <v>0</v>
      </c>
      <c r="U167" s="205">
        <v>0.01122</v>
      </c>
      <c r="V167" s="205">
        <f aca="true" t="shared" si="19" ref="V167:V177">U167*H167</f>
        <v>0.0227766</v>
      </c>
      <c r="W167" s="205">
        <v>0</v>
      </c>
      <c r="X167" s="206">
        <f aca="true" t="shared" si="20" ref="X167:X177">W167*H167</f>
        <v>0</v>
      </c>
      <c r="AR167" s="10" t="s">
        <v>96</v>
      </c>
      <c r="AT167" s="10" t="s">
        <v>281</v>
      </c>
      <c r="AU167" s="10" t="s">
        <v>78</v>
      </c>
      <c r="AY167" s="10" t="s">
        <v>144</v>
      </c>
      <c r="BE167" s="207">
        <f aca="true" t="shared" si="21" ref="BE167:BE177">IF(O167="základní",K167,0)</f>
        <v>0</v>
      </c>
      <c r="BF167" s="207">
        <f aca="true" t="shared" si="22" ref="BF167:BF177">IF(O167="snížená",K167,0)</f>
        <v>0</v>
      </c>
      <c r="BG167" s="207">
        <f aca="true" t="shared" si="23" ref="BG167:BG177">IF(O167="zákl. přenesená",K167,0)</f>
        <v>0</v>
      </c>
      <c r="BH167" s="207">
        <f aca="true" t="shared" si="24" ref="BH167:BH177">IF(O167="sníž. přenesená",K167,0)</f>
        <v>0</v>
      </c>
      <c r="BI167" s="207">
        <f aca="true" t="shared" si="25" ref="BI167:BI177">IF(O167="nulová",K167,0)</f>
        <v>0</v>
      </c>
      <c r="BJ167" s="10" t="s">
        <v>74</v>
      </c>
      <c r="BK167" s="207">
        <f aca="true" t="shared" si="26" ref="BK167:BK177">ROUND(P167*H167,2)</f>
        <v>0</v>
      </c>
      <c r="BL167" s="10" t="s">
        <v>84</v>
      </c>
      <c r="BM167" s="10" t="s">
        <v>1585</v>
      </c>
    </row>
    <row r="168" spans="2:65" s="27" customFormat="1" ht="16.5" customHeight="1">
      <c r="B168" s="28"/>
      <c r="C168" s="196" t="s">
        <v>370</v>
      </c>
      <c r="D168" s="196" t="s">
        <v>146</v>
      </c>
      <c r="E168" s="197" t="s">
        <v>1268</v>
      </c>
      <c r="F168" s="198" t="s">
        <v>1269</v>
      </c>
      <c r="G168" s="199" t="s">
        <v>307</v>
      </c>
      <c r="H168" s="200">
        <v>1</v>
      </c>
      <c r="I168" s="201"/>
      <c r="J168" s="201"/>
      <c r="K168" s="202">
        <f t="shared" si="14"/>
        <v>0</v>
      </c>
      <c r="L168" s="198"/>
      <c r="M168" s="49"/>
      <c r="N168" s="203"/>
      <c r="O168" s="204" t="s">
        <v>38</v>
      </c>
      <c r="P168" s="125">
        <f t="shared" si="15"/>
        <v>0</v>
      </c>
      <c r="Q168" s="125">
        <f t="shared" si="16"/>
        <v>0</v>
      </c>
      <c r="R168" s="125">
        <f t="shared" si="17"/>
        <v>0</v>
      </c>
      <c r="S168" s="29"/>
      <c r="T168" s="205">
        <f t="shared" si="18"/>
        <v>0</v>
      </c>
      <c r="U168" s="205">
        <v>0.00301</v>
      </c>
      <c r="V168" s="205">
        <f t="shared" si="19"/>
        <v>0.00301</v>
      </c>
      <c r="W168" s="205">
        <v>0</v>
      </c>
      <c r="X168" s="206">
        <f t="shared" si="20"/>
        <v>0</v>
      </c>
      <c r="AR168" s="10" t="s">
        <v>84</v>
      </c>
      <c r="AT168" s="10" t="s">
        <v>146</v>
      </c>
      <c r="AU168" s="10" t="s">
        <v>78</v>
      </c>
      <c r="AY168" s="10" t="s">
        <v>144</v>
      </c>
      <c r="BE168" s="207">
        <f t="shared" si="21"/>
        <v>0</v>
      </c>
      <c r="BF168" s="207">
        <f t="shared" si="22"/>
        <v>0</v>
      </c>
      <c r="BG168" s="207">
        <f t="shared" si="23"/>
        <v>0</v>
      </c>
      <c r="BH168" s="207">
        <f t="shared" si="24"/>
        <v>0</v>
      </c>
      <c r="BI168" s="207">
        <f t="shared" si="25"/>
        <v>0</v>
      </c>
      <c r="BJ168" s="10" t="s">
        <v>74</v>
      </c>
      <c r="BK168" s="207">
        <f t="shared" si="26"/>
        <v>0</v>
      </c>
      <c r="BL168" s="10" t="s">
        <v>84</v>
      </c>
      <c r="BM168" s="10" t="s">
        <v>1586</v>
      </c>
    </row>
    <row r="169" spans="2:65" s="27" customFormat="1" ht="16.5" customHeight="1">
      <c r="B169" s="28"/>
      <c r="C169" s="245" t="s">
        <v>374</v>
      </c>
      <c r="D169" s="245" t="s">
        <v>281</v>
      </c>
      <c r="E169" s="246" t="s">
        <v>1271</v>
      </c>
      <c r="F169" s="247" t="s">
        <v>1272</v>
      </c>
      <c r="G169" s="248" t="s">
        <v>307</v>
      </c>
      <c r="H169" s="249">
        <v>1.01</v>
      </c>
      <c r="I169" s="250"/>
      <c r="J169" s="251"/>
      <c r="K169" s="252">
        <f t="shared" si="14"/>
        <v>0</v>
      </c>
      <c r="L169" s="247"/>
      <c r="M169" s="253"/>
      <c r="N169" s="254"/>
      <c r="O169" s="204" t="s">
        <v>38</v>
      </c>
      <c r="P169" s="125">
        <f t="shared" si="15"/>
        <v>0</v>
      </c>
      <c r="Q169" s="125">
        <f t="shared" si="16"/>
        <v>0</v>
      </c>
      <c r="R169" s="125">
        <f t="shared" si="17"/>
        <v>0</v>
      </c>
      <c r="S169" s="29"/>
      <c r="T169" s="205">
        <f t="shared" si="18"/>
        <v>0</v>
      </c>
      <c r="U169" s="205">
        <v>0.064</v>
      </c>
      <c r="V169" s="205">
        <f t="shared" si="19"/>
        <v>0.06464</v>
      </c>
      <c r="W169" s="205">
        <v>0</v>
      </c>
      <c r="X169" s="206">
        <f t="shared" si="20"/>
        <v>0</v>
      </c>
      <c r="AR169" s="10" t="s">
        <v>96</v>
      </c>
      <c r="AT169" s="10" t="s">
        <v>281</v>
      </c>
      <c r="AU169" s="10" t="s">
        <v>78</v>
      </c>
      <c r="AY169" s="10" t="s">
        <v>144</v>
      </c>
      <c r="BE169" s="207">
        <f t="shared" si="21"/>
        <v>0</v>
      </c>
      <c r="BF169" s="207">
        <f t="shared" si="22"/>
        <v>0</v>
      </c>
      <c r="BG169" s="207">
        <f t="shared" si="23"/>
        <v>0</v>
      </c>
      <c r="BH169" s="207">
        <f t="shared" si="24"/>
        <v>0</v>
      </c>
      <c r="BI169" s="207">
        <f t="shared" si="25"/>
        <v>0</v>
      </c>
      <c r="BJ169" s="10" t="s">
        <v>74</v>
      </c>
      <c r="BK169" s="207">
        <f t="shared" si="26"/>
        <v>0</v>
      </c>
      <c r="BL169" s="10" t="s">
        <v>84</v>
      </c>
      <c r="BM169" s="10" t="s">
        <v>1587</v>
      </c>
    </row>
    <row r="170" spans="2:65" s="27" customFormat="1" ht="16.5" customHeight="1">
      <c r="B170" s="28"/>
      <c r="C170" s="245" t="s">
        <v>378</v>
      </c>
      <c r="D170" s="245" t="s">
        <v>281</v>
      </c>
      <c r="E170" s="246" t="s">
        <v>1274</v>
      </c>
      <c r="F170" s="247" t="s">
        <v>1275</v>
      </c>
      <c r="G170" s="248" t="s">
        <v>307</v>
      </c>
      <c r="H170" s="249">
        <v>1</v>
      </c>
      <c r="I170" s="250"/>
      <c r="J170" s="251"/>
      <c r="K170" s="252">
        <f t="shared" si="14"/>
        <v>0</v>
      </c>
      <c r="L170" s="247"/>
      <c r="M170" s="253"/>
      <c r="N170" s="254"/>
      <c r="O170" s="204" t="s">
        <v>38</v>
      </c>
      <c r="P170" s="125">
        <f t="shared" si="15"/>
        <v>0</v>
      </c>
      <c r="Q170" s="125">
        <f t="shared" si="16"/>
        <v>0</v>
      </c>
      <c r="R170" s="125">
        <f t="shared" si="17"/>
        <v>0</v>
      </c>
      <c r="S170" s="29"/>
      <c r="T170" s="205">
        <f t="shared" si="18"/>
        <v>0</v>
      </c>
      <c r="U170" s="205">
        <v>0.005</v>
      </c>
      <c r="V170" s="205">
        <f t="shared" si="19"/>
        <v>0.005</v>
      </c>
      <c r="W170" s="205">
        <v>0</v>
      </c>
      <c r="X170" s="206">
        <f t="shared" si="20"/>
        <v>0</v>
      </c>
      <c r="AR170" s="10" t="s">
        <v>96</v>
      </c>
      <c r="AT170" s="10" t="s">
        <v>281</v>
      </c>
      <c r="AU170" s="10" t="s">
        <v>78</v>
      </c>
      <c r="AY170" s="10" t="s">
        <v>144</v>
      </c>
      <c r="BE170" s="207">
        <f t="shared" si="21"/>
        <v>0</v>
      </c>
      <c r="BF170" s="207">
        <f t="shared" si="22"/>
        <v>0</v>
      </c>
      <c r="BG170" s="207">
        <f t="shared" si="23"/>
        <v>0</v>
      </c>
      <c r="BH170" s="207">
        <f t="shared" si="24"/>
        <v>0</v>
      </c>
      <c r="BI170" s="207">
        <f t="shared" si="25"/>
        <v>0</v>
      </c>
      <c r="BJ170" s="10" t="s">
        <v>74</v>
      </c>
      <c r="BK170" s="207">
        <f t="shared" si="26"/>
        <v>0</v>
      </c>
      <c r="BL170" s="10" t="s">
        <v>84</v>
      </c>
      <c r="BM170" s="10" t="s">
        <v>1588</v>
      </c>
    </row>
    <row r="171" spans="2:65" s="27" customFormat="1" ht="16.5" customHeight="1">
      <c r="B171" s="28"/>
      <c r="C171" s="196" t="s">
        <v>382</v>
      </c>
      <c r="D171" s="196" t="s">
        <v>146</v>
      </c>
      <c r="E171" s="197" t="s">
        <v>351</v>
      </c>
      <c r="F171" s="198" t="s">
        <v>352</v>
      </c>
      <c r="G171" s="199" t="s">
        <v>161</v>
      </c>
      <c r="H171" s="200">
        <v>22.5</v>
      </c>
      <c r="I171" s="201"/>
      <c r="J171" s="201"/>
      <c r="K171" s="202">
        <f t="shared" si="14"/>
        <v>0</v>
      </c>
      <c r="L171" s="198"/>
      <c r="M171" s="49"/>
      <c r="N171" s="203"/>
      <c r="O171" s="204" t="s">
        <v>38</v>
      </c>
      <c r="P171" s="125">
        <f t="shared" si="15"/>
        <v>0</v>
      </c>
      <c r="Q171" s="125">
        <f t="shared" si="16"/>
        <v>0</v>
      </c>
      <c r="R171" s="125">
        <f t="shared" si="17"/>
        <v>0</v>
      </c>
      <c r="S171" s="29"/>
      <c r="T171" s="205">
        <f t="shared" si="18"/>
        <v>0</v>
      </c>
      <c r="U171" s="205">
        <v>0</v>
      </c>
      <c r="V171" s="205">
        <f t="shared" si="19"/>
        <v>0</v>
      </c>
      <c r="W171" s="205">
        <v>0</v>
      </c>
      <c r="X171" s="206">
        <f t="shared" si="20"/>
        <v>0</v>
      </c>
      <c r="AR171" s="10" t="s">
        <v>84</v>
      </c>
      <c r="AT171" s="10" t="s">
        <v>146</v>
      </c>
      <c r="AU171" s="10" t="s">
        <v>78</v>
      </c>
      <c r="AY171" s="10" t="s">
        <v>144</v>
      </c>
      <c r="BE171" s="207">
        <f t="shared" si="21"/>
        <v>0</v>
      </c>
      <c r="BF171" s="207">
        <f t="shared" si="22"/>
        <v>0</v>
      </c>
      <c r="BG171" s="207">
        <f t="shared" si="23"/>
        <v>0</v>
      </c>
      <c r="BH171" s="207">
        <f t="shared" si="24"/>
        <v>0</v>
      </c>
      <c r="BI171" s="207">
        <f t="shared" si="25"/>
        <v>0</v>
      </c>
      <c r="BJ171" s="10" t="s">
        <v>74</v>
      </c>
      <c r="BK171" s="207">
        <f t="shared" si="26"/>
        <v>0</v>
      </c>
      <c r="BL171" s="10" t="s">
        <v>84</v>
      </c>
      <c r="BM171" s="10" t="s">
        <v>1589</v>
      </c>
    </row>
    <row r="172" spans="2:65" s="27" customFormat="1" ht="16.5" customHeight="1">
      <c r="B172" s="28"/>
      <c r="C172" s="196" t="s">
        <v>386</v>
      </c>
      <c r="D172" s="196" t="s">
        <v>146</v>
      </c>
      <c r="E172" s="197" t="s">
        <v>1299</v>
      </c>
      <c r="F172" s="198" t="s">
        <v>1300</v>
      </c>
      <c r="G172" s="199" t="s">
        <v>161</v>
      </c>
      <c r="H172" s="200">
        <v>22.5</v>
      </c>
      <c r="I172" s="201"/>
      <c r="J172" s="201"/>
      <c r="K172" s="202">
        <f t="shared" si="14"/>
        <v>0</v>
      </c>
      <c r="L172" s="198"/>
      <c r="M172" s="49"/>
      <c r="N172" s="203"/>
      <c r="O172" s="204" t="s">
        <v>38</v>
      </c>
      <c r="P172" s="125">
        <f t="shared" si="15"/>
        <v>0</v>
      </c>
      <c r="Q172" s="125">
        <f t="shared" si="16"/>
        <v>0</v>
      </c>
      <c r="R172" s="125">
        <f t="shared" si="17"/>
        <v>0</v>
      </c>
      <c r="S172" s="29"/>
      <c r="T172" s="205">
        <f t="shared" si="18"/>
        <v>0</v>
      </c>
      <c r="U172" s="205">
        <v>0</v>
      </c>
      <c r="V172" s="205">
        <f t="shared" si="19"/>
        <v>0</v>
      </c>
      <c r="W172" s="205">
        <v>0</v>
      </c>
      <c r="X172" s="206">
        <f t="shared" si="20"/>
        <v>0</v>
      </c>
      <c r="AR172" s="10" t="s">
        <v>84</v>
      </c>
      <c r="AT172" s="10" t="s">
        <v>146</v>
      </c>
      <c r="AU172" s="10" t="s">
        <v>78</v>
      </c>
      <c r="AY172" s="10" t="s">
        <v>144</v>
      </c>
      <c r="BE172" s="207">
        <f t="shared" si="21"/>
        <v>0</v>
      </c>
      <c r="BF172" s="207">
        <f t="shared" si="22"/>
        <v>0</v>
      </c>
      <c r="BG172" s="207">
        <f t="shared" si="23"/>
        <v>0</v>
      </c>
      <c r="BH172" s="207">
        <f t="shared" si="24"/>
        <v>0</v>
      </c>
      <c r="BI172" s="207">
        <f t="shared" si="25"/>
        <v>0</v>
      </c>
      <c r="BJ172" s="10" t="s">
        <v>74</v>
      </c>
      <c r="BK172" s="207">
        <f t="shared" si="26"/>
        <v>0</v>
      </c>
      <c r="BL172" s="10" t="s">
        <v>84</v>
      </c>
      <c r="BM172" s="10" t="s">
        <v>1590</v>
      </c>
    </row>
    <row r="173" spans="2:65" s="27" customFormat="1" ht="16.5" customHeight="1">
      <c r="B173" s="28"/>
      <c r="C173" s="196" t="s">
        <v>390</v>
      </c>
      <c r="D173" s="196" t="s">
        <v>146</v>
      </c>
      <c r="E173" s="197" t="s">
        <v>355</v>
      </c>
      <c r="F173" s="198" t="s">
        <v>1305</v>
      </c>
      <c r="G173" s="199" t="s">
        <v>307</v>
      </c>
      <c r="H173" s="200">
        <v>1</v>
      </c>
      <c r="I173" s="201"/>
      <c r="J173" s="201"/>
      <c r="K173" s="202">
        <f t="shared" si="14"/>
        <v>0</v>
      </c>
      <c r="L173" s="198"/>
      <c r="M173" s="49"/>
      <c r="N173" s="203"/>
      <c r="O173" s="204" t="s">
        <v>38</v>
      </c>
      <c r="P173" s="125">
        <f t="shared" si="15"/>
        <v>0</v>
      </c>
      <c r="Q173" s="125">
        <f t="shared" si="16"/>
        <v>0</v>
      </c>
      <c r="R173" s="125">
        <f t="shared" si="17"/>
        <v>0</v>
      </c>
      <c r="S173" s="29"/>
      <c r="T173" s="205">
        <f t="shared" si="18"/>
        <v>0</v>
      </c>
      <c r="U173" s="205">
        <v>0.46156</v>
      </c>
      <c r="V173" s="205">
        <f t="shared" si="19"/>
        <v>0.46156</v>
      </c>
      <c r="W173" s="205">
        <v>0</v>
      </c>
      <c r="X173" s="206">
        <f t="shared" si="20"/>
        <v>0</v>
      </c>
      <c r="AR173" s="10" t="s">
        <v>84</v>
      </c>
      <c r="AT173" s="10" t="s">
        <v>146</v>
      </c>
      <c r="AU173" s="10" t="s">
        <v>78</v>
      </c>
      <c r="AY173" s="10" t="s">
        <v>144</v>
      </c>
      <c r="BE173" s="207">
        <f t="shared" si="21"/>
        <v>0</v>
      </c>
      <c r="BF173" s="207">
        <f t="shared" si="22"/>
        <v>0</v>
      </c>
      <c r="BG173" s="207">
        <f t="shared" si="23"/>
        <v>0</v>
      </c>
      <c r="BH173" s="207">
        <f t="shared" si="24"/>
        <v>0</v>
      </c>
      <c r="BI173" s="207">
        <f t="shared" si="25"/>
        <v>0</v>
      </c>
      <c r="BJ173" s="10" t="s">
        <v>74</v>
      </c>
      <c r="BK173" s="207">
        <f t="shared" si="26"/>
        <v>0</v>
      </c>
      <c r="BL173" s="10" t="s">
        <v>84</v>
      </c>
      <c r="BM173" s="10" t="s">
        <v>1591</v>
      </c>
    </row>
    <row r="174" spans="2:65" s="27" customFormat="1" ht="16.5" customHeight="1">
      <c r="B174" s="28"/>
      <c r="C174" s="245" t="s">
        <v>394</v>
      </c>
      <c r="D174" s="245" t="s">
        <v>281</v>
      </c>
      <c r="E174" s="246" t="s">
        <v>607</v>
      </c>
      <c r="F174" s="247" t="s">
        <v>608</v>
      </c>
      <c r="G174" s="248" t="s">
        <v>307</v>
      </c>
      <c r="H174" s="249">
        <v>1</v>
      </c>
      <c r="I174" s="250"/>
      <c r="J174" s="251"/>
      <c r="K174" s="252">
        <f t="shared" si="14"/>
        <v>0</v>
      </c>
      <c r="L174" s="247"/>
      <c r="M174" s="253"/>
      <c r="N174" s="254"/>
      <c r="O174" s="204" t="s">
        <v>38</v>
      </c>
      <c r="P174" s="125">
        <f t="shared" si="15"/>
        <v>0</v>
      </c>
      <c r="Q174" s="125">
        <f t="shared" si="16"/>
        <v>0</v>
      </c>
      <c r="R174" s="125">
        <f t="shared" si="17"/>
        <v>0</v>
      </c>
      <c r="S174" s="29"/>
      <c r="T174" s="205">
        <f t="shared" si="18"/>
        <v>0</v>
      </c>
      <c r="U174" s="205">
        <v>0.0065</v>
      </c>
      <c r="V174" s="205">
        <f t="shared" si="19"/>
        <v>0.0065</v>
      </c>
      <c r="W174" s="205">
        <v>0</v>
      </c>
      <c r="X174" s="206">
        <f t="shared" si="20"/>
        <v>0</v>
      </c>
      <c r="AR174" s="10" t="s">
        <v>96</v>
      </c>
      <c r="AT174" s="10" t="s">
        <v>281</v>
      </c>
      <c r="AU174" s="10" t="s">
        <v>78</v>
      </c>
      <c r="AY174" s="10" t="s">
        <v>144</v>
      </c>
      <c r="BE174" s="207">
        <f t="shared" si="21"/>
        <v>0</v>
      </c>
      <c r="BF174" s="207">
        <f t="shared" si="22"/>
        <v>0</v>
      </c>
      <c r="BG174" s="207">
        <f t="shared" si="23"/>
        <v>0</v>
      </c>
      <c r="BH174" s="207">
        <f t="shared" si="24"/>
        <v>0</v>
      </c>
      <c r="BI174" s="207">
        <f t="shared" si="25"/>
        <v>0</v>
      </c>
      <c r="BJ174" s="10" t="s">
        <v>74</v>
      </c>
      <c r="BK174" s="207">
        <f t="shared" si="26"/>
        <v>0</v>
      </c>
      <c r="BL174" s="10" t="s">
        <v>84</v>
      </c>
      <c r="BM174" s="10" t="s">
        <v>1592</v>
      </c>
    </row>
    <row r="175" spans="2:65" s="27" customFormat="1" ht="16.5" customHeight="1">
      <c r="B175" s="28"/>
      <c r="C175" s="196" t="s">
        <v>398</v>
      </c>
      <c r="D175" s="196" t="s">
        <v>146</v>
      </c>
      <c r="E175" s="197" t="s">
        <v>1311</v>
      </c>
      <c r="F175" s="198" t="s">
        <v>1312</v>
      </c>
      <c r="G175" s="199" t="s">
        <v>307</v>
      </c>
      <c r="H175" s="200">
        <v>1</v>
      </c>
      <c r="I175" s="201"/>
      <c r="J175" s="201"/>
      <c r="K175" s="202">
        <f t="shared" si="14"/>
        <v>0</v>
      </c>
      <c r="L175" s="198"/>
      <c r="M175" s="49"/>
      <c r="N175" s="203"/>
      <c r="O175" s="204" t="s">
        <v>38</v>
      </c>
      <c r="P175" s="125">
        <f t="shared" si="15"/>
        <v>0</v>
      </c>
      <c r="Q175" s="125">
        <f t="shared" si="16"/>
        <v>0</v>
      </c>
      <c r="R175" s="125">
        <f t="shared" si="17"/>
        <v>0</v>
      </c>
      <c r="S175" s="29"/>
      <c r="T175" s="205">
        <f t="shared" si="18"/>
        <v>0</v>
      </c>
      <c r="U175" s="205">
        <v>0.12303000000000001</v>
      </c>
      <c r="V175" s="205">
        <f t="shared" si="19"/>
        <v>0.12303000000000001</v>
      </c>
      <c r="W175" s="205">
        <v>0</v>
      </c>
      <c r="X175" s="206">
        <f t="shared" si="20"/>
        <v>0</v>
      </c>
      <c r="AR175" s="10" t="s">
        <v>84</v>
      </c>
      <c r="AT175" s="10" t="s">
        <v>146</v>
      </c>
      <c r="AU175" s="10" t="s">
        <v>78</v>
      </c>
      <c r="AY175" s="10" t="s">
        <v>144</v>
      </c>
      <c r="BE175" s="207">
        <f t="shared" si="21"/>
        <v>0</v>
      </c>
      <c r="BF175" s="207">
        <f t="shared" si="22"/>
        <v>0</v>
      </c>
      <c r="BG175" s="207">
        <f t="shared" si="23"/>
        <v>0</v>
      </c>
      <c r="BH175" s="207">
        <f t="shared" si="24"/>
        <v>0</v>
      </c>
      <c r="BI175" s="207">
        <f t="shared" si="25"/>
        <v>0</v>
      </c>
      <c r="BJ175" s="10" t="s">
        <v>74</v>
      </c>
      <c r="BK175" s="207">
        <f t="shared" si="26"/>
        <v>0</v>
      </c>
      <c r="BL175" s="10" t="s">
        <v>84</v>
      </c>
      <c r="BM175" s="10" t="s">
        <v>1593</v>
      </c>
    </row>
    <row r="176" spans="2:65" s="27" customFormat="1" ht="16.5" customHeight="1">
      <c r="B176" s="28"/>
      <c r="C176" s="245" t="s">
        <v>402</v>
      </c>
      <c r="D176" s="245" t="s">
        <v>281</v>
      </c>
      <c r="E176" s="246" t="s">
        <v>1314</v>
      </c>
      <c r="F176" s="247" t="s">
        <v>1315</v>
      </c>
      <c r="G176" s="248" t="s">
        <v>307</v>
      </c>
      <c r="H176" s="249">
        <v>1</v>
      </c>
      <c r="I176" s="250"/>
      <c r="J176" s="251"/>
      <c r="K176" s="252">
        <f t="shared" si="14"/>
        <v>0</v>
      </c>
      <c r="L176" s="247"/>
      <c r="M176" s="253"/>
      <c r="N176" s="254"/>
      <c r="O176" s="204" t="s">
        <v>38</v>
      </c>
      <c r="P176" s="125">
        <f t="shared" si="15"/>
        <v>0</v>
      </c>
      <c r="Q176" s="125">
        <f t="shared" si="16"/>
        <v>0</v>
      </c>
      <c r="R176" s="125">
        <f t="shared" si="17"/>
        <v>0</v>
      </c>
      <c r="S176" s="29"/>
      <c r="T176" s="205">
        <f t="shared" si="18"/>
        <v>0</v>
      </c>
      <c r="U176" s="205">
        <v>0.01123</v>
      </c>
      <c r="V176" s="205">
        <f t="shared" si="19"/>
        <v>0.01123</v>
      </c>
      <c r="W176" s="205">
        <v>0</v>
      </c>
      <c r="X176" s="206">
        <f t="shared" si="20"/>
        <v>0</v>
      </c>
      <c r="AR176" s="10" t="s">
        <v>96</v>
      </c>
      <c r="AT176" s="10" t="s">
        <v>281</v>
      </c>
      <c r="AU176" s="10" t="s">
        <v>78</v>
      </c>
      <c r="AY176" s="10" t="s">
        <v>144</v>
      </c>
      <c r="BE176" s="207">
        <f t="shared" si="21"/>
        <v>0</v>
      </c>
      <c r="BF176" s="207">
        <f t="shared" si="22"/>
        <v>0</v>
      </c>
      <c r="BG176" s="207">
        <f t="shared" si="23"/>
        <v>0</v>
      </c>
      <c r="BH176" s="207">
        <f t="shared" si="24"/>
        <v>0</v>
      </c>
      <c r="BI176" s="207">
        <f t="shared" si="25"/>
        <v>0</v>
      </c>
      <c r="BJ176" s="10" t="s">
        <v>74</v>
      </c>
      <c r="BK176" s="207">
        <f t="shared" si="26"/>
        <v>0</v>
      </c>
      <c r="BL176" s="10" t="s">
        <v>84</v>
      </c>
      <c r="BM176" s="10" t="s">
        <v>1594</v>
      </c>
    </row>
    <row r="177" spans="2:65" s="27" customFormat="1" ht="16.5" customHeight="1">
      <c r="B177" s="28"/>
      <c r="C177" s="196" t="s">
        <v>406</v>
      </c>
      <c r="D177" s="196" t="s">
        <v>146</v>
      </c>
      <c r="E177" s="197" t="s">
        <v>645</v>
      </c>
      <c r="F177" s="198" t="s">
        <v>646</v>
      </c>
      <c r="G177" s="199" t="s">
        <v>307</v>
      </c>
      <c r="H177" s="200">
        <v>1</v>
      </c>
      <c r="I177" s="201"/>
      <c r="J177" s="201"/>
      <c r="K177" s="202">
        <f t="shared" si="14"/>
        <v>0</v>
      </c>
      <c r="L177" s="198"/>
      <c r="M177" s="49"/>
      <c r="N177" s="203"/>
      <c r="O177" s="204" t="s">
        <v>38</v>
      </c>
      <c r="P177" s="125">
        <f t="shared" si="15"/>
        <v>0</v>
      </c>
      <c r="Q177" s="125">
        <f t="shared" si="16"/>
        <v>0</v>
      </c>
      <c r="R177" s="125">
        <f t="shared" si="17"/>
        <v>0</v>
      </c>
      <c r="S177" s="29"/>
      <c r="T177" s="205">
        <f t="shared" si="18"/>
        <v>0</v>
      </c>
      <c r="U177" s="205">
        <v>0.00031</v>
      </c>
      <c r="V177" s="205">
        <f t="shared" si="19"/>
        <v>0.00031</v>
      </c>
      <c r="W177" s="205">
        <v>0</v>
      </c>
      <c r="X177" s="206">
        <f t="shared" si="20"/>
        <v>0</v>
      </c>
      <c r="AR177" s="10" t="s">
        <v>84</v>
      </c>
      <c r="AT177" s="10" t="s">
        <v>146</v>
      </c>
      <c r="AU177" s="10" t="s">
        <v>78</v>
      </c>
      <c r="AY177" s="10" t="s">
        <v>144</v>
      </c>
      <c r="BE177" s="207">
        <f t="shared" si="21"/>
        <v>0</v>
      </c>
      <c r="BF177" s="207">
        <f t="shared" si="22"/>
        <v>0</v>
      </c>
      <c r="BG177" s="207">
        <f t="shared" si="23"/>
        <v>0</v>
      </c>
      <c r="BH177" s="207">
        <f t="shared" si="24"/>
        <v>0</v>
      </c>
      <c r="BI177" s="207">
        <f t="shared" si="25"/>
        <v>0</v>
      </c>
      <c r="BJ177" s="10" t="s">
        <v>74</v>
      </c>
      <c r="BK177" s="207">
        <f t="shared" si="26"/>
        <v>0</v>
      </c>
      <c r="BL177" s="10" t="s">
        <v>84</v>
      </c>
      <c r="BM177" s="10" t="s">
        <v>1595</v>
      </c>
    </row>
    <row r="178" spans="2:63" s="178" customFormat="1" ht="29.25" customHeight="1">
      <c r="B178" s="179"/>
      <c r="C178" s="180"/>
      <c r="D178" s="181" t="s">
        <v>68</v>
      </c>
      <c r="E178" s="194" t="s">
        <v>187</v>
      </c>
      <c r="F178" s="194" t="s">
        <v>649</v>
      </c>
      <c r="G178" s="180"/>
      <c r="H178" s="180"/>
      <c r="I178" s="183"/>
      <c r="J178" s="183"/>
      <c r="K178" s="195">
        <f>BK178</f>
        <v>0</v>
      </c>
      <c r="L178" s="180"/>
      <c r="M178" s="185"/>
      <c r="N178" s="186"/>
      <c r="O178" s="187"/>
      <c r="P178" s="187"/>
      <c r="Q178" s="188">
        <f>SUM(Q179:Q181)</f>
        <v>0</v>
      </c>
      <c r="R178" s="188">
        <f>SUM(R179:R181)</f>
        <v>0</v>
      </c>
      <c r="S178" s="187"/>
      <c r="T178" s="189">
        <f>SUM(T179:T181)</f>
        <v>0</v>
      </c>
      <c r="U178" s="187"/>
      <c r="V178" s="189">
        <f>SUM(V179:V181)</f>
        <v>0</v>
      </c>
      <c r="W178" s="187"/>
      <c r="X178" s="190">
        <f>SUM(X179:X181)</f>
        <v>1.4175</v>
      </c>
      <c r="AR178" s="191" t="s">
        <v>74</v>
      </c>
      <c r="AT178" s="192" t="s">
        <v>68</v>
      </c>
      <c r="AU178" s="192" t="s">
        <v>74</v>
      </c>
      <c r="AY178" s="191" t="s">
        <v>144</v>
      </c>
      <c r="BK178" s="193">
        <f>SUM(BK179:BK181)</f>
        <v>0</v>
      </c>
    </row>
    <row r="179" spans="2:65" s="27" customFormat="1" ht="16.5" customHeight="1">
      <c r="B179" s="28"/>
      <c r="C179" s="196" t="s">
        <v>410</v>
      </c>
      <c r="D179" s="196" t="s">
        <v>146</v>
      </c>
      <c r="E179" s="197" t="s">
        <v>865</v>
      </c>
      <c r="F179" s="198" t="s">
        <v>866</v>
      </c>
      <c r="G179" s="199" t="s">
        <v>161</v>
      </c>
      <c r="H179" s="200">
        <v>1.8</v>
      </c>
      <c r="I179" s="201"/>
      <c r="J179" s="201"/>
      <c r="K179" s="202">
        <f>ROUND(P179*H179,2)</f>
        <v>0</v>
      </c>
      <c r="L179" s="198"/>
      <c r="M179" s="49"/>
      <c r="N179" s="203"/>
      <c r="O179" s="204" t="s">
        <v>38</v>
      </c>
      <c r="P179" s="125">
        <f>I179+J179</f>
        <v>0</v>
      </c>
      <c r="Q179" s="125">
        <f>ROUND(I179*H179,2)</f>
        <v>0</v>
      </c>
      <c r="R179" s="125">
        <f>ROUND(J179*H179,2)</f>
        <v>0</v>
      </c>
      <c r="S179" s="29"/>
      <c r="T179" s="205">
        <f>S179*H179</f>
        <v>0</v>
      </c>
      <c r="U179" s="205">
        <v>0</v>
      </c>
      <c r="V179" s="205">
        <f>U179*H179</f>
        <v>0</v>
      </c>
      <c r="W179" s="205">
        <v>0</v>
      </c>
      <c r="X179" s="206">
        <f>W179*H179</f>
        <v>0</v>
      </c>
      <c r="AR179" s="10" t="s">
        <v>84</v>
      </c>
      <c r="AT179" s="10" t="s">
        <v>146</v>
      </c>
      <c r="AU179" s="10" t="s">
        <v>78</v>
      </c>
      <c r="AY179" s="10" t="s">
        <v>144</v>
      </c>
      <c r="BE179" s="207">
        <f>IF(O179="základní",K179,0)</f>
        <v>0</v>
      </c>
      <c r="BF179" s="207">
        <f>IF(O179="snížená",K179,0)</f>
        <v>0</v>
      </c>
      <c r="BG179" s="207">
        <f>IF(O179="zákl. přenesená",K179,0)</f>
        <v>0</v>
      </c>
      <c r="BH179" s="207">
        <f>IF(O179="sníž. přenesená",K179,0)</f>
        <v>0</v>
      </c>
      <c r="BI179" s="207">
        <f>IF(O179="nulová",K179,0)</f>
        <v>0</v>
      </c>
      <c r="BJ179" s="10" t="s">
        <v>74</v>
      </c>
      <c r="BK179" s="207">
        <f>ROUND(P179*H179,2)</f>
        <v>0</v>
      </c>
      <c r="BL179" s="10" t="s">
        <v>84</v>
      </c>
      <c r="BM179" s="10" t="s">
        <v>1596</v>
      </c>
    </row>
    <row r="180" spans="2:65" s="27" customFormat="1" ht="16.5" customHeight="1">
      <c r="B180" s="28"/>
      <c r="C180" s="196" t="s">
        <v>414</v>
      </c>
      <c r="D180" s="196" t="s">
        <v>146</v>
      </c>
      <c r="E180" s="197" t="s">
        <v>870</v>
      </c>
      <c r="F180" s="198" t="s">
        <v>871</v>
      </c>
      <c r="G180" s="199" t="s">
        <v>161</v>
      </c>
      <c r="H180" s="200">
        <v>1.8</v>
      </c>
      <c r="I180" s="201"/>
      <c r="J180" s="201"/>
      <c r="K180" s="202">
        <f>ROUND(P180*H180,2)</f>
        <v>0</v>
      </c>
      <c r="L180" s="198"/>
      <c r="M180" s="49"/>
      <c r="N180" s="203"/>
      <c r="O180" s="204" t="s">
        <v>38</v>
      </c>
      <c r="P180" s="125">
        <f>I180+J180</f>
        <v>0</v>
      </c>
      <c r="Q180" s="125">
        <f>ROUND(I180*H180,2)</f>
        <v>0</v>
      </c>
      <c r="R180" s="125">
        <f>ROUND(J180*H180,2)</f>
        <v>0</v>
      </c>
      <c r="S180" s="29"/>
      <c r="T180" s="205">
        <f>S180*H180</f>
        <v>0</v>
      </c>
      <c r="U180" s="205">
        <v>0</v>
      </c>
      <c r="V180" s="205">
        <f>U180*H180</f>
        <v>0</v>
      </c>
      <c r="W180" s="205">
        <v>0</v>
      </c>
      <c r="X180" s="206">
        <f>W180*H180</f>
        <v>0</v>
      </c>
      <c r="AR180" s="10" t="s">
        <v>84</v>
      </c>
      <c r="AT180" s="10" t="s">
        <v>146</v>
      </c>
      <c r="AU180" s="10" t="s">
        <v>78</v>
      </c>
      <c r="AY180" s="10" t="s">
        <v>144</v>
      </c>
      <c r="BE180" s="207">
        <f>IF(O180="základní",K180,0)</f>
        <v>0</v>
      </c>
      <c r="BF180" s="207">
        <f>IF(O180="snížená",K180,0)</f>
        <v>0</v>
      </c>
      <c r="BG180" s="207">
        <f>IF(O180="zákl. přenesená",K180,0)</f>
        <v>0</v>
      </c>
      <c r="BH180" s="207">
        <f>IF(O180="sníž. přenesená",K180,0)</f>
        <v>0</v>
      </c>
      <c r="BI180" s="207">
        <f>IF(O180="nulová",K180,0)</f>
        <v>0</v>
      </c>
      <c r="BJ180" s="10" t="s">
        <v>74</v>
      </c>
      <c r="BK180" s="207">
        <f>ROUND(P180*H180,2)</f>
        <v>0</v>
      </c>
      <c r="BL180" s="10" t="s">
        <v>84</v>
      </c>
      <c r="BM180" s="10" t="s">
        <v>1597</v>
      </c>
    </row>
    <row r="181" spans="2:65" s="27" customFormat="1" ht="16.5" customHeight="1">
      <c r="B181" s="28"/>
      <c r="C181" s="196" t="s">
        <v>418</v>
      </c>
      <c r="D181" s="196" t="s">
        <v>146</v>
      </c>
      <c r="E181" s="197" t="s">
        <v>1324</v>
      </c>
      <c r="F181" s="198" t="s">
        <v>1325</v>
      </c>
      <c r="G181" s="199" t="s">
        <v>161</v>
      </c>
      <c r="H181" s="200">
        <v>22.5</v>
      </c>
      <c r="I181" s="201"/>
      <c r="J181" s="201"/>
      <c r="K181" s="202">
        <f>ROUND(P181*H181,2)</f>
        <v>0</v>
      </c>
      <c r="L181" s="198"/>
      <c r="M181" s="49"/>
      <c r="N181" s="203"/>
      <c r="O181" s="204" t="s">
        <v>38</v>
      </c>
      <c r="P181" s="125">
        <f>I181+J181</f>
        <v>0</v>
      </c>
      <c r="Q181" s="125">
        <f>ROUND(I181*H181,2)</f>
        <v>0</v>
      </c>
      <c r="R181" s="125">
        <f>ROUND(J181*H181,2)</f>
        <v>0</v>
      </c>
      <c r="S181" s="29"/>
      <c r="T181" s="205">
        <f>S181*H181</f>
        <v>0</v>
      </c>
      <c r="U181" s="205">
        <v>0</v>
      </c>
      <c r="V181" s="205">
        <f>U181*H181</f>
        <v>0</v>
      </c>
      <c r="W181" s="205">
        <v>0.063</v>
      </c>
      <c r="X181" s="206">
        <f>W181*H181</f>
        <v>1.4175</v>
      </c>
      <c r="AR181" s="10" t="s">
        <v>84</v>
      </c>
      <c r="AT181" s="10" t="s">
        <v>146</v>
      </c>
      <c r="AU181" s="10" t="s">
        <v>78</v>
      </c>
      <c r="AY181" s="10" t="s">
        <v>144</v>
      </c>
      <c r="BE181" s="207">
        <f>IF(O181="základní",K181,0)</f>
        <v>0</v>
      </c>
      <c r="BF181" s="207">
        <f>IF(O181="snížená",K181,0)</f>
        <v>0</v>
      </c>
      <c r="BG181" s="207">
        <f>IF(O181="zákl. přenesená",K181,0)</f>
        <v>0</v>
      </c>
      <c r="BH181" s="207">
        <f>IF(O181="sníž. přenesená",K181,0)</f>
        <v>0</v>
      </c>
      <c r="BI181" s="207">
        <f>IF(O181="nulová",K181,0)</f>
        <v>0</v>
      </c>
      <c r="BJ181" s="10" t="s">
        <v>74</v>
      </c>
      <c r="BK181" s="207">
        <f>ROUND(P181*H181,2)</f>
        <v>0</v>
      </c>
      <c r="BL181" s="10" t="s">
        <v>84</v>
      </c>
      <c r="BM181" s="10" t="s">
        <v>1598</v>
      </c>
    </row>
    <row r="182" spans="2:63" s="178" customFormat="1" ht="29.25" customHeight="1">
      <c r="B182" s="179"/>
      <c r="C182" s="180"/>
      <c r="D182" s="181" t="s">
        <v>68</v>
      </c>
      <c r="E182" s="194" t="s">
        <v>889</v>
      </c>
      <c r="F182" s="194" t="s">
        <v>451</v>
      </c>
      <c r="G182" s="180"/>
      <c r="H182" s="180"/>
      <c r="I182" s="183"/>
      <c r="J182" s="183"/>
      <c r="K182" s="195">
        <f>BK182</f>
        <v>0</v>
      </c>
      <c r="L182" s="180"/>
      <c r="M182" s="185"/>
      <c r="N182" s="186"/>
      <c r="O182" s="187"/>
      <c r="P182" s="187"/>
      <c r="Q182" s="188">
        <f>SUM(Q183:Q190)</f>
        <v>0</v>
      </c>
      <c r="R182" s="188">
        <f>SUM(R183:R190)</f>
        <v>0</v>
      </c>
      <c r="S182" s="187"/>
      <c r="T182" s="189">
        <f>SUM(T183:T190)</f>
        <v>0</v>
      </c>
      <c r="U182" s="187"/>
      <c r="V182" s="189">
        <f>SUM(V183:V190)</f>
        <v>0</v>
      </c>
      <c r="W182" s="187"/>
      <c r="X182" s="190">
        <f>SUM(X183:X190)</f>
        <v>0</v>
      </c>
      <c r="AR182" s="191" t="s">
        <v>74</v>
      </c>
      <c r="AT182" s="192" t="s">
        <v>68</v>
      </c>
      <c r="AU182" s="192" t="s">
        <v>74</v>
      </c>
      <c r="AY182" s="191" t="s">
        <v>144</v>
      </c>
      <c r="BK182" s="193">
        <f>SUM(BK183:BK190)</f>
        <v>0</v>
      </c>
    </row>
    <row r="183" spans="2:65" s="27" customFormat="1" ht="16.5" customHeight="1">
      <c r="B183" s="28"/>
      <c r="C183" s="196" t="s">
        <v>422</v>
      </c>
      <c r="D183" s="196" t="s">
        <v>146</v>
      </c>
      <c r="E183" s="197" t="s">
        <v>891</v>
      </c>
      <c r="F183" s="198" t="s">
        <v>892</v>
      </c>
      <c r="G183" s="199" t="s">
        <v>260</v>
      </c>
      <c r="H183" s="200">
        <v>2.872</v>
      </c>
      <c r="I183" s="201"/>
      <c r="J183" s="201"/>
      <c r="K183" s="202">
        <f>ROUND(P183*H183,2)</f>
        <v>0</v>
      </c>
      <c r="L183" s="198"/>
      <c r="M183" s="49"/>
      <c r="N183" s="203"/>
      <c r="O183" s="204" t="s">
        <v>38</v>
      </c>
      <c r="P183" s="125">
        <f>I183+J183</f>
        <v>0</v>
      </c>
      <c r="Q183" s="125">
        <f>ROUND(I183*H183,2)</f>
        <v>0</v>
      </c>
      <c r="R183" s="125">
        <f>ROUND(J183*H183,2)</f>
        <v>0</v>
      </c>
      <c r="S183" s="29"/>
      <c r="T183" s="205">
        <f>S183*H183</f>
        <v>0</v>
      </c>
      <c r="U183" s="205">
        <v>0</v>
      </c>
      <c r="V183" s="205">
        <f>U183*H183</f>
        <v>0</v>
      </c>
      <c r="W183" s="205">
        <v>0</v>
      </c>
      <c r="X183" s="206">
        <f>W183*H183</f>
        <v>0</v>
      </c>
      <c r="AR183" s="10" t="s">
        <v>84</v>
      </c>
      <c r="AT183" s="10" t="s">
        <v>146</v>
      </c>
      <c r="AU183" s="10" t="s">
        <v>78</v>
      </c>
      <c r="AY183" s="10" t="s">
        <v>144</v>
      </c>
      <c r="BE183" s="207">
        <f>IF(O183="základní",K183,0)</f>
        <v>0</v>
      </c>
      <c r="BF183" s="207">
        <f>IF(O183="snížená",K183,0)</f>
        <v>0</v>
      </c>
      <c r="BG183" s="207">
        <f>IF(O183="zákl. přenesená",K183,0)</f>
        <v>0</v>
      </c>
      <c r="BH183" s="207">
        <f>IF(O183="sníž. přenesená",K183,0)</f>
        <v>0</v>
      </c>
      <c r="BI183" s="207">
        <f>IF(O183="nulová",K183,0)</f>
        <v>0</v>
      </c>
      <c r="BJ183" s="10" t="s">
        <v>74</v>
      </c>
      <c r="BK183" s="207">
        <f>ROUND(P183*H183,2)</f>
        <v>0</v>
      </c>
      <c r="BL183" s="10" t="s">
        <v>84</v>
      </c>
      <c r="BM183" s="10" t="s">
        <v>1599</v>
      </c>
    </row>
    <row r="184" spans="2:65" s="27" customFormat="1" ht="16.5" customHeight="1">
      <c r="B184" s="28"/>
      <c r="C184" s="196" t="s">
        <v>426</v>
      </c>
      <c r="D184" s="196" t="s">
        <v>146</v>
      </c>
      <c r="E184" s="197" t="s">
        <v>895</v>
      </c>
      <c r="F184" s="198" t="s">
        <v>896</v>
      </c>
      <c r="G184" s="199" t="s">
        <v>260</v>
      </c>
      <c r="H184" s="200">
        <v>25.848</v>
      </c>
      <c r="I184" s="201"/>
      <c r="J184" s="201"/>
      <c r="K184" s="202">
        <f>ROUND(P184*H184,2)</f>
        <v>0</v>
      </c>
      <c r="L184" s="198"/>
      <c r="M184" s="49"/>
      <c r="N184" s="203"/>
      <c r="O184" s="204" t="s">
        <v>38</v>
      </c>
      <c r="P184" s="125">
        <f>I184+J184</f>
        <v>0</v>
      </c>
      <c r="Q184" s="125">
        <f>ROUND(I184*H184,2)</f>
        <v>0</v>
      </c>
      <c r="R184" s="125">
        <f>ROUND(J184*H184,2)</f>
        <v>0</v>
      </c>
      <c r="S184" s="29"/>
      <c r="T184" s="205">
        <f>S184*H184</f>
        <v>0</v>
      </c>
      <c r="U184" s="205">
        <v>0</v>
      </c>
      <c r="V184" s="205">
        <f>U184*H184</f>
        <v>0</v>
      </c>
      <c r="W184" s="205">
        <v>0</v>
      </c>
      <c r="X184" s="206">
        <f>W184*H184</f>
        <v>0</v>
      </c>
      <c r="AR184" s="10" t="s">
        <v>84</v>
      </c>
      <c r="AT184" s="10" t="s">
        <v>146</v>
      </c>
      <c r="AU184" s="10" t="s">
        <v>78</v>
      </c>
      <c r="AY184" s="10" t="s">
        <v>144</v>
      </c>
      <c r="BE184" s="207">
        <f>IF(O184="základní",K184,0)</f>
        <v>0</v>
      </c>
      <c r="BF184" s="207">
        <f>IF(O184="snížená",K184,0)</f>
        <v>0</v>
      </c>
      <c r="BG184" s="207">
        <f>IF(O184="zákl. přenesená",K184,0)</f>
        <v>0</v>
      </c>
      <c r="BH184" s="207">
        <f>IF(O184="sníž. přenesená",K184,0)</f>
        <v>0</v>
      </c>
      <c r="BI184" s="207">
        <f>IF(O184="nulová",K184,0)</f>
        <v>0</v>
      </c>
      <c r="BJ184" s="10" t="s">
        <v>74</v>
      </c>
      <c r="BK184" s="207">
        <f>ROUND(P184*H184,2)</f>
        <v>0</v>
      </c>
      <c r="BL184" s="10" t="s">
        <v>84</v>
      </c>
      <c r="BM184" s="10" t="s">
        <v>1600</v>
      </c>
    </row>
    <row r="185" spans="2:51" s="208" customFormat="1" ht="13.5">
      <c r="B185" s="209"/>
      <c r="C185" s="210"/>
      <c r="D185" s="211" t="s">
        <v>163</v>
      </c>
      <c r="E185" s="212"/>
      <c r="F185" s="213" t="s">
        <v>1601</v>
      </c>
      <c r="G185" s="210"/>
      <c r="H185" s="214">
        <v>25.848</v>
      </c>
      <c r="I185" s="215"/>
      <c r="J185" s="215"/>
      <c r="K185" s="210"/>
      <c r="L185" s="210"/>
      <c r="M185" s="216"/>
      <c r="N185" s="217"/>
      <c r="O185" s="218"/>
      <c r="P185" s="218"/>
      <c r="Q185" s="218"/>
      <c r="R185" s="218"/>
      <c r="S185" s="218"/>
      <c r="T185" s="218"/>
      <c r="U185" s="218"/>
      <c r="V185" s="218"/>
      <c r="W185" s="218"/>
      <c r="X185" s="219"/>
      <c r="AT185" s="220" t="s">
        <v>163</v>
      </c>
      <c r="AU185" s="220" t="s">
        <v>78</v>
      </c>
      <c r="AV185" s="208" t="s">
        <v>78</v>
      </c>
      <c r="AW185" s="208" t="s">
        <v>7</v>
      </c>
      <c r="AX185" s="208" t="s">
        <v>74</v>
      </c>
      <c r="AY185" s="220" t="s">
        <v>144</v>
      </c>
    </row>
    <row r="186" spans="2:65" s="27" customFormat="1" ht="16.5" customHeight="1">
      <c r="B186" s="28"/>
      <c r="C186" s="196" t="s">
        <v>430</v>
      </c>
      <c r="D186" s="196" t="s">
        <v>146</v>
      </c>
      <c r="E186" s="197" t="s">
        <v>900</v>
      </c>
      <c r="F186" s="198" t="s">
        <v>901</v>
      </c>
      <c r="G186" s="199" t="s">
        <v>260</v>
      </c>
      <c r="H186" s="200">
        <v>2.872</v>
      </c>
      <c r="I186" s="201"/>
      <c r="J186" s="201"/>
      <c r="K186" s="202">
        <f>ROUND(P186*H186,2)</f>
        <v>0</v>
      </c>
      <c r="L186" s="198"/>
      <c r="M186" s="49"/>
      <c r="N186" s="203"/>
      <c r="O186" s="204" t="s">
        <v>38</v>
      </c>
      <c r="P186" s="125">
        <f>I186+J186</f>
        <v>0</v>
      </c>
      <c r="Q186" s="125">
        <f>ROUND(I186*H186,2)</f>
        <v>0</v>
      </c>
      <c r="R186" s="125">
        <f>ROUND(J186*H186,2)</f>
        <v>0</v>
      </c>
      <c r="S186" s="29"/>
      <c r="T186" s="205">
        <f>S186*H186</f>
        <v>0</v>
      </c>
      <c r="U186" s="205">
        <v>0</v>
      </c>
      <c r="V186" s="205">
        <f>U186*H186</f>
        <v>0</v>
      </c>
      <c r="W186" s="205">
        <v>0</v>
      </c>
      <c r="X186" s="206">
        <f>W186*H186</f>
        <v>0</v>
      </c>
      <c r="AR186" s="10" t="s">
        <v>84</v>
      </c>
      <c r="AT186" s="10" t="s">
        <v>146</v>
      </c>
      <c r="AU186" s="10" t="s">
        <v>78</v>
      </c>
      <c r="AY186" s="10" t="s">
        <v>144</v>
      </c>
      <c r="BE186" s="207">
        <f>IF(O186="základní",K186,0)</f>
        <v>0</v>
      </c>
      <c r="BF186" s="207">
        <f>IF(O186="snížená",K186,0)</f>
        <v>0</v>
      </c>
      <c r="BG186" s="207">
        <f>IF(O186="zákl. přenesená",K186,0)</f>
        <v>0</v>
      </c>
      <c r="BH186" s="207">
        <f>IF(O186="sníž. přenesená",K186,0)</f>
        <v>0</v>
      </c>
      <c r="BI186" s="207">
        <f>IF(O186="nulová",K186,0)</f>
        <v>0</v>
      </c>
      <c r="BJ186" s="10" t="s">
        <v>74</v>
      </c>
      <c r="BK186" s="207">
        <f>ROUND(P186*H186,2)</f>
        <v>0</v>
      </c>
      <c r="BL186" s="10" t="s">
        <v>84</v>
      </c>
      <c r="BM186" s="10" t="s">
        <v>1602</v>
      </c>
    </row>
    <row r="187" spans="2:65" s="27" customFormat="1" ht="16.5" customHeight="1">
      <c r="B187" s="28"/>
      <c r="C187" s="196" t="s">
        <v>434</v>
      </c>
      <c r="D187" s="196" t="s">
        <v>146</v>
      </c>
      <c r="E187" s="197" t="s">
        <v>904</v>
      </c>
      <c r="F187" s="198" t="s">
        <v>905</v>
      </c>
      <c r="G187" s="199" t="s">
        <v>260</v>
      </c>
      <c r="H187" s="200">
        <v>0.515</v>
      </c>
      <c r="I187" s="201"/>
      <c r="J187" s="201"/>
      <c r="K187" s="202">
        <f>ROUND(P187*H187,2)</f>
        <v>0</v>
      </c>
      <c r="L187" s="198"/>
      <c r="M187" s="49"/>
      <c r="N187" s="203"/>
      <c r="O187" s="204" t="s">
        <v>38</v>
      </c>
      <c r="P187" s="125">
        <f>I187+J187</f>
        <v>0</v>
      </c>
      <c r="Q187" s="125">
        <f>ROUND(I187*H187,2)</f>
        <v>0</v>
      </c>
      <c r="R187" s="125">
        <f>ROUND(J187*H187,2)</f>
        <v>0</v>
      </c>
      <c r="S187" s="29"/>
      <c r="T187" s="205">
        <f>S187*H187</f>
        <v>0</v>
      </c>
      <c r="U187" s="205">
        <v>0</v>
      </c>
      <c r="V187" s="205">
        <f>U187*H187</f>
        <v>0</v>
      </c>
      <c r="W187" s="205">
        <v>0</v>
      </c>
      <c r="X187" s="206">
        <f>W187*H187</f>
        <v>0</v>
      </c>
      <c r="AR187" s="10" t="s">
        <v>84</v>
      </c>
      <c r="AT187" s="10" t="s">
        <v>146</v>
      </c>
      <c r="AU187" s="10" t="s">
        <v>78</v>
      </c>
      <c r="AY187" s="10" t="s">
        <v>144</v>
      </c>
      <c r="BE187" s="207">
        <f>IF(O187="základní",K187,0)</f>
        <v>0</v>
      </c>
      <c r="BF187" s="207">
        <f>IF(O187="snížená",K187,0)</f>
        <v>0</v>
      </c>
      <c r="BG187" s="207">
        <f>IF(O187="zákl. přenesená",K187,0)</f>
        <v>0</v>
      </c>
      <c r="BH187" s="207">
        <f>IF(O187="sníž. přenesená",K187,0)</f>
        <v>0</v>
      </c>
      <c r="BI187" s="207">
        <f>IF(O187="nulová",K187,0)</f>
        <v>0</v>
      </c>
      <c r="BJ187" s="10" t="s">
        <v>74</v>
      </c>
      <c r="BK187" s="207">
        <f>ROUND(P187*H187,2)</f>
        <v>0</v>
      </c>
      <c r="BL187" s="10" t="s">
        <v>84</v>
      </c>
      <c r="BM187" s="10" t="s">
        <v>1603</v>
      </c>
    </row>
    <row r="188" spans="2:65" s="27" customFormat="1" ht="16.5" customHeight="1">
      <c r="B188" s="28"/>
      <c r="C188" s="196" t="s">
        <v>438</v>
      </c>
      <c r="D188" s="196" t="s">
        <v>146</v>
      </c>
      <c r="E188" s="197" t="s">
        <v>908</v>
      </c>
      <c r="F188" s="198" t="s">
        <v>909</v>
      </c>
      <c r="G188" s="199" t="s">
        <v>260</v>
      </c>
      <c r="H188" s="200">
        <v>0.94</v>
      </c>
      <c r="I188" s="201"/>
      <c r="J188" s="201"/>
      <c r="K188" s="202">
        <f>ROUND(P188*H188,2)</f>
        <v>0</v>
      </c>
      <c r="L188" s="198"/>
      <c r="M188" s="49"/>
      <c r="N188" s="203"/>
      <c r="O188" s="204" t="s">
        <v>38</v>
      </c>
      <c r="P188" s="125">
        <f>I188+J188</f>
        <v>0</v>
      </c>
      <c r="Q188" s="125">
        <f>ROUND(I188*H188,2)</f>
        <v>0</v>
      </c>
      <c r="R188" s="125">
        <f>ROUND(J188*H188,2)</f>
        <v>0</v>
      </c>
      <c r="S188" s="29"/>
      <c r="T188" s="205">
        <f>S188*H188</f>
        <v>0</v>
      </c>
      <c r="U188" s="205">
        <v>0</v>
      </c>
      <c r="V188" s="205">
        <f>U188*H188</f>
        <v>0</v>
      </c>
      <c r="W188" s="205">
        <v>0</v>
      </c>
      <c r="X188" s="206">
        <f>W188*H188</f>
        <v>0</v>
      </c>
      <c r="AR188" s="10" t="s">
        <v>84</v>
      </c>
      <c r="AT188" s="10" t="s">
        <v>146</v>
      </c>
      <c r="AU188" s="10" t="s">
        <v>78</v>
      </c>
      <c r="AY188" s="10" t="s">
        <v>144</v>
      </c>
      <c r="BE188" s="207">
        <f>IF(O188="základní",K188,0)</f>
        <v>0</v>
      </c>
      <c r="BF188" s="207">
        <f>IF(O188="snížená",K188,0)</f>
        <v>0</v>
      </c>
      <c r="BG188" s="207">
        <f>IF(O188="zákl. přenesená",K188,0)</f>
        <v>0</v>
      </c>
      <c r="BH188" s="207">
        <f>IF(O188="sníž. přenesená",K188,0)</f>
        <v>0</v>
      </c>
      <c r="BI188" s="207">
        <f>IF(O188="nulová",K188,0)</f>
        <v>0</v>
      </c>
      <c r="BJ188" s="10" t="s">
        <v>74</v>
      </c>
      <c r="BK188" s="207">
        <f>ROUND(P188*H188,2)</f>
        <v>0</v>
      </c>
      <c r="BL188" s="10" t="s">
        <v>84</v>
      </c>
      <c r="BM188" s="10" t="s">
        <v>1604</v>
      </c>
    </row>
    <row r="189" spans="2:65" s="27" customFormat="1" ht="25.5" customHeight="1">
      <c r="B189" s="28"/>
      <c r="C189" s="196" t="s">
        <v>442</v>
      </c>
      <c r="D189" s="196" t="s">
        <v>146</v>
      </c>
      <c r="E189" s="197" t="s">
        <v>1333</v>
      </c>
      <c r="F189" s="198" t="s">
        <v>1334</v>
      </c>
      <c r="G189" s="199" t="s">
        <v>260</v>
      </c>
      <c r="H189" s="200">
        <v>1.418</v>
      </c>
      <c r="I189" s="201"/>
      <c r="J189" s="201"/>
      <c r="K189" s="202">
        <f>ROUND(P189*H189,2)</f>
        <v>0</v>
      </c>
      <c r="L189" s="198"/>
      <c r="M189" s="49"/>
      <c r="N189" s="203"/>
      <c r="O189" s="204" t="s">
        <v>38</v>
      </c>
      <c r="P189" s="125">
        <f>I189+J189</f>
        <v>0</v>
      </c>
      <c r="Q189" s="125">
        <f>ROUND(I189*H189,2)</f>
        <v>0</v>
      </c>
      <c r="R189" s="125">
        <f>ROUND(J189*H189,2)</f>
        <v>0</v>
      </c>
      <c r="S189" s="29"/>
      <c r="T189" s="205">
        <f>S189*H189</f>
        <v>0</v>
      </c>
      <c r="U189" s="205">
        <v>0</v>
      </c>
      <c r="V189" s="205">
        <f>U189*H189</f>
        <v>0</v>
      </c>
      <c r="W189" s="205">
        <v>0</v>
      </c>
      <c r="X189" s="206">
        <f>W189*H189</f>
        <v>0</v>
      </c>
      <c r="AR189" s="10" t="s">
        <v>84</v>
      </c>
      <c r="AT189" s="10" t="s">
        <v>146</v>
      </c>
      <c r="AU189" s="10" t="s">
        <v>78</v>
      </c>
      <c r="AY189" s="10" t="s">
        <v>144</v>
      </c>
      <c r="BE189" s="207">
        <f>IF(O189="základní",K189,0)</f>
        <v>0</v>
      </c>
      <c r="BF189" s="207">
        <f>IF(O189="snížená",K189,0)</f>
        <v>0</v>
      </c>
      <c r="BG189" s="207">
        <f>IF(O189="zákl. přenesená",K189,0)</f>
        <v>0</v>
      </c>
      <c r="BH189" s="207">
        <f>IF(O189="sníž. přenesená",K189,0)</f>
        <v>0</v>
      </c>
      <c r="BI189" s="207">
        <f>IF(O189="nulová",K189,0)</f>
        <v>0</v>
      </c>
      <c r="BJ189" s="10" t="s">
        <v>74</v>
      </c>
      <c r="BK189" s="207">
        <f>ROUND(P189*H189,2)</f>
        <v>0</v>
      </c>
      <c r="BL189" s="10" t="s">
        <v>84</v>
      </c>
      <c r="BM189" s="10" t="s">
        <v>1605</v>
      </c>
    </row>
    <row r="190" spans="2:65" s="27" customFormat="1" ht="16.5" customHeight="1">
      <c r="B190" s="28"/>
      <c r="C190" s="196" t="s">
        <v>446</v>
      </c>
      <c r="D190" s="196" t="s">
        <v>146</v>
      </c>
      <c r="E190" s="197" t="s">
        <v>453</v>
      </c>
      <c r="F190" s="198" t="s">
        <v>454</v>
      </c>
      <c r="G190" s="199" t="s">
        <v>260</v>
      </c>
      <c r="H190" s="200">
        <v>1.101</v>
      </c>
      <c r="I190" s="201"/>
      <c r="J190" s="201"/>
      <c r="K190" s="202">
        <f>ROUND(P190*H190,2)</f>
        <v>0</v>
      </c>
      <c r="L190" s="198"/>
      <c r="M190" s="49"/>
      <c r="N190" s="203"/>
      <c r="O190" s="204" t="s">
        <v>38</v>
      </c>
      <c r="P190" s="125">
        <f>I190+J190</f>
        <v>0</v>
      </c>
      <c r="Q190" s="125">
        <f>ROUND(I190*H190,2)</f>
        <v>0</v>
      </c>
      <c r="R190" s="125">
        <f>ROUND(J190*H190,2)</f>
        <v>0</v>
      </c>
      <c r="S190" s="29"/>
      <c r="T190" s="205">
        <f>S190*H190</f>
        <v>0</v>
      </c>
      <c r="U190" s="205">
        <v>0</v>
      </c>
      <c r="V190" s="205">
        <f>U190*H190</f>
        <v>0</v>
      </c>
      <c r="W190" s="205">
        <v>0</v>
      </c>
      <c r="X190" s="206">
        <f>W190*H190</f>
        <v>0</v>
      </c>
      <c r="AR190" s="10" t="s">
        <v>84</v>
      </c>
      <c r="AT190" s="10" t="s">
        <v>146</v>
      </c>
      <c r="AU190" s="10" t="s">
        <v>78</v>
      </c>
      <c r="AY190" s="10" t="s">
        <v>144</v>
      </c>
      <c r="BE190" s="207">
        <f>IF(O190="základní",K190,0)</f>
        <v>0</v>
      </c>
      <c r="BF190" s="207">
        <f>IF(O190="snížená",K190,0)</f>
        <v>0</v>
      </c>
      <c r="BG190" s="207">
        <f>IF(O190="zákl. přenesená",K190,0)</f>
        <v>0</v>
      </c>
      <c r="BH190" s="207">
        <f>IF(O190="sníž. přenesená",K190,0)</f>
        <v>0</v>
      </c>
      <c r="BI190" s="207">
        <f>IF(O190="nulová",K190,0)</f>
        <v>0</v>
      </c>
      <c r="BJ190" s="10" t="s">
        <v>74</v>
      </c>
      <c r="BK190" s="207">
        <f>ROUND(P190*H190,2)</f>
        <v>0</v>
      </c>
      <c r="BL190" s="10" t="s">
        <v>84</v>
      </c>
      <c r="BM190" s="10" t="s">
        <v>1606</v>
      </c>
    </row>
    <row r="191" spans="2:63" s="178" customFormat="1" ht="37.5" customHeight="1">
      <c r="B191" s="179"/>
      <c r="C191" s="180"/>
      <c r="D191" s="181" t="s">
        <v>68</v>
      </c>
      <c r="E191" s="182" t="s">
        <v>281</v>
      </c>
      <c r="F191" s="182" t="s">
        <v>654</v>
      </c>
      <c r="G191" s="180"/>
      <c r="H191" s="180"/>
      <c r="I191" s="183"/>
      <c r="J191" s="183"/>
      <c r="K191" s="184">
        <f>BK191</f>
        <v>0</v>
      </c>
      <c r="L191" s="180"/>
      <c r="M191" s="185"/>
      <c r="N191" s="186"/>
      <c r="O191" s="187"/>
      <c r="P191" s="187"/>
      <c r="Q191" s="188">
        <f>Q192+Q195</f>
        <v>0</v>
      </c>
      <c r="R191" s="188">
        <f>R192+R195</f>
        <v>0</v>
      </c>
      <c r="S191" s="187"/>
      <c r="T191" s="189">
        <f>T192+T195</f>
        <v>0</v>
      </c>
      <c r="U191" s="187"/>
      <c r="V191" s="189">
        <f>V192+V195</f>
        <v>0.0011250000000000001</v>
      </c>
      <c r="W191" s="187"/>
      <c r="X191" s="190">
        <f>X192+X195</f>
        <v>0</v>
      </c>
      <c r="AR191" s="191" t="s">
        <v>81</v>
      </c>
      <c r="AT191" s="192" t="s">
        <v>68</v>
      </c>
      <c r="AU191" s="192" t="s">
        <v>69</v>
      </c>
      <c r="AY191" s="191" t="s">
        <v>144</v>
      </c>
      <c r="BK191" s="193">
        <f>BK192+BK195</f>
        <v>0</v>
      </c>
    </row>
    <row r="192" spans="2:63" s="178" customFormat="1" ht="19.5" customHeight="1">
      <c r="B192" s="179"/>
      <c r="C192" s="180"/>
      <c r="D192" s="181" t="s">
        <v>68</v>
      </c>
      <c r="E192" s="194" t="s">
        <v>655</v>
      </c>
      <c r="F192" s="194" t="s">
        <v>656</v>
      </c>
      <c r="G192" s="180"/>
      <c r="H192" s="180"/>
      <c r="I192" s="183"/>
      <c r="J192" s="183"/>
      <c r="K192" s="195">
        <f>BK192</f>
        <v>0</v>
      </c>
      <c r="L192" s="180"/>
      <c r="M192" s="185"/>
      <c r="N192" s="186"/>
      <c r="O192" s="187"/>
      <c r="P192" s="187"/>
      <c r="Q192" s="188">
        <f>SUM(Q193:Q194)</f>
        <v>0</v>
      </c>
      <c r="R192" s="188">
        <f>SUM(R193:R194)</f>
        <v>0</v>
      </c>
      <c r="S192" s="187"/>
      <c r="T192" s="189">
        <f>SUM(T193:T194)</f>
        <v>0</v>
      </c>
      <c r="U192" s="187"/>
      <c r="V192" s="189">
        <f>SUM(V193:V194)</f>
        <v>0.0011250000000000001</v>
      </c>
      <c r="W192" s="187"/>
      <c r="X192" s="190">
        <f>SUM(X193:X194)</f>
        <v>0</v>
      </c>
      <c r="AR192" s="191" t="s">
        <v>81</v>
      </c>
      <c r="AT192" s="192" t="s">
        <v>68</v>
      </c>
      <c r="AU192" s="192" t="s">
        <v>74</v>
      </c>
      <c r="AY192" s="191" t="s">
        <v>144</v>
      </c>
      <c r="BK192" s="193">
        <f>SUM(BK193:BK194)</f>
        <v>0</v>
      </c>
    </row>
    <row r="193" spans="2:65" s="27" customFormat="1" ht="16.5" customHeight="1">
      <c r="B193" s="28"/>
      <c r="C193" s="196" t="s">
        <v>452</v>
      </c>
      <c r="D193" s="196" t="s">
        <v>146</v>
      </c>
      <c r="E193" s="197" t="s">
        <v>657</v>
      </c>
      <c r="F193" s="198" t="s">
        <v>658</v>
      </c>
      <c r="G193" s="199" t="s">
        <v>161</v>
      </c>
      <c r="H193" s="200">
        <v>22.5</v>
      </c>
      <c r="I193" s="201"/>
      <c r="J193" s="201"/>
      <c r="K193" s="202">
        <f>ROUND(P193*H193,2)</f>
        <v>0</v>
      </c>
      <c r="L193" s="198"/>
      <c r="M193" s="49"/>
      <c r="N193" s="203"/>
      <c r="O193" s="204" t="s">
        <v>38</v>
      </c>
      <c r="P193" s="125">
        <f>I193+J193</f>
        <v>0</v>
      </c>
      <c r="Q193" s="125">
        <f>ROUND(I193*H193,2)</f>
        <v>0</v>
      </c>
      <c r="R193" s="125">
        <f>ROUND(J193*H193,2)</f>
        <v>0</v>
      </c>
      <c r="S193" s="29"/>
      <c r="T193" s="205">
        <f>S193*H193</f>
        <v>0</v>
      </c>
      <c r="U193" s="205">
        <v>0</v>
      </c>
      <c r="V193" s="205">
        <f>U193*H193</f>
        <v>0</v>
      </c>
      <c r="W193" s="205">
        <v>0</v>
      </c>
      <c r="X193" s="206">
        <f>W193*H193</f>
        <v>0</v>
      </c>
      <c r="AR193" s="10" t="s">
        <v>452</v>
      </c>
      <c r="AT193" s="10" t="s">
        <v>146</v>
      </c>
      <c r="AU193" s="10" t="s">
        <v>78</v>
      </c>
      <c r="AY193" s="10" t="s">
        <v>144</v>
      </c>
      <c r="BE193" s="207">
        <f>IF(O193="základní",K193,0)</f>
        <v>0</v>
      </c>
      <c r="BF193" s="207">
        <f>IF(O193="snížená",K193,0)</f>
        <v>0</v>
      </c>
      <c r="BG193" s="207">
        <f>IF(O193="zákl. přenesená",K193,0)</f>
        <v>0</v>
      </c>
      <c r="BH193" s="207">
        <f>IF(O193="sníž. přenesená",K193,0)</f>
        <v>0</v>
      </c>
      <c r="BI193" s="207">
        <f>IF(O193="nulová",K193,0)</f>
        <v>0</v>
      </c>
      <c r="BJ193" s="10" t="s">
        <v>74</v>
      </c>
      <c r="BK193" s="207">
        <f>ROUND(P193*H193,2)</f>
        <v>0</v>
      </c>
      <c r="BL193" s="10" t="s">
        <v>452</v>
      </c>
      <c r="BM193" s="10" t="s">
        <v>1607</v>
      </c>
    </row>
    <row r="194" spans="2:65" s="27" customFormat="1" ht="16.5" customHeight="1">
      <c r="B194" s="28"/>
      <c r="C194" s="245" t="s">
        <v>460</v>
      </c>
      <c r="D194" s="245" t="s">
        <v>281</v>
      </c>
      <c r="E194" s="246" t="s">
        <v>660</v>
      </c>
      <c r="F194" s="247" t="s">
        <v>661</v>
      </c>
      <c r="G194" s="248" t="s">
        <v>161</v>
      </c>
      <c r="H194" s="249">
        <v>22.5</v>
      </c>
      <c r="I194" s="250"/>
      <c r="J194" s="251"/>
      <c r="K194" s="252">
        <f>ROUND(P194*H194,2)</f>
        <v>0</v>
      </c>
      <c r="L194" s="247"/>
      <c r="M194" s="253"/>
      <c r="N194" s="254"/>
      <c r="O194" s="204" t="s">
        <v>38</v>
      </c>
      <c r="P194" s="125">
        <f>I194+J194</f>
        <v>0</v>
      </c>
      <c r="Q194" s="125">
        <f>ROUND(I194*H194,2)</f>
        <v>0</v>
      </c>
      <c r="R194" s="125">
        <f>ROUND(J194*H194,2)</f>
        <v>0</v>
      </c>
      <c r="S194" s="29"/>
      <c r="T194" s="205">
        <f>S194*H194</f>
        <v>0</v>
      </c>
      <c r="U194" s="205">
        <v>5E-05</v>
      </c>
      <c r="V194" s="205">
        <f>U194*H194</f>
        <v>0.0011250000000000001</v>
      </c>
      <c r="W194" s="205">
        <v>0</v>
      </c>
      <c r="X194" s="206">
        <f>W194*H194</f>
        <v>0</v>
      </c>
      <c r="AR194" s="10" t="s">
        <v>589</v>
      </c>
      <c r="AT194" s="10" t="s">
        <v>281</v>
      </c>
      <c r="AU194" s="10" t="s">
        <v>78</v>
      </c>
      <c r="AY194" s="10" t="s">
        <v>144</v>
      </c>
      <c r="BE194" s="207">
        <f>IF(O194="základní",K194,0)</f>
        <v>0</v>
      </c>
      <c r="BF194" s="207">
        <f>IF(O194="snížená",K194,0)</f>
        <v>0</v>
      </c>
      <c r="BG194" s="207">
        <f>IF(O194="zákl. přenesená",K194,0)</f>
        <v>0</v>
      </c>
      <c r="BH194" s="207">
        <f>IF(O194="sníž. přenesená",K194,0)</f>
        <v>0</v>
      </c>
      <c r="BI194" s="207">
        <f>IF(O194="nulová",K194,0)</f>
        <v>0</v>
      </c>
      <c r="BJ194" s="10" t="s">
        <v>74</v>
      </c>
      <c r="BK194" s="207">
        <f>ROUND(P194*H194,2)</f>
        <v>0</v>
      </c>
      <c r="BL194" s="10" t="s">
        <v>589</v>
      </c>
      <c r="BM194" s="10" t="s">
        <v>1608</v>
      </c>
    </row>
    <row r="195" spans="2:63" s="178" customFormat="1" ht="29.25" customHeight="1">
      <c r="B195" s="179"/>
      <c r="C195" s="180"/>
      <c r="D195" s="181" t="s">
        <v>68</v>
      </c>
      <c r="E195" s="194" t="s">
        <v>663</v>
      </c>
      <c r="F195" s="194" t="s">
        <v>664</v>
      </c>
      <c r="G195" s="180"/>
      <c r="H195" s="180"/>
      <c r="I195" s="183"/>
      <c r="J195" s="183"/>
      <c r="K195" s="195">
        <f>BK195</f>
        <v>0</v>
      </c>
      <c r="L195" s="180"/>
      <c r="M195" s="185"/>
      <c r="N195" s="186"/>
      <c r="O195" s="187"/>
      <c r="P195" s="187"/>
      <c r="Q195" s="188">
        <f>Q196</f>
        <v>0</v>
      </c>
      <c r="R195" s="188">
        <f>R196</f>
        <v>0</v>
      </c>
      <c r="S195" s="187"/>
      <c r="T195" s="189">
        <f>T196</f>
        <v>0</v>
      </c>
      <c r="U195" s="187"/>
      <c r="V195" s="189">
        <f>V196</f>
        <v>0</v>
      </c>
      <c r="W195" s="187"/>
      <c r="X195" s="190">
        <f>X196</f>
        <v>0</v>
      </c>
      <c r="AR195" s="191" t="s">
        <v>81</v>
      </c>
      <c r="AT195" s="192" t="s">
        <v>68</v>
      </c>
      <c r="AU195" s="192" t="s">
        <v>74</v>
      </c>
      <c r="AY195" s="191" t="s">
        <v>144</v>
      </c>
      <c r="BK195" s="193">
        <f>BK196</f>
        <v>0</v>
      </c>
    </row>
    <row r="196" spans="2:65" s="27" customFormat="1" ht="16.5" customHeight="1">
      <c r="B196" s="28"/>
      <c r="C196" s="196" t="s">
        <v>466</v>
      </c>
      <c r="D196" s="196" t="s">
        <v>146</v>
      </c>
      <c r="E196" s="197" t="s">
        <v>665</v>
      </c>
      <c r="F196" s="198" t="s">
        <v>666</v>
      </c>
      <c r="G196" s="199" t="s">
        <v>161</v>
      </c>
      <c r="H196" s="200">
        <v>22.5</v>
      </c>
      <c r="I196" s="201"/>
      <c r="J196" s="201"/>
      <c r="K196" s="202">
        <f>ROUND(P196*H196,2)</f>
        <v>0</v>
      </c>
      <c r="L196" s="198"/>
      <c r="M196" s="49"/>
      <c r="N196" s="203"/>
      <c r="O196" s="204" t="s">
        <v>38</v>
      </c>
      <c r="P196" s="125">
        <f>I196+J196</f>
        <v>0</v>
      </c>
      <c r="Q196" s="125">
        <f>ROUND(I196*H196,2)</f>
        <v>0</v>
      </c>
      <c r="R196" s="125">
        <f>ROUND(J196*H196,2)</f>
        <v>0</v>
      </c>
      <c r="S196" s="29"/>
      <c r="T196" s="205">
        <f>S196*H196</f>
        <v>0</v>
      </c>
      <c r="U196" s="205">
        <v>0</v>
      </c>
      <c r="V196" s="205">
        <f>U196*H196</f>
        <v>0</v>
      </c>
      <c r="W196" s="205">
        <v>0</v>
      </c>
      <c r="X196" s="206">
        <f>W196*H196</f>
        <v>0</v>
      </c>
      <c r="AR196" s="10" t="s">
        <v>452</v>
      </c>
      <c r="AT196" s="10" t="s">
        <v>146</v>
      </c>
      <c r="AU196" s="10" t="s">
        <v>78</v>
      </c>
      <c r="AY196" s="10" t="s">
        <v>144</v>
      </c>
      <c r="BE196" s="207">
        <f>IF(O196="základní",K196,0)</f>
        <v>0</v>
      </c>
      <c r="BF196" s="207">
        <f>IF(O196="snížená",K196,0)</f>
        <v>0</v>
      </c>
      <c r="BG196" s="207">
        <f>IF(O196="zákl. přenesená",K196,0)</f>
        <v>0</v>
      </c>
      <c r="BH196" s="207">
        <f>IF(O196="sníž. přenesená",K196,0)</f>
        <v>0</v>
      </c>
      <c r="BI196" s="207">
        <f>IF(O196="nulová",K196,0)</f>
        <v>0</v>
      </c>
      <c r="BJ196" s="10" t="s">
        <v>74</v>
      </c>
      <c r="BK196" s="207">
        <f>ROUND(P196*H196,2)</f>
        <v>0</v>
      </c>
      <c r="BL196" s="10" t="s">
        <v>452</v>
      </c>
      <c r="BM196" s="10" t="s">
        <v>1609</v>
      </c>
    </row>
    <row r="197" spans="2:63" s="178" customFormat="1" ht="37.5" customHeight="1">
      <c r="B197" s="179"/>
      <c r="C197" s="180"/>
      <c r="D197" s="181" t="s">
        <v>68</v>
      </c>
      <c r="E197" s="182" t="s">
        <v>456</v>
      </c>
      <c r="F197" s="182" t="s">
        <v>457</v>
      </c>
      <c r="G197" s="180"/>
      <c r="H197" s="180"/>
      <c r="I197" s="183"/>
      <c r="J197" s="183"/>
      <c r="K197" s="184">
        <f>BK197</f>
        <v>0</v>
      </c>
      <c r="L197" s="180"/>
      <c r="M197" s="185"/>
      <c r="N197" s="186"/>
      <c r="O197" s="187"/>
      <c r="P197" s="187"/>
      <c r="Q197" s="188">
        <f>Q198</f>
        <v>0</v>
      </c>
      <c r="R197" s="188">
        <f>R198</f>
        <v>0</v>
      </c>
      <c r="S197" s="187"/>
      <c r="T197" s="189">
        <f>T198</f>
        <v>0</v>
      </c>
      <c r="U197" s="187"/>
      <c r="V197" s="189">
        <f>V198</f>
        <v>0</v>
      </c>
      <c r="W197" s="187"/>
      <c r="X197" s="190">
        <f>X198</f>
        <v>0</v>
      </c>
      <c r="AR197" s="191" t="s">
        <v>87</v>
      </c>
      <c r="AT197" s="192" t="s">
        <v>68</v>
      </c>
      <c r="AU197" s="192" t="s">
        <v>69</v>
      </c>
      <c r="AY197" s="191" t="s">
        <v>144</v>
      </c>
      <c r="BK197" s="193">
        <f>BK198</f>
        <v>0</v>
      </c>
    </row>
    <row r="198" spans="2:63" s="178" customFormat="1" ht="19.5" customHeight="1">
      <c r="B198" s="179"/>
      <c r="C198" s="180"/>
      <c r="D198" s="181" t="s">
        <v>68</v>
      </c>
      <c r="E198" s="194" t="s">
        <v>458</v>
      </c>
      <c r="F198" s="194" t="s">
        <v>459</v>
      </c>
      <c r="G198" s="180"/>
      <c r="H198" s="180"/>
      <c r="I198" s="183"/>
      <c r="J198" s="183"/>
      <c r="K198" s="195">
        <f>BK198</f>
        <v>0</v>
      </c>
      <c r="L198" s="180"/>
      <c r="M198" s="185"/>
      <c r="N198" s="186"/>
      <c r="O198" s="187"/>
      <c r="P198" s="187"/>
      <c r="Q198" s="188">
        <f>SUM(Q199:Q205)</f>
        <v>0</v>
      </c>
      <c r="R198" s="188">
        <f>SUM(R199:R205)</f>
        <v>0</v>
      </c>
      <c r="S198" s="187"/>
      <c r="T198" s="189">
        <f>SUM(T199:T205)</f>
        <v>0</v>
      </c>
      <c r="U198" s="187"/>
      <c r="V198" s="189">
        <f>SUM(V199:V205)</f>
        <v>0</v>
      </c>
      <c r="W198" s="187"/>
      <c r="X198" s="190">
        <f>SUM(X199:X205)</f>
        <v>0</v>
      </c>
      <c r="AR198" s="191" t="s">
        <v>87</v>
      </c>
      <c r="AT198" s="192" t="s">
        <v>68</v>
      </c>
      <c r="AU198" s="192" t="s">
        <v>74</v>
      </c>
      <c r="AY198" s="191" t="s">
        <v>144</v>
      </c>
      <c r="BK198" s="193">
        <f>SUM(BK199:BK205)</f>
        <v>0</v>
      </c>
    </row>
    <row r="199" spans="2:65" s="27" customFormat="1" ht="16.5" customHeight="1">
      <c r="B199" s="28"/>
      <c r="C199" s="196" t="s">
        <v>471</v>
      </c>
      <c r="D199" s="196" t="s">
        <v>146</v>
      </c>
      <c r="E199" s="197" t="s">
        <v>461</v>
      </c>
      <c r="F199" s="198" t="s">
        <v>462</v>
      </c>
      <c r="G199" s="199" t="s">
        <v>1341</v>
      </c>
      <c r="H199" s="200">
        <v>1</v>
      </c>
      <c r="I199" s="201"/>
      <c r="J199" s="201"/>
      <c r="K199" s="202">
        <f>ROUND(P199*H199,2)</f>
        <v>0</v>
      </c>
      <c r="L199" s="198"/>
      <c r="M199" s="49"/>
      <c r="N199" s="203"/>
      <c r="O199" s="204" t="s">
        <v>38</v>
      </c>
      <c r="P199" s="125">
        <f>I199+J199</f>
        <v>0</v>
      </c>
      <c r="Q199" s="125">
        <f>ROUND(I199*H199,2)</f>
        <v>0</v>
      </c>
      <c r="R199" s="125">
        <f>ROUND(J199*H199,2)</f>
        <v>0</v>
      </c>
      <c r="S199" s="29"/>
      <c r="T199" s="205">
        <f>S199*H199</f>
        <v>0</v>
      </c>
      <c r="U199" s="205">
        <v>0</v>
      </c>
      <c r="V199" s="205">
        <f>U199*H199</f>
        <v>0</v>
      </c>
      <c r="W199" s="205">
        <v>0</v>
      </c>
      <c r="X199" s="206">
        <f>W199*H199</f>
        <v>0</v>
      </c>
      <c r="AR199" s="10" t="s">
        <v>464</v>
      </c>
      <c r="AT199" s="10" t="s">
        <v>146</v>
      </c>
      <c r="AU199" s="10" t="s">
        <v>78</v>
      </c>
      <c r="AY199" s="10" t="s">
        <v>144</v>
      </c>
      <c r="BE199" s="207">
        <f>IF(O199="základní",K199,0)</f>
        <v>0</v>
      </c>
      <c r="BF199" s="207">
        <f>IF(O199="snížená",K199,0)</f>
        <v>0</v>
      </c>
      <c r="BG199" s="207">
        <f>IF(O199="zákl. přenesená",K199,0)</f>
        <v>0</v>
      </c>
      <c r="BH199" s="207">
        <f>IF(O199="sníž. přenesená",K199,0)</f>
        <v>0</v>
      </c>
      <c r="BI199" s="207">
        <f>IF(O199="nulová",K199,0)</f>
        <v>0</v>
      </c>
      <c r="BJ199" s="10" t="s">
        <v>74</v>
      </c>
      <c r="BK199" s="207">
        <f>ROUND(P199*H199,2)</f>
        <v>0</v>
      </c>
      <c r="BL199" s="10" t="s">
        <v>464</v>
      </c>
      <c r="BM199" s="10" t="s">
        <v>1610</v>
      </c>
    </row>
    <row r="200" spans="2:65" s="27" customFormat="1" ht="16.5" customHeight="1">
      <c r="B200" s="28"/>
      <c r="C200" s="196" t="s">
        <v>475</v>
      </c>
      <c r="D200" s="196" t="s">
        <v>146</v>
      </c>
      <c r="E200" s="197" t="s">
        <v>467</v>
      </c>
      <c r="F200" s="198" t="s">
        <v>468</v>
      </c>
      <c r="G200" s="199" t="s">
        <v>1341</v>
      </c>
      <c r="H200" s="200">
        <v>1</v>
      </c>
      <c r="I200" s="201"/>
      <c r="J200" s="201"/>
      <c r="K200" s="202">
        <f>ROUND(P200*H200,2)</f>
        <v>0</v>
      </c>
      <c r="L200" s="198"/>
      <c r="M200" s="49"/>
      <c r="N200" s="203"/>
      <c r="O200" s="204" t="s">
        <v>38</v>
      </c>
      <c r="P200" s="125">
        <f>I200+J200</f>
        <v>0</v>
      </c>
      <c r="Q200" s="125">
        <f>ROUND(I200*H200,2)</f>
        <v>0</v>
      </c>
      <c r="R200" s="125">
        <f>ROUND(J200*H200,2)</f>
        <v>0</v>
      </c>
      <c r="S200" s="29"/>
      <c r="T200" s="205">
        <f>S200*H200</f>
        <v>0</v>
      </c>
      <c r="U200" s="205">
        <v>0</v>
      </c>
      <c r="V200" s="205">
        <f>U200*H200</f>
        <v>0</v>
      </c>
      <c r="W200" s="205">
        <v>0</v>
      </c>
      <c r="X200" s="206">
        <f>W200*H200</f>
        <v>0</v>
      </c>
      <c r="AR200" s="10" t="s">
        <v>464</v>
      </c>
      <c r="AT200" s="10" t="s">
        <v>146</v>
      </c>
      <c r="AU200" s="10" t="s">
        <v>78</v>
      </c>
      <c r="AY200" s="10" t="s">
        <v>144</v>
      </c>
      <c r="BE200" s="207">
        <f>IF(O200="základní",K200,0)</f>
        <v>0</v>
      </c>
      <c r="BF200" s="207">
        <f>IF(O200="snížená",K200,0)</f>
        <v>0</v>
      </c>
      <c r="BG200" s="207">
        <f>IF(O200="zákl. přenesená",K200,0)</f>
        <v>0</v>
      </c>
      <c r="BH200" s="207">
        <f>IF(O200="sníž. přenesená",K200,0)</f>
        <v>0</v>
      </c>
      <c r="BI200" s="207">
        <f>IF(O200="nulová",K200,0)</f>
        <v>0</v>
      </c>
      <c r="BJ200" s="10" t="s">
        <v>74</v>
      </c>
      <c r="BK200" s="207">
        <f>ROUND(P200*H200,2)</f>
        <v>0</v>
      </c>
      <c r="BL200" s="10" t="s">
        <v>464</v>
      </c>
      <c r="BM200" s="10" t="s">
        <v>1611</v>
      </c>
    </row>
    <row r="201" spans="2:51" s="208" customFormat="1" ht="13.5">
      <c r="B201" s="209"/>
      <c r="C201" s="210"/>
      <c r="D201" s="211" t="s">
        <v>163</v>
      </c>
      <c r="E201" s="212"/>
      <c r="F201" s="213" t="s">
        <v>470</v>
      </c>
      <c r="G201" s="210"/>
      <c r="H201" s="214">
        <v>1</v>
      </c>
      <c r="I201" s="215"/>
      <c r="J201" s="215"/>
      <c r="K201" s="210"/>
      <c r="L201" s="210"/>
      <c r="M201" s="216"/>
      <c r="N201" s="217"/>
      <c r="O201" s="218"/>
      <c r="P201" s="218"/>
      <c r="Q201" s="218"/>
      <c r="R201" s="218"/>
      <c r="S201" s="218"/>
      <c r="T201" s="218"/>
      <c r="U201" s="218"/>
      <c r="V201" s="218"/>
      <c r="W201" s="218"/>
      <c r="X201" s="219"/>
      <c r="AT201" s="220" t="s">
        <v>163</v>
      </c>
      <c r="AU201" s="220" t="s">
        <v>78</v>
      </c>
      <c r="AV201" s="208" t="s">
        <v>78</v>
      </c>
      <c r="AW201" s="208" t="s">
        <v>7</v>
      </c>
      <c r="AX201" s="208" t="s">
        <v>74</v>
      </c>
      <c r="AY201" s="220" t="s">
        <v>144</v>
      </c>
    </row>
    <row r="202" spans="2:65" s="27" customFormat="1" ht="16.5" customHeight="1">
      <c r="B202" s="28"/>
      <c r="C202" s="196" t="s">
        <v>479</v>
      </c>
      <c r="D202" s="196" t="s">
        <v>146</v>
      </c>
      <c r="E202" s="197" t="s">
        <v>472</v>
      </c>
      <c r="F202" s="198" t="s">
        <v>473</v>
      </c>
      <c r="G202" s="199" t="s">
        <v>1341</v>
      </c>
      <c r="H202" s="200">
        <v>1</v>
      </c>
      <c r="I202" s="201"/>
      <c r="J202" s="201"/>
      <c r="K202" s="202">
        <f>ROUND(P202*H202,2)</f>
        <v>0</v>
      </c>
      <c r="L202" s="198"/>
      <c r="M202" s="49"/>
      <c r="N202" s="203"/>
      <c r="O202" s="204" t="s">
        <v>38</v>
      </c>
      <c r="P202" s="125">
        <f>I202+J202</f>
        <v>0</v>
      </c>
      <c r="Q202" s="125">
        <f>ROUND(I202*H202,2)</f>
        <v>0</v>
      </c>
      <c r="R202" s="125">
        <f>ROUND(J202*H202,2)</f>
        <v>0</v>
      </c>
      <c r="S202" s="29"/>
      <c r="T202" s="205">
        <f>S202*H202</f>
        <v>0</v>
      </c>
      <c r="U202" s="205">
        <v>0</v>
      </c>
      <c r="V202" s="205">
        <f>U202*H202</f>
        <v>0</v>
      </c>
      <c r="W202" s="205">
        <v>0</v>
      </c>
      <c r="X202" s="206">
        <f>W202*H202</f>
        <v>0</v>
      </c>
      <c r="AR202" s="10" t="s">
        <v>464</v>
      </c>
      <c r="AT202" s="10" t="s">
        <v>146</v>
      </c>
      <c r="AU202" s="10" t="s">
        <v>78</v>
      </c>
      <c r="AY202" s="10" t="s">
        <v>144</v>
      </c>
      <c r="BE202" s="207">
        <f>IF(O202="základní",K202,0)</f>
        <v>0</v>
      </c>
      <c r="BF202" s="207">
        <f>IF(O202="snížená",K202,0)</f>
        <v>0</v>
      </c>
      <c r="BG202" s="207">
        <f>IF(O202="zákl. přenesená",K202,0)</f>
        <v>0</v>
      </c>
      <c r="BH202" s="207">
        <f>IF(O202="sníž. přenesená",K202,0)</f>
        <v>0</v>
      </c>
      <c r="BI202" s="207">
        <f>IF(O202="nulová",K202,0)</f>
        <v>0</v>
      </c>
      <c r="BJ202" s="10" t="s">
        <v>74</v>
      </c>
      <c r="BK202" s="207">
        <f>ROUND(P202*H202,2)</f>
        <v>0</v>
      </c>
      <c r="BL202" s="10" t="s">
        <v>464</v>
      </c>
      <c r="BM202" s="10" t="s">
        <v>1612</v>
      </c>
    </row>
    <row r="203" spans="2:65" s="27" customFormat="1" ht="16.5" customHeight="1">
      <c r="B203" s="28"/>
      <c r="C203" s="196" t="s">
        <v>483</v>
      </c>
      <c r="D203" s="196" t="s">
        <v>146</v>
      </c>
      <c r="E203" s="197" t="s">
        <v>476</v>
      </c>
      <c r="F203" s="198" t="s">
        <v>477</v>
      </c>
      <c r="G203" s="199" t="s">
        <v>1341</v>
      </c>
      <c r="H203" s="200">
        <v>1</v>
      </c>
      <c r="I203" s="201"/>
      <c r="J203" s="201"/>
      <c r="K203" s="202">
        <f>ROUND(P203*H203,2)</f>
        <v>0</v>
      </c>
      <c r="L203" s="198"/>
      <c r="M203" s="49"/>
      <c r="N203" s="203"/>
      <c r="O203" s="204" t="s">
        <v>38</v>
      </c>
      <c r="P203" s="125">
        <f>I203+J203</f>
        <v>0</v>
      </c>
      <c r="Q203" s="125">
        <f>ROUND(I203*H203,2)</f>
        <v>0</v>
      </c>
      <c r="R203" s="125">
        <f>ROUND(J203*H203,2)</f>
        <v>0</v>
      </c>
      <c r="S203" s="29"/>
      <c r="T203" s="205">
        <f>S203*H203</f>
        <v>0</v>
      </c>
      <c r="U203" s="205">
        <v>0</v>
      </c>
      <c r="V203" s="205">
        <f>U203*H203</f>
        <v>0</v>
      </c>
      <c r="W203" s="205">
        <v>0</v>
      </c>
      <c r="X203" s="206">
        <f>W203*H203</f>
        <v>0</v>
      </c>
      <c r="AR203" s="10" t="s">
        <v>464</v>
      </c>
      <c r="AT203" s="10" t="s">
        <v>146</v>
      </c>
      <c r="AU203" s="10" t="s">
        <v>78</v>
      </c>
      <c r="AY203" s="10" t="s">
        <v>144</v>
      </c>
      <c r="BE203" s="207">
        <f>IF(O203="základní",K203,0)</f>
        <v>0</v>
      </c>
      <c r="BF203" s="207">
        <f>IF(O203="snížená",K203,0)</f>
        <v>0</v>
      </c>
      <c r="BG203" s="207">
        <f>IF(O203="zákl. přenesená",K203,0)</f>
        <v>0</v>
      </c>
      <c r="BH203" s="207">
        <f>IF(O203="sníž. přenesená",K203,0)</f>
        <v>0</v>
      </c>
      <c r="BI203" s="207">
        <f>IF(O203="nulová",K203,0)</f>
        <v>0</v>
      </c>
      <c r="BJ203" s="10" t="s">
        <v>74</v>
      </c>
      <c r="BK203" s="207">
        <f>ROUND(P203*H203,2)</f>
        <v>0</v>
      </c>
      <c r="BL203" s="10" t="s">
        <v>464</v>
      </c>
      <c r="BM203" s="10" t="s">
        <v>1613</v>
      </c>
    </row>
    <row r="204" spans="2:65" s="27" customFormat="1" ht="16.5" customHeight="1">
      <c r="B204" s="28"/>
      <c r="C204" s="196" t="s">
        <v>201</v>
      </c>
      <c r="D204" s="196" t="s">
        <v>146</v>
      </c>
      <c r="E204" s="197" t="s">
        <v>480</v>
      </c>
      <c r="F204" s="198" t="s">
        <v>481</v>
      </c>
      <c r="G204" s="199" t="s">
        <v>463</v>
      </c>
      <c r="H204" s="200">
        <v>1</v>
      </c>
      <c r="I204" s="201"/>
      <c r="J204" s="201"/>
      <c r="K204" s="202">
        <f>ROUND(P204*H204,2)</f>
        <v>0</v>
      </c>
      <c r="L204" s="198"/>
      <c r="M204" s="49"/>
      <c r="N204" s="203"/>
      <c r="O204" s="204" t="s">
        <v>38</v>
      </c>
      <c r="P204" s="125">
        <f>I204+J204</f>
        <v>0</v>
      </c>
      <c r="Q204" s="125">
        <f>ROUND(I204*H204,2)</f>
        <v>0</v>
      </c>
      <c r="R204" s="125">
        <f>ROUND(J204*H204,2)</f>
        <v>0</v>
      </c>
      <c r="S204" s="29"/>
      <c r="T204" s="205">
        <f>S204*H204</f>
        <v>0</v>
      </c>
      <c r="U204" s="205">
        <v>0</v>
      </c>
      <c r="V204" s="205">
        <f>U204*H204</f>
        <v>0</v>
      </c>
      <c r="W204" s="205">
        <v>0</v>
      </c>
      <c r="X204" s="206">
        <f>W204*H204</f>
        <v>0</v>
      </c>
      <c r="AR204" s="10" t="s">
        <v>84</v>
      </c>
      <c r="AT204" s="10" t="s">
        <v>146</v>
      </c>
      <c r="AU204" s="10" t="s">
        <v>78</v>
      </c>
      <c r="AY204" s="10" t="s">
        <v>144</v>
      </c>
      <c r="BE204" s="207">
        <f>IF(O204="základní",K204,0)</f>
        <v>0</v>
      </c>
      <c r="BF204" s="207">
        <f>IF(O204="snížená",K204,0)</f>
        <v>0</v>
      </c>
      <c r="BG204" s="207">
        <f>IF(O204="zákl. přenesená",K204,0)</f>
        <v>0</v>
      </c>
      <c r="BH204" s="207">
        <f>IF(O204="sníž. přenesená",K204,0)</f>
        <v>0</v>
      </c>
      <c r="BI204" s="207">
        <f>IF(O204="nulová",K204,0)</f>
        <v>0</v>
      </c>
      <c r="BJ204" s="10" t="s">
        <v>74</v>
      </c>
      <c r="BK204" s="207">
        <f>ROUND(P204*H204,2)</f>
        <v>0</v>
      </c>
      <c r="BL204" s="10" t="s">
        <v>84</v>
      </c>
      <c r="BM204" s="10" t="s">
        <v>1614</v>
      </c>
    </row>
    <row r="205" spans="2:65" s="27" customFormat="1" ht="16.5" customHeight="1">
      <c r="B205" s="28"/>
      <c r="C205" s="196" t="s">
        <v>213</v>
      </c>
      <c r="D205" s="196" t="s">
        <v>146</v>
      </c>
      <c r="E205" s="197" t="s">
        <v>484</v>
      </c>
      <c r="F205" s="198" t="s">
        <v>485</v>
      </c>
      <c r="G205" s="199" t="s">
        <v>463</v>
      </c>
      <c r="H205" s="200">
        <v>1</v>
      </c>
      <c r="I205" s="201"/>
      <c r="J205" s="201"/>
      <c r="K205" s="202">
        <f>ROUND(P205*H205,2)</f>
        <v>0</v>
      </c>
      <c r="L205" s="198"/>
      <c r="M205" s="49"/>
      <c r="N205" s="203"/>
      <c r="O205" s="255" t="s">
        <v>38</v>
      </c>
      <c r="P205" s="256">
        <f>I205+J205</f>
        <v>0</v>
      </c>
      <c r="Q205" s="256">
        <f>ROUND(I205*H205,2)</f>
        <v>0</v>
      </c>
      <c r="R205" s="256">
        <f>ROUND(J205*H205,2)</f>
        <v>0</v>
      </c>
      <c r="S205" s="257"/>
      <c r="T205" s="258">
        <f>S205*H205</f>
        <v>0</v>
      </c>
      <c r="U205" s="258">
        <v>0</v>
      </c>
      <c r="V205" s="258">
        <f>U205*H205</f>
        <v>0</v>
      </c>
      <c r="W205" s="258">
        <v>0</v>
      </c>
      <c r="X205" s="259">
        <f>W205*H205</f>
        <v>0</v>
      </c>
      <c r="AR205" s="10" t="s">
        <v>84</v>
      </c>
      <c r="AT205" s="10" t="s">
        <v>146</v>
      </c>
      <c r="AU205" s="10" t="s">
        <v>78</v>
      </c>
      <c r="AY205" s="10" t="s">
        <v>144</v>
      </c>
      <c r="BE205" s="207">
        <f>IF(O205="základní",K205,0)</f>
        <v>0</v>
      </c>
      <c r="BF205" s="207">
        <f>IF(O205="snížená",K205,0)</f>
        <v>0</v>
      </c>
      <c r="BG205" s="207">
        <f>IF(O205="zákl. přenesená",K205,0)</f>
        <v>0</v>
      </c>
      <c r="BH205" s="207">
        <f>IF(O205="sníž. přenesená",K205,0)</f>
        <v>0</v>
      </c>
      <c r="BI205" s="207">
        <f>IF(O205="nulová",K205,0)</f>
        <v>0</v>
      </c>
      <c r="BJ205" s="10" t="s">
        <v>74</v>
      </c>
      <c r="BK205" s="207">
        <f>ROUND(P205*H205,2)</f>
        <v>0</v>
      </c>
      <c r="BL205" s="10" t="s">
        <v>84</v>
      </c>
      <c r="BM205" s="10" t="s">
        <v>1615</v>
      </c>
    </row>
    <row r="206" spans="2:13" s="27" customFormat="1" ht="6.75" customHeight="1">
      <c r="B206" s="44"/>
      <c r="C206" s="45"/>
      <c r="D206" s="45"/>
      <c r="E206" s="45"/>
      <c r="F206" s="45"/>
      <c r="G206" s="45"/>
      <c r="H206" s="45"/>
      <c r="I206" s="134"/>
      <c r="J206" s="134"/>
      <c r="K206" s="45"/>
      <c r="L206" s="45"/>
      <c r="M206" s="49"/>
    </row>
  </sheetData>
  <sheetProtection password="C55E" sheet="1"/>
  <mergeCells count="10">
    <mergeCell ref="E49:H49"/>
    <mergeCell ref="J53:J54"/>
    <mergeCell ref="E80:H80"/>
    <mergeCell ref="E82:H82"/>
    <mergeCell ref="G1:H1"/>
    <mergeCell ref="M2:Z2"/>
    <mergeCell ref="E7:H7"/>
    <mergeCell ref="E9:H9"/>
    <mergeCell ref="E24:H24"/>
    <mergeCell ref="E47:H47"/>
  </mergeCells>
  <hyperlinks>
    <hyperlink ref="F1" location="C2" display="1) Krycí list soupisu"/>
    <hyperlink ref="G1" location="C56" display="2) Rekapitulace"/>
    <hyperlink ref="J1" location="C89" display="3) Soupis prací"/>
    <hyperlink ref="L1" location="Rekapitulace stavby!C2" display="Rekapitulace stavby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Mareš, Miroslav</dc:creator>
  <cp:keywords/>
  <dc:description/>
  <cp:lastModifiedBy>Mareš, Miroslav</cp:lastModifiedBy>
  <dcterms:created xsi:type="dcterms:W3CDTF">2019-07-18T11:22:04Z</dcterms:created>
  <dcterms:modified xsi:type="dcterms:W3CDTF">2019-07-18T11:22:04Z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