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9-04 - Oprava ploché s..." sheetId="2" r:id="rId2"/>
  </sheets>
  <definedNames>
    <definedName name="_xlnm.Print_Area" localSheetId="0">'Rekapitulace stavby'!$D$4:$AO$36,'Rekapitulace stavby'!$C$42:$AQ$56</definedName>
    <definedName name="_xlnm._FilterDatabase" localSheetId="1" hidden="1">'2019-04 - Oprava ploché s...'!$C$93:$L$628</definedName>
    <definedName name="_xlnm.Print_Area" localSheetId="1">'2019-04 - Oprava ploché s...'!$C$4:$K$39,'2019-04 - Oprava ploché s...'!$C$45:$K$77,'2019-04 - Oprava ploché s...'!$C$83:$L$628</definedName>
    <definedName name="_xlnm.Print_Titles" localSheetId="0">'Rekapitulace stavby'!$52:$52</definedName>
    <definedName name="_xlnm.Print_Titles" localSheetId="1">'2019-04 - Oprava ploché s...'!$93:$93</definedName>
  </definedNames>
  <calcPr fullCalcOnLoad="1"/>
</workbook>
</file>

<file path=xl/sharedStrings.xml><?xml version="1.0" encoding="utf-8"?>
<sst xmlns="http://schemas.openxmlformats.org/spreadsheetml/2006/main" count="5679" uniqueCount="620">
  <si>
    <t>Export Komplet</t>
  </si>
  <si>
    <t/>
  </si>
  <si>
    <t>2.0</t>
  </si>
  <si>
    <t>ZAMOK</t>
  </si>
  <si>
    <t>False</t>
  </si>
  <si>
    <t>True</t>
  </si>
  <si>
    <t>{855c3085-00f3-42a7-a7a4-742a05102f5a}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</si>
  <si>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</si>
  <si>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</si>
  <si>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</si>
  <si>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</si>
  <si>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</si>
  <si>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</si>
  <si>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</si>
  <si>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</si>
  <si>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2019-04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</si>
  <si>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</si>
  <si>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</si>
  <si>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ploché střechy Základní škola Běžecká - Střecha č. 1</t>
  </si>
  <si>
    <t>KSO:</t>
  </si>
  <si>
    <t>CC-CZ:</t>
  </si>
  <si>
    <t>Místo:</t>
  </si>
  <si>
    <t>Sokolov</t>
  </si>
  <si>
    <t>Datum:</t>
  </si>
  <si>
    <t>24. 4. 2019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</si>
  <si>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</si>
  <si>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</si>
  <si>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</si>
  <si>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</si>
  <si>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</si>
  <si>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</si>
  <si>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</si>
  <si>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DEKPROJEKT s.r.o.</t>
  </si>
  <si>
    <t>Zpracovatel:</t>
  </si>
  <si>
    <t>Ing. Kateřina Petlíková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</si>
  <si>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</si>
  <si>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</si>
  <si>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</si>
  <si>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</si>
  <si>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</si>
  <si>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</si>
  <si>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</si>
  <si>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</si>
  <si>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</si>
  <si>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</si>
  <si>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</si>
  <si>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</si>
  <si>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</si>
  <si>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</si>
  <si>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</si>
  <si>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</si>
  <si>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</si>
  <si>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</si>
  <si>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</si>
  <si>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</si>
  <si>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</si>
  <si>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</si>
  <si>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</si>
  <si>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</si>
  <si>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</si>
  <si>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</si>
  <si>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</si>
  <si>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</si>
  <si>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</si>
  <si>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</si>
  <si>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</si>
  <si>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</si>
  <si>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</si>
  <si>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</si>
  <si>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</si>
  <si>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</si>
  <si>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</si>
  <si>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</si>
  <si>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</si>
  <si>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</si>
  <si>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</si>
  <si>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</si>
  <si>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</si>
  <si>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</si>
  <si>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</si>
  <si>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</si>
  <si>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</si>
  <si>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</si>
  <si>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</si>
  <si>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</si>
  <si>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</si>
  <si>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</si>
  <si>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</si>
  <si>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</si>
  <si>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</si>
  <si>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</si>
  <si>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</si>
  <si>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</si>
  <si>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</si>
  <si>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</si>
  <si>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</si>
  <si>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</si>
  <si>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</si>
  <si>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</si>
  <si>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</si>
  <si>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743 - Elektromontáže 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</si>
  <si>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</si>
  <si>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</si>
  <si>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</si>
  <si>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767 - Konstrukce zámečnické</t>
  </si>
  <si>
    <t>VRN - Vedlejší rozpočtové náklady</t>
  </si>
  <si>
    <t xml:space="preserve">    VRN3 - Zařízení staveniště</t>
  </si>
  <si>
    <t xml:space="preserve">    VRN4 - Inženýrská činnost</t>
  </si>
  <si>
    <t>VP -   Vícepráce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</si>
  <si>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</si>
  <si>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</si>
  <si>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</si>
  <si>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</si>
  <si>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</si>
  <si>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</si>
  <si>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</si>
  <si>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</si>
  <si>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</si>
  <si>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</si>
  <si>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</si>
  <si>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</si>
  <si>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</si>
  <si>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</si>
  <si>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</si>
  <si>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</si>
  <si>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</si>
  <si>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</si>
  <si>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</si>
  <si>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</si>
  <si>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</si>
  <si>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</si>
  <si>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67</t>
  </si>
  <si>
    <t>K</t>
  </si>
  <si>
    <t>311270331</t>
  </si>
  <si>
    <t>Zdivo z vápenopískových přesných plných tvárnic 7DF do P25 tl 200 mm</t>
  </si>
  <si>
    <t>m2</t>
  </si>
  <si>
    <t>CS ÚRS 2019 01</t>
  </si>
  <si>
    <t>4</t>
  </si>
  <si>
    <t>-2115053598</t>
  </si>
  <si>
    <t>VV</t>
  </si>
  <si>
    <t>Střecha č. 1</t>
  </si>
  <si>
    <t>26,1*1,1</t>
  </si>
  <si>
    <t>Součet</t>
  </si>
  <si>
    <t>6</t>
  </si>
  <si>
    <t>Úpravy povrchů, podlahy a osazování výplní</t>
  </si>
  <si>
    <t>52</t>
  </si>
  <si>
    <t>622142001</t>
  </si>
  <si>
    <t>Potažení vnějších stěn sklovláknitým pletivem vtlačeným do tenkovrstvé hmoty</t>
  </si>
  <si>
    <t>-2102895686</t>
  </si>
  <si>
    <t>Detail E</t>
  </si>
  <si>
    <t>0,5*3,5</t>
  </si>
  <si>
    <t>Detail H</t>
  </si>
  <si>
    <t>0,6*16,75</t>
  </si>
  <si>
    <t>Mezisoučet střecha č. 1</t>
  </si>
  <si>
    <t>58</t>
  </si>
  <si>
    <t>622252001</t>
  </si>
  <si>
    <t>Montáž zakládacích soklových lišt kontaktního zateplení</t>
  </si>
  <si>
    <t>m</t>
  </si>
  <si>
    <t>532296660</t>
  </si>
  <si>
    <t>16,75</t>
  </si>
  <si>
    <t>59</t>
  </si>
  <si>
    <t>M</t>
  </si>
  <si>
    <t>59051647</t>
  </si>
  <si>
    <t>lišta soklová Al s okapničkou zakládací U 10cm 0,95/200cm</t>
  </si>
  <si>
    <t>8</t>
  </si>
  <si>
    <t>-1379585979</t>
  </si>
  <si>
    <t>16,75*1,1</t>
  </si>
  <si>
    <t>53</t>
  </si>
  <si>
    <t>622521011</t>
  </si>
  <si>
    <t>Tenkovrstvá silikátová zrnitá omítka tl. 1,5 mm včetně penetrace vnějších stěn</t>
  </si>
  <si>
    <t>838138512</t>
  </si>
  <si>
    <t>55</t>
  </si>
  <si>
    <t>622R1</t>
  </si>
  <si>
    <t>Montáž okenních a omítkových profilů a pásek</t>
  </si>
  <si>
    <t>43392804</t>
  </si>
  <si>
    <t>3,5*2</t>
  </si>
  <si>
    <t>56</t>
  </si>
  <si>
    <t>590M2</t>
  </si>
  <si>
    <t>exteriérová vodotěsnící páska</t>
  </si>
  <si>
    <t>-116097471</t>
  </si>
  <si>
    <t>3,5*1,2</t>
  </si>
  <si>
    <t>57</t>
  </si>
  <si>
    <t>590M4</t>
  </si>
  <si>
    <t>komprimovaná těsnící páska</t>
  </si>
  <si>
    <t>1094821796</t>
  </si>
  <si>
    <t>629995101</t>
  </si>
  <si>
    <t>Očištění vnějších ploch tlakovou vodou</t>
  </si>
  <si>
    <t>-835664857</t>
  </si>
  <si>
    <t>Pozn.: + 20% detaily</t>
  </si>
  <si>
    <t>Střecha č.1</t>
  </si>
  <si>
    <t>746,89*1,2</t>
  </si>
  <si>
    <t>Mezisoučet střecha č.1</t>
  </si>
  <si>
    <t>10</t>
  </si>
  <si>
    <t>6R1</t>
  </si>
  <si>
    <t>Lokální vyrovnání betonového povrchu dle stavu kce po odstranění izolace</t>
  </si>
  <si>
    <t>1066704645</t>
  </si>
  <si>
    <t>9</t>
  </si>
  <si>
    <t>Ostatní konstrukce a práce, bourání</t>
  </si>
  <si>
    <t>66</t>
  </si>
  <si>
    <t>962042321</t>
  </si>
  <si>
    <t>Bourání zdiva nadzákladového z betonu prostého přes 1 m3</t>
  </si>
  <si>
    <t>m3</t>
  </si>
  <si>
    <t>1607263556</t>
  </si>
  <si>
    <t>Vybourání středových atik</t>
  </si>
  <si>
    <t>26,1*0,2*1,1</t>
  </si>
  <si>
    <t>997</t>
  </si>
  <si>
    <t>Přesun sutě</t>
  </si>
  <si>
    <t>82</t>
  </si>
  <si>
    <t>997002511</t>
  </si>
  <si>
    <t>Vodorovné přemístění suti a vybouraných hmot bez naložení ale se složením a urovnáním do 1 km</t>
  </si>
  <si>
    <t>t</t>
  </si>
  <si>
    <t>1698650148</t>
  </si>
  <si>
    <t>83</t>
  </si>
  <si>
    <t>99700251R</t>
  </si>
  <si>
    <t>Příplatek za dalších 10 km přemístění suti a vybouraných hmot</t>
  </si>
  <si>
    <t>1445577376</t>
  </si>
  <si>
    <t>84</t>
  </si>
  <si>
    <t>997013831</t>
  </si>
  <si>
    <t>Poplatek za uložení na skládce (skládkovné) stavebního odpadu směsného kód odpadu 170 904</t>
  </si>
  <si>
    <t>396038075</t>
  </si>
  <si>
    <t>998</t>
  </si>
  <si>
    <t>Přesun hmot</t>
  </si>
  <si>
    <t>93</t>
  </si>
  <si>
    <t>998011002</t>
  </si>
  <si>
    <t>Přesun hmot pro budovy zděné v do 12 m</t>
  </si>
  <si>
    <t>1399417070</t>
  </si>
  <si>
    <t>PSV</t>
  </si>
  <si>
    <t>Práce a dodávky PSV</t>
  </si>
  <si>
    <t>712</t>
  </si>
  <si>
    <t>Povlakové krytiny</t>
  </si>
  <si>
    <t>712300833</t>
  </si>
  <si>
    <t>Odstranění povlakové krytiny střech do 10° třívrstvé</t>
  </si>
  <si>
    <t>16</t>
  </si>
  <si>
    <t>347177768</t>
  </si>
  <si>
    <t>Pozn.: děleno cosinem úhlu, + 20% detaily</t>
  </si>
  <si>
    <t>746,89/0,998630*1,2</t>
  </si>
  <si>
    <t>11</t>
  </si>
  <si>
    <t>712311101</t>
  </si>
  <si>
    <t>Provedení povlakové krytiny střech do 10° za studena lakem penetračním nebo asfaltovým</t>
  </si>
  <si>
    <t>1512583495</t>
  </si>
  <si>
    <t>(733-1,6*2,2*3)</t>
  </si>
  <si>
    <t>Detail A</t>
  </si>
  <si>
    <t>1,6*110,7</t>
  </si>
  <si>
    <t>Detail B</t>
  </si>
  <si>
    <t>2,65*26,1</t>
  </si>
  <si>
    <t>1,0*3,5</t>
  </si>
  <si>
    <t>Detail G</t>
  </si>
  <si>
    <t>(3*(1,4*2,0)+3*(1,4*2+2,0*2)*0,5)</t>
  </si>
  <si>
    <t>0,75*16,75</t>
  </si>
  <si>
    <t>12</t>
  </si>
  <si>
    <t>11163153</t>
  </si>
  <si>
    <t>emulze asfaltová penetrační</t>
  </si>
  <si>
    <t>litr</t>
  </si>
  <si>
    <t>32</t>
  </si>
  <si>
    <t>1962510453</t>
  </si>
  <si>
    <t>(733-1,6*2,2*3)*0,35</t>
  </si>
  <si>
    <t>1,6*110,7*0,35</t>
  </si>
  <si>
    <t>2,65*26,1*0,35</t>
  </si>
  <si>
    <t>1,0*3,5*0,35</t>
  </si>
  <si>
    <t>(3*(1,4*2,0)+3*(1,4*2+2,0*2)*0,5)*0,35</t>
  </si>
  <si>
    <t>0,75*16,75*0,35</t>
  </si>
  <si>
    <t>20</t>
  </si>
  <si>
    <t>712331111</t>
  </si>
  <si>
    <t>Provedení povlakové krytiny střech do 10° podkladní vrstvy pásy na sucho samolepící</t>
  </si>
  <si>
    <t>1094373381</t>
  </si>
  <si>
    <t>(733-1,6*2,2*3)/0,998630</t>
  </si>
  <si>
    <t>2,4*26,1</t>
  </si>
  <si>
    <t>Detail C</t>
  </si>
  <si>
    <t>4*1,0*1,0</t>
  </si>
  <si>
    <t>3,5*0,6</t>
  </si>
  <si>
    <t>(3*(1,6*2,2)+3*(1,8*(1,6*2+2,2*2)))</t>
  </si>
  <si>
    <t>0,4*16,75</t>
  </si>
  <si>
    <t>6286628M1</t>
  </si>
  <si>
    <t>pás asfaltový samolepicí modifikovaný SBS tl 3mm s vložkou ze skleněné tkaniny se spalitelnou fólií na horním povrchu</t>
  </si>
  <si>
    <t>-1938930697</t>
  </si>
  <si>
    <t>(733-1,6*2,2*3)/0,998630*1,15</t>
  </si>
  <si>
    <t>1,6*110,7*1,15</t>
  </si>
  <si>
    <t>2,4*26,1*1,15</t>
  </si>
  <si>
    <t>4*1,0*1,0*1,15</t>
  </si>
  <si>
    <t>3,5*0,6*1,15</t>
  </si>
  <si>
    <t>(3*(1,6*2,2)+3*(1,8*(1,6*2+2,2*2)))*1,15</t>
  </si>
  <si>
    <t>0,4*16,75*1,15</t>
  </si>
  <si>
    <t>17</t>
  </si>
  <si>
    <t>712341559</t>
  </si>
  <si>
    <t>Provedení povlakové krytiny střech do 10° pásy NAIP přitavením v plné ploše</t>
  </si>
  <si>
    <t>1091971990</t>
  </si>
  <si>
    <t>PAROTĚSNÍCÍ VRSTVA (AL pás tl.4,0mm)</t>
  </si>
  <si>
    <t>3,5*1,1</t>
  </si>
  <si>
    <t>(3*(1,4*2,0)+3*0,9*(1,4*2+2,0*2))</t>
  </si>
  <si>
    <t>16,75*0,6</t>
  </si>
  <si>
    <t>VRCHNÍ PÁS (PE pás tl. 4,5mm)</t>
  </si>
  <si>
    <t>(733-1,6*2,2*3-(13,8+25,6))/0,998630</t>
  </si>
  <si>
    <t>(1,6*110,7-2,0*2*1,6)</t>
  </si>
  <si>
    <t>VRCHNÍ PÁS (s retardéry hoření, 4,5 mm)</t>
  </si>
  <si>
    <t>(13,8+25,6)/0,998630</t>
  </si>
  <si>
    <t>1,6*2,0*2</t>
  </si>
  <si>
    <t>18</t>
  </si>
  <si>
    <t>628361M1</t>
  </si>
  <si>
    <t>pás asfaltový tl. 4 mm natavitelný z SBS modifikovaného asfaltu s nosnou vložkou z AL fólie kašírovanou skleněnými vlákny, na horním povrchu opatřen jemným separačním posypem, na spodním povrchu je opatřen separační PE fólií</t>
  </si>
  <si>
    <t>-525146978</t>
  </si>
  <si>
    <t>(733-1,6*2,2*3)*1,15</t>
  </si>
  <si>
    <t>2,65*26,1*1,15</t>
  </si>
  <si>
    <t>3,5*1,1*1,15</t>
  </si>
  <si>
    <t>(3*(1,4*2,0)+3*0,9*(1,4*2+2,0*2))*1,15</t>
  </si>
  <si>
    <t>16,75*0,6*1,15</t>
  </si>
  <si>
    <t>19</t>
  </si>
  <si>
    <t>628361M2</t>
  </si>
  <si>
    <t>pás asfaltový 4,5 mm natavitelný z SBS modifikovaného asfaltu, nosná vložka je polyesterová rohož v podélném směru vyztužená skleněnými vlákny, na horním povrchu je pás opatřen břidličným ochranným posypem, na spodním separační PE fólií</t>
  </si>
  <si>
    <t>149747588</t>
  </si>
  <si>
    <t>(733-1,6*2,2*3-(13,8+25,6))/0,998630*1,15</t>
  </si>
  <si>
    <t>(1,6*110,7-2,0*2*1,6)*1,15</t>
  </si>
  <si>
    <t>22</t>
  </si>
  <si>
    <t>62855017</t>
  </si>
  <si>
    <t>pás asfaltový natavitelný modifikovaný SBS tl 4,5mm s retardéry hoření, BROOF(t3) s vložkou ze polyesterové vyztužené rohože a hrubozrnným břidličným posypem na horním povrchu</t>
  </si>
  <si>
    <t>306166628</t>
  </si>
  <si>
    <t>(13,8+25,6)/0,998630*1,15</t>
  </si>
  <si>
    <t>1,6*2,0*2*1,15</t>
  </si>
  <si>
    <t>85</t>
  </si>
  <si>
    <t>998712202</t>
  </si>
  <si>
    <t>Přesun hmot procentní pro krytiny povlakové v objektech v do 12 m</t>
  </si>
  <si>
    <t>%</t>
  </si>
  <si>
    <t>184259910</t>
  </si>
  <si>
    <t>713</t>
  </si>
  <si>
    <t>Izolace tepelné</t>
  </si>
  <si>
    <t>5</t>
  </si>
  <si>
    <t>713112813</t>
  </si>
  <si>
    <t>Odstranění tepelné izolace foukané běžných stavebních konstrukcí vodorovných tl přes 100 mm</t>
  </si>
  <si>
    <t>-1324640232</t>
  </si>
  <si>
    <t>pozn. + 10 % detaily</t>
  </si>
  <si>
    <t>746,89*1,1</t>
  </si>
  <si>
    <t>60</t>
  </si>
  <si>
    <t>713130851</t>
  </si>
  <si>
    <t>Odstranění tepelné izolace stěn lepené z polystyrenu tl do 100 mm</t>
  </si>
  <si>
    <t>-2002679632</t>
  </si>
  <si>
    <t>38</t>
  </si>
  <si>
    <t>713131141</t>
  </si>
  <si>
    <t>Montáž izolace tepelné stěn a základů lepením celoplošně rohoží, pásů, dílců, desek</t>
  </si>
  <si>
    <t>43488254</t>
  </si>
  <si>
    <t>Detail A (EPS 100 S tl. 100 mm)</t>
  </si>
  <si>
    <t>1,15*110,7</t>
  </si>
  <si>
    <t>Detail A (XPS tl. 50 mm)</t>
  </si>
  <si>
    <t>0,35*110,7</t>
  </si>
  <si>
    <t>Detail B (EPS 100 S tl. 100 mm)</t>
  </si>
  <si>
    <t>1,15*26,1*2</t>
  </si>
  <si>
    <t>Detail B (XPS tl. 50 mm)</t>
  </si>
  <si>
    <t>0,2*26,1</t>
  </si>
  <si>
    <t>Detail E (EPS 100 S tl. 100 mm)</t>
  </si>
  <si>
    <t>0,7*3,5</t>
  </si>
  <si>
    <t>Detail E (XPS tl. 30 mm)</t>
  </si>
  <si>
    <t>0,45*3,5</t>
  </si>
  <si>
    <t>Detail G  (EPS 100 S tl. 100 mm)</t>
  </si>
  <si>
    <t>(3*(1,6*2,2)+3*(1,6*2+2,2*2)*0,6)</t>
  </si>
  <si>
    <t>Detail H (EPS 100 S tl. 100 mm)</t>
  </si>
  <si>
    <t>Detail H (EPS 100 S tl. 80 mm)</t>
  </si>
  <si>
    <t>39</t>
  </si>
  <si>
    <t>28372308</t>
  </si>
  <si>
    <t>deska EPS 100 pro trvalé zatížení v tlaku (max. 2000 kg/m2) tl 80mm</t>
  </si>
  <si>
    <t>-2011192114</t>
  </si>
  <si>
    <t>0,4*16,75*1,1</t>
  </si>
  <si>
    <t>40</t>
  </si>
  <si>
    <t>28372309</t>
  </si>
  <si>
    <t>deska EPS 100 pro trvalé zatížení v tlaku (max. 2000 kg/m2) tl 100mm</t>
  </si>
  <si>
    <t>1841418891</t>
  </si>
  <si>
    <t>1,15*110,7*1,1</t>
  </si>
  <si>
    <t>1,15*26,1*2*1,1</t>
  </si>
  <si>
    <t>0,7*3,5*1,1</t>
  </si>
  <si>
    <t>(3*(1,6*2,2)+3*(1,6*2+2,2*2)*0,6)*1,1</t>
  </si>
  <si>
    <t>54</t>
  </si>
  <si>
    <t>28375950</t>
  </si>
  <si>
    <t>deska EPS 100 fasádní λ=0,037 tl 100mm</t>
  </si>
  <si>
    <t>1728824712</t>
  </si>
  <si>
    <t>41</t>
  </si>
  <si>
    <t>28376366</t>
  </si>
  <si>
    <t>deska XPS hladký povrch λ=0,034 tl 50mm zbroušený</t>
  </si>
  <si>
    <t>-689406791</t>
  </si>
  <si>
    <t>0,35*110,7*1,1</t>
  </si>
  <si>
    <t>0,2*26,1*1,1</t>
  </si>
  <si>
    <t>42</t>
  </si>
  <si>
    <t>28376361</t>
  </si>
  <si>
    <t>deska XPS hladký povrch λ=0,034 tl 30mm zbroušený</t>
  </si>
  <si>
    <t>-873845050</t>
  </si>
  <si>
    <t>0,45*3,5*1,1</t>
  </si>
  <si>
    <t>713140813</t>
  </si>
  <si>
    <t>Odstranění tepelné izolace střech nadstřešní volně kladené z vláknitých materiálů tl přes 100 mm</t>
  </si>
  <si>
    <t>60665033</t>
  </si>
  <si>
    <t>23</t>
  </si>
  <si>
    <t>713141136</t>
  </si>
  <si>
    <t>Montáž izolace tepelné střech plochých lepené za studena nízkoexpanzní (PUR) pěnou 1 vrstva desek</t>
  </si>
  <si>
    <t>-1235070451</t>
  </si>
  <si>
    <t>TLOUŠŤKA 220 mm = 2 vrstvy = 100 + 120 mm + 1xspádová vrstva</t>
  </si>
  <si>
    <t>(733-1,6*2,2*3-(13,8+25,6))*3</t>
  </si>
  <si>
    <t>TLOUŠŤKA 170 mm = 2 vrstvy = 120 + 50 mm</t>
  </si>
  <si>
    <t>(13,8+25,6)*2</t>
  </si>
  <si>
    <t>24</t>
  </si>
  <si>
    <t>28372305</t>
  </si>
  <si>
    <t>deska EPS 100 pro trvalé zatížení v tlaku (max. 2000 kg/m2) tl 50mm</t>
  </si>
  <si>
    <t>-1618053266</t>
  </si>
  <si>
    <t>(13,8+25,6)*1,05</t>
  </si>
  <si>
    <t>25</t>
  </si>
  <si>
    <t>28372312</t>
  </si>
  <si>
    <t>deska EPS 100 pro trvalé zatížení v tlaku (max. 2000 kg/m2) tl 120mm</t>
  </si>
  <si>
    <t>436675306</t>
  </si>
  <si>
    <t>(733-1,6*2,2*3-(13,8+25,6))*1*1,05</t>
  </si>
  <si>
    <t>(13,8+25,6)*1*1,05</t>
  </si>
  <si>
    <t>-1,0*1,0*4*1,05</t>
  </si>
  <si>
    <t>27</t>
  </si>
  <si>
    <t>-252164527</t>
  </si>
  <si>
    <t>(733-1,6*2,2*3-(13,8+25,6))*1,05</t>
  </si>
  <si>
    <t>28</t>
  </si>
  <si>
    <t>283M1</t>
  </si>
  <si>
    <t>Desky EPS 100 pro trvalé zatížení v tlaku (max. 2000 kg/m2) - spádové klíny</t>
  </si>
  <si>
    <t>1520436835</t>
  </si>
  <si>
    <t>(733-1,6*2,2*3-(13,8+25,6))*1,05*(0,28+0,02)/2</t>
  </si>
  <si>
    <t>-1,0*1,0*4*1,05*(0,28+0,02)/2</t>
  </si>
  <si>
    <t>48</t>
  </si>
  <si>
    <t>283763M1</t>
  </si>
  <si>
    <t>deska z polystyrénu XPS tl. 220 mm</t>
  </si>
  <si>
    <t>983820815</t>
  </si>
  <si>
    <t>4*1,0*1,0*1,1</t>
  </si>
  <si>
    <t>29</t>
  </si>
  <si>
    <t>713141151</t>
  </si>
  <si>
    <t>Montáž izolace tepelné střech plochých kladené volně 1 vrstva rohoží, pásů, dílců, desek</t>
  </si>
  <si>
    <t>1042405878</t>
  </si>
  <si>
    <t>MW tl. 50 mm</t>
  </si>
  <si>
    <t>(13,8+25,6)</t>
  </si>
  <si>
    <t>30</t>
  </si>
  <si>
    <t>631514M2</t>
  </si>
  <si>
    <t>deska tepelně izolační minerální plochých střech tl. 50 mm dle projektu</t>
  </si>
  <si>
    <t>-1647355750</t>
  </si>
  <si>
    <t>36</t>
  </si>
  <si>
    <t>713141211</t>
  </si>
  <si>
    <t>Montáž izolace tepelné střech plochých volně položené atikový klín</t>
  </si>
  <si>
    <t>1952583605</t>
  </si>
  <si>
    <t>110,7</t>
  </si>
  <si>
    <t>26,1*2</t>
  </si>
  <si>
    <t>3,5</t>
  </si>
  <si>
    <t>(1,6*2+2,2*2)*3</t>
  </si>
  <si>
    <t>37</t>
  </si>
  <si>
    <t>63152005</t>
  </si>
  <si>
    <t>klín atikový přechodný minerální plochých střech tl.50 x 50 mm</t>
  </si>
  <si>
    <t>1071090301</t>
  </si>
  <si>
    <t>110,7*1,02</t>
  </si>
  <si>
    <t>26,1*2*1,02</t>
  </si>
  <si>
    <t>3,5*1,02</t>
  </si>
  <si>
    <t>(1,6*2+2,2*2)*3*1,02</t>
  </si>
  <si>
    <t>16,75*1,02</t>
  </si>
  <si>
    <t>31</t>
  </si>
  <si>
    <t>713R1</t>
  </si>
  <si>
    <t>Mechanické kotvení tepelné izolace šrouby - vč. dodávky šroubů, tl. izolace 240 až 500 mm - počet kotev 3 ks/m2</t>
  </si>
  <si>
    <t>-932344754</t>
  </si>
  <si>
    <t>63,2/0,998630</t>
  </si>
  <si>
    <t>713R2</t>
  </si>
  <si>
    <t>Mechanické kotvení tepelné izolace šrouby - vč. dodávky šroubů, tl. izolace 240 až 500 mm - počet kotev 4 ks/m2</t>
  </si>
  <si>
    <t>-1368794826</t>
  </si>
  <si>
    <t>446,03/0,998630</t>
  </si>
  <si>
    <t>33</t>
  </si>
  <si>
    <t>713R3</t>
  </si>
  <si>
    <t>Mechanické kotvení tepelné izolace šrouby - vč. dodávky šroubů, tl. izolace 240 až 500 mm - počet kotev 5 ks/m2</t>
  </si>
  <si>
    <t>-72096627</t>
  </si>
  <si>
    <t>(36,81+56,35+40,68+33,37)/0,998630</t>
  </si>
  <si>
    <t>34</t>
  </si>
  <si>
    <t>713R4</t>
  </si>
  <si>
    <t>Mechanické kotvení tepelné izolace šrouby - vč. dodávky šroubů, tl. izolace 240 až 500 mm - počet kotev 6 ks/m2</t>
  </si>
  <si>
    <t>-1406877139</t>
  </si>
  <si>
    <t>(15,22+13,185+13,42+15,22)/0,998630</t>
  </si>
  <si>
    <t>86</t>
  </si>
  <si>
    <t>998713202</t>
  </si>
  <si>
    <t>Přesun hmot procentní pro izolace tepelné v objektech v do 12 m</t>
  </si>
  <si>
    <t>1495258182</t>
  </si>
  <si>
    <t>721</t>
  </si>
  <si>
    <t>Zdravotechnika - vnitřní kanalizace</t>
  </si>
  <si>
    <t>46</t>
  </si>
  <si>
    <t>721210822</t>
  </si>
  <si>
    <t>Demontáž vpustí střešních DN 100</t>
  </si>
  <si>
    <t>kus</t>
  </si>
  <si>
    <t>424069988</t>
  </si>
  <si>
    <t>47</t>
  </si>
  <si>
    <t>721233R1</t>
  </si>
  <si>
    <t>D+M Střešní vtok, DN100, dvoustupňový, s integrovanými přířezy z asfaltových pásů, vč. integrovaného ochranného košíku, vč. kotvení - 4 ks/vtok, vč. těsnění pryží a PUR pěnou, včetně napojení na stávající potrubí dle dokumentace</t>
  </si>
  <si>
    <t>374488595</t>
  </si>
  <si>
    <t>87</t>
  </si>
  <si>
    <t>998721202</t>
  </si>
  <si>
    <t>Přesun hmot procentní pro vnitřní kanalizace v objektech v do 12 m</t>
  </si>
  <si>
    <t>-179943205</t>
  </si>
  <si>
    <t>743</t>
  </si>
  <si>
    <t xml:space="preserve">Elektromontáže </t>
  </si>
  <si>
    <t>81</t>
  </si>
  <si>
    <t>7436R1</t>
  </si>
  <si>
    <t>Demontáž, uložení, repase a montáž nového hromosvodu - nový Pz drát na betonové podstavce, vč. napojení dle dokumentace dle platné legislativy, včetně revize</t>
  </si>
  <si>
    <t>kpl</t>
  </si>
  <si>
    <t>1162930697</t>
  </si>
  <si>
    <t>751</t>
  </si>
  <si>
    <t>Vzduchotechnika</t>
  </si>
  <si>
    <t>49</t>
  </si>
  <si>
    <t>751R2</t>
  </si>
  <si>
    <t>D+M Utěsnění větracích otvorů v atice PUR pěnou a zakrytí vzduchotechnickými mřížkami</t>
  </si>
  <si>
    <t>-932429477</t>
  </si>
  <si>
    <t>88</t>
  </si>
  <si>
    <t>998751202</t>
  </si>
  <si>
    <t>Přesun hmot procentní pro vzduchotechniku v objektech v do 24 m</t>
  </si>
  <si>
    <t>-983034847</t>
  </si>
  <si>
    <t>762</t>
  </si>
  <si>
    <t>Konstrukce tesařské</t>
  </si>
  <si>
    <t>762341832</t>
  </si>
  <si>
    <t xml:space="preserve">Demontáž bednění střech z desek tvrdých </t>
  </si>
  <si>
    <t>-1686496183</t>
  </si>
  <si>
    <t>Pozn.: děleno cosinem úhlu</t>
  </si>
  <si>
    <t>746,89/0,998630</t>
  </si>
  <si>
    <t>76251281R</t>
  </si>
  <si>
    <t>Demontáž kce podkladového roštu - výška 250 až 350 mm</t>
  </si>
  <si>
    <t>1497738562</t>
  </si>
  <si>
    <t>746,89</t>
  </si>
  <si>
    <t>43</t>
  </si>
  <si>
    <t>762R1</t>
  </si>
  <si>
    <t>D+M Voděodolná překližka tl. 20 mm, š. 600 mm, včetně seříznutí, vč. klínu, který zajistí spád, vč. kotvení, vč. vyplnění prostoru na hraně atiky PUR pěnou a PU tmelem dle dokumentace</t>
  </si>
  <si>
    <t>bm</t>
  </si>
  <si>
    <t>-619287422</t>
  </si>
  <si>
    <t>44</t>
  </si>
  <si>
    <t>762R2</t>
  </si>
  <si>
    <t>D+M Voděodolná překližka tl. 20 mm, š. 500 mm, vč. kotvení dle dokumentace</t>
  </si>
  <si>
    <t>-969180509</t>
  </si>
  <si>
    <t>26,1</t>
  </si>
  <si>
    <t>45</t>
  </si>
  <si>
    <t>762R3</t>
  </si>
  <si>
    <t>D+M Voděodolná překližka tl. 24 mm, včetně seříznutí, vč. klínu, který zajistí spád, vč. kotvení dle dokumentace</t>
  </si>
  <si>
    <t>-2022639648</t>
  </si>
  <si>
    <t>3*1,6*2,2*1,1</t>
  </si>
  <si>
    <t>94</t>
  </si>
  <si>
    <t>998762202</t>
  </si>
  <si>
    <t>Přesun hmot procentní pro kce tesařské v objektech v do 12 m</t>
  </si>
  <si>
    <t>-2069133147</t>
  </si>
  <si>
    <t>764</t>
  </si>
  <si>
    <t>Konstrukce klempířské</t>
  </si>
  <si>
    <t>65</t>
  </si>
  <si>
    <t>76400280R</t>
  </si>
  <si>
    <t>Demontáž lišt (oplechování) do suti</t>
  </si>
  <si>
    <t>1504676354</t>
  </si>
  <si>
    <t>3,5+3,5+16,75+16,75</t>
  </si>
  <si>
    <t>63</t>
  </si>
  <si>
    <t>764002841</t>
  </si>
  <si>
    <t>Demontáž oplechování horních ploch zdí a nadezdívek do suti</t>
  </si>
  <si>
    <t>-1807243645</t>
  </si>
  <si>
    <t>110,7+26,1</t>
  </si>
  <si>
    <t>64</t>
  </si>
  <si>
    <t>764002851</t>
  </si>
  <si>
    <t>Demontáž oplechování parapetů do suti</t>
  </si>
  <si>
    <t>-366128573</t>
  </si>
  <si>
    <t>K.01</t>
  </si>
  <si>
    <t>68</t>
  </si>
  <si>
    <t>7640116R3</t>
  </si>
  <si>
    <t>D+M Přítlačná lišta z Pz s povrchovou úpravou (lakování),  rš 75 mm, vč. kotevních prvků a případného tmelení dle dokumentace</t>
  </si>
  <si>
    <t>1352573064</t>
  </si>
  <si>
    <t>K.03</t>
  </si>
  <si>
    <t>69</t>
  </si>
  <si>
    <t>7640116R6</t>
  </si>
  <si>
    <t>D+M Přítlačná lišta z Pz s povrchovou úpravou (lakování),  rš 55 mm, vč. kotevních prvků a případného tmelení dle dokumentace</t>
  </si>
  <si>
    <t>925440341</t>
  </si>
  <si>
    <t>K.06</t>
  </si>
  <si>
    <t>73</t>
  </si>
  <si>
    <t>7642124R4</t>
  </si>
  <si>
    <t>D+M Příponka z Pz plechu rš 250 mm, dle dokumentace</t>
  </si>
  <si>
    <t>-1292917757</t>
  </si>
  <si>
    <t>K.04</t>
  </si>
  <si>
    <t>71</t>
  </si>
  <si>
    <t>7642126R8</t>
  </si>
  <si>
    <t>D+M Oplechování stěnovou lištou z Pz s povrchovou úpravou (lakování) rš 200 mm, včetně kotvení a případného tmelení dle dokumentace</t>
  </si>
  <si>
    <t>-1497004369</t>
  </si>
  <si>
    <t>K.08</t>
  </si>
  <si>
    <t>62</t>
  </si>
  <si>
    <t>76421460R2</t>
  </si>
  <si>
    <t>D+M Oplechování horních ploch a atik z Pz s povrch úpravou (PES lak) mechanicky kotvené rš 520 mm, vč. příponek, vč. kotevních prvků a případného tmelení dle dokumentace</t>
  </si>
  <si>
    <t>296282738</t>
  </si>
  <si>
    <t>K.02</t>
  </si>
  <si>
    <t>61</t>
  </si>
  <si>
    <t>76421461R1</t>
  </si>
  <si>
    <t>D+M Oplechování horních ploch a atik z Pz s povrch úpravou (PES lak) mechanicky kotvené rš 810 mm, včetně příponek vč. kotevních prvků a případného tmelení  dle dokumentace</t>
  </si>
  <si>
    <t>586986645</t>
  </si>
  <si>
    <t>72</t>
  </si>
  <si>
    <t>7642166R5</t>
  </si>
  <si>
    <t>D+M Oplechování rovných parapetů celoplošně lepené z Pz s povrchovou úpravou (jednostranně lakovaný z výroby) rš 520 mm, včetně tmelení dle dokumentace</t>
  </si>
  <si>
    <t>-1221233126</t>
  </si>
  <si>
    <t>K.05</t>
  </si>
  <si>
    <t>91</t>
  </si>
  <si>
    <t>998764202</t>
  </si>
  <si>
    <t>Přesun hmot procentní pro konstrukce klempířské v objektech v do 12 m</t>
  </si>
  <si>
    <t>1167238631</t>
  </si>
  <si>
    <t>767</t>
  </si>
  <si>
    <t>Konstrukce zámečnické</t>
  </si>
  <si>
    <t>80</t>
  </si>
  <si>
    <t>767832R1</t>
  </si>
  <si>
    <t>Demontáž, uložení, obroušení a nový nátěr, zpětná montáž ocelových požárního žebříku</t>
  </si>
  <si>
    <t>1896091806</t>
  </si>
  <si>
    <t>92</t>
  </si>
  <si>
    <t>998767202</t>
  </si>
  <si>
    <t>Přesun hmot procentní pro zámečnické konstrukce v objektech v do 12 m</t>
  </si>
  <si>
    <t>1782937520</t>
  </si>
  <si>
    <t>VRN</t>
  </si>
  <si>
    <t>Vedlejší rozpočtové náklady</t>
  </si>
  <si>
    <t>VRN3</t>
  </si>
  <si>
    <t>Zařízení staveniště</t>
  </si>
  <si>
    <t>14</t>
  </si>
  <si>
    <t>030001R1</t>
  </si>
  <si>
    <t>Zařízení staveniště - stavební výtah - montáž, demontáž, pronájem</t>
  </si>
  <si>
    <t>1024</t>
  </si>
  <si>
    <t>901955141</t>
  </si>
  <si>
    <t>030001R2</t>
  </si>
  <si>
    <t>Zařízení staveniště - shoz suti - montáž, demontáž, pronájem</t>
  </si>
  <si>
    <t>41736812</t>
  </si>
  <si>
    <t>030001R3</t>
  </si>
  <si>
    <t>Zařízení staveniště - ostatní (ochranné konstrukce, zajištěné likvidace odpadů, zajištění BOZP, zázemí a další ZS jiinde neuvedené potřebné pro realizaci procesů uvedených v tomto rozpočtu, náklady na organizaci a zajištění realizace po etapách)</t>
  </si>
  <si>
    <t>1974273190</t>
  </si>
  <si>
    <t>VRN4</t>
  </si>
  <si>
    <t>Inženýrská činnost</t>
  </si>
  <si>
    <t>13</t>
  </si>
  <si>
    <t>0430020R1</t>
  </si>
  <si>
    <t>Zkoušky a ostatní měření - výtažné zkoušky</t>
  </si>
  <si>
    <t>-75898450</t>
  </si>
  <si>
    <t>VP</t>
  </si>
  <si>
    <t xml:space="preserve"> 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</si>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</sst>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4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4" fontId="29" fillId="0" borderId="12" xfId="0" applyNumberFormat="1" applyFont="1" applyBorder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vertical="center"/>
      <protection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167" fontId="2" fillId="0" borderId="0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7" fontId="2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pans="44:72" ht="36.95" customHeight="1"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pans="2:7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G5" s="27" t="s">
        <v>16</v>
      </c>
      <c r="BS5" s="16" t="s">
        <v>7</v>
      </c>
    </row>
    <row r="6" spans="2:7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G6" s="30"/>
      <c r="BS6" s="16" t="s">
        <v>7</v>
      </c>
    </row>
    <row r="7" spans="2:7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G7" s="30"/>
      <c r="BS7" s="16" t="s">
        <v>7</v>
      </c>
    </row>
    <row r="8" spans="2:7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G8" s="30"/>
      <c r="BS8" s="16" t="s">
        <v>7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30"/>
      <c r="BS9" s="16" t="s">
        <v>7</v>
      </c>
    </row>
    <row r="10" spans="2:7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G10" s="30"/>
      <c r="BS10" s="16" t="s">
        <v>7</v>
      </c>
    </row>
    <row r="11" spans="2:7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G11" s="30"/>
      <c r="BS11" s="16" t="s">
        <v>7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30"/>
      <c r="BS12" s="16" t="s">
        <v>7</v>
      </c>
    </row>
    <row r="13" spans="2:7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G13" s="30"/>
      <c r="BS13" s="16" t="s">
        <v>7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G14" s="30"/>
      <c r="BS14" s="16" t="s">
        <v>7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30"/>
      <c r="BS15" s="16" t="s">
        <v>4</v>
      </c>
    </row>
    <row r="16" spans="2:7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G16" s="30"/>
      <c r="BS16" s="16" t="s">
        <v>4</v>
      </c>
    </row>
    <row r="17" spans="2:7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G17" s="30"/>
      <c r="BS17" s="16" t="s">
        <v>5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30"/>
      <c r="BS18" s="16" t="s">
        <v>7</v>
      </c>
    </row>
    <row r="19" spans="2:7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G19" s="30"/>
      <c r="BS19" s="16" t="s">
        <v>7</v>
      </c>
    </row>
    <row r="20" spans="2:7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G20" s="30"/>
      <c r="BS20" s="16" t="s">
        <v>5</v>
      </c>
    </row>
    <row r="21" spans="2:59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30"/>
    </row>
    <row r="22" spans="2:59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30"/>
    </row>
    <row r="23" spans="2:59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G23" s="30"/>
    </row>
    <row r="24" spans="2:59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30"/>
    </row>
    <row r="25" spans="2:59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G25" s="30"/>
    </row>
    <row r="26" spans="2:59" s="1" customFormat="1" ht="25.9" customHeight="1"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G26" s="30"/>
    </row>
    <row r="27" spans="2:59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G27" s="30"/>
    </row>
    <row r="28" spans="2:59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G28" s="30"/>
    </row>
    <row r="29" spans="2:59" s="2" customFormat="1" ht="14.4" customHeight="1">
      <c r="B29" s="44"/>
      <c r="C29" s="45"/>
      <c r="D29" s="31" t="s">
        <v>40</v>
      </c>
      <c r="E29" s="45"/>
      <c r="F29" s="31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ROUND(BB54,2)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ROUND(AX54,2)</f>
        <v>0</v>
      </c>
      <c r="AL29" s="45"/>
      <c r="AM29" s="45"/>
      <c r="AN29" s="45"/>
      <c r="AO29" s="45"/>
      <c r="AP29" s="45"/>
      <c r="AQ29" s="45"/>
      <c r="AR29" s="48"/>
      <c r="BG29" s="30"/>
    </row>
    <row r="30" spans="2:59" s="2" customFormat="1" ht="14.4" customHeight="1">
      <c r="B30" s="44"/>
      <c r="C30" s="45"/>
      <c r="D30" s="45"/>
      <c r="E30" s="45"/>
      <c r="F30" s="31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ROUND(BC54,2)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ROUND(AY54,2)</f>
        <v>0</v>
      </c>
      <c r="AL30" s="45"/>
      <c r="AM30" s="45"/>
      <c r="AN30" s="45"/>
      <c r="AO30" s="45"/>
      <c r="AP30" s="45"/>
      <c r="AQ30" s="45"/>
      <c r="AR30" s="48"/>
      <c r="BG30" s="30"/>
    </row>
    <row r="31" spans="2:59" s="2" customFormat="1" ht="14.4" customHeight="1" hidden="1">
      <c r="B31" s="44"/>
      <c r="C31" s="45"/>
      <c r="D31" s="45"/>
      <c r="E31" s="45"/>
      <c r="F31" s="31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ROUND(BD54,2)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G31" s="30"/>
    </row>
    <row r="32" spans="2:59" s="2" customFormat="1" ht="14.4" customHeight="1" hidden="1">
      <c r="B32" s="44"/>
      <c r="C32" s="45"/>
      <c r="D32" s="45"/>
      <c r="E32" s="45"/>
      <c r="F32" s="31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ROUND(BE54,2)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G32" s="30"/>
    </row>
    <row r="33" spans="2:59" s="2" customFormat="1" ht="14.4" customHeight="1" hidden="1">
      <c r="B33" s="44"/>
      <c r="C33" s="45"/>
      <c r="D33" s="45"/>
      <c r="E33" s="45"/>
      <c r="F33" s="31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ROUND(BF54,2)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G33" s="30"/>
    </row>
    <row r="34" spans="2:59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G34" s="30"/>
    </row>
    <row r="35" spans="2:44" s="1" customFormat="1" ht="25.9" customHeight="1">
      <c r="B35" s="37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49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14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2019-04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17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Oprava ploché střechy Základní škola Běžecká - Střecha č. 1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>Sokolov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66" t="str">
        <f>IF(AN8="","",AN8)</f>
        <v>24. 4. 2019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8" s="1" customFormat="1" ht="13.65" customHeight="1"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67" t="str">
        <f>IF(E17="","",E17)</f>
        <v>DEKPROJEKT s.r.o.</v>
      </c>
      <c r="AN49" s="38"/>
      <c r="AO49" s="38"/>
      <c r="AP49" s="38"/>
      <c r="AQ49" s="38"/>
      <c r="AR49" s="42"/>
      <c r="AS49" s="68" t="s">
        <v>50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1"/>
    </row>
    <row r="50" spans="2:58" s="1" customFormat="1" ht="13.65" customHeight="1"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33</v>
      </c>
      <c r="AJ50" s="38"/>
      <c r="AK50" s="38"/>
      <c r="AL50" s="38"/>
      <c r="AM50" s="67" t="str">
        <f>IF(E20="","",E20)</f>
        <v>Ing. Kateřina Petlíková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5"/>
    </row>
    <row r="51" spans="2:58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9"/>
    </row>
    <row r="52" spans="2:58" s="1" customFormat="1" ht="29.25" customHeight="1">
      <c r="B52" s="37"/>
      <c r="C52" s="80" t="s">
        <v>51</v>
      </c>
      <c r="D52" s="81"/>
      <c r="E52" s="81"/>
      <c r="F52" s="81"/>
      <c r="G52" s="81"/>
      <c r="H52" s="82"/>
      <c r="I52" s="83" t="s">
        <v>52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53</v>
      </c>
      <c r="AH52" s="81"/>
      <c r="AI52" s="81"/>
      <c r="AJ52" s="81"/>
      <c r="AK52" s="81"/>
      <c r="AL52" s="81"/>
      <c r="AM52" s="81"/>
      <c r="AN52" s="83" t="s">
        <v>54</v>
      </c>
      <c r="AO52" s="81"/>
      <c r="AP52" s="85"/>
      <c r="AQ52" s="86" t="s">
        <v>55</v>
      </c>
      <c r="AR52" s="42"/>
      <c r="AS52" s="87" t="s">
        <v>56</v>
      </c>
      <c r="AT52" s="88" t="s">
        <v>57</v>
      </c>
      <c r="AU52" s="88" t="s">
        <v>58</v>
      </c>
      <c r="AV52" s="88" t="s">
        <v>59</v>
      </c>
      <c r="AW52" s="88" t="s">
        <v>60</v>
      </c>
      <c r="AX52" s="88" t="s">
        <v>61</v>
      </c>
      <c r="AY52" s="88" t="s">
        <v>62</v>
      </c>
      <c r="AZ52" s="88" t="s">
        <v>63</v>
      </c>
      <c r="BA52" s="88" t="s">
        <v>64</v>
      </c>
      <c r="BB52" s="88" t="s">
        <v>65</v>
      </c>
      <c r="BC52" s="88" t="s">
        <v>66</v>
      </c>
      <c r="BD52" s="88" t="s">
        <v>67</v>
      </c>
      <c r="BE52" s="88" t="s">
        <v>68</v>
      </c>
      <c r="BF52" s="89" t="s">
        <v>69</v>
      </c>
    </row>
    <row r="53" spans="2:58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2"/>
    </row>
    <row r="54" spans="2:90" s="4" customFormat="1" ht="32.4" customHeight="1">
      <c r="B54" s="93"/>
      <c r="C54" s="94" t="s">
        <v>70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ROUND(AG55,2)</f>
        <v>0</v>
      </c>
      <c r="AH54" s="96"/>
      <c r="AI54" s="96"/>
      <c r="AJ54" s="96"/>
      <c r="AK54" s="96"/>
      <c r="AL54" s="96"/>
      <c r="AM54" s="96"/>
      <c r="AN54" s="97">
        <f>SUM(AG54,AV54)</f>
        <v>0</v>
      </c>
      <c r="AO54" s="97"/>
      <c r="AP54" s="97"/>
      <c r="AQ54" s="98" t="s">
        <v>1</v>
      </c>
      <c r="AR54" s="99"/>
      <c r="AS54" s="100">
        <f>ROUND(AS55,2)</f>
        <v>0</v>
      </c>
      <c r="AT54" s="101">
        <f>ROUND(AT55,2)</f>
        <v>0</v>
      </c>
      <c r="AU54" s="102">
        <f>ROUND(AU55,2)</f>
        <v>0</v>
      </c>
      <c r="AV54" s="102">
        <f>ROUND(SUM(AX54:AY54),2)</f>
        <v>0</v>
      </c>
      <c r="AW54" s="103">
        <f>ROUND(AW55,5)</f>
        <v>0</v>
      </c>
      <c r="AX54" s="102">
        <f>ROUND(BB54*L29,2)</f>
        <v>0</v>
      </c>
      <c r="AY54" s="102">
        <f>ROUND(BC54*L30,2)</f>
        <v>0</v>
      </c>
      <c r="AZ54" s="102">
        <f>ROUND(BD54*L29,2)</f>
        <v>0</v>
      </c>
      <c r="BA54" s="102">
        <f>ROUND(BE54*L30,2)</f>
        <v>0</v>
      </c>
      <c r="BB54" s="102">
        <f>ROUND(BB55,2)</f>
        <v>0</v>
      </c>
      <c r="BC54" s="102">
        <f>ROUND(BC55,2)</f>
        <v>0</v>
      </c>
      <c r="BD54" s="102">
        <f>ROUND(BD55,2)</f>
        <v>0</v>
      </c>
      <c r="BE54" s="102">
        <f>ROUND(BE55,2)</f>
        <v>0</v>
      </c>
      <c r="BF54" s="104">
        <f>ROUND(BF55,2)</f>
        <v>0</v>
      </c>
      <c r="BS54" s="105" t="s">
        <v>71</v>
      </c>
      <c r="BT54" s="105" t="s">
        <v>72</v>
      </c>
      <c r="BV54" s="105" t="s">
        <v>73</v>
      </c>
      <c r="BW54" s="105" t="s">
        <v>6</v>
      </c>
      <c r="BX54" s="105" t="s">
        <v>74</v>
      </c>
      <c r="CL54" s="105" t="s">
        <v>1</v>
      </c>
    </row>
    <row r="55" spans="1:90" s="5" customFormat="1" ht="27" customHeight="1">
      <c r="A55" s="106" t="s">
        <v>75</v>
      </c>
      <c r="B55" s="107"/>
      <c r="C55" s="108"/>
      <c r="D55" s="109" t="s">
        <v>15</v>
      </c>
      <c r="E55" s="109"/>
      <c r="F55" s="109"/>
      <c r="G55" s="109"/>
      <c r="H55" s="109"/>
      <c r="I55" s="110"/>
      <c r="J55" s="109" t="s">
        <v>18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'2019-04 - Oprava ploché s...'!K30</f>
        <v>0</v>
      </c>
      <c r="AH55" s="110"/>
      <c r="AI55" s="110"/>
      <c r="AJ55" s="110"/>
      <c r="AK55" s="110"/>
      <c r="AL55" s="110"/>
      <c r="AM55" s="110"/>
      <c r="AN55" s="111">
        <f>SUM(AG55,AV55)</f>
        <v>0</v>
      </c>
      <c r="AO55" s="110"/>
      <c r="AP55" s="110"/>
      <c r="AQ55" s="112" t="s">
        <v>76</v>
      </c>
      <c r="AR55" s="113"/>
      <c r="AS55" s="114">
        <f>'2019-04 - Oprava ploché s...'!K28</f>
        <v>0</v>
      </c>
      <c r="AT55" s="115">
        <f>'2019-04 - Oprava ploché s...'!K29</f>
        <v>0</v>
      </c>
      <c r="AU55" s="115">
        <v>0</v>
      </c>
      <c r="AV55" s="115">
        <f>ROUND(SUM(AX55:AY55),2)</f>
        <v>0</v>
      </c>
      <c r="AW55" s="116">
        <f>'2019-04 - Oprava ploché s...'!T94</f>
        <v>0</v>
      </c>
      <c r="AX55" s="115">
        <f>'2019-04 - Oprava ploché s...'!K33</f>
        <v>0</v>
      </c>
      <c r="AY55" s="115">
        <f>'2019-04 - Oprava ploché s...'!K34</f>
        <v>0</v>
      </c>
      <c r="AZ55" s="115">
        <f>'2019-04 - Oprava ploché s...'!K35</f>
        <v>0</v>
      </c>
      <c r="BA55" s="115">
        <f>'2019-04 - Oprava ploché s...'!K36</f>
        <v>0</v>
      </c>
      <c r="BB55" s="115">
        <f>'2019-04 - Oprava ploché s...'!F33</f>
        <v>0</v>
      </c>
      <c r="BC55" s="115">
        <f>'2019-04 - Oprava ploché s...'!F34</f>
        <v>0</v>
      </c>
      <c r="BD55" s="115">
        <f>'2019-04 - Oprava ploché s...'!F35</f>
        <v>0</v>
      </c>
      <c r="BE55" s="115">
        <f>'2019-04 - Oprava ploché s...'!F36</f>
        <v>0</v>
      </c>
      <c r="BF55" s="117">
        <f>'2019-04 - Oprava ploché s...'!F37</f>
        <v>0</v>
      </c>
      <c r="BT55" s="118" t="s">
        <v>77</v>
      </c>
      <c r="BU55" s="118" t="s">
        <v>78</v>
      </c>
      <c r="BV55" s="118" t="s">
        <v>73</v>
      </c>
      <c r="BW55" s="118" t="s">
        <v>6</v>
      </c>
      <c r="BX55" s="118" t="s">
        <v>74</v>
      </c>
      <c r="CL55" s="118" t="s">
        <v>1</v>
      </c>
    </row>
    <row r="56" spans="2:44" s="1" customFormat="1" ht="30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  <row r="57" spans="2:44" s="1" customFormat="1" ht="6.95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42"/>
    </row>
  </sheetData>
  <sheetProtection password="CC35" sheet="1" objects="1" scenarios="1" formatColumns="0" formatRows="0"/>
  <mergeCells count="42">
    <mergeCell ref="W31:AE31"/>
    <mergeCell ref="BG5:BG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G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2019-04 - Oprava ploché 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6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19" customWidth="1"/>
    <col min="11" max="11" width="23.42187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AT2" s="16" t="s">
        <v>6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2"/>
      <c r="K3" s="121"/>
      <c r="L3" s="121"/>
      <c r="M3" s="19"/>
      <c r="AT3" s="16" t="s">
        <v>79</v>
      </c>
    </row>
    <row r="4" spans="2:46" ht="24.95" customHeight="1">
      <c r="B4" s="19"/>
      <c r="D4" s="123" t="s">
        <v>80</v>
      </c>
      <c r="M4" s="19"/>
      <c r="N4" s="23" t="s">
        <v>11</v>
      </c>
      <c r="AT4" s="16" t="s">
        <v>4</v>
      </c>
    </row>
    <row r="5" spans="2:13" ht="6.95" customHeight="1">
      <c r="B5" s="19"/>
      <c r="M5" s="19"/>
    </row>
    <row r="6" spans="2:13" s="1" customFormat="1" ht="12" customHeight="1">
      <c r="B6" s="42"/>
      <c r="D6" s="124" t="s">
        <v>17</v>
      </c>
      <c r="I6" s="125"/>
      <c r="J6" s="125"/>
      <c r="M6" s="42"/>
    </row>
    <row r="7" spans="2:13" s="1" customFormat="1" ht="36.95" customHeight="1">
      <c r="B7" s="42"/>
      <c r="E7" s="126" t="s">
        <v>18</v>
      </c>
      <c r="F7" s="1"/>
      <c r="G7" s="1"/>
      <c r="H7" s="1"/>
      <c r="I7" s="125"/>
      <c r="J7" s="125"/>
      <c r="M7" s="42"/>
    </row>
    <row r="8" spans="2:13" s="1" customFormat="1" ht="12">
      <c r="B8" s="42"/>
      <c r="I8" s="125"/>
      <c r="J8" s="125"/>
      <c r="M8" s="42"/>
    </row>
    <row r="9" spans="2:13" s="1" customFormat="1" ht="12" customHeight="1">
      <c r="B9" s="42"/>
      <c r="D9" s="124" t="s">
        <v>19</v>
      </c>
      <c r="F9" s="16" t="s">
        <v>1</v>
      </c>
      <c r="I9" s="127" t="s">
        <v>20</v>
      </c>
      <c r="J9" s="128" t="s">
        <v>1</v>
      </c>
      <c r="M9" s="42"/>
    </row>
    <row r="10" spans="2:13" s="1" customFormat="1" ht="12" customHeight="1">
      <c r="B10" s="42"/>
      <c r="D10" s="124" t="s">
        <v>21</v>
      </c>
      <c r="F10" s="16" t="s">
        <v>22</v>
      </c>
      <c r="I10" s="127" t="s">
        <v>23</v>
      </c>
      <c r="J10" s="129" t="str">
        <f>'Rekapitulace stavby'!AN8</f>
        <v>24. 4. 2019</v>
      </c>
      <c r="M10" s="42"/>
    </row>
    <row r="11" spans="2:13" s="1" customFormat="1" ht="10.8" customHeight="1">
      <c r="B11" s="42"/>
      <c r="I11" s="125"/>
      <c r="J11" s="125"/>
      <c r="M11" s="42"/>
    </row>
    <row r="12" spans="2:13" s="1" customFormat="1" ht="12" customHeight="1">
      <c r="B12" s="42"/>
      <c r="D12" s="124" t="s">
        <v>25</v>
      </c>
      <c r="I12" s="127" t="s">
        <v>26</v>
      </c>
      <c r="J12" s="128" t="str">
        <f>IF('Rekapitulace stavby'!AN10="","",'Rekapitulace stavby'!AN10)</f>
        <v/>
      </c>
      <c r="M12" s="42"/>
    </row>
    <row r="13" spans="2:13" s="1" customFormat="1" ht="18" customHeight="1">
      <c r="B13" s="42"/>
      <c r="E13" s="16" t="str">
        <f>IF('Rekapitulace stavby'!E11="","",'Rekapitulace stavby'!E11)</f>
        <v xml:space="preserve"> </v>
      </c>
      <c r="I13" s="127" t="s">
        <v>28</v>
      </c>
      <c r="J13" s="128" t="str">
        <f>IF('Rekapitulace stavby'!AN11="","",'Rekapitulace stavby'!AN11)</f>
        <v/>
      </c>
      <c r="M13" s="42"/>
    </row>
    <row r="14" spans="2:13" s="1" customFormat="1" ht="6.95" customHeight="1">
      <c r="B14" s="42"/>
      <c r="I14" s="125"/>
      <c r="J14" s="125"/>
      <c r="M14" s="42"/>
    </row>
    <row r="15" spans="2:13" s="1" customFormat="1" ht="12" customHeight="1">
      <c r="B15" s="42"/>
      <c r="D15" s="124" t="s">
        <v>29</v>
      </c>
      <c r="I15" s="127" t="s">
        <v>26</v>
      </c>
      <c r="J15" s="32" t="str">
        <f>'Rekapitulace stavby'!AN13</f>
        <v>Vyplň údaj</v>
      </c>
      <c r="M15" s="42"/>
    </row>
    <row r="16" spans="2:13" s="1" customFormat="1" ht="18" customHeight="1">
      <c r="B16" s="42"/>
      <c r="E16" s="32" t="str">
        <f>'Rekapitulace stavby'!E14</f>
        <v>Vyplň údaj</v>
      </c>
      <c r="F16" s="16"/>
      <c r="G16" s="16"/>
      <c r="H16" s="16"/>
      <c r="I16" s="127" t="s">
        <v>28</v>
      </c>
      <c r="J16" s="32" t="str">
        <f>'Rekapitulace stavby'!AN14</f>
        <v>Vyplň údaj</v>
      </c>
      <c r="M16" s="42"/>
    </row>
    <row r="17" spans="2:13" s="1" customFormat="1" ht="6.95" customHeight="1">
      <c r="B17" s="42"/>
      <c r="I17" s="125"/>
      <c r="J17" s="125"/>
      <c r="M17" s="42"/>
    </row>
    <row r="18" spans="2:13" s="1" customFormat="1" ht="12" customHeight="1">
      <c r="B18" s="42"/>
      <c r="D18" s="124" t="s">
        <v>31</v>
      </c>
      <c r="I18" s="127" t="s">
        <v>26</v>
      </c>
      <c r="J18" s="128" t="s">
        <v>1</v>
      </c>
      <c r="M18" s="42"/>
    </row>
    <row r="19" spans="2:13" s="1" customFormat="1" ht="18" customHeight="1">
      <c r="B19" s="42"/>
      <c r="E19" s="16" t="s">
        <v>32</v>
      </c>
      <c r="I19" s="127" t="s">
        <v>28</v>
      </c>
      <c r="J19" s="128" t="s">
        <v>1</v>
      </c>
      <c r="M19" s="42"/>
    </row>
    <row r="20" spans="2:13" s="1" customFormat="1" ht="6.95" customHeight="1">
      <c r="B20" s="42"/>
      <c r="I20" s="125"/>
      <c r="J20" s="125"/>
      <c r="M20" s="42"/>
    </row>
    <row r="21" spans="2:13" s="1" customFormat="1" ht="12" customHeight="1">
      <c r="B21" s="42"/>
      <c r="D21" s="124" t="s">
        <v>33</v>
      </c>
      <c r="I21" s="127" t="s">
        <v>26</v>
      </c>
      <c r="J21" s="128" t="s">
        <v>1</v>
      </c>
      <c r="M21" s="42"/>
    </row>
    <row r="22" spans="2:13" s="1" customFormat="1" ht="18" customHeight="1">
      <c r="B22" s="42"/>
      <c r="E22" s="16" t="s">
        <v>34</v>
      </c>
      <c r="I22" s="127" t="s">
        <v>28</v>
      </c>
      <c r="J22" s="128" t="s">
        <v>1</v>
      </c>
      <c r="M22" s="42"/>
    </row>
    <row r="23" spans="2:13" s="1" customFormat="1" ht="6.95" customHeight="1">
      <c r="B23" s="42"/>
      <c r="I23" s="125"/>
      <c r="J23" s="125"/>
      <c r="M23" s="42"/>
    </row>
    <row r="24" spans="2:13" s="1" customFormat="1" ht="12" customHeight="1">
      <c r="B24" s="42"/>
      <c r="D24" s="124" t="s">
        <v>35</v>
      </c>
      <c r="I24" s="125"/>
      <c r="J24" s="125"/>
      <c r="M24" s="42"/>
    </row>
    <row r="25" spans="2:13" s="6" customFormat="1" ht="16.5" customHeight="1">
      <c r="B25" s="130"/>
      <c r="E25" s="131" t="s">
        <v>1</v>
      </c>
      <c r="F25" s="131"/>
      <c r="G25" s="131"/>
      <c r="H25" s="131"/>
      <c r="I25" s="132"/>
      <c r="J25" s="132"/>
      <c r="M25" s="130"/>
    </row>
    <row r="26" spans="2:13" s="1" customFormat="1" ht="6.95" customHeight="1">
      <c r="B26" s="42"/>
      <c r="I26" s="125"/>
      <c r="J26" s="125"/>
      <c r="M26" s="42"/>
    </row>
    <row r="27" spans="2:13" s="1" customFormat="1" ht="6.95" customHeight="1">
      <c r="B27" s="42"/>
      <c r="D27" s="70"/>
      <c r="E27" s="70"/>
      <c r="F27" s="70"/>
      <c r="G27" s="70"/>
      <c r="H27" s="70"/>
      <c r="I27" s="133"/>
      <c r="J27" s="133"/>
      <c r="K27" s="70"/>
      <c r="L27" s="70"/>
      <c r="M27" s="42"/>
    </row>
    <row r="28" spans="2:13" s="1" customFormat="1" ht="12">
      <c r="B28" s="42"/>
      <c r="E28" s="124" t="s">
        <v>81</v>
      </c>
      <c r="I28" s="125"/>
      <c r="J28" s="125"/>
      <c r="K28" s="134">
        <f>I57</f>
        <v>0</v>
      </c>
      <c r="M28" s="42"/>
    </row>
    <row r="29" spans="2:13" s="1" customFormat="1" ht="12">
      <c r="B29" s="42"/>
      <c r="E29" s="124" t="s">
        <v>82</v>
      </c>
      <c r="I29" s="125"/>
      <c r="J29" s="125"/>
      <c r="K29" s="134">
        <f>J57</f>
        <v>0</v>
      </c>
      <c r="M29" s="42"/>
    </row>
    <row r="30" spans="2:13" s="1" customFormat="1" ht="25.4" customHeight="1">
      <c r="B30" s="42"/>
      <c r="D30" s="135" t="s">
        <v>36</v>
      </c>
      <c r="I30" s="125"/>
      <c r="J30" s="125"/>
      <c r="K30" s="136">
        <f>ROUND(K94,2)</f>
        <v>0</v>
      </c>
      <c r="M30" s="42"/>
    </row>
    <row r="31" spans="2:13" s="1" customFormat="1" ht="6.95" customHeight="1">
      <c r="B31" s="42"/>
      <c r="D31" s="70"/>
      <c r="E31" s="70"/>
      <c r="F31" s="70"/>
      <c r="G31" s="70"/>
      <c r="H31" s="70"/>
      <c r="I31" s="133"/>
      <c r="J31" s="133"/>
      <c r="K31" s="70"/>
      <c r="L31" s="70"/>
      <c r="M31" s="42"/>
    </row>
    <row r="32" spans="2:13" s="1" customFormat="1" ht="14.4" customHeight="1">
      <c r="B32" s="42"/>
      <c r="F32" s="137" t="s">
        <v>38</v>
      </c>
      <c r="I32" s="138" t="s">
        <v>37</v>
      </c>
      <c r="J32" s="125"/>
      <c r="K32" s="137" t="s">
        <v>39</v>
      </c>
      <c r="M32" s="42"/>
    </row>
    <row r="33" spans="2:13" s="1" customFormat="1" ht="14.4" customHeight="1">
      <c r="B33" s="42"/>
      <c r="D33" s="124" t="s">
        <v>40</v>
      </c>
      <c r="E33" s="124" t="s">
        <v>41</v>
      </c>
      <c r="F33" s="134">
        <f>ROUND((ROUND((SUM(BE94:BE617)),2)+SUM(BE619:BE628)),2)</f>
        <v>0</v>
      </c>
      <c r="I33" s="139">
        <v>0.21</v>
      </c>
      <c r="J33" s="125"/>
      <c r="K33" s="134">
        <f>ROUND((ROUND(((SUM(BE94:BE617))*I33),2)+(SUM(BE619:BE628)*I33)),2)</f>
        <v>0</v>
      </c>
      <c r="M33" s="42"/>
    </row>
    <row r="34" spans="2:13" s="1" customFormat="1" ht="14.4" customHeight="1">
      <c r="B34" s="42"/>
      <c r="E34" s="124" t="s">
        <v>42</v>
      </c>
      <c r="F34" s="134">
        <f>ROUND((ROUND((SUM(BF94:BF617)),2)+SUM(BF619:BF628)),2)</f>
        <v>0</v>
      </c>
      <c r="I34" s="139">
        <v>0.15</v>
      </c>
      <c r="J34" s="125"/>
      <c r="K34" s="134">
        <f>ROUND((ROUND(((SUM(BF94:BF617))*I34),2)+(SUM(BF619:BF628)*I34)),2)</f>
        <v>0</v>
      </c>
      <c r="M34" s="42"/>
    </row>
    <row r="35" spans="2:13" s="1" customFormat="1" ht="14.4" customHeight="1" hidden="1">
      <c r="B35" s="42"/>
      <c r="E35" s="124" t="s">
        <v>43</v>
      </c>
      <c r="F35" s="134">
        <f>ROUND((ROUND((SUM(BG94:BG617)),2)+SUM(BG619:BG628)),2)</f>
        <v>0</v>
      </c>
      <c r="I35" s="139">
        <v>0.21</v>
      </c>
      <c r="J35" s="125"/>
      <c r="K35" s="134">
        <f>0</f>
        <v>0</v>
      </c>
      <c r="M35" s="42"/>
    </row>
    <row r="36" spans="2:13" s="1" customFormat="1" ht="14.4" customHeight="1" hidden="1">
      <c r="B36" s="42"/>
      <c r="E36" s="124" t="s">
        <v>44</v>
      </c>
      <c r="F36" s="134">
        <f>ROUND((ROUND((SUM(BH94:BH617)),2)+SUM(BH619:BH628)),2)</f>
        <v>0</v>
      </c>
      <c r="I36" s="139">
        <v>0.15</v>
      </c>
      <c r="J36" s="125"/>
      <c r="K36" s="134">
        <f>0</f>
        <v>0</v>
      </c>
      <c r="M36" s="42"/>
    </row>
    <row r="37" spans="2:13" s="1" customFormat="1" ht="14.4" customHeight="1" hidden="1">
      <c r="B37" s="42"/>
      <c r="E37" s="124" t="s">
        <v>45</v>
      </c>
      <c r="F37" s="134">
        <f>ROUND((ROUND((SUM(BI94:BI617)),2)+SUM(BI619:BI628)),2)</f>
        <v>0</v>
      </c>
      <c r="I37" s="139">
        <v>0</v>
      </c>
      <c r="J37" s="125"/>
      <c r="K37" s="134">
        <f>0</f>
        <v>0</v>
      </c>
      <c r="M37" s="42"/>
    </row>
    <row r="38" spans="2:13" s="1" customFormat="1" ht="6.95" customHeight="1">
      <c r="B38" s="42"/>
      <c r="I38" s="125"/>
      <c r="J38" s="125"/>
      <c r="M38" s="42"/>
    </row>
    <row r="39" spans="2:13" s="1" customFormat="1" ht="25.4" customHeight="1">
      <c r="B39" s="42"/>
      <c r="C39" s="140"/>
      <c r="D39" s="141" t="s">
        <v>46</v>
      </c>
      <c r="E39" s="142"/>
      <c r="F39" s="142"/>
      <c r="G39" s="143" t="s">
        <v>47</v>
      </c>
      <c r="H39" s="144" t="s">
        <v>48</v>
      </c>
      <c r="I39" s="145"/>
      <c r="J39" s="145"/>
      <c r="K39" s="146">
        <f>SUM(K30:K37)</f>
        <v>0</v>
      </c>
      <c r="L39" s="147"/>
      <c r="M39" s="42"/>
    </row>
    <row r="40" spans="2:13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50"/>
      <c r="K40" s="149"/>
      <c r="L40" s="149"/>
      <c r="M40" s="42"/>
    </row>
    <row r="44" spans="2:13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3"/>
      <c r="K44" s="152"/>
      <c r="L44" s="152"/>
      <c r="M44" s="42"/>
    </row>
    <row r="45" spans="2:13" s="1" customFormat="1" ht="24.95" customHeight="1">
      <c r="B45" s="37"/>
      <c r="C45" s="22" t="s">
        <v>83</v>
      </c>
      <c r="D45" s="38"/>
      <c r="E45" s="38"/>
      <c r="F45" s="38"/>
      <c r="G45" s="38"/>
      <c r="H45" s="38"/>
      <c r="I45" s="125"/>
      <c r="J45" s="125"/>
      <c r="K45" s="38"/>
      <c r="L45" s="38"/>
      <c r="M45" s="42"/>
    </row>
    <row r="46" spans="2:13" s="1" customFormat="1" ht="6.95" customHeight="1">
      <c r="B46" s="37"/>
      <c r="C46" s="38"/>
      <c r="D46" s="38"/>
      <c r="E46" s="38"/>
      <c r="F46" s="38"/>
      <c r="G46" s="38"/>
      <c r="H46" s="38"/>
      <c r="I46" s="125"/>
      <c r="J46" s="125"/>
      <c r="K46" s="38"/>
      <c r="L46" s="38"/>
      <c r="M46" s="42"/>
    </row>
    <row r="47" spans="2:13" s="1" customFormat="1" ht="12" customHeight="1">
      <c r="B47" s="37"/>
      <c r="C47" s="31" t="s">
        <v>17</v>
      </c>
      <c r="D47" s="38"/>
      <c r="E47" s="38"/>
      <c r="F47" s="38"/>
      <c r="G47" s="38"/>
      <c r="H47" s="38"/>
      <c r="I47" s="125"/>
      <c r="J47" s="125"/>
      <c r="K47" s="38"/>
      <c r="L47" s="38"/>
      <c r="M47" s="42"/>
    </row>
    <row r="48" spans="2:13" s="1" customFormat="1" ht="16.5" customHeight="1">
      <c r="B48" s="37"/>
      <c r="C48" s="38"/>
      <c r="D48" s="38"/>
      <c r="E48" s="63" t="str">
        <f>E7</f>
        <v>Oprava ploché střechy Základní škola Běžecká - Střecha č. 1</v>
      </c>
      <c r="F48" s="38"/>
      <c r="G48" s="38"/>
      <c r="H48" s="38"/>
      <c r="I48" s="125"/>
      <c r="J48" s="125"/>
      <c r="K48" s="38"/>
      <c r="L48" s="38"/>
      <c r="M48" s="42"/>
    </row>
    <row r="49" spans="2:13" s="1" customFormat="1" ht="6.95" customHeight="1">
      <c r="B49" s="37"/>
      <c r="C49" s="38"/>
      <c r="D49" s="38"/>
      <c r="E49" s="38"/>
      <c r="F49" s="38"/>
      <c r="G49" s="38"/>
      <c r="H49" s="38"/>
      <c r="I49" s="125"/>
      <c r="J49" s="125"/>
      <c r="K49" s="38"/>
      <c r="L49" s="38"/>
      <c r="M49" s="42"/>
    </row>
    <row r="50" spans="2:13" s="1" customFormat="1" ht="12" customHeight="1">
      <c r="B50" s="37"/>
      <c r="C50" s="31" t="s">
        <v>21</v>
      </c>
      <c r="D50" s="38"/>
      <c r="E50" s="38"/>
      <c r="F50" s="26" t="str">
        <f>F10</f>
        <v>Sokolov</v>
      </c>
      <c r="G50" s="38"/>
      <c r="H50" s="38"/>
      <c r="I50" s="127" t="s">
        <v>23</v>
      </c>
      <c r="J50" s="129" t="str">
        <f>IF(J10="","",J10)</f>
        <v>24. 4. 2019</v>
      </c>
      <c r="K50" s="38"/>
      <c r="L50" s="38"/>
      <c r="M50" s="42"/>
    </row>
    <row r="51" spans="2:13" s="1" customFormat="1" ht="6.95" customHeight="1">
      <c r="B51" s="37"/>
      <c r="C51" s="38"/>
      <c r="D51" s="38"/>
      <c r="E51" s="38"/>
      <c r="F51" s="38"/>
      <c r="G51" s="38"/>
      <c r="H51" s="38"/>
      <c r="I51" s="125"/>
      <c r="J51" s="125"/>
      <c r="K51" s="38"/>
      <c r="L51" s="38"/>
      <c r="M51" s="42"/>
    </row>
    <row r="52" spans="2:13" s="1" customFormat="1" ht="13.65" customHeight="1">
      <c r="B52" s="37"/>
      <c r="C52" s="31" t="s">
        <v>25</v>
      </c>
      <c r="D52" s="38"/>
      <c r="E52" s="38"/>
      <c r="F52" s="26" t="str">
        <f>E13</f>
        <v xml:space="preserve"> </v>
      </c>
      <c r="G52" s="38"/>
      <c r="H52" s="38"/>
      <c r="I52" s="127" t="s">
        <v>31</v>
      </c>
      <c r="J52" s="154" t="str">
        <f>E19</f>
        <v>DEKPROJEKT s.r.o.</v>
      </c>
      <c r="K52" s="38"/>
      <c r="L52" s="38"/>
      <c r="M52" s="42"/>
    </row>
    <row r="53" spans="2:13" s="1" customFormat="1" ht="13.65" customHeight="1">
      <c r="B53" s="37"/>
      <c r="C53" s="31" t="s">
        <v>29</v>
      </c>
      <c r="D53" s="38"/>
      <c r="E53" s="38"/>
      <c r="F53" s="26" t="str">
        <f>IF(E16="","",E16)</f>
        <v>Vyplň údaj</v>
      </c>
      <c r="G53" s="38"/>
      <c r="H53" s="38"/>
      <c r="I53" s="127" t="s">
        <v>33</v>
      </c>
      <c r="J53" s="154" t="str">
        <f>E22</f>
        <v>Ing. Kateřina Petlíková</v>
      </c>
      <c r="K53" s="38"/>
      <c r="L53" s="38"/>
      <c r="M53" s="42"/>
    </row>
    <row r="54" spans="2:13" s="1" customFormat="1" ht="10.3" customHeight="1">
      <c r="B54" s="37"/>
      <c r="C54" s="38"/>
      <c r="D54" s="38"/>
      <c r="E54" s="38"/>
      <c r="F54" s="38"/>
      <c r="G54" s="38"/>
      <c r="H54" s="38"/>
      <c r="I54" s="125"/>
      <c r="J54" s="125"/>
      <c r="K54" s="38"/>
      <c r="L54" s="38"/>
      <c r="M54" s="42"/>
    </row>
    <row r="55" spans="2:13" s="1" customFormat="1" ht="29.25" customHeight="1">
      <c r="B55" s="37"/>
      <c r="C55" s="155" t="s">
        <v>84</v>
      </c>
      <c r="D55" s="156"/>
      <c r="E55" s="156"/>
      <c r="F55" s="156"/>
      <c r="G55" s="156"/>
      <c r="H55" s="156"/>
      <c r="I55" s="157" t="s">
        <v>85</v>
      </c>
      <c r="J55" s="157" t="s">
        <v>86</v>
      </c>
      <c r="K55" s="158" t="s">
        <v>87</v>
      </c>
      <c r="L55" s="156"/>
      <c r="M55" s="42"/>
    </row>
    <row r="56" spans="2:13" s="1" customFormat="1" ht="10.3" customHeight="1">
      <c r="B56" s="37"/>
      <c r="C56" s="38"/>
      <c r="D56" s="38"/>
      <c r="E56" s="38"/>
      <c r="F56" s="38"/>
      <c r="G56" s="38"/>
      <c r="H56" s="38"/>
      <c r="I56" s="125"/>
      <c r="J56" s="125"/>
      <c r="K56" s="38"/>
      <c r="L56" s="38"/>
      <c r="M56" s="42"/>
    </row>
    <row r="57" spans="2:47" s="1" customFormat="1" ht="22.8" customHeight="1">
      <c r="B57" s="37"/>
      <c r="C57" s="159" t="s">
        <v>88</v>
      </c>
      <c r="D57" s="38"/>
      <c r="E57" s="38"/>
      <c r="F57" s="38"/>
      <c r="G57" s="38"/>
      <c r="H57" s="38"/>
      <c r="I57" s="160">
        <f>Q94</f>
        <v>0</v>
      </c>
      <c r="J57" s="160">
        <f>R94</f>
        <v>0</v>
      </c>
      <c r="K57" s="97">
        <f>K94</f>
        <v>0</v>
      </c>
      <c r="L57" s="38"/>
      <c r="M57" s="42"/>
      <c r="AU57" s="16" t="s">
        <v>89</v>
      </c>
    </row>
    <row r="58" spans="2:13" s="7" customFormat="1" ht="24.95" customHeight="1">
      <c r="B58" s="161"/>
      <c r="C58" s="162"/>
      <c r="D58" s="163" t="s">
        <v>90</v>
      </c>
      <c r="E58" s="164"/>
      <c r="F58" s="164"/>
      <c r="G58" s="164"/>
      <c r="H58" s="164"/>
      <c r="I58" s="165">
        <f>Q95</f>
        <v>0</v>
      </c>
      <c r="J58" s="165">
        <f>R95</f>
        <v>0</v>
      </c>
      <c r="K58" s="166">
        <f>K95</f>
        <v>0</v>
      </c>
      <c r="L58" s="162"/>
      <c r="M58" s="167"/>
    </row>
    <row r="59" spans="2:13" s="8" customFormat="1" ht="19.9" customHeight="1">
      <c r="B59" s="168"/>
      <c r="C59" s="169"/>
      <c r="D59" s="170" t="s">
        <v>91</v>
      </c>
      <c r="E59" s="171"/>
      <c r="F59" s="171"/>
      <c r="G59" s="171"/>
      <c r="H59" s="171"/>
      <c r="I59" s="172">
        <f>Q96</f>
        <v>0</v>
      </c>
      <c r="J59" s="172">
        <f>R96</f>
        <v>0</v>
      </c>
      <c r="K59" s="173">
        <f>K96</f>
        <v>0</v>
      </c>
      <c r="L59" s="169"/>
      <c r="M59" s="174"/>
    </row>
    <row r="60" spans="2:13" s="8" customFormat="1" ht="19.9" customHeight="1">
      <c r="B60" s="168"/>
      <c r="C60" s="169"/>
      <c r="D60" s="170" t="s">
        <v>92</v>
      </c>
      <c r="E60" s="171"/>
      <c r="F60" s="171"/>
      <c r="G60" s="171"/>
      <c r="H60" s="171"/>
      <c r="I60" s="172">
        <f>Q101</f>
        <v>0</v>
      </c>
      <c r="J60" s="172">
        <f>R101</f>
        <v>0</v>
      </c>
      <c r="K60" s="173">
        <f>K101</f>
        <v>0</v>
      </c>
      <c r="L60" s="169"/>
      <c r="M60" s="174"/>
    </row>
    <row r="61" spans="2:13" s="8" customFormat="1" ht="19.9" customHeight="1">
      <c r="B61" s="168"/>
      <c r="C61" s="169"/>
      <c r="D61" s="170" t="s">
        <v>93</v>
      </c>
      <c r="E61" s="171"/>
      <c r="F61" s="171"/>
      <c r="G61" s="171"/>
      <c r="H61" s="171"/>
      <c r="I61" s="172">
        <f>Q158</f>
        <v>0</v>
      </c>
      <c r="J61" s="172">
        <f>R158</f>
        <v>0</v>
      </c>
      <c r="K61" s="173">
        <f>K158</f>
        <v>0</v>
      </c>
      <c r="L61" s="169"/>
      <c r="M61" s="174"/>
    </row>
    <row r="62" spans="2:13" s="8" customFormat="1" ht="19.9" customHeight="1">
      <c r="B62" s="168"/>
      <c r="C62" s="169"/>
      <c r="D62" s="170" t="s">
        <v>94</v>
      </c>
      <c r="E62" s="171"/>
      <c r="F62" s="171"/>
      <c r="G62" s="171"/>
      <c r="H62" s="171"/>
      <c r="I62" s="172">
        <f>Q164</f>
        <v>0</v>
      </c>
      <c r="J62" s="172">
        <f>R164</f>
        <v>0</v>
      </c>
      <c r="K62" s="173">
        <f>K164</f>
        <v>0</v>
      </c>
      <c r="L62" s="169"/>
      <c r="M62" s="174"/>
    </row>
    <row r="63" spans="2:13" s="8" customFormat="1" ht="19.9" customHeight="1">
      <c r="B63" s="168"/>
      <c r="C63" s="169"/>
      <c r="D63" s="170" t="s">
        <v>95</v>
      </c>
      <c r="E63" s="171"/>
      <c r="F63" s="171"/>
      <c r="G63" s="171"/>
      <c r="H63" s="171"/>
      <c r="I63" s="172">
        <f>Q168</f>
        <v>0</v>
      </c>
      <c r="J63" s="172">
        <f>R168</f>
        <v>0</v>
      </c>
      <c r="K63" s="173">
        <f>K168</f>
        <v>0</v>
      </c>
      <c r="L63" s="169"/>
      <c r="M63" s="174"/>
    </row>
    <row r="64" spans="2:13" s="7" customFormat="1" ht="24.95" customHeight="1">
      <c r="B64" s="161"/>
      <c r="C64" s="162"/>
      <c r="D64" s="163" t="s">
        <v>96</v>
      </c>
      <c r="E64" s="164"/>
      <c r="F64" s="164"/>
      <c r="G64" s="164"/>
      <c r="H64" s="164"/>
      <c r="I64" s="165">
        <f>Q170</f>
        <v>0</v>
      </c>
      <c r="J64" s="165">
        <f>R170</f>
        <v>0</v>
      </c>
      <c r="K64" s="166">
        <f>K170</f>
        <v>0</v>
      </c>
      <c r="L64" s="162"/>
      <c r="M64" s="167"/>
    </row>
    <row r="65" spans="2:13" s="8" customFormat="1" ht="19.9" customHeight="1">
      <c r="B65" s="168"/>
      <c r="C65" s="169"/>
      <c r="D65" s="170" t="s">
        <v>97</v>
      </c>
      <c r="E65" s="171"/>
      <c r="F65" s="171"/>
      <c r="G65" s="171"/>
      <c r="H65" s="171"/>
      <c r="I65" s="172">
        <f>Q171</f>
        <v>0</v>
      </c>
      <c r="J65" s="172">
        <f>R171</f>
        <v>0</v>
      </c>
      <c r="K65" s="173">
        <f>K171</f>
        <v>0</v>
      </c>
      <c r="L65" s="169"/>
      <c r="M65" s="174"/>
    </row>
    <row r="66" spans="2:13" s="8" customFormat="1" ht="19.9" customHeight="1">
      <c r="B66" s="168"/>
      <c r="C66" s="169"/>
      <c r="D66" s="170" t="s">
        <v>98</v>
      </c>
      <c r="E66" s="171"/>
      <c r="F66" s="171"/>
      <c r="G66" s="171"/>
      <c r="H66" s="171"/>
      <c r="I66" s="172">
        <f>Q323</f>
        <v>0</v>
      </c>
      <c r="J66" s="172">
        <f>R323</f>
        <v>0</v>
      </c>
      <c r="K66" s="173">
        <f>K323</f>
        <v>0</v>
      </c>
      <c r="L66" s="169"/>
      <c r="M66" s="174"/>
    </row>
    <row r="67" spans="2:13" s="8" customFormat="1" ht="19.9" customHeight="1">
      <c r="B67" s="168"/>
      <c r="C67" s="169"/>
      <c r="D67" s="170" t="s">
        <v>99</v>
      </c>
      <c r="E67" s="171"/>
      <c r="F67" s="171"/>
      <c r="G67" s="171"/>
      <c r="H67" s="171"/>
      <c r="I67" s="172">
        <f>Q504</f>
        <v>0</v>
      </c>
      <c r="J67" s="172">
        <f>R504</f>
        <v>0</v>
      </c>
      <c r="K67" s="173">
        <f>K504</f>
        <v>0</v>
      </c>
      <c r="L67" s="169"/>
      <c r="M67" s="174"/>
    </row>
    <row r="68" spans="2:13" s="8" customFormat="1" ht="19.9" customHeight="1">
      <c r="B68" s="168"/>
      <c r="C68" s="169"/>
      <c r="D68" s="170" t="s">
        <v>100</v>
      </c>
      <c r="E68" s="171"/>
      <c r="F68" s="171"/>
      <c r="G68" s="171"/>
      <c r="H68" s="171"/>
      <c r="I68" s="172">
        <f>Q518</f>
        <v>0</v>
      </c>
      <c r="J68" s="172">
        <f>R518</f>
        <v>0</v>
      </c>
      <c r="K68" s="173">
        <f>K518</f>
        <v>0</v>
      </c>
      <c r="L68" s="169"/>
      <c r="M68" s="174"/>
    </row>
    <row r="69" spans="2:13" s="8" customFormat="1" ht="19.9" customHeight="1">
      <c r="B69" s="168"/>
      <c r="C69" s="169"/>
      <c r="D69" s="170" t="s">
        <v>101</v>
      </c>
      <c r="E69" s="171"/>
      <c r="F69" s="171"/>
      <c r="G69" s="171"/>
      <c r="H69" s="171"/>
      <c r="I69" s="172">
        <f>Q522</f>
        <v>0</v>
      </c>
      <c r="J69" s="172">
        <f>R522</f>
        <v>0</v>
      </c>
      <c r="K69" s="173">
        <f>K522</f>
        <v>0</v>
      </c>
      <c r="L69" s="169"/>
      <c r="M69" s="174"/>
    </row>
    <row r="70" spans="2:13" s="8" customFormat="1" ht="19.9" customHeight="1">
      <c r="B70" s="168"/>
      <c r="C70" s="169"/>
      <c r="D70" s="170" t="s">
        <v>102</v>
      </c>
      <c r="E70" s="171"/>
      <c r="F70" s="171"/>
      <c r="G70" s="171"/>
      <c r="H70" s="171"/>
      <c r="I70" s="172">
        <f>Q527</f>
        <v>0</v>
      </c>
      <c r="J70" s="172">
        <f>R527</f>
        <v>0</v>
      </c>
      <c r="K70" s="173">
        <f>K527</f>
        <v>0</v>
      </c>
      <c r="L70" s="169"/>
      <c r="M70" s="174"/>
    </row>
    <row r="71" spans="2:13" s="8" customFormat="1" ht="19.9" customHeight="1">
      <c r="B71" s="168"/>
      <c r="C71" s="169"/>
      <c r="D71" s="170" t="s">
        <v>103</v>
      </c>
      <c r="E71" s="171"/>
      <c r="F71" s="171"/>
      <c r="G71" s="171"/>
      <c r="H71" s="171"/>
      <c r="I71" s="172">
        <f>Q558</f>
        <v>0</v>
      </c>
      <c r="J71" s="172">
        <f>R558</f>
        <v>0</v>
      </c>
      <c r="K71" s="173">
        <f>K558</f>
        <v>0</v>
      </c>
      <c r="L71" s="169"/>
      <c r="M71" s="174"/>
    </row>
    <row r="72" spans="2:13" s="8" customFormat="1" ht="19.9" customHeight="1">
      <c r="B72" s="168"/>
      <c r="C72" s="169"/>
      <c r="D72" s="170" t="s">
        <v>104</v>
      </c>
      <c r="E72" s="171"/>
      <c r="F72" s="171"/>
      <c r="G72" s="171"/>
      <c r="H72" s="171"/>
      <c r="I72" s="172">
        <f>Q608</f>
        <v>0</v>
      </c>
      <c r="J72" s="172">
        <f>R608</f>
        <v>0</v>
      </c>
      <c r="K72" s="173">
        <f>K608</f>
        <v>0</v>
      </c>
      <c r="L72" s="169"/>
      <c r="M72" s="174"/>
    </row>
    <row r="73" spans="2:13" s="7" customFormat="1" ht="24.95" customHeight="1">
      <c r="B73" s="161"/>
      <c r="C73" s="162"/>
      <c r="D73" s="163" t="s">
        <v>105</v>
      </c>
      <c r="E73" s="164"/>
      <c r="F73" s="164"/>
      <c r="G73" s="164"/>
      <c r="H73" s="164"/>
      <c r="I73" s="165">
        <f>Q611</f>
        <v>0</v>
      </c>
      <c r="J73" s="165">
        <f>R611</f>
        <v>0</v>
      </c>
      <c r="K73" s="166">
        <f>K611</f>
        <v>0</v>
      </c>
      <c r="L73" s="162"/>
      <c r="M73" s="167"/>
    </row>
    <row r="74" spans="2:13" s="8" customFormat="1" ht="19.9" customHeight="1">
      <c r="B74" s="168"/>
      <c r="C74" s="169"/>
      <c r="D74" s="170" t="s">
        <v>106</v>
      </c>
      <c r="E74" s="171"/>
      <c r="F74" s="171"/>
      <c r="G74" s="171"/>
      <c r="H74" s="171"/>
      <c r="I74" s="172">
        <f>Q612</f>
        <v>0</v>
      </c>
      <c r="J74" s="172">
        <f>R612</f>
        <v>0</v>
      </c>
      <c r="K74" s="173">
        <f>K612</f>
        <v>0</v>
      </c>
      <c r="L74" s="169"/>
      <c r="M74" s="174"/>
    </row>
    <row r="75" spans="2:13" s="8" customFormat="1" ht="19.9" customHeight="1">
      <c r="B75" s="168"/>
      <c r="C75" s="169"/>
      <c r="D75" s="170" t="s">
        <v>107</v>
      </c>
      <c r="E75" s="171"/>
      <c r="F75" s="171"/>
      <c r="G75" s="171"/>
      <c r="H75" s="171"/>
      <c r="I75" s="172">
        <f>Q616</f>
        <v>0</v>
      </c>
      <c r="J75" s="172">
        <f>R616</f>
        <v>0</v>
      </c>
      <c r="K75" s="173">
        <f>K616</f>
        <v>0</v>
      </c>
      <c r="L75" s="169"/>
      <c r="M75" s="174"/>
    </row>
    <row r="76" spans="2:13" s="7" customFormat="1" ht="21.8" customHeight="1">
      <c r="B76" s="161"/>
      <c r="C76" s="162"/>
      <c r="D76" s="175" t="s">
        <v>108</v>
      </c>
      <c r="E76" s="162"/>
      <c r="F76" s="162"/>
      <c r="G76" s="162"/>
      <c r="H76" s="162"/>
      <c r="I76" s="176">
        <f>Q618</f>
        <v>0</v>
      </c>
      <c r="J76" s="176">
        <f>R618</f>
        <v>0</v>
      </c>
      <c r="K76" s="177">
        <f>K618</f>
        <v>0</v>
      </c>
      <c r="L76" s="162"/>
      <c r="M76" s="167"/>
    </row>
    <row r="77" spans="2:13" s="1" customFormat="1" ht="21.8" customHeight="1">
      <c r="B77" s="37"/>
      <c r="C77" s="38"/>
      <c r="D77" s="38"/>
      <c r="E77" s="38"/>
      <c r="F77" s="38"/>
      <c r="G77" s="38"/>
      <c r="H77" s="38"/>
      <c r="I77" s="125"/>
      <c r="J77" s="125"/>
      <c r="K77" s="38"/>
      <c r="L77" s="38"/>
      <c r="M77" s="42"/>
    </row>
    <row r="78" spans="2:13" s="1" customFormat="1" ht="6.95" customHeight="1">
      <c r="B78" s="56"/>
      <c r="C78" s="57"/>
      <c r="D78" s="57"/>
      <c r="E78" s="57"/>
      <c r="F78" s="57"/>
      <c r="G78" s="57"/>
      <c r="H78" s="57"/>
      <c r="I78" s="150"/>
      <c r="J78" s="150"/>
      <c r="K78" s="57"/>
      <c r="L78" s="57"/>
      <c r="M78" s="42"/>
    </row>
    <row r="82" spans="2:13" s="1" customFormat="1" ht="6.95" customHeight="1">
      <c r="B82" s="58"/>
      <c r="C82" s="59"/>
      <c r="D82" s="59"/>
      <c r="E82" s="59"/>
      <c r="F82" s="59"/>
      <c r="G82" s="59"/>
      <c r="H82" s="59"/>
      <c r="I82" s="153"/>
      <c r="J82" s="153"/>
      <c r="K82" s="59"/>
      <c r="L82" s="59"/>
      <c r="M82" s="42"/>
    </row>
    <row r="83" spans="2:13" s="1" customFormat="1" ht="24.95" customHeight="1">
      <c r="B83" s="37"/>
      <c r="C83" s="22" t="s">
        <v>109</v>
      </c>
      <c r="D83" s="38"/>
      <c r="E83" s="38"/>
      <c r="F83" s="38"/>
      <c r="G83" s="38"/>
      <c r="H83" s="38"/>
      <c r="I83" s="125"/>
      <c r="J83" s="125"/>
      <c r="K83" s="38"/>
      <c r="L83" s="38"/>
      <c r="M83" s="42"/>
    </row>
    <row r="84" spans="2:13" s="1" customFormat="1" ht="6.95" customHeight="1">
      <c r="B84" s="37"/>
      <c r="C84" s="38"/>
      <c r="D84" s="38"/>
      <c r="E84" s="38"/>
      <c r="F84" s="38"/>
      <c r="G84" s="38"/>
      <c r="H84" s="38"/>
      <c r="I84" s="125"/>
      <c r="J84" s="125"/>
      <c r="K84" s="38"/>
      <c r="L84" s="38"/>
      <c r="M84" s="42"/>
    </row>
    <row r="85" spans="2:13" s="1" customFormat="1" ht="12" customHeight="1">
      <c r="B85" s="37"/>
      <c r="C85" s="31" t="s">
        <v>17</v>
      </c>
      <c r="D85" s="38"/>
      <c r="E85" s="38"/>
      <c r="F85" s="38"/>
      <c r="G85" s="38"/>
      <c r="H85" s="38"/>
      <c r="I85" s="125"/>
      <c r="J85" s="125"/>
      <c r="K85" s="38"/>
      <c r="L85" s="38"/>
      <c r="M85" s="42"/>
    </row>
    <row r="86" spans="2:13" s="1" customFormat="1" ht="16.5" customHeight="1">
      <c r="B86" s="37"/>
      <c r="C86" s="38"/>
      <c r="D86" s="38"/>
      <c r="E86" s="63" t="str">
        <f>E7</f>
        <v>Oprava ploché střechy Základní škola Běžecká - Střecha č. 1</v>
      </c>
      <c r="F86" s="38"/>
      <c r="G86" s="38"/>
      <c r="H86" s="38"/>
      <c r="I86" s="125"/>
      <c r="J86" s="125"/>
      <c r="K86" s="38"/>
      <c r="L86" s="38"/>
      <c r="M86" s="42"/>
    </row>
    <row r="87" spans="2:13" s="1" customFormat="1" ht="6.95" customHeight="1">
      <c r="B87" s="37"/>
      <c r="C87" s="38"/>
      <c r="D87" s="38"/>
      <c r="E87" s="38"/>
      <c r="F87" s="38"/>
      <c r="G87" s="38"/>
      <c r="H87" s="38"/>
      <c r="I87" s="125"/>
      <c r="J87" s="125"/>
      <c r="K87" s="38"/>
      <c r="L87" s="38"/>
      <c r="M87" s="42"/>
    </row>
    <row r="88" spans="2:13" s="1" customFormat="1" ht="12" customHeight="1">
      <c r="B88" s="37"/>
      <c r="C88" s="31" t="s">
        <v>21</v>
      </c>
      <c r="D88" s="38"/>
      <c r="E88" s="38"/>
      <c r="F88" s="26" t="str">
        <f>F10</f>
        <v>Sokolov</v>
      </c>
      <c r="G88" s="38"/>
      <c r="H88" s="38"/>
      <c r="I88" s="127" t="s">
        <v>23</v>
      </c>
      <c r="J88" s="129" t="str">
        <f>IF(J10="","",J10)</f>
        <v>24. 4. 2019</v>
      </c>
      <c r="K88" s="38"/>
      <c r="L88" s="38"/>
      <c r="M88" s="42"/>
    </row>
    <row r="89" spans="2:13" s="1" customFormat="1" ht="6.95" customHeight="1">
      <c r="B89" s="37"/>
      <c r="C89" s="38"/>
      <c r="D89" s="38"/>
      <c r="E89" s="38"/>
      <c r="F89" s="38"/>
      <c r="G89" s="38"/>
      <c r="H89" s="38"/>
      <c r="I89" s="125"/>
      <c r="J89" s="125"/>
      <c r="K89" s="38"/>
      <c r="L89" s="38"/>
      <c r="M89" s="42"/>
    </row>
    <row r="90" spans="2:13" s="1" customFormat="1" ht="13.65" customHeight="1">
      <c r="B90" s="37"/>
      <c r="C90" s="31" t="s">
        <v>25</v>
      </c>
      <c r="D90" s="38"/>
      <c r="E90" s="38"/>
      <c r="F90" s="26" t="str">
        <f>E13</f>
        <v xml:space="preserve"> </v>
      </c>
      <c r="G90" s="38"/>
      <c r="H90" s="38"/>
      <c r="I90" s="127" t="s">
        <v>31</v>
      </c>
      <c r="J90" s="154" t="str">
        <f>E19</f>
        <v>DEKPROJEKT s.r.o.</v>
      </c>
      <c r="K90" s="38"/>
      <c r="L90" s="38"/>
      <c r="M90" s="42"/>
    </row>
    <row r="91" spans="2:13" s="1" customFormat="1" ht="13.65" customHeight="1">
      <c r="B91" s="37"/>
      <c r="C91" s="31" t="s">
        <v>29</v>
      </c>
      <c r="D91" s="38"/>
      <c r="E91" s="38"/>
      <c r="F91" s="26" t="str">
        <f>IF(E16="","",E16)</f>
        <v>Vyplň údaj</v>
      </c>
      <c r="G91" s="38"/>
      <c r="H91" s="38"/>
      <c r="I91" s="127" t="s">
        <v>33</v>
      </c>
      <c r="J91" s="154" t="str">
        <f>E22</f>
        <v>Ing. Kateřina Petlíková</v>
      </c>
      <c r="K91" s="38"/>
      <c r="L91" s="38"/>
      <c r="M91" s="42"/>
    </row>
    <row r="92" spans="2:13" s="1" customFormat="1" ht="10.3" customHeight="1">
      <c r="B92" s="37"/>
      <c r="C92" s="38"/>
      <c r="D92" s="38"/>
      <c r="E92" s="38"/>
      <c r="F92" s="38"/>
      <c r="G92" s="38"/>
      <c r="H92" s="38"/>
      <c r="I92" s="125"/>
      <c r="J92" s="125"/>
      <c r="K92" s="38"/>
      <c r="L92" s="38"/>
      <c r="M92" s="42"/>
    </row>
    <row r="93" spans="2:24" s="9" customFormat="1" ht="29.25" customHeight="1">
      <c r="B93" s="178"/>
      <c r="C93" s="179" t="s">
        <v>110</v>
      </c>
      <c r="D93" s="180" t="s">
        <v>55</v>
      </c>
      <c r="E93" s="180" t="s">
        <v>51</v>
      </c>
      <c r="F93" s="180" t="s">
        <v>52</v>
      </c>
      <c r="G93" s="180" t="s">
        <v>111</v>
      </c>
      <c r="H93" s="180" t="s">
        <v>112</v>
      </c>
      <c r="I93" s="181" t="s">
        <v>113</v>
      </c>
      <c r="J93" s="181" t="s">
        <v>114</v>
      </c>
      <c r="K93" s="180" t="s">
        <v>87</v>
      </c>
      <c r="L93" s="182" t="s">
        <v>115</v>
      </c>
      <c r="M93" s="183"/>
      <c r="N93" s="87" t="s">
        <v>1</v>
      </c>
      <c r="O93" s="88" t="s">
        <v>40</v>
      </c>
      <c r="P93" s="88" t="s">
        <v>116</v>
      </c>
      <c r="Q93" s="88" t="s">
        <v>117</v>
      </c>
      <c r="R93" s="88" t="s">
        <v>118</v>
      </c>
      <c r="S93" s="88" t="s">
        <v>119</v>
      </c>
      <c r="T93" s="88" t="s">
        <v>120</v>
      </c>
      <c r="U93" s="88" t="s">
        <v>121</v>
      </c>
      <c r="V93" s="88" t="s">
        <v>122</v>
      </c>
      <c r="W93" s="88" t="s">
        <v>123</v>
      </c>
      <c r="X93" s="89" t="s">
        <v>124</v>
      </c>
    </row>
    <row r="94" spans="2:63" s="1" customFormat="1" ht="22.8" customHeight="1">
      <c r="B94" s="37"/>
      <c r="C94" s="94" t="s">
        <v>125</v>
      </c>
      <c r="D94" s="38"/>
      <c r="E94" s="38"/>
      <c r="F94" s="38"/>
      <c r="G94" s="38"/>
      <c r="H94" s="38"/>
      <c r="I94" s="125"/>
      <c r="J94" s="125"/>
      <c r="K94" s="184">
        <f>BK94</f>
        <v>0</v>
      </c>
      <c r="L94" s="38"/>
      <c r="M94" s="42"/>
      <c r="N94" s="90"/>
      <c r="O94" s="91"/>
      <c r="P94" s="91"/>
      <c r="Q94" s="185">
        <f>Q95+Q170+Q611+Q618</f>
        <v>0</v>
      </c>
      <c r="R94" s="185">
        <f>R95+R170+R611+R618</f>
        <v>0</v>
      </c>
      <c r="S94" s="91"/>
      <c r="T94" s="186">
        <f>T95+T170+T611+T618</f>
        <v>0</v>
      </c>
      <c r="U94" s="91"/>
      <c r="V94" s="186">
        <f>V95+V170+V611+V618</f>
        <v>35.573520990000006</v>
      </c>
      <c r="W94" s="91"/>
      <c r="X94" s="187">
        <f>X95+X170+X611+X618</f>
        <v>159.90602854999997</v>
      </c>
      <c r="AT94" s="16" t="s">
        <v>71</v>
      </c>
      <c r="AU94" s="16" t="s">
        <v>89</v>
      </c>
      <c r="BK94" s="188">
        <f>BK95+BK170+BK611+BK618</f>
        <v>0</v>
      </c>
    </row>
    <row r="95" spans="2:63" s="10" customFormat="1" ht="25.9" customHeight="1">
      <c r="B95" s="189"/>
      <c r="C95" s="190"/>
      <c r="D95" s="191" t="s">
        <v>71</v>
      </c>
      <c r="E95" s="192" t="s">
        <v>126</v>
      </c>
      <c r="F95" s="192" t="s">
        <v>127</v>
      </c>
      <c r="G95" s="190"/>
      <c r="H95" s="190"/>
      <c r="I95" s="193"/>
      <c r="J95" s="193"/>
      <c r="K95" s="177">
        <f>BK95</f>
        <v>0</v>
      </c>
      <c r="L95" s="190"/>
      <c r="M95" s="194"/>
      <c r="N95" s="195"/>
      <c r="O95" s="196"/>
      <c r="P95" s="196"/>
      <c r="Q95" s="197">
        <f>Q96+Q101+Q158+Q164+Q168</f>
        <v>0</v>
      </c>
      <c r="R95" s="197">
        <f>R96+R101+R158+R164+R168</f>
        <v>0</v>
      </c>
      <c r="S95" s="196"/>
      <c r="T95" s="198">
        <f>T96+T101+T158+T164+T168</f>
        <v>0</v>
      </c>
      <c r="U95" s="196"/>
      <c r="V95" s="198">
        <f>V96+V101+V158+V164+V168</f>
        <v>10.9091539</v>
      </c>
      <c r="W95" s="196"/>
      <c r="X95" s="199">
        <f>X96+X101+X158+X164+X168</f>
        <v>12.6324</v>
      </c>
      <c r="AR95" s="200" t="s">
        <v>77</v>
      </c>
      <c r="AT95" s="201" t="s">
        <v>71</v>
      </c>
      <c r="AU95" s="201" t="s">
        <v>72</v>
      </c>
      <c r="AY95" s="200" t="s">
        <v>128</v>
      </c>
      <c r="BK95" s="202">
        <f>BK96+BK101+BK158+BK164+BK168</f>
        <v>0</v>
      </c>
    </row>
    <row r="96" spans="2:63" s="10" customFormat="1" ht="22.8" customHeight="1">
      <c r="B96" s="189"/>
      <c r="C96" s="190"/>
      <c r="D96" s="191" t="s">
        <v>71</v>
      </c>
      <c r="E96" s="203" t="s">
        <v>129</v>
      </c>
      <c r="F96" s="203" t="s">
        <v>130</v>
      </c>
      <c r="G96" s="190"/>
      <c r="H96" s="190"/>
      <c r="I96" s="193"/>
      <c r="J96" s="193"/>
      <c r="K96" s="204">
        <f>BK96</f>
        <v>0</v>
      </c>
      <c r="L96" s="190"/>
      <c r="M96" s="194"/>
      <c r="N96" s="195"/>
      <c r="O96" s="196"/>
      <c r="P96" s="196"/>
      <c r="Q96" s="197">
        <f>SUM(Q97:Q100)</f>
        <v>0</v>
      </c>
      <c r="R96" s="197">
        <f>SUM(R97:R100)</f>
        <v>0</v>
      </c>
      <c r="S96" s="196"/>
      <c r="T96" s="198">
        <f>SUM(T97:T100)</f>
        <v>0</v>
      </c>
      <c r="U96" s="196"/>
      <c r="V96" s="198">
        <f>SUM(V97:V100)</f>
        <v>10.8233829</v>
      </c>
      <c r="W96" s="196"/>
      <c r="X96" s="199">
        <f>SUM(X97:X100)</f>
        <v>0</v>
      </c>
      <c r="AR96" s="200" t="s">
        <v>77</v>
      </c>
      <c r="AT96" s="201" t="s">
        <v>71</v>
      </c>
      <c r="AU96" s="201" t="s">
        <v>77</v>
      </c>
      <c r="AY96" s="200" t="s">
        <v>128</v>
      </c>
      <c r="BK96" s="202">
        <f>SUM(BK97:BK100)</f>
        <v>0</v>
      </c>
    </row>
    <row r="97" spans="2:65" s="1" customFormat="1" ht="16.5" customHeight="1">
      <c r="B97" s="37"/>
      <c r="C97" s="205" t="s">
        <v>131</v>
      </c>
      <c r="D97" s="205" t="s">
        <v>132</v>
      </c>
      <c r="E97" s="206" t="s">
        <v>133</v>
      </c>
      <c r="F97" s="207" t="s">
        <v>134</v>
      </c>
      <c r="G97" s="208" t="s">
        <v>135</v>
      </c>
      <c r="H97" s="209">
        <v>28.71</v>
      </c>
      <c r="I97" s="210"/>
      <c r="J97" s="210"/>
      <c r="K97" s="211">
        <f>ROUND(P97*H97,2)</f>
        <v>0</v>
      </c>
      <c r="L97" s="207" t="s">
        <v>136</v>
      </c>
      <c r="M97" s="42"/>
      <c r="N97" s="212" t="s">
        <v>1</v>
      </c>
      <c r="O97" s="213" t="s">
        <v>41</v>
      </c>
      <c r="P97" s="214">
        <f>I97+J97</f>
        <v>0</v>
      </c>
      <c r="Q97" s="214">
        <f>ROUND(I97*H97,2)</f>
        <v>0</v>
      </c>
      <c r="R97" s="214">
        <f>ROUND(J97*H97,2)</f>
        <v>0</v>
      </c>
      <c r="S97" s="78"/>
      <c r="T97" s="215">
        <f>S97*H97</f>
        <v>0</v>
      </c>
      <c r="U97" s="215">
        <v>0.37699</v>
      </c>
      <c r="V97" s="215">
        <f>U97*H97</f>
        <v>10.8233829</v>
      </c>
      <c r="W97" s="215">
        <v>0</v>
      </c>
      <c r="X97" s="216">
        <f>W97*H97</f>
        <v>0</v>
      </c>
      <c r="AR97" s="16" t="s">
        <v>137</v>
      </c>
      <c r="AT97" s="16" t="s">
        <v>132</v>
      </c>
      <c r="AU97" s="16" t="s">
        <v>79</v>
      </c>
      <c r="AY97" s="16" t="s">
        <v>128</v>
      </c>
      <c r="BE97" s="217">
        <f>IF(O97="základní",K97,0)</f>
        <v>0</v>
      </c>
      <c r="BF97" s="217">
        <f>IF(O97="snížená",K97,0)</f>
        <v>0</v>
      </c>
      <c r="BG97" s="217">
        <f>IF(O97="zákl. přenesená",K97,0)</f>
        <v>0</v>
      </c>
      <c r="BH97" s="217">
        <f>IF(O97="sníž. přenesená",K97,0)</f>
        <v>0</v>
      </c>
      <c r="BI97" s="217">
        <f>IF(O97="nulová",K97,0)</f>
        <v>0</v>
      </c>
      <c r="BJ97" s="16" t="s">
        <v>77</v>
      </c>
      <c r="BK97" s="217">
        <f>ROUND(P97*H97,2)</f>
        <v>0</v>
      </c>
      <c r="BL97" s="16" t="s">
        <v>137</v>
      </c>
      <c r="BM97" s="16" t="s">
        <v>138</v>
      </c>
    </row>
    <row r="98" spans="2:51" s="11" customFormat="1" ht="12">
      <c r="B98" s="218"/>
      <c r="C98" s="219"/>
      <c r="D98" s="220" t="s">
        <v>139</v>
      </c>
      <c r="E98" s="221" t="s">
        <v>1</v>
      </c>
      <c r="F98" s="222" t="s">
        <v>140</v>
      </c>
      <c r="G98" s="219"/>
      <c r="H98" s="221" t="s">
        <v>1</v>
      </c>
      <c r="I98" s="223"/>
      <c r="J98" s="223"/>
      <c r="K98" s="219"/>
      <c r="L98" s="219"/>
      <c r="M98" s="224"/>
      <c r="N98" s="225"/>
      <c r="O98" s="226"/>
      <c r="P98" s="226"/>
      <c r="Q98" s="226"/>
      <c r="R98" s="226"/>
      <c r="S98" s="226"/>
      <c r="T98" s="226"/>
      <c r="U98" s="226"/>
      <c r="V98" s="226"/>
      <c r="W98" s="226"/>
      <c r="X98" s="227"/>
      <c r="AT98" s="228" t="s">
        <v>139</v>
      </c>
      <c r="AU98" s="228" t="s">
        <v>79</v>
      </c>
      <c r="AV98" s="11" t="s">
        <v>77</v>
      </c>
      <c r="AW98" s="11" t="s">
        <v>5</v>
      </c>
      <c r="AX98" s="11" t="s">
        <v>72</v>
      </c>
      <c r="AY98" s="228" t="s">
        <v>128</v>
      </c>
    </row>
    <row r="99" spans="2:51" s="12" customFormat="1" ht="12">
      <c r="B99" s="229"/>
      <c r="C99" s="230"/>
      <c r="D99" s="220" t="s">
        <v>139</v>
      </c>
      <c r="E99" s="231" t="s">
        <v>1</v>
      </c>
      <c r="F99" s="232" t="s">
        <v>141</v>
      </c>
      <c r="G99" s="230"/>
      <c r="H99" s="233">
        <v>28.71</v>
      </c>
      <c r="I99" s="234"/>
      <c r="J99" s="234"/>
      <c r="K99" s="230"/>
      <c r="L99" s="230"/>
      <c r="M99" s="235"/>
      <c r="N99" s="236"/>
      <c r="O99" s="237"/>
      <c r="P99" s="237"/>
      <c r="Q99" s="237"/>
      <c r="R99" s="237"/>
      <c r="S99" s="237"/>
      <c r="T99" s="237"/>
      <c r="U99" s="237"/>
      <c r="V99" s="237"/>
      <c r="W99" s="237"/>
      <c r="X99" s="238"/>
      <c r="AT99" s="239" t="s">
        <v>139</v>
      </c>
      <c r="AU99" s="239" t="s">
        <v>79</v>
      </c>
      <c r="AV99" s="12" t="s">
        <v>79</v>
      </c>
      <c r="AW99" s="12" t="s">
        <v>5</v>
      </c>
      <c r="AX99" s="12" t="s">
        <v>72</v>
      </c>
      <c r="AY99" s="239" t="s">
        <v>128</v>
      </c>
    </row>
    <row r="100" spans="2:51" s="13" customFormat="1" ht="12">
      <c r="B100" s="240"/>
      <c r="C100" s="241"/>
      <c r="D100" s="220" t="s">
        <v>139</v>
      </c>
      <c r="E100" s="242" t="s">
        <v>1</v>
      </c>
      <c r="F100" s="243" t="s">
        <v>142</v>
      </c>
      <c r="G100" s="241"/>
      <c r="H100" s="244">
        <v>28.71</v>
      </c>
      <c r="I100" s="245"/>
      <c r="J100" s="245"/>
      <c r="K100" s="241"/>
      <c r="L100" s="241"/>
      <c r="M100" s="246"/>
      <c r="N100" s="247"/>
      <c r="O100" s="248"/>
      <c r="P100" s="248"/>
      <c r="Q100" s="248"/>
      <c r="R100" s="248"/>
      <c r="S100" s="248"/>
      <c r="T100" s="248"/>
      <c r="U100" s="248"/>
      <c r="V100" s="248"/>
      <c r="W100" s="248"/>
      <c r="X100" s="249"/>
      <c r="AT100" s="250" t="s">
        <v>139</v>
      </c>
      <c r="AU100" s="250" t="s">
        <v>79</v>
      </c>
      <c r="AV100" s="13" t="s">
        <v>137</v>
      </c>
      <c r="AW100" s="13" t="s">
        <v>5</v>
      </c>
      <c r="AX100" s="13" t="s">
        <v>77</v>
      </c>
      <c r="AY100" s="250" t="s">
        <v>128</v>
      </c>
    </row>
    <row r="101" spans="2:63" s="10" customFormat="1" ht="22.8" customHeight="1">
      <c r="B101" s="189"/>
      <c r="C101" s="190"/>
      <c r="D101" s="191" t="s">
        <v>71</v>
      </c>
      <c r="E101" s="203" t="s">
        <v>143</v>
      </c>
      <c r="F101" s="203" t="s">
        <v>144</v>
      </c>
      <c r="G101" s="190"/>
      <c r="H101" s="190"/>
      <c r="I101" s="193"/>
      <c r="J101" s="193"/>
      <c r="K101" s="204">
        <f>BK101</f>
        <v>0</v>
      </c>
      <c r="L101" s="190"/>
      <c r="M101" s="194"/>
      <c r="N101" s="195"/>
      <c r="O101" s="196"/>
      <c r="P101" s="196"/>
      <c r="Q101" s="197">
        <f>SUM(Q102:Q157)</f>
        <v>0</v>
      </c>
      <c r="R101" s="197">
        <f>SUM(R102:R157)</f>
        <v>0</v>
      </c>
      <c r="S101" s="196"/>
      <c r="T101" s="198">
        <f>SUM(T102:T157)</f>
        <v>0</v>
      </c>
      <c r="U101" s="196"/>
      <c r="V101" s="198">
        <f>SUM(V102:V157)</f>
        <v>0.08577100000000001</v>
      </c>
      <c r="W101" s="196"/>
      <c r="X101" s="199">
        <f>SUM(X102:X157)</f>
        <v>0</v>
      </c>
      <c r="AR101" s="200" t="s">
        <v>77</v>
      </c>
      <c r="AT101" s="201" t="s">
        <v>71</v>
      </c>
      <c r="AU101" s="201" t="s">
        <v>77</v>
      </c>
      <c r="AY101" s="200" t="s">
        <v>128</v>
      </c>
      <c r="BK101" s="202">
        <f>SUM(BK102:BK157)</f>
        <v>0</v>
      </c>
    </row>
    <row r="102" spans="2:65" s="1" customFormat="1" ht="16.5" customHeight="1">
      <c r="B102" s="37"/>
      <c r="C102" s="205" t="s">
        <v>145</v>
      </c>
      <c r="D102" s="205" t="s">
        <v>132</v>
      </c>
      <c r="E102" s="206" t="s">
        <v>146</v>
      </c>
      <c r="F102" s="207" t="s">
        <v>147</v>
      </c>
      <c r="G102" s="208" t="s">
        <v>135</v>
      </c>
      <c r="H102" s="209">
        <v>11.8</v>
      </c>
      <c r="I102" s="210"/>
      <c r="J102" s="210"/>
      <c r="K102" s="211">
        <f>ROUND(P102*H102,2)</f>
        <v>0</v>
      </c>
      <c r="L102" s="207" t="s">
        <v>136</v>
      </c>
      <c r="M102" s="42"/>
      <c r="N102" s="212" t="s">
        <v>1</v>
      </c>
      <c r="O102" s="213" t="s">
        <v>41</v>
      </c>
      <c r="P102" s="214">
        <f>I102+J102</f>
        <v>0</v>
      </c>
      <c r="Q102" s="214">
        <f>ROUND(I102*H102,2)</f>
        <v>0</v>
      </c>
      <c r="R102" s="214">
        <f>ROUND(J102*H102,2)</f>
        <v>0</v>
      </c>
      <c r="S102" s="78"/>
      <c r="T102" s="215">
        <f>S102*H102</f>
        <v>0</v>
      </c>
      <c r="U102" s="215">
        <v>0.00438</v>
      </c>
      <c r="V102" s="215">
        <f>U102*H102</f>
        <v>0.05168400000000001</v>
      </c>
      <c r="W102" s="215">
        <v>0</v>
      </c>
      <c r="X102" s="216">
        <f>W102*H102</f>
        <v>0</v>
      </c>
      <c r="AR102" s="16" t="s">
        <v>137</v>
      </c>
      <c r="AT102" s="16" t="s">
        <v>132</v>
      </c>
      <c r="AU102" s="16" t="s">
        <v>79</v>
      </c>
      <c r="AY102" s="16" t="s">
        <v>128</v>
      </c>
      <c r="BE102" s="217">
        <f>IF(O102="základní",K102,0)</f>
        <v>0</v>
      </c>
      <c r="BF102" s="217">
        <f>IF(O102="snížená",K102,0)</f>
        <v>0</v>
      </c>
      <c r="BG102" s="217">
        <f>IF(O102="zákl. přenesená",K102,0)</f>
        <v>0</v>
      </c>
      <c r="BH102" s="217">
        <f>IF(O102="sníž. přenesená",K102,0)</f>
        <v>0</v>
      </c>
      <c r="BI102" s="217">
        <f>IF(O102="nulová",K102,0)</f>
        <v>0</v>
      </c>
      <c r="BJ102" s="16" t="s">
        <v>77</v>
      </c>
      <c r="BK102" s="217">
        <f>ROUND(P102*H102,2)</f>
        <v>0</v>
      </c>
      <c r="BL102" s="16" t="s">
        <v>137</v>
      </c>
      <c r="BM102" s="16" t="s">
        <v>148</v>
      </c>
    </row>
    <row r="103" spans="2:51" s="11" customFormat="1" ht="12">
      <c r="B103" s="218"/>
      <c r="C103" s="219"/>
      <c r="D103" s="220" t="s">
        <v>139</v>
      </c>
      <c r="E103" s="221" t="s">
        <v>1</v>
      </c>
      <c r="F103" s="222" t="s">
        <v>140</v>
      </c>
      <c r="G103" s="219"/>
      <c r="H103" s="221" t="s">
        <v>1</v>
      </c>
      <c r="I103" s="223"/>
      <c r="J103" s="223"/>
      <c r="K103" s="219"/>
      <c r="L103" s="219"/>
      <c r="M103" s="224"/>
      <c r="N103" s="225"/>
      <c r="O103" s="226"/>
      <c r="P103" s="226"/>
      <c r="Q103" s="226"/>
      <c r="R103" s="226"/>
      <c r="S103" s="226"/>
      <c r="T103" s="226"/>
      <c r="U103" s="226"/>
      <c r="V103" s="226"/>
      <c r="W103" s="226"/>
      <c r="X103" s="227"/>
      <c r="AT103" s="228" t="s">
        <v>139</v>
      </c>
      <c r="AU103" s="228" t="s">
        <v>79</v>
      </c>
      <c r="AV103" s="11" t="s">
        <v>77</v>
      </c>
      <c r="AW103" s="11" t="s">
        <v>5</v>
      </c>
      <c r="AX103" s="11" t="s">
        <v>72</v>
      </c>
      <c r="AY103" s="228" t="s">
        <v>128</v>
      </c>
    </row>
    <row r="104" spans="2:51" s="11" customFormat="1" ht="12">
      <c r="B104" s="218"/>
      <c r="C104" s="219"/>
      <c r="D104" s="220" t="s">
        <v>139</v>
      </c>
      <c r="E104" s="221" t="s">
        <v>1</v>
      </c>
      <c r="F104" s="222" t="s">
        <v>149</v>
      </c>
      <c r="G104" s="219"/>
      <c r="H104" s="221" t="s">
        <v>1</v>
      </c>
      <c r="I104" s="223"/>
      <c r="J104" s="223"/>
      <c r="K104" s="219"/>
      <c r="L104" s="219"/>
      <c r="M104" s="224"/>
      <c r="N104" s="225"/>
      <c r="O104" s="226"/>
      <c r="P104" s="226"/>
      <c r="Q104" s="226"/>
      <c r="R104" s="226"/>
      <c r="S104" s="226"/>
      <c r="T104" s="226"/>
      <c r="U104" s="226"/>
      <c r="V104" s="226"/>
      <c r="W104" s="226"/>
      <c r="X104" s="227"/>
      <c r="AT104" s="228" t="s">
        <v>139</v>
      </c>
      <c r="AU104" s="228" t="s">
        <v>79</v>
      </c>
      <c r="AV104" s="11" t="s">
        <v>77</v>
      </c>
      <c r="AW104" s="11" t="s">
        <v>5</v>
      </c>
      <c r="AX104" s="11" t="s">
        <v>72</v>
      </c>
      <c r="AY104" s="228" t="s">
        <v>128</v>
      </c>
    </row>
    <row r="105" spans="2:51" s="12" customFormat="1" ht="12">
      <c r="B105" s="229"/>
      <c r="C105" s="230"/>
      <c r="D105" s="220" t="s">
        <v>139</v>
      </c>
      <c r="E105" s="231" t="s">
        <v>1</v>
      </c>
      <c r="F105" s="232" t="s">
        <v>150</v>
      </c>
      <c r="G105" s="230"/>
      <c r="H105" s="233">
        <v>1.75</v>
      </c>
      <c r="I105" s="234"/>
      <c r="J105" s="234"/>
      <c r="K105" s="230"/>
      <c r="L105" s="230"/>
      <c r="M105" s="235"/>
      <c r="N105" s="236"/>
      <c r="O105" s="237"/>
      <c r="P105" s="237"/>
      <c r="Q105" s="237"/>
      <c r="R105" s="237"/>
      <c r="S105" s="237"/>
      <c r="T105" s="237"/>
      <c r="U105" s="237"/>
      <c r="V105" s="237"/>
      <c r="W105" s="237"/>
      <c r="X105" s="238"/>
      <c r="AT105" s="239" t="s">
        <v>139</v>
      </c>
      <c r="AU105" s="239" t="s">
        <v>79</v>
      </c>
      <c r="AV105" s="12" t="s">
        <v>79</v>
      </c>
      <c r="AW105" s="12" t="s">
        <v>5</v>
      </c>
      <c r="AX105" s="12" t="s">
        <v>72</v>
      </c>
      <c r="AY105" s="239" t="s">
        <v>128</v>
      </c>
    </row>
    <row r="106" spans="2:51" s="11" customFormat="1" ht="12">
      <c r="B106" s="218"/>
      <c r="C106" s="219"/>
      <c r="D106" s="220" t="s">
        <v>139</v>
      </c>
      <c r="E106" s="221" t="s">
        <v>1</v>
      </c>
      <c r="F106" s="222" t="s">
        <v>151</v>
      </c>
      <c r="G106" s="219"/>
      <c r="H106" s="221" t="s">
        <v>1</v>
      </c>
      <c r="I106" s="223"/>
      <c r="J106" s="223"/>
      <c r="K106" s="219"/>
      <c r="L106" s="219"/>
      <c r="M106" s="224"/>
      <c r="N106" s="225"/>
      <c r="O106" s="226"/>
      <c r="P106" s="226"/>
      <c r="Q106" s="226"/>
      <c r="R106" s="226"/>
      <c r="S106" s="226"/>
      <c r="T106" s="226"/>
      <c r="U106" s="226"/>
      <c r="V106" s="226"/>
      <c r="W106" s="226"/>
      <c r="X106" s="227"/>
      <c r="AT106" s="228" t="s">
        <v>139</v>
      </c>
      <c r="AU106" s="228" t="s">
        <v>79</v>
      </c>
      <c r="AV106" s="11" t="s">
        <v>77</v>
      </c>
      <c r="AW106" s="11" t="s">
        <v>5</v>
      </c>
      <c r="AX106" s="11" t="s">
        <v>72</v>
      </c>
      <c r="AY106" s="228" t="s">
        <v>128</v>
      </c>
    </row>
    <row r="107" spans="2:51" s="12" customFormat="1" ht="12">
      <c r="B107" s="229"/>
      <c r="C107" s="230"/>
      <c r="D107" s="220" t="s">
        <v>139</v>
      </c>
      <c r="E107" s="231" t="s">
        <v>1</v>
      </c>
      <c r="F107" s="232" t="s">
        <v>152</v>
      </c>
      <c r="G107" s="230"/>
      <c r="H107" s="233">
        <v>10.05</v>
      </c>
      <c r="I107" s="234"/>
      <c r="J107" s="234"/>
      <c r="K107" s="230"/>
      <c r="L107" s="230"/>
      <c r="M107" s="235"/>
      <c r="N107" s="236"/>
      <c r="O107" s="237"/>
      <c r="P107" s="237"/>
      <c r="Q107" s="237"/>
      <c r="R107" s="237"/>
      <c r="S107" s="237"/>
      <c r="T107" s="237"/>
      <c r="U107" s="237"/>
      <c r="V107" s="237"/>
      <c r="W107" s="237"/>
      <c r="X107" s="238"/>
      <c r="AT107" s="239" t="s">
        <v>139</v>
      </c>
      <c r="AU107" s="239" t="s">
        <v>79</v>
      </c>
      <c r="AV107" s="12" t="s">
        <v>79</v>
      </c>
      <c r="AW107" s="12" t="s">
        <v>5</v>
      </c>
      <c r="AX107" s="12" t="s">
        <v>72</v>
      </c>
      <c r="AY107" s="239" t="s">
        <v>128</v>
      </c>
    </row>
    <row r="108" spans="2:51" s="14" customFormat="1" ht="12">
      <c r="B108" s="251"/>
      <c r="C108" s="252"/>
      <c r="D108" s="220" t="s">
        <v>139</v>
      </c>
      <c r="E108" s="253" t="s">
        <v>1</v>
      </c>
      <c r="F108" s="254" t="s">
        <v>153</v>
      </c>
      <c r="G108" s="252"/>
      <c r="H108" s="255">
        <v>11.8</v>
      </c>
      <c r="I108" s="256"/>
      <c r="J108" s="256"/>
      <c r="K108" s="252"/>
      <c r="L108" s="252"/>
      <c r="M108" s="257"/>
      <c r="N108" s="258"/>
      <c r="O108" s="259"/>
      <c r="P108" s="259"/>
      <c r="Q108" s="259"/>
      <c r="R108" s="259"/>
      <c r="S108" s="259"/>
      <c r="T108" s="259"/>
      <c r="U108" s="259"/>
      <c r="V108" s="259"/>
      <c r="W108" s="259"/>
      <c r="X108" s="260"/>
      <c r="AT108" s="261" t="s">
        <v>139</v>
      </c>
      <c r="AU108" s="261" t="s">
        <v>79</v>
      </c>
      <c r="AV108" s="14" t="s">
        <v>129</v>
      </c>
      <c r="AW108" s="14" t="s">
        <v>5</v>
      </c>
      <c r="AX108" s="14" t="s">
        <v>72</v>
      </c>
      <c r="AY108" s="261" t="s">
        <v>128</v>
      </c>
    </row>
    <row r="109" spans="2:51" s="13" customFormat="1" ht="12">
      <c r="B109" s="240"/>
      <c r="C109" s="241"/>
      <c r="D109" s="220" t="s">
        <v>139</v>
      </c>
      <c r="E109" s="242" t="s">
        <v>1</v>
      </c>
      <c r="F109" s="243" t="s">
        <v>142</v>
      </c>
      <c r="G109" s="241"/>
      <c r="H109" s="244">
        <v>11.8</v>
      </c>
      <c r="I109" s="245"/>
      <c r="J109" s="245"/>
      <c r="K109" s="241"/>
      <c r="L109" s="241"/>
      <c r="M109" s="246"/>
      <c r="N109" s="247"/>
      <c r="O109" s="248"/>
      <c r="P109" s="248"/>
      <c r="Q109" s="248"/>
      <c r="R109" s="248"/>
      <c r="S109" s="248"/>
      <c r="T109" s="248"/>
      <c r="U109" s="248"/>
      <c r="V109" s="248"/>
      <c r="W109" s="248"/>
      <c r="X109" s="249"/>
      <c r="AT109" s="250" t="s">
        <v>139</v>
      </c>
      <c r="AU109" s="250" t="s">
        <v>79</v>
      </c>
      <c r="AV109" s="13" t="s">
        <v>137</v>
      </c>
      <c r="AW109" s="13" t="s">
        <v>5</v>
      </c>
      <c r="AX109" s="13" t="s">
        <v>77</v>
      </c>
      <c r="AY109" s="250" t="s">
        <v>128</v>
      </c>
    </row>
    <row r="110" spans="2:65" s="1" customFormat="1" ht="16.5" customHeight="1">
      <c r="B110" s="37"/>
      <c r="C110" s="205" t="s">
        <v>154</v>
      </c>
      <c r="D110" s="205" t="s">
        <v>132</v>
      </c>
      <c r="E110" s="206" t="s">
        <v>155</v>
      </c>
      <c r="F110" s="207" t="s">
        <v>156</v>
      </c>
      <c r="G110" s="208" t="s">
        <v>157</v>
      </c>
      <c r="H110" s="209">
        <v>16.75</v>
      </c>
      <c r="I110" s="210"/>
      <c r="J110" s="210"/>
      <c r="K110" s="211">
        <f>ROUND(P110*H110,2)</f>
        <v>0</v>
      </c>
      <c r="L110" s="207" t="s">
        <v>136</v>
      </c>
      <c r="M110" s="42"/>
      <c r="N110" s="212" t="s">
        <v>1</v>
      </c>
      <c r="O110" s="213" t="s">
        <v>41</v>
      </c>
      <c r="P110" s="214">
        <f>I110+J110</f>
        <v>0</v>
      </c>
      <c r="Q110" s="214">
        <f>ROUND(I110*H110,2)</f>
        <v>0</v>
      </c>
      <c r="R110" s="214">
        <f>ROUND(J110*H110,2)</f>
        <v>0</v>
      </c>
      <c r="S110" s="78"/>
      <c r="T110" s="215">
        <f>S110*H110</f>
        <v>0</v>
      </c>
      <c r="U110" s="215">
        <v>6E-05</v>
      </c>
      <c r="V110" s="215">
        <f>U110*H110</f>
        <v>0.001005</v>
      </c>
      <c r="W110" s="215">
        <v>0</v>
      </c>
      <c r="X110" s="216">
        <f>W110*H110</f>
        <v>0</v>
      </c>
      <c r="AR110" s="16" t="s">
        <v>137</v>
      </c>
      <c r="AT110" s="16" t="s">
        <v>132</v>
      </c>
      <c r="AU110" s="16" t="s">
        <v>79</v>
      </c>
      <c r="AY110" s="16" t="s">
        <v>128</v>
      </c>
      <c r="BE110" s="217">
        <f>IF(O110="základní",K110,0)</f>
        <v>0</v>
      </c>
      <c r="BF110" s="217">
        <f>IF(O110="snížená",K110,0)</f>
        <v>0</v>
      </c>
      <c r="BG110" s="217">
        <f>IF(O110="zákl. přenesená",K110,0)</f>
        <v>0</v>
      </c>
      <c r="BH110" s="217">
        <f>IF(O110="sníž. přenesená",K110,0)</f>
        <v>0</v>
      </c>
      <c r="BI110" s="217">
        <f>IF(O110="nulová",K110,0)</f>
        <v>0</v>
      </c>
      <c r="BJ110" s="16" t="s">
        <v>77</v>
      </c>
      <c r="BK110" s="217">
        <f>ROUND(P110*H110,2)</f>
        <v>0</v>
      </c>
      <c r="BL110" s="16" t="s">
        <v>137</v>
      </c>
      <c r="BM110" s="16" t="s">
        <v>158</v>
      </c>
    </row>
    <row r="111" spans="2:51" s="11" customFormat="1" ht="12">
      <c r="B111" s="218"/>
      <c r="C111" s="219"/>
      <c r="D111" s="220" t="s">
        <v>139</v>
      </c>
      <c r="E111" s="221" t="s">
        <v>1</v>
      </c>
      <c r="F111" s="222" t="s">
        <v>140</v>
      </c>
      <c r="G111" s="219"/>
      <c r="H111" s="221" t="s">
        <v>1</v>
      </c>
      <c r="I111" s="223"/>
      <c r="J111" s="223"/>
      <c r="K111" s="219"/>
      <c r="L111" s="219"/>
      <c r="M111" s="224"/>
      <c r="N111" s="225"/>
      <c r="O111" s="226"/>
      <c r="P111" s="226"/>
      <c r="Q111" s="226"/>
      <c r="R111" s="226"/>
      <c r="S111" s="226"/>
      <c r="T111" s="226"/>
      <c r="U111" s="226"/>
      <c r="V111" s="226"/>
      <c r="W111" s="226"/>
      <c r="X111" s="227"/>
      <c r="AT111" s="228" t="s">
        <v>139</v>
      </c>
      <c r="AU111" s="228" t="s">
        <v>79</v>
      </c>
      <c r="AV111" s="11" t="s">
        <v>77</v>
      </c>
      <c r="AW111" s="11" t="s">
        <v>5</v>
      </c>
      <c r="AX111" s="11" t="s">
        <v>72</v>
      </c>
      <c r="AY111" s="228" t="s">
        <v>128</v>
      </c>
    </row>
    <row r="112" spans="2:51" s="11" customFormat="1" ht="12">
      <c r="B112" s="218"/>
      <c r="C112" s="219"/>
      <c r="D112" s="220" t="s">
        <v>139</v>
      </c>
      <c r="E112" s="221" t="s">
        <v>1</v>
      </c>
      <c r="F112" s="222" t="s">
        <v>151</v>
      </c>
      <c r="G112" s="219"/>
      <c r="H112" s="221" t="s">
        <v>1</v>
      </c>
      <c r="I112" s="223"/>
      <c r="J112" s="223"/>
      <c r="K112" s="219"/>
      <c r="L112" s="219"/>
      <c r="M112" s="224"/>
      <c r="N112" s="225"/>
      <c r="O112" s="226"/>
      <c r="P112" s="226"/>
      <c r="Q112" s="226"/>
      <c r="R112" s="226"/>
      <c r="S112" s="226"/>
      <c r="T112" s="226"/>
      <c r="U112" s="226"/>
      <c r="V112" s="226"/>
      <c r="W112" s="226"/>
      <c r="X112" s="227"/>
      <c r="AT112" s="228" t="s">
        <v>139</v>
      </c>
      <c r="AU112" s="228" t="s">
        <v>79</v>
      </c>
      <c r="AV112" s="11" t="s">
        <v>77</v>
      </c>
      <c r="AW112" s="11" t="s">
        <v>5</v>
      </c>
      <c r="AX112" s="11" t="s">
        <v>72</v>
      </c>
      <c r="AY112" s="228" t="s">
        <v>128</v>
      </c>
    </row>
    <row r="113" spans="2:51" s="12" customFormat="1" ht="12">
      <c r="B113" s="229"/>
      <c r="C113" s="230"/>
      <c r="D113" s="220" t="s">
        <v>139</v>
      </c>
      <c r="E113" s="231" t="s">
        <v>1</v>
      </c>
      <c r="F113" s="232" t="s">
        <v>159</v>
      </c>
      <c r="G113" s="230"/>
      <c r="H113" s="233">
        <v>16.75</v>
      </c>
      <c r="I113" s="234"/>
      <c r="J113" s="234"/>
      <c r="K113" s="230"/>
      <c r="L113" s="230"/>
      <c r="M113" s="235"/>
      <c r="N113" s="236"/>
      <c r="O113" s="237"/>
      <c r="P113" s="237"/>
      <c r="Q113" s="237"/>
      <c r="R113" s="237"/>
      <c r="S113" s="237"/>
      <c r="T113" s="237"/>
      <c r="U113" s="237"/>
      <c r="V113" s="237"/>
      <c r="W113" s="237"/>
      <c r="X113" s="238"/>
      <c r="AT113" s="239" t="s">
        <v>139</v>
      </c>
      <c r="AU113" s="239" t="s">
        <v>79</v>
      </c>
      <c r="AV113" s="12" t="s">
        <v>79</v>
      </c>
      <c r="AW113" s="12" t="s">
        <v>5</v>
      </c>
      <c r="AX113" s="12" t="s">
        <v>72</v>
      </c>
      <c r="AY113" s="239" t="s">
        <v>128</v>
      </c>
    </row>
    <row r="114" spans="2:51" s="14" customFormat="1" ht="12">
      <c r="B114" s="251"/>
      <c r="C114" s="252"/>
      <c r="D114" s="220" t="s">
        <v>139</v>
      </c>
      <c r="E114" s="253" t="s">
        <v>1</v>
      </c>
      <c r="F114" s="254" t="s">
        <v>153</v>
      </c>
      <c r="G114" s="252"/>
      <c r="H114" s="255">
        <v>16.75</v>
      </c>
      <c r="I114" s="256"/>
      <c r="J114" s="256"/>
      <c r="K114" s="252"/>
      <c r="L114" s="252"/>
      <c r="M114" s="257"/>
      <c r="N114" s="258"/>
      <c r="O114" s="259"/>
      <c r="P114" s="259"/>
      <c r="Q114" s="259"/>
      <c r="R114" s="259"/>
      <c r="S114" s="259"/>
      <c r="T114" s="259"/>
      <c r="U114" s="259"/>
      <c r="V114" s="259"/>
      <c r="W114" s="259"/>
      <c r="X114" s="260"/>
      <c r="AT114" s="261" t="s">
        <v>139</v>
      </c>
      <c r="AU114" s="261" t="s">
        <v>79</v>
      </c>
      <c r="AV114" s="14" t="s">
        <v>129</v>
      </c>
      <c r="AW114" s="14" t="s">
        <v>5</v>
      </c>
      <c r="AX114" s="14" t="s">
        <v>72</v>
      </c>
      <c r="AY114" s="261" t="s">
        <v>128</v>
      </c>
    </row>
    <row r="115" spans="2:51" s="13" customFormat="1" ht="12">
      <c r="B115" s="240"/>
      <c r="C115" s="241"/>
      <c r="D115" s="220" t="s">
        <v>139</v>
      </c>
      <c r="E115" s="242" t="s">
        <v>1</v>
      </c>
      <c r="F115" s="243" t="s">
        <v>142</v>
      </c>
      <c r="G115" s="241"/>
      <c r="H115" s="244">
        <v>16.75</v>
      </c>
      <c r="I115" s="245"/>
      <c r="J115" s="245"/>
      <c r="K115" s="241"/>
      <c r="L115" s="241"/>
      <c r="M115" s="246"/>
      <c r="N115" s="247"/>
      <c r="O115" s="248"/>
      <c r="P115" s="248"/>
      <c r="Q115" s="248"/>
      <c r="R115" s="248"/>
      <c r="S115" s="248"/>
      <c r="T115" s="248"/>
      <c r="U115" s="248"/>
      <c r="V115" s="248"/>
      <c r="W115" s="248"/>
      <c r="X115" s="249"/>
      <c r="AT115" s="250" t="s">
        <v>139</v>
      </c>
      <c r="AU115" s="250" t="s">
        <v>79</v>
      </c>
      <c r="AV115" s="13" t="s">
        <v>137</v>
      </c>
      <c r="AW115" s="13" t="s">
        <v>5</v>
      </c>
      <c r="AX115" s="13" t="s">
        <v>77</v>
      </c>
      <c r="AY115" s="250" t="s">
        <v>128</v>
      </c>
    </row>
    <row r="116" spans="2:65" s="1" customFormat="1" ht="16.5" customHeight="1">
      <c r="B116" s="37"/>
      <c r="C116" s="262" t="s">
        <v>160</v>
      </c>
      <c r="D116" s="262" t="s">
        <v>161</v>
      </c>
      <c r="E116" s="263" t="s">
        <v>162</v>
      </c>
      <c r="F116" s="264" t="s">
        <v>163</v>
      </c>
      <c r="G116" s="265" t="s">
        <v>157</v>
      </c>
      <c r="H116" s="266">
        <v>18.425</v>
      </c>
      <c r="I116" s="267"/>
      <c r="J116" s="268"/>
      <c r="K116" s="269">
        <f>ROUND(P116*H116,2)</f>
        <v>0</v>
      </c>
      <c r="L116" s="264" t="s">
        <v>136</v>
      </c>
      <c r="M116" s="270"/>
      <c r="N116" s="271" t="s">
        <v>1</v>
      </c>
      <c r="O116" s="213" t="s">
        <v>41</v>
      </c>
      <c r="P116" s="214">
        <f>I116+J116</f>
        <v>0</v>
      </c>
      <c r="Q116" s="214">
        <f>ROUND(I116*H116,2)</f>
        <v>0</v>
      </c>
      <c r="R116" s="214">
        <f>ROUND(J116*H116,2)</f>
        <v>0</v>
      </c>
      <c r="S116" s="78"/>
      <c r="T116" s="215">
        <f>S116*H116</f>
        <v>0</v>
      </c>
      <c r="U116" s="215">
        <v>0.00032</v>
      </c>
      <c r="V116" s="215">
        <f>U116*H116</f>
        <v>0.005896000000000001</v>
      </c>
      <c r="W116" s="215">
        <v>0</v>
      </c>
      <c r="X116" s="216">
        <f>W116*H116</f>
        <v>0</v>
      </c>
      <c r="AR116" s="16" t="s">
        <v>164</v>
      </c>
      <c r="AT116" s="16" t="s">
        <v>161</v>
      </c>
      <c r="AU116" s="16" t="s">
        <v>79</v>
      </c>
      <c r="AY116" s="16" t="s">
        <v>128</v>
      </c>
      <c r="BE116" s="217">
        <f>IF(O116="základní",K116,0)</f>
        <v>0</v>
      </c>
      <c r="BF116" s="217">
        <f>IF(O116="snížená",K116,0)</f>
        <v>0</v>
      </c>
      <c r="BG116" s="217">
        <f>IF(O116="zákl. přenesená",K116,0)</f>
        <v>0</v>
      </c>
      <c r="BH116" s="217">
        <f>IF(O116="sníž. přenesená",K116,0)</f>
        <v>0</v>
      </c>
      <c r="BI116" s="217">
        <f>IF(O116="nulová",K116,0)</f>
        <v>0</v>
      </c>
      <c r="BJ116" s="16" t="s">
        <v>77</v>
      </c>
      <c r="BK116" s="217">
        <f>ROUND(P116*H116,2)</f>
        <v>0</v>
      </c>
      <c r="BL116" s="16" t="s">
        <v>137</v>
      </c>
      <c r="BM116" s="16" t="s">
        <v>165</v>
      </c>
    </row>
    <row r="117" spans="2:51" s="11" customFormat="1" ht="12">
      <c r="B117" s="218"/>
      <c r="C117" s="219"/>
      <c r="D117" s="220" t="s">
        <v>139</v>
      </c>
      <c r="E117" s="221" t="s">
        <v>1</v>
      </c>
      <c r="F117" s="222" t="s">
        <v>140</v>
      </c>
      <c r="G117" s="219"/>
      <c r="H117" s="221" t="s">
        <v>1</v>
      </c>
      <c r="I117" s="223"/>
      <c r="J117" s="223"/>
      <c r="K117" s="219"/>
      <c r="L117" s="219"/>
      <c r="M117" s="224"/>
      <c r="N117" s="225"/>
      <c r="O117" s="226"/>
      <c r="P117" s="226"/>
      <c r="Q117" s="226"/>
      <c r="R117" s="226"/>
      <c r="S117" s="226"/>
      <c r="T117" s="226"/>
      <c r="U117" s="226"/>
      <c r="V117" s="226"/>
      <c r="W117" s="226"/>
      <c r="X117" s="227"/>
      <c r="AT117" s="228" t="s">
        <v>139</v>
      </c>
      <c r="AU117" s="228" t="s">
        <v>79</v>
      </c>
      <c r="AV117" s="11" t="s">
        <v>77</v>
      </c>
      <c r="AW117" s="11" t="s">
        <v>5</v>
      </c>
      <c r="AX117" s="11" t="s">
        <v>72</v>
      </c>
      <c r="AY117" s="228" t="s">
        <v>128</v>
      </c>
    </row>
    <row r="118" spans="2:51" s="11" customFormat="1" ht="12">
      <c r="B118" s="218"/>
      <c r="C118" s="219"/>
      <c r="D118" s="220" t="s">
        <v>139</v>
      </c>
      <c r="E118" s="221" t="s">
        <v>1</v>
      </c>
      <c r="F118" s="222" t="s">
        <v>151</v>
      </c>
      <c r="G118" s="219"/>
      <c r="H118" s="221" t="s">
        <v>1</v>
      </c>
      <c r="I118" s="223"/>
      <c r="J118" s="223"/>
      <c r="K118" s="219"/>
      <c r="L118" s="219"/>
      <c r="M118" s="224"/>
      <c r="N118" s="225"/>
      <c r="O118" s="226"/>
      <c r="P118" s="226"/>
      <c r="Q118" s="226"/>
      <c r="R118" s="226"/>
      <c r="S118" s="226"/>
      <c r="T118" s="226"/>
      <c r="U118" s="226"/>
      <c r="V118" s="226"/>
      <c r="W118" s="226"/>
      <c r="X118" s="227"/>
      <c r="AT118" s="228" t="s">
        <v>139</v>
      </c>
      <c r="AU118" s="228" t="s">
        <v>79</v>
      </c>
      <c r="AV118" s="11" t="s">
        <v>77</v>
      </c>
      <c r="AW118" s="11" t="s">
        <v>5</v>
      </c>
      <c r="AX118" s="11" t="s">
        <v>72</v>
      </c>
      <c r="AY118" s="228" t="s">
        <v>128</v>
      </c>
    </row>
    <row r="119" spans="2:51" s="12" customFormat="1" ht="12">
      <c r="B119" s="229"/>
      <c r="C119" s="230"/>
      <c r="D119" s="220" t="s">
        <v>139</v>
      </c>
      <c r="E119" s="231" t="s">
        <v>1</v>
      </c>
      <c r="F119" s="232" t="s">
        <v>166</v>
      </c>
      <c r="G119" s="230"/>
      <c r="H119" s="233">
        <v>18.425</v>
      </c>
      <c r="I119" s="234"/>
      <c r="J119" s="234"/>
      <c r="K119" s="230"/>
      <c r="L119" s="230"/>
      <c r="M119" s="235"/>
      <c r="N119" s="236"/>
      <c r="O119" s="237"/>
      <c r="P119" s="237"/>
      <c r="Q119" s="237"/>
      <c r="R119" s="237"/>
      <c r="S119" s="237"/>
      <c r="T119" s="237"/>
      <c r="U119" s="237"/>
      <c r="V119" s="237"/>
      <c r="W119" s="237"/>
      <c r="X119" s="238"/>
      <c r="AT119" s="239" t="s">
        <v>139</v>
      </c>
      <c r="AU119" s="239" t="s">
        <v>79</v>
      </c>
      <c r="AV119" s="12" t="s">
        <v>79</v>
      </c>
      <c r="AW119" s="12" t="s">
        <v>5</v>
      </c>
      <c r="AX119" s="12" t="s">
        <v>72</v>
      </c>
      <c r="AY119" s="239" t="s">
        <v>128</v>
      </c>
    </row>
    <row r="120" spans="2:51" s="14" customFormat="1" ht="12">
      <c r="B120" s="251"/>
      <c r="C120" s="252"/>
      <c r="D120" s="220" t="s">
        <v>139</v>
      </c>
      <c r="E120" s="253" t="s">
        <v>1</v>
      </c>
      <c r="F120" s="254" t="s">
        <v>153</v>
      </c>
      <c r="G120" s="252"/>
      <c r="H120" s="255">
        <v>18.425</v>
      </c>
      <c r="I120" s="256"/>
      <c r="J120" s="256"/>
      <c r="K120" s="252"/>
      <c r="L120" s="252"/>
      <c r="M120" s="257"/>
      <c r="N120" s="258"/>
      <c r="O120" s="259"/>
      <c r="P120" s="259"/>
      <c r="Q120" s="259"/>
      <c r="R120" s="259"/>
      <c r="S120" s="259"/>
      <c r="T120" s="259"/>
      <c r="U120" s="259"/>
      <c r="V120" s="259"/>
      <c r="W120" s="259"/>
      <c r="X120" s="260"/>
      <c r="AT120" s="261" t="s">
        <v>139</v>
      </c>
      <c r="AU120" s="261" t="s">
        <v>79</v>
      </c>
      <c r="AV120" s="14" t="s">
        <v>129</v>
      </c>
      <c r="AW120" s="14" t="s">
        <v>5</v>
      </c>
      <c r="AX120" s="14" t="s">
        <v>72</v>
      </c>
      <c r="AY120" s="261" t="s">
        <v>128</v>
      </c>
    </row>
    <row r="121" spans="2:51" s="13" customFormat="1" ht="12">
      <c r="B121" s="240"/>
      <c r="C121" s="241"/>
      <c r="D121" s="220" t="s">
        <v>139</v>
      </c>
      <c r="E121" s="242" t="s">
        <v>1</v>
      </c>
      <c r="F121" s="243" t="s">
        <v>142</v>
      </c>
      <c r="G121" s="241"/>
      <c r="H121" s="244">
        <v>18.425</v>
      </c>
      <c r="I121" s="245"/>
      <c r="J121" s="245"/>
      <c r="K121" s="241"/>
      <c r="L121" s="241"/>
      <c r="M121" s="246"/>
      <c r="N121" s="247"/>
      <c r="O121" s="248"/>
      <c r="P121" s="248"/>
      <c r="Q121" s="248"/>
      <c r="R121" s="248"/>
      <c r="S121" s="248"/>
      <c r="T121" s="248"/>
      <c r="U121" s="248"/>
      <c r="V121" s="248"/>
      <c r="W121" s="248"/>
      <c r="X121" s="249"/>
      <c r="AT121" s="250" t="s">
        <v>139</v>
      </c>
      <c r="AU121" s="250" t="s">
        <v>79</v>
      </c>
      <c r="AV121" s="13" t="s">
        <v>137</v>
      </c>
      <c r="AW121" s="13" t="s">
        <v>5</v>
      </c>
      <c r="AX121" s="13" t="s">
        <v>77</v>
      </c>
      <c r="AY121" s="250" t="s">
        <v>128</v>
      </c>
    </row>
    <row r="122" spans="2:65" s="1" customFormat="1" ht="16.5" customHeight="1">
      <c r="B122" s="37"/>
      <c r="C122" s="205" t="s">
        <v>167</v>
      </c>
      <c r="D122" s="205" t="s">
        <v>132</v>
      </c>
      <c r="E122" s="206" t="s">
        <v>168</v>
      </c>
      <c r="F122" s="207" t="s">
        <v>169</v>
      </c>
      <c r="G122" s="208" t="s">
        <v>135</v>
      </c>
      <c r="H122" s="209">
        <v>10.05</v>
      </c>
      <c r="I122" s="210"/>
      <c r="J122" s="210"/>
      <c r="K122" s="211">
        <f>ROUND(P122*H122,2)</f>
        <v>0</v>
      </c>
      <c r="L122" s="207" t="s">
        <v>136</v>
      </c>
      <c r="M122" s="42"/>
      <c r="N122" s="212" t="s">
        <v>1</v>
      </c>
      <c r="O122" s="213" t="s">
        <v>41</v>
      </c>
      <c r="P122" s="214">
        <f>I122+J122</f>
        <v>0</v>
      </c>
      <c r="Q122" s="214">
        <f>ROUND(I122*H122,2)</f>
        <v>0</v>
      </c>
      <c r="R122" s="214">
        <f>ROUND(J122*H122,2)</f>
        <v>0</v>
      </c>
      <c r="S122" s="78"/>
      <c r="T122" s="215">
        <f>S122*H122</f>
        <v>0</v>
      </c>
      <c r="U122" s="215">
        <v>0.00268</v>
      </c>
      <c r="V122" s="215">
        <f>U122*H122</f>
        <v>0.026934000000000003</v>
      </c>
      <c r="W122" s="215">
        <v>0</v>
      </c>
      <c r="X122" s="216">
        <f>W122*H122</f>
        <v>0</v>
      </c>
      <c r="AR122" s="16" t="s">
        <v>137</v>
      </c>
      <c r="AT122" s="16" t="s">
        <v>132</v>
      </c>
      <c r="AU122" s="16" t="s">
        <v>79</v>
      </c>
      <c r="AY122" s="16" t="s">
        <v>128</v>
      </c>
      <c r="BE122" s="217">
        <f>IF(O122="základní",K122,0)</f>
        <v>0</v>
      </c>
      <c r="BF122" s="217">
        <f>IF(O122="snížená",K122,0)</f>
        <v>0</v>
      </c>
      <c r="BG122" s="217">
        <f>IF(O122="zákl. přenesená",K122,0)</f>
        <v>0</v>
      </c>
      <c r="BH122" s="217">
        <f>IF(O122="sníž. přenesená",K122,0)</f>
        <v>0</v>
      </c>
      <c r="BI122" s="217">
        <f>IF(O122="nulová",K122,0)</f>
        <v>0</v>
      </c>
      <c r="BJ122" s="16" t="s">
        <v>77</v>
      </c>
      <c r="BK122" s="217">
        <f>ROUND(P122*H122,2)</f>
        <v>0</v>
      </c>
      <c r="BL122" s="16" t="s">
        <v>137</v>
      </c>
      <c r="BM122" s="16" t="s">
        <v>170</v>
      </c>
    </row>
    <row r="123" spans="2:51" s="11" customFormat="1" ht="12">
      <c r="B123" s="218"/>
      <c r="C123" s="219"/>
      <c r="D123" s="220" t="s">
        <v>139</v>
      </c>
      <c r="E123" s="221" t="s">
        <v>1</v>
      </c>
      <c r="F123" s="222" t="s">
        <v>140</v>
      </c>
      <c r="G123" s="219"/>
      <c r="H123" s="221" t="s">
        <v>1</v>
      </c>
      <c r="I123" s="223"/>
      <c r="J123" s="223"/>
      <c r="K123" s="219"/>
      <c r="L123" s="219"/>
      <c r="M123" s="224"/>
      <c r="N123" s="225"/>
      <c r="O123" s="226"/>
      <c r="P123" s="226"/>
      <c r="Q123" s="226"/>
      <c r="R123" s="226"/>
      <c r="S123" s="226"/>
      <c r="T123" s="226"/>
      <c r="U123" s="226"/>
      <c r="V123" s="226"/>
      <c r="W123" s="226"/>
      <c r="X123" s="227"/>
      <c r="AT123" s="228" t="s">
        <v>139</v>
      </c>
      <c r="AU123" s="228" t="s">
        <v>79</v>
      </c>
      <c r="AV123" s="11" t="s">
        <v>77</v>
      </c>
      <c r="AW123" s="11" t="s">
        <v>5</v>
      </c>
      <c r="AX123" s="11" t="s">
        <v>72</v>
      </c>
      <c r="AY123" s="228" t="s">
        <v>128</v>
      </c>
    </row>
    <row r="124" spans="2:51" s="11" customFormat="1" ht="12">
      <c r="B124" s="218"/>
      <c r="C124" s="219"/>
      <c r="D124" s="220" t="s">
        <v>139</v>
      </c>
      <c r="E124" s="221" t="s">
        <v>1</v>
      </c>
      <c r="F124" s="222" t="s">
        <v>151</v>
      </c>
      <c r="G124" s="219"/>
      <c r="H124" s="221" t="s">
        <v>1</v>
      </c>
      <c r="I124" s="223"/>
      <c r="J124" s="223"/>
      <c r="K124" s="219"/>
      <c r="L124" s="219"/>
      <c r="M124" s="224"/>
      <c r="N124" s="225"/>
      <c r="O124" s="226"/>
      <c r="P124" s="226"/>
      <c r="Q124" s="226"/>
      <c r="R124" s="226"/>
      <c r="S124" s="226"/>
      <c r="T124" s="226"/>
      <c r="U124" s="226"/>
      <c r="V124" s="226"/>
      <c r="W124" s="226"/>
      <c r="X124" s="227"/>
      <c r="AT124" s="228" t="s">
        <v>139</v>
      </c>
      <c r="AU124" s="228" t="s">
        <v>79</v>
      </c>
      <c r="AV124" s="11" t="s">
        <v>77</v>
      </c>
      <c r="AW124" s="11" t="s">
        <v>5</v>
      </c>
      <c r="AX124" s="11" t="s">
        <v>72</v>
      </c>
      <c r="AY124" s="228" t="s">
        <v>128</v>
      </c>
    </row>
    <row r="125" spans="2:51" s="12" customFormat="1" ht="12">
      <c r="B125" s="229"/>
      <c r="C125" s="230"/>
      <c r="D125" s="220" t="s">
        <v>139</v>
      </c>
      <c r="E125" s="231" t="s">
        <v>1</v>
      </c>
      <c r="F125" s="232" t="s">
        <v>152</v>
      </c>
      <c r="G125" s="230"/>
      <c r="H125" s="233">
        <v>10.05</v>
      </c>
      <c r="I125" s="234"/>
      <c r="J125" s="234"/>
      <c r="K125" s="230"/>
      <c r="L125" s="230"/>
      <c r="M125" s="235"/>
      <c r="N125" s="236"/>
      <c r="O125" s="237"/>
      <c r="P125" s="237"/>
      <c r="Q125" s="237"/>
      <c r="R125" s="237"/>
      <c r="S125" s="237"/>
      <c r="T125" s="237"/>
      <c r="U125" s="237"/>
      <c r="V125" s="237"/>
      <c r="W125" s="237"/>
      <c r="X125" s="238"/>
      <c r="AT125" s="239" t="s">
        <v>139</v>
      </c>
      <c r="AU125" s="239" t="s">
        <v>79</v>
      </c>
      <c r="AV125" s="12" t="s">
        <v>79</v>
      </c>
      <c r="AW125" s="12" t="s">
        <v>5</v>
      </c>
      <c r="AX125" s="12" t="s">
        <v>72</v>
      </c>
      <c r="AY125" s="239" t="s">
        <v>128</v>
      </c>
    </row>
    <row r="126" spans="2:51" s="14" customFormat="1" ht="12">
      <c r="B126" s="251"/>
      <c r="C126" s="252"/>
      <c r="D126" s="220" t="s">
        <v>139</v>
      </c>
      <c r="E126" s="253" t="s">
        <v>1</v>
      </c>
      <c r="F126" s="254" t="s">
        <v>153</v>
      </c>
      <c r="G126" s="252"/>
      <c r="H126" s="255">
        <v>10.05</v>
      </c>
      <c r="I126" s="256"/>
      <c r="J126" s="256"/>
      <c r="K126" s="252"/>
      <c r="L126" s="252"/>
      <c r="M126" s="257"/>
      <c r="N126" s="258"/>
      <c r="O126" s="259"/>
      <c r="P126" s="259"/>
      <c r="Q126" s="259"/>
      <c r="R126" s="259"/>
      <c r="S126" s="259"/>
      <c r="T126" s="259"/>
      <c r="U126" s="259"/>
      <c r="V126" s="259"/>
      <c r="W126" s="259"/>
      <c r="X126" s="260"/>
      <c r="AT126" s="261" t="s">
        <v>139</v>
      </c>
      <c r="AU126" s="261" t="s">
        <v>79</v>
      </c>
      <c r="AV126" s="14" t="s">
        <v>129</v>
      </c>
      <c r="AW126" s="14" t="s">
        <v>5</v>
      </c>
      <c r="AX126" s="14" t="s">
        <v>72</v>
      </c>
      <c r="AY126" s="261" t="s">
        <v>128</v>
      </c>
    </row>
    <row r="127" spans="2:51" s="13" customFormat="1" ht="12">
      <c r="B127" s="240"/>
      <c r="C127" s="241"/>
      <c r="D127" s="220" t="s">
        <v>139</v>
      </c>
      <c r="E127" s="242" t="s">
        <v>1</v>
      </c>
      <c r="F127" s="243" t="s">
        <v>142</v>
      </c>
      <c r="G127" s="241"/>
      <c r="H127" s="244">
        <v>10.05</v>
      </c>
      <c r="I127" s="245"/>
      <c r="J127" s="245"/>
      <c r="K127" s="241"/>
      <c r="L127" s="241"/>
      <c r="M127" s="246"/>
      <c r="N127" s="247"/>
      <c r="O127" s="248"/>
      <c r="P127" s="248"/>
      <c r="Q127" s="248"/>
      <c r="R127" s="248"/>
      <c r="S127" s="248"/>
      <c r="T127" s="248"/>
      <c r="U127" s="248"/>
      <c r="V127" s="248"/>
      <c r="W127" s="248"/>
      <c r="X127" s="249"/>
      <c r="AT127" s="250" t="s">
        <v>139</v>
      </c>
      <c r="AU127" s="250" t="s">
        <v>79</v>
      </c>
      <c r="AV127" s="13" t="s">
        <v>137</v>
      </c>
      <c r="AW127" s="13" t="s">
        <v>5</v>
      </c>
      <c r="AX127" s="13" t="s">
        <v>77</v>
      </c>
      <c r="AY127" s="250" t="s">
        <v>128</v>
      </c>
    </row>
    <row r="128" spans="2:65" s="1" customFormat="1" ht="16.5" customHeight="1">
      <c r="B128" s="37"/>
      <c r="C128" s="205" t="s">
        <v>171</v>
      </c>
      <c r="D128" s="205" t="s">
        <v>132</v>
      </c>
      <c r="E128" s="206" t="s">
        <v>172</v>
      </c>
      <c r="F128" s="207" t="s">
        <v>173</v>
      </c>
      <c r="G128" s="208" t="s">
        <v>157</v>
      </c>
      <c r="H128" s="209">
        <v>7</v>
      </c>
      <c r="I128" s="210"/>
      <c r="J128" s="210"/>
      <c r="K128" s="211">
        <f>ROUND(P128*H128,2)</f>
        <v>0</v>
      </c>
      <c r="L128" s="207" t="s">
        <v>1</v>
      </c>
      <c r="M128" s="42"/>
      <c r="N128" s="212" t="s">
        <v>1</v>
      </c>
      <c r="O128" s="213" t="s">
        <v>41</v>
      </c>
      <c r="P128" s="214">
        <f>I128+J128</f>
        <v>0</v>
      </c>
      <c r="Q128" s="214">
        <f>ROUND(I128*H128,2)</f>
        <v>0</v>
      </c>
      <c r="R128" s="214">
        <f>ROUND(J128*H128,2)</f>
        <v>0</v>
      </c>
      <c r="S128" s="78"/>
      <c r="T128" s="215">
        <f>S128*H128</f>
        <v>0</v>
      </c>
      <c r="U128" s="215">
        <v>0</v>
      </c>
      <c r="V128" s="215">
        <f>U128*H128</f>
        <v>0</v>
      </c>
      <c r="W128" s="215">
        <v>0</v>
      </c>
      <c r="X128" s="216">
        <f>W128*H128</f>
        <v>0</v>
      </c>
      <c r="AR128" s="16" t="s">
        <v>137</v>
      </c>
      <c r="AT128" s="16" t="s">
        <v>132</v>
      </c>
      <c r="AU128" s="16" t="s">
        <v>79</v>
      </c>
      <c r="AY128" s="16" t="s">
        <v>128</v>
      </c>
      <c r="BE128" s="217">
        <f>IF(O128="základní",K128,0)</f>
        <v>0</v>
      </c>
      <c r="BF128" s="217">
        <f>IF(O128="snížená",K128,0)</f>
        <v>0</v>
      </c>
      <c r="BG128" s="217">
        <f>IF(O128="zákl. přenesená",K128,0)</f>
        <v>0</v>
      </c>
      <c r="BH128" s="217">
        <f>IF(O128="sníž. přenesená",K128,0)</f>
        <v>0</v>
      </c>
      <c r="BI128" s="217">
        <f>IF(O128="nulová",K128,0)</f>
        <v>0</v>
      </c>
      <c r="BJ128" s="16" t="s">
        <v>77</v>
      </c>
      <c r="BK128" s="217">
        <f>ROUND(P128*H128,2)</f>
        <v>0</v>
      </c>
      <c r="BL128" s="16" t="s">
        <v>137</v>
      </c>
      <c r="BM128" s="16" t="s">
        <v>174</v>
      </c>
    </row>
    <row r="129" spans="2:51" s="11" customFormat="1" ht="12">
      <c r="B129" s="218"/>
      <c r="C129" s="219"/>
      <c r="D129" s="220" t="s">
        <v>139</v>
      </c>
      <c r="E129" s="221" t="s">
        <v>1</v>
      </c>
      <c r="F129" s="222" t="s">
        <v>140</v>
      </c>
      <c r="G129" s="219"/>
      <c r="H129" s="221" t="s">
        <v>1</v>
      </c>
      <c r="I129" s="223"/>
      <c r="J129" s="223"/>
      <c r="K129" s="219"/>
      <c r="L129" s="219"/>
      <c r="M129" s="224"/>
      <c r="N129" s="225"/>
      <c r="O129" s="226"/>
      <c r="P129" s="226"/>
      <c r="Q129" s="226"/>
      <c r="R129" s="226"/>
      <c r="S129" s="226"/>
      <c r="T129" s="226"/>
      <c r="U129" s="226"/>
      <c r="V129" s="226"/>
      <c r="W129" s="226"/>
      <c r="X129" s="227"/>
      <c r="AT129" s="228" t="s">
        <v>139</v>
      </c>
      <c r="AU129" s="228" t="s">
        <v>79</v>
      </c>
      <c r="AV129" s="11" t="s">
        <v>77</v>
      </c>
      <c r="AW129" s="11" t="s">
        <v>5</v>
      </c>
      <c r="AX129" s="11" t="s">
        <v>72</v>
      </c>
      <c r="AY129" s="228" t="s">
        <v>128</v>
      </c>
    </row>
    <row r="130" spans="2:51" s="11" customFormat="1" ht="12">
      <c r="B130" s="218"/>
      <c r="C130" s="219"/>
      <c r="D130" s="220" t="s">
        <v>139</v>
      </c>
      <c r="E130" s="221" t="s">
        <v>1</v>
      </c>
      <c r="F130" s="222" t="s">
        <v>149</v>
      </c>
      <c r="G130" s="219"/>
      <c r="H130" s="221" t="s">
        <v>1</v>
      </c>
      <c r="I130" s="223"/>
      <c r="J130" s="223"/>
      <c r="K130" s="219"/>
      <c r="L130" s="219"/>
      <c r="M130" s="224"/>
      <c r="N130" s="225"/>
      <c r="O130" s="226"/>
      <c r="P130" s="226"/>
      <c r="Q130" s="226"/>
      <c r="R130" s="226"/>
      <c r="S130" s="226"/>
      <c r="T130" s="226"/>
      <c r="U130" s="226"/>
      <c r="V130" s="226"/>
      <c r="W130" s="226"/>
      <c r="X130" s="227"/>
      <c r="AT130" s="228" t="s">
        <v>139</v>
      </c>
      <c r="AU130" s="228" t="s">
        <v>79</v>
      </c>
      <c r="AV130" s="11" t="s">
        <v>77</v>
      </c>
      <c r="AW130" s="11" t="s">
        <v>5</v>
      </c>
      <c r="AX130" s="11" t="s">
        <v>72</v>
      </c>
      <c r="AY130" s="228" t="s">
        <v>128</v>
      </c>
    </row>
    <row r="131" spans="2:51" s="12" customFormat="1" ht="12">
      <c r="B131" s="229"/>
      <c r="C131" s="230"/>
      <c r="D131" s="220" t="s">
        <v>139</v>
      </c>
      <c r="E131" s="231" t="s">
        <v>1</v>
      </c>
      <c r="F131" s="232" t="s">
        <v>175</v>
      </c>
      <c r="G131" s="230"/>
      <c r="H131" s="233">
        <v>7</v>
      </c>
      <c r="I131" s="234"/>
      <c r="J131" s="234"/>
      <c r="K131" s="230"/>
      <c r="L131" s="230"/>
      <c r="M131" s="235"/>
      <c r="N131" s="236"/>
      <c r="O131" s="237"/>
      <c r="P131" s="237"/>
      <c r="Q131" s="237"/>
      <c r="R131" s="237"/>
      <c r="S131" s="237"/>
      <c r="T131" s="237"/>
      <c r="U131" s="237"/>
      <c r="V131" s="237"/>
      <c r="W131" s="237"/>
      <c r="X131" s="238"/>
      <c r="AT131" s="239" t="s">
        <v>139</v>
      </c>
      <c r="AU131" s="239" t="s">
        <v>79</v>
      </c>
      <c r="AV131" s="12" t="s">
        <v>79</v>
      </c>
      <c r="AW131" s="12" t="s">
        <v>5</v>
      </c>
      <c r="AX131" s="12" t="s">
        <v>72</v>
      </c>
      <c r="AY131" s="239" t="s">
        <v>128</v>
      </c>
    </row>
    <row r="132" spans="2:51" s="14" customFormat="1" ht="12">
      <c r="B132" s="251"/>
      <c r="C132" s="252"/>
      <c r="D132" s="220" t="s">
        <v>139</v>
      </c>
      <c r="E132" s="253" t="s">
        <v>1</v>
      </c>
      <c r="F132" s="254" t="s">
        <v>153</v>
      </c>
      <c r="G132" s="252"/>
      <c r="H132" s="255">
        <v>7</v>
      </c>
      <c r="I132" s="256"/>
      <c r="J132" s="256"/>
      <c r="K132" s="252"/>
      <c r="L132" s="252"/>
      <c r="M132" s="257"/>
      <c r="N132" s="258"/>
      <c r="O132" s="259"/>
      <c r="P132" s="259"/>
      <c r="Q132" s="259"/>
      <c r="R132" s="259"/>
      <c r="S132" s="259"/>
      <c r="T132" s="259"/>
      <c r="U132" s="259"/>
      <c r="V132" s="259"/>
      <c r="W132" s="259"/>
      <c r="X132" s="260"/>
      <c r="AT132" s="261" t="s">
        <v>139</v>
      </c>
      <c r="AU132" s="261" t="s">
        <v>79</v>
      </c>
      <c r="AV132" s="14" t="s">
        <v>129</v>
      </c>
      <c r="AW132" s="14" t="s">
        <v>5</v>
      </c>
      <c r="AX132" s="14" t="s">
        <v>72</v>
      </c>
      <c r="AY132" s="261" t="s">
        <v>128</v>
      </c>
    </row>
    <row r="133" spans="2:51" s="13" customFormat="1" ht="12">
      <c r="B133" s="240"/>
      <c r="C133" s="241"/>
      <c r="D133" s="220" t="s">
        <v>139</v>
      </c>
      <c r="E133" s="242" t="s">
        <v>1</v>
      </c>
      <c r="F133" s="243" t="s">
        <v>142</v>
      </c>
      <c r="G133" s="241"/>
      <c r="H133" s="244">
        <v>7</v>
      </c>
      <c r="I133" s="245"/>
      <c r="J133" s="245"/>
      <c r="K133" s="241"/>
      <c r="L133" s="241"/>
      <c r="M133" s="246"/>
      <c r="N133" s="247"/>
      <c r="O133" s="248"/>
      <c r="P133" s="248"/>
      <c r="Q133" s="248"/>
      <c r="R133" s="248"/>
      <c r="S133" s="248"/>
      <c r="T133" s="248"/>
      <c r="U133" s="248"/>
      <c r="V133" s="248"/>
      <c r="W133" s="248"/>
      <c r="X133" s="249"/>
      <c r="AT133" s="250" t="s">
        <v>139</v>
      </c>
      <c r="AU133" s="250" t="s">
        <v>79</v>
      </c>
      <c r="AV133" s="13" t="s">
        <v>137</v>
      </c>
      <c r="AW133" s="13" t="s">
        <v>5</v>
      </c>
      <c r="AX133" s="13" t="s">
        <v>77</v>
      </c>
      <c r="AY133" s="250" t="s">
        <v>128</v>
      </c>
    </row>
    <row r="134" spans="2:65" s="1" customFormat="1" ht="16.5" customHeight="1">
      <c r="B134" s="37"/>
      <c r="C134" s="262" t="s">
        <v>176</v>
      </c>
      <c r="D134" s="262" t="s">
        <v>161</v>
      </c>
      <c r="E134" s="263" t="s">
        <v>177</v>
      </c>
      <c r="F134" s="264" t="s">
        <v>178</v>
      </c>
      <c r="G134" s="265" t="s">
        <v>157</v>
      </c>
      <c r="H134" s="266">
        <v>4.2</v>
      </c>
      <c r="I134" s="267"/>
      <c r="J134" s="268"/>
      <c r="K134" s="269">
        <f>ROUND(P134*H134,2)</f>
        <v>0</v>
      </c>
      <c r="L134" s="264" t="s">
        <v>1</v>
      </c>
      <c r="M134" s="270"/>
      <c r="N134" s="271" t="s">
        <v>1</v>
      </c>
      <c r="O134" s="213" t="s">
        <v>41</v>
      </c>
      <c r="P134" s="214">
        <f>I134+J134</f>
        <v>0</v>
      </c>
      <c r="Q134" s="214">
        <f>ROUND(I134*H134,2)</f>
        <v>0</v>
      </c>
      <c r="R134" s="214">
        <f>ROUND(J134*H134,2)</f>
        <v>0</v>
      </c>
      <c r="S134" s="78"/>
      <c r="T134" s="215">
        <f>S134*H134</f>
        <v>0</v>
      </c>
      <c r="U134" s="215">
        <v>3E-05</v>
      </c>
      <c r="V134" s="215">
        <f>U134*H134</f>
        <v>0.000126</v>
      </c>
      <c r="W134" s="215">
        <v>0</v>
      </c>
      <c r="X134" s="216">
        <f>W134*H134</f>
        <v>0</v>
      </c>
      <c r="AR134" s="16" t="s">
        <v>164</v>
      </c>
      <c r="AT134" s="16" t="s">
        <v>161</v>
      </c>
      <c r="AU134" s="16" t="s">
        <v>79</v>
      </c>
      <c r="AY134" s="16" t="s">
        <v>128</v>
      </c>
      <c r="BE134" s="217">
        <f>IF(O134="základní",K134,0)</f>
        <v>0</v>
      </c>
      <c r="BF134" s="217">
        <f>IF(O134="snížená",K134,0)</f>
        <v>0</v>
      </c>
      <c r="BG134" s="217">
        <f>IF(O134="zákl. přenesená",K134,0)</f>
        <v>0</v>
      </c>
      <c r="BH134" s="217">
        <f>IF(O134="sníž. přenesená",K134,0)</f>
        <v>0</v>
      </c>
      <c r="BI134" s="217">
        <f>IF(O134="nulová",K134,0)</f>
        <v>0</v>
      </c>
      <c r="BJ134" s="16" t="s">
        <v>77</v>
      </c>
      <c r="BK134" s="217">
        <f>ROUND(P134*H134,2)</f>
        <v>0</v>
      </c>
      <c r="BL134" s="16" t="s">
        <v>137</v>
      </c>
      <c r="BM134" s="16" t="s">
        <v>179</v>
      </c>
    </row>
    <row r="135" spans="2:51" s="11" customFormat="1" ht="12">
      <c r="B135" s="218"/>
      <c r="C135" s="219"/>
      <c r="D135" s="220" t="s">
        <v>139</v>
      </c>
      <c r="E135" s="221" t="s">
        <v>1</v>
      </c>
      <c r="F135" s="222" t="s">
        <v>140</v>
      </c>
      <c r="G135" s="219"/>
      <c r="H135" s="221" t="s">
        <v>1</v>
      </c>
      <c r="I135" s="223"/>
      <c r="J135" s="223"/>
      <c r="K135" s="219"/>
      <c r="L135" s="219"/>
      <c r="M135" s="224"/>
      <c r="N135" s="225"/>
      <c r="O135" s="226"/>
      <c r="P135" s="226"/>
      <c r="Q135" s="226"/>
      <c r="R135" s="226"/>
      <c r="S135" s="226"/>
      <c r="T135" s="226"/>
      <c r="U135" s="226"/>
      <c r="V135" s="226"/>
      <c r="W135" s="226"/>
      <c r="X135" s="227"/>
      <c r="AT135" s="228" t="s">
        <v>139</v>
      </c>
      <c r="AU135" s="228" t="s">
        <v>79</v>
      </c>
      <c r="AV135" s="11" t="s">
        <v>77</v>
      </c>
      <c r="AW135" s="11" t="s">
        <v>5</v>
      </c>
      <c r="AX135" s="11" t="s">
        <v>72</v>
      </c>
      <c r="AY135" s="228" t="s">
        <v>128</v>
      </c>
    </row>
    <row r="136" spans="2:51" s="11" customFormat="1" ht="12">
      <c r="B136" s="218"/>
      <c r="C136" s="219"/>
      <c r="D136" s="220" t="s">
        <v>139</v>
      </c>
      <c r="E136" s="221" t="s">
        <v>1</v>
      </c>
      <c r="F136" s="222" t="s">
        <v>149</v>
      </c>
      <c r="G136" s="219"/>
      <c r="H136" s="221" t="s">
        <v>1</v>
      </c>
      <c r="I136" s="223"/>
      <c r="J136" s="223"/>
      <c r="K136" s="219"/>
      <c r="L136" s="219"/>
      <c r="M136" s="224"/>
      <c r="N136" s="225"/>
      <c r="O136" s="226"/>
      <c r="P136" s="226"/>
      <c r="Q136" s="226"/>
      <c r="R136" s="226"/>
      <c r="S136" s="226"/>
      <c r="T136" s="226"/>
      <c r="U136" s="226"/>
      <c r="V136" s="226"/>
      <c r="W136" s="226"/>
      <c r="X136" s="227"/>
      <c r="AT136" s="228" t="s">
        <v>139</v>
      </c>
      <c r="AU136" s="228" t="s">
        <v>79</v>
      </c>
      <c r="AV136" s="11" t="s">
        <v>77</v>
      </c>
      <c r="AW136" s="11" t="s">
        <v>5</v>
      </c>
      <c r="AX136" s="11" t="s">
        <v>72</v>
      </c>
      <c r="AY136" s="228" t="s">
        <v>128</v>
      </c>
    </row>
    <row r="137" spans="2:51" s="12" customFormat="1" ht="12">
      <c r="B137" s="229"/>
      <c r="C137" s="230"/>
      <c r="D137" s="220" t="s">
        <v>139</v>
      </c>
      <c r="E137" s="231" t="s">
        <v>1</v>
      </c>
      <c r="F137" s="232" t="s">
        <v>180</v>
      </c>
      <c r="G137" s="230"/>
      <c r="H137" s="233">
        <v>4.2</v>
      </c>
      <c r="I137" s="234"/>
      <c r="J137" s="234"/>
      <c r="K137" s="230"/>
      <c r="L137" s="230"/>
      <c r="M137" s="235"/>
      <c r="N137" s="236"/>
      <c r="O137" s="237"/>
      <c r="P137" s="237"/>
      <c r="Q137" s="237"/>
      <c r="R137" s="237"/>
      <c r="S137" s="237"/>
      <c r="T137" s="237"/>
      <c r="U137" s="237"/>
      <c r="V137" s="237"/>
      <c r="W137" s="237"/>
      <c r="X137" s="238"/>
      <c r="AT137" s="239" t="s">
        <v>139</v>
      </c>
      <c r="AU137" s="239" t="s">
        <v>79</v>
      </c>
      <c r="AV137" s="12" t="s">
        <v>79</v>
      </c>
      <c r="AW137" s="12" t="s">
        <v>5</v>
      </c>
      <c r="AX137" s="12" t="s">
        <v>72</v>
      </c>
      <c r="AY137" s="239" t="s">
        <v>128</v>
      </c>
    </row>
    <row r="138" spans="2:51" s="14" customFormat="1" ht="12">
      <c r="B138" s="251"/>
      <c r="C138" s="252"/>
      <c r="D138" s="220" t="s">
        <v>139</v>
      </c>
      <c r="E138" s="253" t="s">
        <v>1</v>
      </c>
      <c r="F138" s="254" t="s">
        <v>153</v>
      </c>
      <c r="G138" s="252"/>
      <c r="H138" s="255">
        <v>4.2</v>
      </c>
      <c r="I138" s="256"/>
      <c r="J138" s="256"/>
      <c r="K138" s="252"/>
      <c r="L138" s="252"/>
      <c r="M138" s="257"/>
      <c r="N138" s="258"/>
      <c r="O138" s="259"/>
      <c r="P138" s="259"/>
      <c r="Q138" s="259"/>
      <c r="R138" s="259"/>
      <c r="S138" s="259"/>
      <c r="T138" s="259"/>
      <c r="U138" s="259"/>
      <c r="V138" s="259"/>
      <c r="W138" s="259"/>
      <c r="X138" s="260"/>
      <c r="AT138" s="261" t="s">
        <v>139</v>
      </c>
      <c r="AU138" s="261" t="s">
        <v>79</v>
      </c>
      <c r="AV138" s="14" t="s">
        <v>129</v>
      </c>
      <c r="AW138" s="14" t="s">
        <v>5</v>
      </c>
      <c r="AX138" s="14" t="s">
        <v>72</v>
      </c>
      <c r="AY138" s="261" t="s">
        <v>128</v>
      </c>
    </row>
    <row r="139" spans="2:51" s="13" customFormat="1" ht="12">
      <c r="B139" s="240"/>
      <c r="C139" s="241"/>
      <c r="D139" s="220" t="s">
        <v>139</v>
      </c>
      <c r="E139" s="242" t="s">
        <v>1</v>
      </c>
      <c r="F139" s="243" t="s">
        <v>142</v>
      </c>
      <c r="G139" s="241"/>
      <c r="H139" s="244">
        <v>4.2</v>
      </c>
      <c r="I139" s="245"/>
      <c r="J139" s="245"/>
      <c r="K139" s="241"/>
      <c r="L139" s="241"/>
      <c r="M139" s="246"/>
      <c r="N139" s="247"/>
      <c r="O139" s="248"/>
      <c r="P139" s="248"/>
      <c r="Q139" s="248"/>
      <c r="R139" s="248"/>
      <c r="S139" s="248"/>
      <c r="T139" s="248"/>
      <c r="U139" s="248"/>
      <c r="V139" s="248"/>
      <c r="W139" s="248"/>
      <c r="X139" s="249"/>
      <c r="AT139" s="250" t="s">
        <v>139</v>
      </c>
      <c r="AU139" s="250" t="s">
        <v>79</v>
      </c>
      <c r="AV139" s="13" t="s">
        <v>137</v>
      </c>
      <c r="AW139" s="13" t="s">
        <v>5</v>
      </c>
      <c r="AX139" s="13" t="s">
        <v>77</v>
      </c>
      <c r="AY139" s="250" t="s">
        <v>128</v>
      </c>
    </row>
    <row r="140" spans="2:65" s="1" customFormat="1" ht="16.5" customHeight="1">
      <c r="B140" s="37"/>
      <c r="C140" s="262" t="s">
        <v>181</v>
      </c>
      <c r="D140" s="262" t="s">
        <v>161</v>
      </c>
      <c r="E140" s="263" t="s">
        <v>182</v>
      </c>
      <c r="F140" s="264" t="s">
        <v>183</v>
      </c>
      <c r="G140" s="265" t="s">
        <v>157</v>
      </c>
      <c r="H140" s="266">
        <v>4.2</v>
      </c>
      <c r="I140" s="267"/>
      <c r="J140" s="268"/>
      <c r="K140" s="269">
        <f>ROUND(P140*H140,2)</f>
        <v>0</v>
      </c>
      <c r="L140" s="264" t="s">
        <v>1</v>
      </c>
      <c r="M140" s="270"/>
      <c r="N140" s="271" t="s">
        <v>1</v>
      </c>
      <c r="O140" s="213" t="s">
        <v>41</v>
      </c>
      <c r="P140" s="214">
        <f>I140+J140</f>
        <v>0</v>
      </c>
      <c r="Q140" s="214">
        <f>ROUND(I140*H140,2)</f>
        <v>0</v>
      </c>
      <c r="R140" s="214">
        <f>ROUND(J140*H140,2)</f>
        <v>0</v>
      </c>
      <c r="S140" s="78"/>
      <c r="T140" s="215">
        <f>S140*H140</f>
        <v>0</v>
      </c>
      <c r="U140" s="215">
        <v>3E-05</v>
      </c>
      <c r="V140" s="215">
        <f>U140*H140</f>
        <v>0.000126</v>
      </c>
      <c r="W140" s="215">
        <v>0</v>
      </c>
      <c r="X140" s="216">
        <f>W140*H140</f>
        <v>0</v>
      </c>
      <c r="AR140" s="16" t="s">
        <v>164</v>
      </c>
      <c r="AT140" s="16" t="s">
        <v>161</v>
      </c>
      <c r="AU140" s="16" t="s">
        <v>79</v>
      </c>
      <c r="AY140" s="16" t="s">
        <v>128</v>
      </c>
      <c r="BE140" s="217">
        <f>IF(O140="základní",K140,0)</f>
        <v>0</v>
      </c>
      <c r="BF140" s="217">
        <f>IF(O140="snížená",K140,0)</f>
        <v>0</v>
      </c>
      <c r="BG140" s="217">
        <f>IF(O140="zákl. přenesená",K140,0)</f>
        <v>0</v>
      </c>
      <c r="BH140" s="217">
        <f>IF(O140="sníž. přenesená",K140,0)</f>
        <v>0</v>
      </c>
      <c r="BI140" s="217">
        <f>IF(O140="nulová",K140,0)</f>
        <v>0</v>
      </c>
      <c r="BJ140" s="16" t="s">
        <v>77</v>
      </c>
      <c r="BK140" s="217">
        <f>ROUND(P140*H140,2)</f>
        <v>0</v>
      </c>
      <c r="BL140" s="16" t="s">
        <v>137</v>
      </c>
      <c r="BM140" s="16" t="s">
        <v>184</v>
      </c>
    </row>
    <row r="141" spans="2:51" s="11" customFormat="1" ht="12">
      <c r="B141" s="218"/>
      <c r="C141" s="219"/>
      <c r="D141" s="220" t="s">
        <v>139</v>
      </c>
      <c r="E141" s="221" t="s">
        <v>1</v>
      </c>
      <c r="F141" s="222" t="s">
        <v>140</v>
      </c>
      <c r="G141" s="219"/>
      <c r="H141" s="221" t="s">
        <v>1</v>
      </c>
      <c r="I141" s="223"/>
      <c r="J141" s="223"/>
      <c r="K141" s="219"/>
      <c r="L141" s="219"/>
      <c r="M141" s="224"/>
      <c r="N141" s="225"/>
      <c r="O141" s="226"/>
      <c r="P141" s="226"/>
      <c r="Q141" s="226"/>
      <c r="R141" s="226"/>
      <c r="S141" s="226"/>
      <c r="T141" s="226"/>
      <c r="U141" s="226"/>
      <c r="V141" s="226"/>
      <c r="W141" s="226"/>
      <c r="X141" s="227"/>
      <c r="AT141" s="228" t="s">
        <v>139</v>
      </c>
      <c r="AU141" s="228" t="s">
        <v>79</v>
      </c>
      <c r="AV141" s="11" t="s">
        <v>77</v>
      </c>
      <c r="AW141" s="11" t="s">
        <v>5</v>
      </c>
      <c r="AX141" s="11" t="s">
        <v>72</v>
      </c>
      <c r="AY141" s="228" t="s">
        <v>128</v>
      </c>
    </row>
    <row r="142" spans="2:51" s="11" customFormat="1" ht="12">
      <c r="B142" s="218"/>
      <c r="C142" s="219"/>
      <c r="D142" s="220" t="s">
        <v>139</v>
      </c>
      <c r="E142" s="221" t="s">
        <v>1</v>
      </c>
      <c r="F142" s="222" t="s">
        <v>149</v>
      </c>
      <c r="G142" s="219"/>
      <c r="H142" s="221" t="s">
        <v>1</v>
      </c>
      <c r="I142" s="223"/>
      <c r="J142" s="223"/>
      <c r="K142" s="219"/>
      <c r="L142" s="219"/>
      <c r="M142" s="224"/>
      <c r="N142" s="225"/>
      <c r="O142" s="226"/>
      <c r="P142" s="226"/>
      <c r="Q142" s="226"/>
      <c r="R142" s="226"/>
      <c r="S142" s="226"/>
      <c r="T142" s="226"/>
      <c r="U142" s="226"/>
      <c r="V142" s="226"/>
      <c r="W142" s="226"/>
      <c r="X142" s="227"/>
      <c r="AT142" s="228" t="s">
        <v>139</v>
      </c>
      <c r="AU142" s="228" t="s">
        <v>79</v>
      </c>
      <c r="AV142" s="11" t="s">
        <v>77</v>
      </c>
      <c r="AW142" s="11" t="s">
        <v>5</v>
      </c>
      <c r="AX142" s="11" t="s">
        <v>72</v>
      </c>
      <c r="AY142" s="228" t="s">
        <v>128</v>
      </c>
    </row>
    <row r="143" spans="2:51" s="12" customFormat="1" ht="12">
      <c r="B143" s="229"/>
      <c r="C143" s="230"/>
      <c r="D143" s="220" t="s">
        <v>139</v>
      </c>
      <c r="E143" s="231" t="s">
        <v>1</v>
      </c>
      <c r="F143" s="232" t="s">
        <v>180</v>
      </c>
      <c r="G143" s="230"/>
      <c r="H143" s="233">
        <v>4.2</v>
      </c>
      <c r="I143" s="234"/>
      <c r="J143" s="234"/>
      <c r="K143" s="230"/>
      <c r="L143" s="230"/>
      <c r="M143" s="235"/>
      <c r="N143" s="236"/>
      <c r="O143" s="237"/>
      <c r="P143" s="237"/>
      <c r="Q143" s="237"/>
      <c r="R143" s="237"/>
      <c r="S143" s="237"/>
      <c r="T143" s="237"/>
      <c r="U143" s="237"/>
      <c r="V143" s="237"/>
      <c r="W143" s="237"/>
      <c r="X143" s="238"/>
      <c r="AT143" s="239" t="s">
        <v>139</v>
      </c>
      <c r="AU143" s="239" t="s">
        <v>79</v>
      </c>
      <c r="AV143" s="12" t="s">
        <v>79</v>
      </c>
      <c r="AW143" s="12" t="s">
        <v>5</v>
      </c>
      <c r="AX143" s="12" t="s">
        <v>72</v>
      </c>
      <c r="AY143" s="239" t="s">
        <v>128</v>
      </c>
    </row>
    <row r="144" spans="2:51" s="14" customFormat="1" ht="12">
      <c r="B144" s="251"/>
      <c r="C144" s="252"/>
      <c r="D144" s="220" t="s">
        <v>139</v>
      </c>
      <c r="E144" s="253" t="s">
        <v>1</v>
      </c>
      <c r="F144" s="254" t="s">
        <v>153</v>
      </c>
      <c r="G144" s="252"/>
      <c r="H144" s="255">
        <v>4.2</v>
      </c>
      <c r="I144" s="256"/>
      <c r="J144" s="256"/>
      <c r="K144" s="252"/>
      <c r="L144" s="252"/>
      <c r="M144" s="257"/>
      <c r="N144" s="258"/>
      <c r="O144" s="259"/>
      <c r="P144" s="259"/>
      <c r="Q144" s="259"/>
      <c r="R144" s="259"/>
      <c r="S144" s="259"/>
      <c r="T144" s="259"/>
      <c r="U144" s="259"/>
      <c r="V144" s="259"/>
      <c r="W144" s="259"/>
      <c r="X144" s="260"/>
      <c r="AT144" s="261" t="s">
        <v>139</v>
      </c>
      <c r="AU144" s="261" t="s">
        <v>79</v>
      </c>
      <c r="AV144" s="14" t="s">
        <v>129</v>
      </c>
      <c r="AW144" s="14" t="s">
        <v>5</v>
      </c>
      <c r="AX144" s="14" t="s">
        <v>72</v>
      </c>
      <c r="AY144" s="261" t="s">
        <v>128</v>
      </c>
    </row>
    <row r="145" spans="2:51" s="13" customFormat="1" ht="12">
      <c r="B145" s="240"/>
      <c r="C145" s="241"/>
      <c r="D145" s="220" t="s">
        <v>139</v>
      </c>
      <c r="E145" s="242" t="s">
        <v>1</v>
      </c>
      <c r="F145" s="243" t="s">
        <v>142</v>
      </c>
      <c r="G145" s="241"/>
      <c r="H145" s="244">
        <v>4.2</v>
      </c>
      <c r="I145" s="245"/>
      <c r="J145" s="245"/>
      <c r="K145" s="241"/>
      <c r="L145" s="241"/>
      <c r="M145" s="246"/>
      <c r="N145" s="247"/>
      <c r="O145" s="248"/>
      <c r="P145" s="248"/>
      <c r="Q145" s="248"/>
      <c r="R145" s="248"/>
      <c r="S145" s="248"/>
      <c r="T145" s="248"/>
      <c r="U145" s="248"/>
      <c r="V145" s="248"/>
      <c r="W145" s="248"/>
      <c r="X145" s="249"/>
      <c r="AT145" s="250" t="s">
        <v>139</v>
      </c>
      <c r="AU145" s="250" t="s">
        <v>79</v>
      </c>
      <c r="AV145" s="13" t="s">
        <v>137</v>
      </c>
      <c r="AW145" s="13" t="s">
        <v>5</v>
      </c>
      <c r="AX145" s="13" t="s">
        <v>77</v>
      </c>
      <c r="AY145" s="250" t="s">
        <v>128</v>
      </c>
    </row>
    <row r="146" spans="2:65" s="1" customFormat="1" ht="16.5" customHeight="1">
      <c r="B146" s="37"/>
      <c r="C146" s="205" t="s">
        <v>164</v>
      </c>
      <c r="D146" s="205" t="s">
        <v>132</v>
      </c>
      <c r="E146" s="206" t="s">
        <v>185</v>
      </c>
      <c r="F146" s="207" t="s">
        <v>186</v>
      </c>
      <c r="G146" s="208" t="s">
        <v>135</v>
      </c>
      <c r="H146" s="209">
        <v>896.268</v>
      </c>
      <c r="I146" s="210"/>
      <c r="J146" s="210"/>
      <c r="K146" s="211">
        <f>ROUND(P146*H146,2)</f>
        <v>0</v>
      </c>
      <c r="L146" s="207" t="s">
        <v>136</v>
      </c>
      <c r="M146" s="42"/>
      <c r="N146" s="212" t="s">
        <v>1</v>
      </c>
      <c r="O146" s="213" t="s">
        <v>41</v>
      </c>
      <c r="P146" s="214">
        <f>I146+J146</f>
        <v>0</v>
      </c>
      <c r="Q146" s="214">
        <f>ROUND(I146*H146,2)</f>
        <v>0</v>
      </c>
      <c r="R146" s="214">
        <f>ROUND(J146*H146,2)</f>
        <v>0</v>
      </c>
      <c r="S146" s="78"/>
      <c r="T146" s="215">
        <f>S146*H146</f>
        <v>0</v>
      </c>
      <c r="U146" s="215">
        <v>0</v>
      </c>
      <c r="V146" s="215">
        <f>U146*H146</f>
        <v>0</v>
      </c>
      <c r="W146" s="215">
        <v>0</v>
      </c>
      <c r="X146" s="216">
        <f>W146*H146</f>
        <v>0</v>
      </c>
      <c r="AR146" s="16" t="s">
        <v>137</v>
      </c>
      <c r="AT146" s="16" t="s">
        <v>132</v>
      </c>
      <c r="AU146" s="16" t="s">
        <v>79</v>
      </c>
      <c r="AY146" s="16" t="s">
        <v>128</v>
      </c>
      <c r="BE146" s="217">
        <f>IF(O146="základní",K146,0)</f>
        <v>0</v>
      </c>
      <c r="BF146" s="217">
        <f>IF(O146="snížená",K146,0)</f>
        <v>0</v>
      </c>
      <c r="BG146" s="217">
        <f>IF(O146="zákl. přenesená",K146,0)</f>
        <v>0</v>
      </c>
      <c r="BH146" s="217">
        <f>IF(O146="sníž. přenesená",K146,0)</f>
        <v>0</v>
      </c>
      <c r="BI146" s="217">
        <f>IF(O146="nulová",K146,0)</f>
        <v>0</v>
      </c>
      <c r="BJ146" s="16" t="s">
        <v>77</v>
      </c>
      <c r="BK146" s="217">
        <f>ROUND(P146*H146,2)</f>
        <v>0</v>
      </c>
      <c r="BL146" s="16" t="s">
        <v>137</v>
      </c>
      <c r="BM146" s="16" t="s">
        <v>187</v>
      </c>
    </row>
    <row r="147" spans="2:51" s="11" customFormat="1" ht="12">
      <c r="B147" s="218"/>
      <c r="C147" s="219"/>
      <c r="D147" s="220" t="s">
        <v>139</v>
      </c>
      <c r="E147" s="221" t="s">
        <v>1</v>
      </c>
      <c r="F147" s="222" t="s">
        <v>188</v>
      </c>
      <c r="G147" s="219"/>
      <c r="H147" s="221" t="s">
        <v>1</v>
      </c>
      <c r="I147" s="223"/>
      <c r="J147" s="223"/>
      <c r="K147" s="219"/>
      <c r="L147" s="219"/>
      <c r="M147" s="224"/>
      <c r="N147" s="225"/>
      <c r="O147" s="226"/>
      <c r="P147" s="226"/>
      <c r="Q147" s="226"/>
      <c r="R147" s="226"/>
      <c r="S147" s="226"/>
      <c r="T147" s="226"/>
      <c r="U147" s="226"/>
      <c r="V147" s="226"/>
      <c r="W147" s="226"/>
      <c r="X147" s="227"/>
      <c r="AT147" s="228" t="s">
        <v>139</v>
      </c>
      <c r="AU147" s="228" t="s">
        <v>79</v>
      </c>
      <c r="AV147" s="11" t="s">
        <v>77</v>
      </c>
      <c r="AW147" s="11" t="s">
        <v>5</v>
      </c>
      <c r="AX147" s="11" t="s">
        <v>72</v>
      </c>
      <c r="AY147" s="228" t="s">
        <v>128</v>
      </c>
    </row>
    <row r="148" spans="2:51" s="11" customFormat="1" ht="12">
      <c r="B148" s="218"/>
      <c r="C148" s="219"/>
      <c r="D148" s="220" t="s">
        <v>139</v>
      </c>
      <c r="E148" s="221" t="s">
        <v>1</v>
      </c>
      <c r="F148" s="222" t="s">
        <v>189</v>
      </c>
      <c r="G148" s="219"/>
      <c r="H148" s="221" t="s">
        <v>1</v>
      </c>
      <c r="I148" s="223"/>
      <c r="J148" s="223"/>
      <c r="K148" s="219"/>
      <c r="L148" s="219"/>
      <c r="M148" s="224"/>
      <c r="N148" s="225"/>
      <c r="O148" s="226"/>
      <c r="P148" s="226"/>
      <c r="Q148" s="226"/>
      <c r="R148" s="226"/>
      <c r="S148" s="226"/>
      <c r="T148" s="226"/>
      <c r="U148" s="226"/>
      <c r="V148" s="226"/>
      <c r="W148" s="226"/>
      <c r="X148" s="227"/>
      <c r="AT148" s="228" t="s">
        <v>139</v>
      </c>
      <c r="AU148" s="228" t="s">
        <v>79</v>
      </c>
      <c r="AV148" s="11" t="s">
        <v>77</v>
      </c>
      <c r="AW148" s="11" t="s">
        <v>5</v>
      </c>
      <c r="AX148" s="11" t="s">
        <v>72</v>
      </c>
      <c r="AY148" s="228" t="s">
        <v>128</v>
      </c>
    </row>
    <row r="149" spans="2:51" s="12" customFormat="1" ht="12">
      <c r="B149" s="229"/>
      <c r="C149" s="230"/>
      <c r="D149" s="220" t="s">
        <v>139</v>
      </c>
      <c r="E149" s="231" t="s">
        <v>1</v>
      </c>
      <c r="F149" s="232" t="s">
        <v>190</v>
      </c>
      <c r="G149" s="230"/>
      <c r="H149" s="233">
        <v>896.268</v>
      </c>
      <c r="I149" s="234"/>
      <c r="J149" s="234"/>
      <c r="K149" s="230"/>
      <c r="L149" s="230"/>
      <c r="M149" s="235"/>
      <c r="N149" s="236"/>
      <c r="O149" s="237"/>
      <c r="P149" s="237"/>
      <c r="Q149" s="237"/>
      <c r="R149" s="237"/>
      <c r="S149" s="237"/>
      <c r="T149" s="237"/>
      <c r="U149" s="237"/>
      <c r="V149" s="237"/>
      <c r="W149" s="237"/>
      <c r="X149" s="238"/>
      <c r="AT149" s="239" t="s">
        <v>139</v>
      </c>
      <c r="AU149" s="239" t="s">
        <v>79</v>
      </c>
      <c r="AV149" s="12" t="s">
        <v>79</v>
      </c>
      <c r="AW149" s="12" t="s">
        <v>5</v>
      </c>
      <c r="AX149" s="12" t="s">
        <v>72</v>
      </c>
      <c r="AY149" s="239" t="s">
        <v>128</v>
      </c>
    </row>
    <row r="150" spans="2:51" s="14" customFormat="1" ht="12">
      <c r="B150" s="251"/>
      <c r="C150" s="252"/>
      <c r="D150" s="220" t="s">
        <v>139</v>
      </c>
      <c r="E150" s="253" t="s">
        <v>1</v>
      </c>
      <c r="F150" s="254" t="s">
        <v>191</v>
      </c>
      <c r="G150" s="252"/>
      <c r="H150" s="255">
        <v>896.268</v>
      </c>
      <c r="I150" s="256"/>
      <c r="J150" s="256"/>
      <c r="K150" s="252"/>
      <c r="L150" s="252"/>
      <c r="M150" s="257"/>
      <c r="N150" s="258"/>
      <c r="O150" s="259"/>
      <c r="P150" s="259"/>
      <c r="Q150" s="259"/>
      <c r="R150" s="259"/>
      <c r="S150" s="259"/>
      <c r="T150" s="259"/>
      <c r="U150" s="259"/>
      <c r="V150" s="259"/>
      <c r="W150" s="259"/>
      <c r="X150" s="260"/>
      <c r="AT150" s="261" t="s">
        <v>139</v>
      </c>
      <c r="AU150" s="261" t="s">
        <v>79</v>
      </c>
      <c r="AV150" s="14" t="s">
        <v>129</v>
      </c>
      <c r="AW150" s="14" t="s">
        <v>5</v>
      </c>
      <c r="AX150" s="14" t="s">
        <v>72</v>
      </c>
      <c r="AY150" s="261" t="s">
        <v>128</v>
      </c>
    </row>
    <row r="151" spans="2:51" s="13" customFormat="1" ht="12">
      <c r="B151" s="240"/>
      <c r="C151" s="241"/>
      <c r="D151" s="220" t="s">
        <v>139</v>
      </c>
      <c r="E151" s="242" t="s">
        <v>1</v>
      </c>
      <c r="F151" s="243" t="s">
        <v>142</v>
      </c>
      <c r="G151" s="241"/>
      <c r="H151" s="244">
        <v>896.268</v>
      </c>
      <c r="I151" s="245"/>
      <c r="J151" s="245"/>
      <c r="K151" s="241"/>
      <c r="L151" s="241"/>
      <c r="M151" s="246"/>
      <c r="N151" s="247"/>
      <c r="O151" s="248"/>
      <c r="P151" s="248"/>
      <c r="Q151" s="248"/>
      <c r="R151" s="248"/>
      <c r="S151" s="248"/>
      <c r="T151" s="248"/>
      <c r="U151" s="248"/>
      <c r="V151" s="248"/>
      <c r="W151" s="248"/>
      <c r="X151" s="249"/>
      <c r="AT151" s="250" t="s">
        <v>139</v>
      </c>
      <c r="AU151" s="250" t="s">
        <v>79</v>
      </c>
      <c r="AV151" s="13" t="s">
        <v>137</v>
      </c>
      <c r="AW151" s="13" t="s">
        <v>5</v>
      </c>
      <c r="AX151" s="13" t="s">
        <v>77</v>
      </c>
      <c r="AY151" s="250" t="s">
        <v>128</v>
      </c>
    </row>
    <row r="152" spans="2:65" s="1" customFormat="1" ht="16.5" customHeight="1">
      <c r="B152" s="37"/>
      <c r="C152" s="205" t="s">
        <v>192</v>
      </c>
      <c r="D152" s="205" t="s">
        <v>132</v>
      </c>
      <c r="E152" s="206" t="s">
        <v>193</v>
      </c>
      <c r="F152" s="207" t="s">
        <v>194</v>
      </c>
      <c r="G152" s="208" t="s">
        <v>135</v>
      </c>
      <c r="H152" s="209">
        <v>896.268</v>
      </c>
      <c r="I152" s="210"/>
      <c r="J152" s="210"/>
      <c r="K152" s="211">
        <f>ROUND(P152*H152,2)</f>
        <v>0</v>
      </c>
      <c r="L152" s="207" t="s">
        <v>1</v>
      </c>
      <c r="M152" s="42"/>
      <c r="N152" s="212" t="s">
        <v>1</v>
      </c>
      <c r="O152" s="213" t="s">
        <v>41</v>
      </c>
      <c r="P152" s="214">
        <f>I152+J152</f>
        <v>0</v>
      </c>
      <c r="Q152" s="214">
        <f>ROUND(I152*H152,2)</f>
        <v>0</v>
      </c>
      <c r="R152" s="214">
        <f>ROUND(J152*H152,2)</f>
        <v>0</v>
      </c>
      <c r="S152" s="78"/>
      <c r="T152" s="215">
        <f>S152*H152</f>
        <v>0</v>
      </c>
      <c r="U152" s="215">
        <v>0</v>
      </c>
      <c r="V152" s="215">
        <f>U152*H152</f>
        <v>0</v>
      </c>
      <c r="W152" s="215">
        <v>0</v>
      </c>
      <c r="X152" s="216">
        <f>W152*H152</f>
        <v>0</v>
      </c>
      <c r="AR152" s="16" t="s">
        <v>137</v>
      </c>
      <c r="AT152" s="16" t="s">
        <v>132</v>
      </c>
      <c r="AU152" s="16" t="s">
        <v>79</v>
      </c>
      <c r="AY152" s="16" t="s">
        <v>128</v>
      </c>
      <c r="BE152" s="217">
        <f>IF(O152="základní",K152,0)</f>
        <v>0</v>
      </c>
      <c r="BF152" s="217">
        <f>IF(O152="snížená",K152,0)</f>
        <v>0</v>
      </c>
      <c r="BG152" s="217">
        <f>IF(O152="zákl. přenesená",K152,0)</f>
        <v>0</v>
      </c>
      <c r="BH152" s="217">
        <f>IF(O152="sníž. přenesená",K152,0)</f>
        <v>0</v>
      </c>
      <c r="BI152" s="217">
        <f>IF(O152="nulová",K152,0)</f>
        <v>0</v>
      </c>
      <c r="BJ152" s="16" t="s">
        <v>77</v>
      </c>
      <c r="BK152" s="217">
        <f>ROUND(P152*H152,2)</f>
        <v>0</v>
      </c>
      <c r="BL152" s="16" t="s">
        <v>137</v>
      </c>
      <c r="BM152" s="16" t="s">
        <v>195</v>
      </c>
    </row>
    <row r="153" spans="2:51" s="11" customFormat="1" ht="12">
      <c r="B153" s="218"/>
      <c r="C153" s="219"/>
      <c r="D153" s="220" t="s">
        <v>139</v>
      </c>
      <c r="E153" s="221" t="s">
        <v>1</v>
      </c>
      <c r="F153" s="222" t="s">
        <v>188</v>
      </c>
      <c r="G153" s="219"/>
      <c r="H153" s="221" t="s">
        <v>1</v>
      </c>
      <c r="I153" s="223"/>
      <c r="J153" s="223"/>
      <c r="K153" s="219"/>
      <c r="L153" s="219"/>
      <c r="M153" s="224"/>
      <c r="N153" s="225"/>
      <c r="O153" s="226"/>
      <c r="P153" s="226"/>
      <c r="Q153" s="226"/>
      <c r="R153" s="226"/>
      <c r="S153" s="226"/>
      <c r="T153" s="226"/>
      <c r="U153" s="226"/>
      <c r="V153" s="226"/>
      <c r="W153" s="226"/>
      <c r="X153" s="227"/>
      <c r="AT153" s="228" t="s">
        <v>139</v>
      </c>
      <c r="AU153" s="228" t="s">
        <v>79</v>
      </c>
      <c r="AV153" s="11" t="s">
        <v>77</v>
      </c>
      <c r="AW153" s="11" t="s">
        <v>5</v>
      </c>
      <c r="AX153" s="11" t="s">
        <v>72</v>
      </c>
      <c r="AY153" s="228" t="s">
        <v>128</v>
      </c>
    </row>
    <row r="154" spans="2:51" s="11" customFormat="1" ht="12">
      <c r="B154" s="218"/>
      <c r="C154" s="219"/>
      <c r="D154" s="220" t="s">
        <v>139</v>
      </c>
      <c r="E154" s="221" t="s">
        <v>1</v>
      </c>
      <c r="F154" s="222" t="s">
        <v>189</v>
      </c>
      <c r="G154" s="219"/>
      <c r="H154" s="221" t="s">
        <v>1</v>
      </c>
      <c r="I154" s="223"/>
      <c r="J154" s="223"/>
      <c r="K154" s="219"/>
      <c r="L154" s="219"/>
      <c r="M154" s="224"/>
      <c r="N154" s="225"/>
      <c r="O154" s="226"/>
      <c r="P154" s="226"/>
      <c r="Q154" s="226"/>
      <c r="R154" s="226"/>
      <c r="S154" s="226"/>
      <c r="T154" s="226"/>
      <c r="U154" s="226"/>
      <c r="V154" s="226"/>
      <c r="W154" s="226"/>
      <c r="X154" s="227"/>
      <c r="AT154" s="228" t="s">
        <v>139</v>
      </c>
      <c r="AU154" s="228" t="s">
        <v>79</v>
      </c>
      <c r="AV154" s="11" t="s">
        <v>77</v>
      </c>
      <c r="AW154" s="11" t="s">
        <v>5</v>
      </c>
      <c r="AX154" s="11" t="s">
        <v>72</v>
      </c>
      <c r="AY154" s="228" t="s">
        <v>128</v>
      </c>
    </row>
    <row r="155" spans="2:51" s="12" customFormat="1" ht="12">
      <c r="B155" s="229"/>
      <c r="C155" s="230"/>
      <c r="D155" s="220" t="s">
        <v>139</v>
      </c>
      <c r="E155" s="231" t="s">
        <v>1</v>
      </c>
      <c r="F155" s="232" t="s">
        <v>190</v>
      </c>
      <c r="G155" s="230"/>
      <c r="H155" s="233">
        <v>896.268</v>
      </c>
      <c r="I155" s="234"/>
      <c r="J155" s="234"/>
      <c r="K155" s="230"/>
      <c r="L155" s="230"/>
      <c r="M155" s="235"/>
      <c r="N155" s="236"/>
      <c r="O155" s="237"/>
      <c r="P155" s="237"/>
      <c r="Q155" s="237"/>
      <c r="R155" s="237"/>
      <c r="S155" s="237"/>
      <c r="T155" s="237"/>
      <c r="U155" s="237"/>
      <c r="V155" s="237"/>
      <c r="W155" s="237"/>
      <c r="X155" s="238"/>
      <c r="AT155" s="239" t="s">
        <v>139</v>
      </c>
      <c r="AU155" s="239" t="s">
        <v>79</v>
      </c>
      <c r="AV155" s="12" t="s">
        <v>79</v>
      </c>
      <c r="AW155" s="12" t="s">
        <v>5</v>
      </c>
      <c r="AX155" s="12" t="s">
        <v>72</v>
      </c>
      <c r="AY155" s="239" t="s">
        <v>128</v>
      </c>
    </row>
    <row r="156" spans="2:51" s="14" customFormat="1" ht="12">
      <c r="B156" s="251"/>
      <c r="C156" s="252"/>
      <c r="D156" s="220" t="s">
        <v>139</v>
      </c>
      <c r="E156" s="253" t="s">
        <v>1</v>
      </c>
      <c r="F156" s="254" t="s">
        <v>191</v>
      </c>
      <c r="G156" s="252"/>
      <c r="H156" s="255">
        <v>896.268</v>
      </c>
      <c r="I156" s="256"/>
      <c r="J156" s="256"/>
      <c r="K156" s="252"/>
      <c r="L156" s="252"/>
      <c r="M156" s="257"/>
      <c r="N156" s="258"/>
      <c r="O156" s="259"/>
      <c r="P156" s="259"/>
      <c r="Q156" s="259"/>
      <c r="R156" s="259"/>
      <c r="S156" s="259"/>
      <c r="T156" s="259"/>
      <c r="U156" s="259"/>
      <c r="V156" s="259"/>
      <c r="W156" s="259"/>
      <c r="X156" s="260"/>
      <c r="AT156" s="261" t="s">
        <v>139</v>
      </c>
      <c r="AU156" s="261" t="s">
        <v>79</v>
      </c>
      <c r="AV156" s="14" t="s">
        <v>129</v>
      </c>
      <c r="AW156" s="14" t="s">
        <v>5</v>
      </c>
      <c r="AX156" s="14" t="s">
        <v>72</v>
      </c>
      <c r="AY156" s="261" t="s">
        <v>128</v>
      </c>
    </row>
    <row r="157" spans="2:51" s="13" customFormat="1" ht="12">
      <c r="B157" s="240"/>
      <c r="C157" s="241"/>
      <c r="D157" s="220" t="s">
        <v>139</v>
      </c>
      <c r="E157" s="242" t="s">
        <v>1</v>
      </c>
      <c r="F157" s="243" t="s">
        <v>142</v>
      </c>
      <c r="G157" s="241"/>
      <c r="H157" s="244">
        <v>896.268</v>
      </c>
      <c r="I157" s="245"/>
      <c r="J157" s="245"/>
      <c r="K157" s="241"/>
      <c r="L157" s="241"/>
      <c r="M157" s="246"/>
      <c r="N157" s="247"/>
      <c r="O157" s="248"/>
      <c r="P157" s="248"/>
      <c r="Q157" s="248"/>
      <c r="R157" s="248"/>
      <c r="S157" s="248"/>
      <c r="T157" s="248"/>
      <c r="U157" s="248"/>
      <c r="V157" s="248"/>
      <c r="W157" s="248"/>
      <c r="X157" s="249"/>
      <c r="AT157" s="250" t="s">
        <v>139</v>
      </c>
      <c r="AU157" s="250" t="s">
        <v>79</v>
      </c>
      <c r="AV157" s="13" t="s">
        <v>137</v>
      </c>
      <c r="AW157" s="13" t="s">
        <v>5</v>
      </c>
      <c r="AX157" s="13" t="s">
        <v>77</v>
      </c>
      <c r="AY157" s="250" t="s">
        <v>128</v>
      </c>
    </row>
    <row r="158" spans="2:63" s="10" customFormat="1" ht="22.8" customHeight="1">
      <c r="B158" s="189"/>
      <c r="C158" s="190"/>
      <c r="D158" s="191" t="s">
        <v>71</v>
      </c>
      <c r="E158" s="203" t="s">
        <v>196</v>
      </c>
      <c r="F158" s="203" t="s">
        <v>197</v>
      </c>
      <c r="G158" s="190"/>
      <c r="H158" s="190"/>
      <c r="I158" s="193"/>
      <c r="J158" s="193"/>
      <c r="K158" s="204">
        <f>BK158</f>
        <v>0</v>
      </c>
      <c r="L158" s="190"/>
      <c r="M158" s="194"/>
      <c r="N158" s="195"/>
      <c r="O158" s="196"/>
      <c r="P158" s="196"/>
      <c r="Q158" s="197">
        <f>SUM(Q159:Q163)</f>
        <v>0</v>
      </c>
      <c r="R158" s="197">
        <f>SUM(R159:R163)</f>
        <v>0</v>
      </c>
      <c r="S158" s="196"/>
      <c r="T158" s="198">
        <f>SUM(T159:T163)</f>
        <v>0</v>
      </c>
      <c r="U158" s="196"/>
      <c r="V158" s="198">
        <f>SUM(V159:V163)</f>
        <v>0</v>
      </c>
      <c r="W158" s="196"/>
      <c r="X158" s="199">
        <f>SUM(X159:X163)</f>
        <v>12.6324</v>
      </c>
      <c r="AR158" s="200" t="s">
        <v>77</v>
      </c>
      <c r="AT158" s="201" t="s">
        <v>71</v>
      </c>
      <c r="AU158" s="201" t="s">
        <v>77</v>
      </c>
      <c r="AY158" s="200" t="s">
        <v>128</v>
      </c>
      <c r="BK158" s="202">
        <f>SUM(BK159:BK163)</f>
        <v>0</v>
      </c>
    </row>
    <row r="159" spans="2:65" s="1" customFormat="1" ht="16.5" customHeight="1">
      <c r="B159" s="37"/>
      <c r="C159" s="205" t="s">
        <v>198</v>
      </c>
      <c r="D159" s="205" t="s">
        <v>132</v>
      </c>
      <c r="E159" s="206" t="s">
        <v>199</v>
      </c>
      <c r="F159" s="207" t="s">
        <v>200</v>
      </c>
      <c r="G159" s="208" t="s">
        <v>201</v>
      </c>
      <c r="H159" s="209">
        <v>5.742</v>
      </c>
      <c r="I159" s="210"/>
      <c r="J159" s="210"/>
      <c r="K159" s="211">
        <f>ROUND(P159*H159,2)</f>
        <v>0</v>
      </c>
      <c r="L159" s="207" t="s">
        <v>136</v>
      </c>
      <c r="M159" s="42"/>
      <c r="N159" s="212" t="s">
        <v>1</v>
      </c>
      <c r="O159" s="213" t="s">
        <v>41</v>
      </c>
      <c r="P159" s="214">
        <f>I159+J159</f>
        <v>0</v>
      </c>
      <c r="Q159" s="214">
        <f>ROUND(I159*H159,2)</f>
        <v>0</v>
      </c>
      <c r="R159" s="214">
        <f>ROUND(J159*H159,2)</f>
        <v>0</v>
      </c>
      <c r="S159" s="78"/>
      <c r="T159" s="215">
        <f>S159*H159</f>
        <v>0</v>
      </c>
      <c r="U159" s="215">
        <v>0</v>
      </c>
      <c r="V159" s="215">
        <f>U159*H159</f>
        <v>0</v>
      </c>
      <c r="W159" s="215">
        <v>2.2</v>
      </c>
      <c r="X159" s="216">
        <f>W159*H159</f>
        <v>12.6324</v>
      </c>
      <c r="AR159" s="16" t="s">
        <v>137</v>
      </c>
      <c r="AT159" s="16" t="s">
        <v>132</v>
      </c>
      <c r="AU159" s="16" t="s">
        <v>79</v>
      </c>
      <c r="AY159" s="16" t="s">
        <v>128</v>
      </c>
      <c r="BE159" s="217">
        <f>IF(O159="základní",K159,0)</f>
        <v>0</v>
      </c>
      <c r="BF159" s="217">
        <f>IF(O159="snížená",K159,0)</f>
        <v>0</v>
      </c>
      <c r="BG159" s="217">
        <f>IF(O159="zákl. přenesená",K159,0)</f>
        <v>0</v>
      </c>
      <c r="BH159" s="217">
        <f>IF(O159="sníž. přenesená",K159,0)</f>
        <v>0</v>
      </c>
      <c r="BI159" s="217">
        <f>IF(O159="nulová",K159,0)</f>
        <v>0</v>
      </c>
      <c r="BJ159" s="16" t="s">
        <v>77</v>
      </c>
      <c r="BK159" s="217">
        <f>ROUND(P159*H159,2)</f>
        <v>0</v>
      </c>
      <c r="BL159" s="16" t="s">
        <v>137</v>
      </c>
      <c r="BM159" s="16" t="s">
        <v>202</v>
      </c>
    </row>
    <row r="160" spans="2:51" s="11" customFormat="1" ht="12">
      <c r="B160" s="218"/>
      <c r="C160" s="219"/>
      <c r="D160" s="220" t="s">
        <v>139</v>
      </c>
      <c r="E160" s="221" t="s">
        <v>1</v>
      </c>
      <c r="F160" s="222" t="s">
        <v>203</v>
      </c>
      <c r="G160" s="219"/>
      <c r="H160" s="221" t="s">
        <v>1</v>
      </c>
      <c r="I160" s="223"/>
      <c r="J160" s="223"/>
      <c r="K160" s="219"/>
      <c r="L160" s="219"/>
      <c r="M160" s="224"/>
      <c r="N160" s="225"/>
      <c r="O160" s="226"/>
      <c r="P160" s="226"/>
      <c r="Q160" s="226"/>
      <c r="R160" s="226"/>
      <c r="S160" s="226"/>
      <c r="T160" s="226"/>
      <c r="U160" s="226"/>
      <c r="V160" s="226"/>
      <c r="W160" s="226"/>
      <c r="X160" s="227"/>
      <c r="AT160" s="228" t="s">
        <v>139</v>
      </c>
      <c r="AU160" s="228" t="s">
        <v>79</v>
      </c>
      <c r="AV160" s="11" t="s">
        <v>77</v>
      </c>
      <c r="AW160" s="11" t="s">
        <v>5</v>
      </c>
      <c r="AX160" s="11" t="s">
        <v>72</v>
      </c>
      <c r="AY160" s="228" t="s">
        <v>128</v>
      </c>
    </row>
    <row r="161" spans="2:51" s="11" customFormat="1" ht="12">
      <c r="B161" s="218"/>
      <c r="C161" s="219"/>
      <c r="D161" s="220" t="s">
        <v>139</v>
      </c>
      <c r="E161" s="221" t="s">
        <v>1</v>
      </c>
      <c r="F161" s="222" t="s">
        <v>140</v>
      </c>
      <c r="G161" s="219"/>
      <c r="H161" s="221" t="s">
        <v>1</v>
      </c>
      <c r="I161" s="223"/>
      <c r="J161" s="223"/>
      <c r="K161" s="219"/>
      <c r="L161" s="219"/>
      <c r="M161" s="224"/>
      <c r="N161" s="225"/>
      <c r="O161" s="226"/>
      <c r="P161" s="226"/>
      <c r="Q161" s="226"/>
      <c r="R161" s="226"/>
      <c r="S161" s="226"/>
      <c r="T161" s="226"/>
      <c r="U161" s="226"/>
      <c r="V161" s="226"/>
      <c r="W161" s="226"/>
      <c r="X161" s="227"/>
      <c r="AT161" s="228" t="s">
        <v>139</v>
      </c>
      <c r="AU161" s="228" t="s">
        <v>79</v>
      </c>
      <c r="AV161" s="11" t="s">
        <v>77</v>
      </c>
      <c r="AW161" s="11" t="s">
        <v>5</v>
      </c>
      <c r="AX161" s="11" t="s">
        <v>72</v>
      </c>
      <c r="AY161" s="228" t="s">
        <v>128</v>
      </c>
    </row>
    <row r="162" spans="2:51" s="12" customFormat="1" ht="12">
      <c r="B162" s="229"/>
      <c r="C162" s="230"/>
      <c r="D162" s="220" t="s">
        <v>139</v>
      </c>
      <c r="E162" s="231" t="s">
        <v>1</v>
      </c>
      <c r="F162" s="232" t="s">
        <v>204</v>
      </c>
      <c r="G162" s="230"/>
      <c r="H162" s="233">
        <v>5.742</v>
      </c>
      <c r="I162" s="234"/>
      <c r="J162" s="234"/>
      <c r="K162" s="230"/>
      <c r="L162" s="230"/>
      <c r="M162" s="235"/>
      <c r="N162" s="236"/>
      <c r="O162" s="237"/>
      <c r="P162" s="237"/>
      <c r="Q162" s="237"/>
      <c r="R162" s="237"/>
      <c r="S162" s="237"/>
      <c r="T162" s="237"/>
      <c r="U162" s="237"/>
      <c r="V162" s="237"/>
      <c r="W162" s="237"/>
      <c r="X162" s="238"/>
      <c r="AT162" s="239" t="s">
        <v>139</v>
      </c>
      <c r="AU162" s="239" t="s">
        <v>79</v>
      </c>
      <c r="AV162" s="12" t="s">
        <v>79</v>
      </c>
      <c r="AW162" s="12" t="s">
        <v>5</v>
      </c>
      <c r="AX162" s="12" t="s">
        <v>72</v>
      </c>
      <c r="AY162" s="239" t="s">
        <v>128</v>
      </c>
    </row>
    <row r="163" spans="2:51" s="13" customFormat="1" ht="12">
      <c r="B163" s="240"/>
      <c r="C163" s="241"/>
      <c r="D163" s="220" t="s">
        <v>139</v>
      </c>
      <c r="E163" s="242" t="s">
        <v>1</v>
      </c>
      <c r="F163" s="243" t="s">
        <v>142</v>
      </c>
      <c r="G163" s="241"/>
      <c r="H163" s="244">
        <v>5.742</v>
      </c>
      <c r="I163" s="245"/>
      <c r="J163" s="245"/>
      <c r="K163" s="241"/>
      <c r="L163" s="241"/>
      <c r="M163" s="246"/>
      <c r="N163" s="247"/>
      <c r="O163" s="248"/>
      <c r="P163" s="248"/>
      <c r="Q163" s="248"/>
      <c r="R163" s="248"/>
      <c r="S163" s="248"/>
      <c r="T163" s="248"/>
      <c r="U163" s="248"/>
      <c r="V163" s="248"/>
      <c r="W163" s="248"/>
      <c r="X163" s="249"/>
      <c r="AT163" s="250" t="s">
        <v>139</v>
      </c>
      <c r="AU163" s="250" t="s">
        <v>79</v>
      </c>
      <c r="AV163" s="13" t="s">
        <v>137</v>
      </c>
      <c r="AW163" s="13" t="s">
        <v>5</v>
      </c>
      <c r="AX163" s="13" t="s">
        <v>77</v>
      </c>
      <c r="AY163" s="250" t="s">
        <v>128</v>
      </c>
    </row>
    <row r="164" spans="2:63" s="10" customFormat="1" ht="22.8" customHeight="1">
      <c r="B164" s="189"/>
      <c r="C164" s="190"/>
      <c r="D164" s="191" t="s">
        <v>71</v>
      </c>
      <c r="E164" s="203" t="s">
        <v>205</v>
      </c>
      <c r="F164" s="203" t="s">
        <v>206</v>
      </c>
      <c r="G164" s="190"/>
      <c r="H164" s="190"/>
      <c r="I164" s="193"/>
      <c r="J164" s="193"/>
      <c r="K164" s="204">
        <f>BK164</f>
        <v>0</v>
      </c>
      <c r="L164" s="190"/>
      <c r="M164" s="194"/>
      <c r="N164" s="195"/>
      <c r="O164" s="196"/>
      <c r="P164" s="196"/>
      <c r="Q164" s="197">
        <f>SUM(Q165:Q167)</f>
        <v>0</v>
      </c>
      <c r="R164" s="197">
        <f>SUM(R165:R167)</f>
        <v>0</v>
      </c>
      <c r="S164" s="196"/>
      <c r="T164" s="198">
        <f>SUM(T165:T167)</f>
        <v>0</v>
      </c>
      <c r="U164" s="196"/>
      <c r="V164" s="198">
        <f>SUM(V165:V167)</f>
        <v>0</v>
      </c>
      <c r="W164" s="196"/>
      <c r="X164" s="199">
        <f>SUM(X165:X167)</f>
        <v>0</v>
      </c>
      <c r="AR164" s="200" t="s">
        <v>77</v>
      </c>
      <c r="AT164" s="201" t="s">
        <v>71</v>
      </c>
      <c r="AU164" s="201" t="s">
        <v>77</v>
      </c>
      <c r="AY164" s="200" t="s">
        <v>128</v>
      </c>
      <c r="BK164" s="202">
        <f>SUM(BK165:BK167)</f>
        <v>0</v>
      </c>
    </row>
    <row r="165" spans="2:65" s="1" customFormat="1" ht="16.5" customHeight="1">
      <c r="B165" s="37"/>
      <c r="C165" s="205" t="s">
        <v>207</v>
      </c>
      <c r="D165" s="205" t="s">
        <v>132</v>
      </c>
      <c r="E165" s="206" t="s">
        <v>208</v>
      </c>
      <c r="F165" s="207" t="s">
        <v>209</v>
      </c>
      <c r="G165" s="208" t="s">
        <v>210</v>
      </c>
      <c r="H165" s="209">
        <v>159.906</v>
      </c>
      <c r="I165" s="210"/>
      <c r="J165" s="210"/>
      <c r="K165" s="211">
        <f>ROUND(P165*H165,2)</f>
        <v>0</v>
      </c>
      <c r="L165" s="207" t="s">
        <v>136</v>
      </c>
      <c r="M165" s="42"/>
      <c r="N165" s="212" t="s">
        <v>1</v>
      </c>
      <c r="O165" s="213" t="s">
        <v>41</v>
      </c>
      <c r="P165" s="214">
        <f>I165+J165</f>
        <v>0</v>
      </c>
      <c r="Q165" s="214">
        <f>ROUND(I165*H165,2)</f>
        <v>0</v>
      </c>
      <c r="R165" s="214">
        <f>ROUND(J165*H165,2)</f>
        <v>0</v>
      </c>
      <c r="S165" s="78"/>
      <c r="T165" s="215">
        <f>S165*H165</f>
        <v>0</v>
      </c>
      <c r="U165" s="215">
        <v>0</v>
      </c>
      <c r="V165" s="215">
        <f>U165*H165</f>
        <v>0</v>
      </c>
      <c r="W165" s="215">
        <v>0</v>
      </c>
      <c r="X165" s="216">
        <f>W165*H165</f>
        <v>0</v>
      </c>
      <c r="AR165" s="16" t="s">
        <v>137</v>
      </c>
      <c r="AT165" s="16" t="s">
        <v>132</v>
      </c>
      <c r="AU165" s="16" t="s">
        <v>79</v>
      </c>
      <c r="AY165" s="16" t="s">
        <v>128</v>
      </c>
      <c r="BE165" s="217">
        <f>IF(O165="základní",K165,0)</f>
        <v>0</v>
      </c>
      <c r="BF165" s="217">
        <f>IF(O165="snížená",K165,0)</f>
        <v>0</v>
      </c>
      <c r="BG165" s="217">
        <f>IF(O165="zákl. přenesená",K165,0)</f>
        <v>0</v>
      </c>
      <c r="BH165" s="217">
        <f>IF(O165="sníž. přenesená",K165,0)</f>
        <v>0</v>
      </c>
      <c r="BI165" s="217">
        <f>IF(O165="nulová",K165,0)</f>
        <v>0</v>
      </c>
      <c r="BJ165" s="16" t="s">
        <v>77</v>
      </c>
      <c r="BK165" s="217">
        <f>ROUND(P165*H165,2)</f>
        <v>0</v>
      </c>
      <c r="BL165" s="16" t="s">
        <v>137</v>
      </c>
      <c r="BM165" s="16" t="s">
        <v>211</v>
      </c>
    </row>
    <row r="166" spans="2:65" s="1" customFormat="1" ht="16.5" customHeight="1">
      <c r="B166" s="37"/>
      <c r="C166" s="205" t="s">
        <v>212</v>
      </c>
      <c r="D166" s="205" t="s">
        <v>132</v>
      </c>
      <c r="E166" s="206" t="s">
        <v>213</v>
      </c>
      <c r="F166" s="207" t="s">
        <v>214</v>
      </c>
      <c r="G166" s="208" t="s">
        <v>210</v>
      </c>
      <c r="H166" s="209">
        <v>159.906</v>
      </c>
      <c r="I166" s="210"/>
      <c r="J166" s="210"/>
      <c r="K166" s="211">
        <f>ROUND(P166*H166,2)</f>
        <v>0</v>
      </c>
      <c r="L166" s="207" t="s">
        <v>1</v>
      </c>
      <c r="M166" s="42"/>
      <c r="N166" s="212" t="s">
        <v>1</v>
      </c>
      <c r="O166" s="213" t="s">
        <v>41</v>
      </c>
      <c r="P166" s="214">
        <f>I166+J166</f>
        <v>0</v>
      </c>
      <c r="Q166" s="214">
        <f>ROUND(I166*H166,2)</f>
        <v>0</v>
      </c>
      <c r="R166" s="214">
        <f>ROUND(J166*H166,2)</f>
        <v>0</v>
      </c>
      <c r="S166" s="78"/>
      <c r="T166" s="215">
        <f>S166*H166</f>
        <v>0</v>
      </c>
      <c r="U166" s="215">
        <v>0</v>
      </c>
      <c r="V166" s="215">
        <f>U166*H166</f>
        <v>0</v>
      </c>
      <c r="W166" s="215">
        <v>0</v>
      </c>
      <c r="X166" s="216">
        <f>W166*H166</f>
        <v>0</v>
      </c>
      <c r="AR166" s="16" t="s">
        <v>137</v>
      </c>
      <c r="AT166" s="16" t="s">
        <v>132</v>
      </c>
      <c r="AU166" s="16" t="s">
        <v>79</v>
      </c>
      <c r="AY166" s="16" t="s">
        <v>128</v>
      </c>
      <c r="BE166" s="217">
        <f>IF(O166="základní",K166,0)</f>
        <v>0</v>
      </c>
      <c r="BF166" s="217">
        <f>IF(O166="snížená",K166,0)</f>
        <v>0</v>
      </c>
      <c r="BG166" s="217">
        <f>IF(O166="zákl. přenesená",K166,0)</f>
        <v>0</v>
      </c>
      <c r="BH166" s="217">
        <f>IF(O166="sníž. přenesená",K166,0)</f>
        <v>0</v>
      </c>
      <c r="BI166" s="217">
        <f>IF(O166="nulová",K166,0)</f>
        <v>0</v>
      </c>
      <c r="BJ166" s="16" t="s">
        <v>77</v>
      </c>
      <c r="BK166" s="217">
        <f>ROUND(P166*H166,2)</f>
        <v>0</v>
      </c>
      <c r="BL166" s="16" t="s">
        <v>137</v>
      </c>
      <c r="BM166" s="16" t="s">
        <v>215</v>
      </c>
    </row>
    <row r="167" spans="2:65" s="1" customFormat="1" ht="16.5" customHeight="1">
      <c r="B167" s="37"/>
      <c r="C167" s="205" t="s">
        <v>216</v>
      </c>
      <c r="D167" s="205" t="s">
        <v>132</v>
      </c>
      <c r="E167" s="206" t="s">
        <v>217</v>
      </c>
      <c r="F167" s="207" t="s">
        <v>218</v>
      </c>
      <c r="G167" s="208" t="s">
        <v>210</v>
      </c>
      <c r="H167" s="209">
        <v>159.906</v>
      </c>
      <c r="I167" s="210"/>
      <c r="J167" s="210"/>
      <c r="K167" s="211">
        <f>ROUND(P167*H167,2)</f>
        <v>0</v>
      </c>
      <c r="L167" s="207" t="s">
        <v>136</v>
      </c>
      <c r="M167" s="42"/>
      <c r="N167" s="212" t="s">
        <v>1</v>
      </c>
      <c r="O167" s="213" t="s">
        <v>41</v>
      </c>
      <c r="P167" s="214">
        <f>I167+J167</f>
        <v>0</v>
      </c>
      <c r="Q167" s="214">
        <f>ROUND(I167*H167,2)</f>
        <v>0</v>
      </c>
      <c r="R167" s="214">
        <f>ROUND(J167*H167,2)</f>
        <v>0</v>
      </c>
      <c r="S167" s="78"/>
      <c r="T167" s="215">
        <f>S167*H167</f>
        <v>0</v>
      </c>
      <c r="U167" s="215">
        <v>0</v>
      </c>
      <c r="V167" s="215">
        <f>U167*H167</f>
        <v>0</v>
      </c>
      <c r="W167" s="215">
        <v>0</v>
      </c>
      <c r="X167" s="216">
        <f>W167*H167</f>
        <v>0</v>
      </c>
      <c r="AR167" s="16" t="s">
        <v>137</v>
      </c>
      <c r="AT167" s="16" t="s">
        <v>132</v>
      </c>
      <c r="AU167" s="16" t="s">
        <v>79</v>
      </c>
      <c r="AY167" s="16" t="s">
        <v>128</v>
      </c>
      <c r="BE167" s="217">
        <f>IF(O167="základní",K167,0)</f>
        <v>0</v>
      </c>
      <c r="BF167" s="217">
        <f>IF(O167="snížená",K167,0)</f>
        <v>0</v>
      </c>
      <c r="BG167" s="217">
        <f>IF(O167="zákl. přenesená",K167,0)</f>
        <v>0</v>
      </c>
      <c r="BH167" s="217">
        <f>IF(O167="sníž. přenesená",K167,0)</f>
        <v>0</v>
      </c>
      <c r="BI167" s="217">
        <f>IF(O167="nulová",K167,0)</f>
        <v>0</v>
      </c>
      <c r="BJ167" s="16" t="s">
        <v>77</v>
      </c>
      <c r="BK167" s="217">
        <f>ROUND(P167*H167,2)</f>
        <v>0</v>
      </c>
      <c r="BL167" s="16" t="s">
        <v>137</v>
      </c>
      <c r="BM167" s="16" t="s">
        <v>219</v>
      </c>
    </row>
    <row r="168" spans="2:63" s="10" customFormat="1" ht="22.8" customHeight="1">
      <c r="B168" s="189"/>
      <c r="C168" s="190"/>
      <c r="D168" s="191" t="s">
        <v>71</v>
      </c>
      <c r="E168" s="203" t="s">
        <v>220</v>
      </c>
      <c r="F168" s="203" t="s">
        <v>221</v>
      </c>
      <c r="G168" s="190"/>
      <c r="H168" s="190"/>
      <c r="I168" s="193"/>
      <c r="J168" s="193"/>
      <c r="K168" s="204">
        <f>BK168</f>
        <v>0</v>
      </c>
      <c r="L168" s="190"/>
      <c r="M168" s="194"/>
      <c r="N168" s="195"/>
      <c r="O168" s="196"/>
      <c r="P168" s="196"/>
      <c r="Q168" s="197">
        <f>Q169</f>
        <v>0</v>
      </c>
      <c r="R168" s="197">
        <f>R169</f>
        <v>0</v>
      </c>
      <c r="S168" s="196"/>
      <c r="T168" s="198">
        <f>T169</f>
        <v>0</v>
      </c>
      <c r="U168" s="196"/>
      <c r="V168" s="198">
        <f>V169</f>
        <v>0</v>
      </c>
      <c r="W168" s="196"/>
      <c r="X168" s="199">
        <f>X169</f>
        <v>0</v>
      </c>
      <c r="AR168" s="200" t="s">
        <v>77</v>
      </c>
      <c r="AT168" s="201" t="s">
        <v>71</v>
      </c>
      <c r="AU168" s="201" t="s">
        <v>77</v>
      </c>
      <c r="AY168" s="200" t="s">
        <v>128</v>
      </c>
      <c r="BK168" s="202">
        <f>BK169</f>
        <v>0</v>
      </c>
    </row>
    <row r="169" spans="2:65" s="1" customFormat="1" ht="16.5" customHeight="1">
      <c r="B169" s="37"/>
      <c r="C169" s="205" t="s">
        <v>222</v>
      </c>
      <c r="D169" s="205" t="s">
        <v>132</v>
      </c>
      <c r="E169" s="206" t="s">
        <v>223</v>
      </c>
      <c r="F169" s="207" t="s">
        <v>224</v>
      </c>
      <c r="G169" s="208" t="s">
        <v>210</v>
      </c>
      <c r="H169" s="209">
        <v>10.909</v>
      </c>
      <c r="I169" s="210"/>
      <c r="J169" s="210"/>
      <c r="K169" s="211">
        <f>ROUND(P169*H169,2)</f>
        <v>0</v>
      </c>
      <c r="L169" s="207" t="s">
        <v>136</v>
      </c>
      <c r="M169" s="42"/>
      <c r="N169" s="212" t="s">
        <v>1</v>
      </c>
      <c r="O169" s="213" t="s">
        <v>41</v>
      </c>
      <c r="P169" s="214">
        <f>I169+J169</f>
        <v>0</v>
      </c>
      <c r="Q169" s="214">
        <f>ROUND(I169*H169,2)</f>
        <v>0</v>
      </c>
      <c r="R169" s="214">
        <f>ROUND(J169*H169,2)</f>
        <v>0</v>
      </c>
      <c r="S169" s="78"/>
      <c r="T169" s="215">
        <f>S169*H169</f>
        <v>0</v>
      </c>
      <c r="U169" s="215">
        <v>0</v>
      </c>
      <c r="V169" s="215">
        <f>U169*H169</f>
        <v>0</v>
      </c>
      <c r="W169" s="215">
        <v>0</v>
      </c>
      <c r="X169" s="216">
        <f>W169*H169</f>
        <v>0</v>
      </c>
      <c r="AR169" s="16" t="s">
        <v>137</v>
      </c>
      <c r="AT169" s="16" t="s">
        <v>132</v>
      </c>
      <c r="AU169" s="16" t="s">
        <v>79</v>
      </c>
      <c r="AY169" s="16" t="s">
        <v>128</v>
      </c>
      <c r="BE169" s="217">
        <f>IF(O169="základní",K169,0)</f>
        <v>0</v>
      </c>
      <c r="BF169" s="217">
        <f>IF(O169="snížená",K169,0)</f>
        <v>0</v>
      </c>
      <c r="BG169" s="217">
        <f>IF(O169="zákl. přenesená",K169,0)</f>
        <v>0</v>
      </c>
      <c r="BH169" s="217">
        <f>IF(O169="sníž. přenesená",K169,0)</f>
        <v>0</v>
      </c>
      <c r="BI169" s="217">
        <f>IF(O169="nulová",K169,0)</f>
        <v>0</v>
      </c>
      <c r="BJ169" s="16" t="s">
        <v>77</v>
      </c>
      <c r="BK169" s="217">
        <f>ROUND(P169*H169,2)</f>
        <v>0</v>
      </c>
      <c r="BL169" s="16" t="s">
        <v>137</v>
      </c>
      <c r="BM169" s="16" t="s">
        <v>225</v>
      </c>
    </row>
    <row r="170" spans="2:63" s="10" customFormat="1" ht="25.9" customHeight="1">
      <c r="B170" s="189"/>
      <c r="C170" s="190"/>
      <c r="D170" s="191" t="s">
        <v>71</v>
      </c>
      <c r="E170" s="192" t="s">
        <v>226</v>
      </c>
      <c r="F170" s="192" t="s">
        <v>227</v>
      </c>
      <c r="G170" s="190"/>
      <c r="H170" s="190"/>
      <c r="I170" s="193"/>
      <c r="J170" s="193"/>
      <c r="K170" s="177">
        <f>BK170</f>
        <v>0</v>
      </c>
      <c r="L170" s="190"/>
      <c r="M170" s="194"/>
      <c r="N170" s="195"/>
      <c r="O170" s="196"/>
      <c r="P170" s="196"/>
      <c r="Q170" s="197">
        <f>Q171+Q323+Q504+Q518+Q522+Q527+Q558+Q608</f>
        <v>0</v>
      </c>
      <c r="R170" s="197">
        <f>R171+R323+R504+R518+R522+R527+R558+R608</f>
        <v>0</v>
      </c>
      <c r="S170" s="196"/>
      <c r="T170" s="198">
        <f>T171+T323+T504+T518+T522+T527+T558+T608</f>
        <v>0</v>
      </c>
      <c r="U170" s="196"/>
      <c r="V170" s="198">
        <f>V171+V323+V504+V518+V522+V527+V558+V608</f>
        <v>24.664367090000002</v>
      </c>
      <c r="W170" s="196"/>
      <c r="X170" s="199">
        <f>X171+X323+X504+X518+X522+X527+X558+X608</f>
        <v>147.27362854999998</v>
      </c>
      <c r="AR170" s="200" t="s">
        <v>79</v>
      </c>
      <c r="AT170" s="201" t="s">
        <v>71</v>
      </c>
      <c r="AU170" s="201" t="s">
        <v>72</v>
      </c>
      <c r="AY170" s="200" t="s">
        <v>128</v>
      </c>
      <c r="BK170" s="202">
        <f>BK171+BK323+BK504+BK518+BK522+BK527+BK558+BK608</f>
        <v>0</v>
      </c>
    </row>
    <row r="171" spans="2:63" s="10" customFormat="1" ht="22.8" customHeight="1">
      <c r="B171" s="189"/>
      <c r="C171" s="190"/>
      <c r="D171" s="191" t="s">
        <v>71</v>
      </c>
      <c r="E171" s="203" t="s">
        <v>228</v>
      </c>
      <c r="F171" s="203" t="s">
        <v>229</v>
      </c>
      <c r="G171" s="190"/>
      <c r="H171" s="190"/>
      <c r="I171" s="193"/>
      <c r="J171" s="193"/>
      <c r="K171" s="204">
        <f>BK171</f>
        <v>0</v>
      </c>
      <c r="L171" s="190"/>
      <c r="M171" s="194"/>
      <c r="N171" s="195"/>
      <c r="O171" s="196"/>
      <c r="P171" s="196"/>
      <c r="Q171" s="197">
        <f>SUM(Q172:Q322)</f>
        <v>0</v>
      </c>
      <c r="R171" s="197">
        <f>SUM(R172:R322)</f>
        <v>0</v>
      </c>
      <c r="S171" s="196"/>
      <c r="T171" s="198">
        <f>SUM(T172:T322)</f>
        <v>0</v>
      </c>
      <c r="U171" s="196"/>
      <c r="V171" s="198">
        <f>SUM(V172:V322)</f>
        <v>16.28015208</v>
      </c>
      <c r="W171" s="196"/>
      <c r="X171" s="199">
        <f>SUM(X172:X322)</f>
        <v>12.564972000000001</v>
      </c>
      <c r="AR171" s="200" t="s">
        <v>79</v>
      </c>
      <c r="AT171" s="201" t="s">
        <v>71</v>
      </c>
      <c r="AU171" s="201" t="s">
        <v>77</v>
      </c>
      <c r="AY171" s="200" t="s">
        <v>128</v>
      </c>
      <c r="BK171" s="202">
        <f>SUM(BK172:BK322)</f>
        <v>0</v>
      </c>
    </row>
    <row r="172" spans="2:65" s="1" customFormat="1" ht="16.5" customHeight="1">
      <c r="B172" s="37"/>
      <c r="C172" s="205" t="s">
        <v>77</v>
      </c>
      <c r="D172" s="205" t="s">
        <v>132</v>
      </c>
      <c r="E172" s="206" t="s">
        <v>230</v>
      </c>
      <c r="F172" s="207" t="s">
        <v>231</v>
      </c>
      <c r="G172" s="208" t="s">
        <v>135</v>
      </c>
      <c r="H172" s="209">
        <v>897.498</v>
      </c>
      <c r="I172" s="210"/>
      <c r="J172" s="210"/>
      <c r="K172" s="211">
        <f>ROUND(P172*H172,2)</f>
        <v>0</v>
      </c>
      <c r="L172" s="207" t="s">
        <v>136</v>
      </c>
      <c r="M172" s="42"/>
      <c r="N172" s="212" t="s">
        <v>1</v>
      </c>
      <c r="O172" s="213" t="s">
        <v>41</v>
      </c>
      <c r="P172" s="214">
        <f>I172+J172</f>
        <v>0</v>
      </c>
      <c r="Q172" s="214">
        <f>ROUND(I172*H172,2)</f>
        <v>0</v>
      </c>
      <c r="R172" s="214">
        <f>ROUND(J172*H172,2)</f>
        <v>0</v>
      </c>
      <c r="S172" s="78"/>
      <c r="T172" s="215">
        <f>S172*H172</f>
        <v>0</v>
      </c>
      <c r="U172" s="215">
        <v>0</v>
      </c>
      <c r="V172" s="215">
        <f>U172*H172</f>
        <v>0</v>
      </c>
      <c r="W172" s="215">
        <v>0.014</v>
      </c>
      <c r="X172" s="216">
        <f>W172*H172</f>
        <v>12.564972000000001</v>
      </c>
      <c r="AR172" s="16" t="s">
        <v>232</v>
      </c>
      <c r="AT172" s="16" t="s">
        <v>132</v>
      </c>
      <c r="AU172" s="16" t="s">
        <v>79</v>
      </c>
      <c r="AY172" s="16" t="s">
        <v>128</v>
      </c>
      <c r="BE172" s="217">
        <f>IF(O172="základní",K172,0)</f>
        <v>0</v>
      </c>
      <c r="BF172" s="217">
        <f>IF(O172="snížená",K172,0)</f>
        <v>0</v>
      </c>
      <c r="BG172" s="217">
        <f>IF(O172="zákl. přenesená",K172,0)</f>
        <v>0</v>
      </c>
      <c r="BH172" s="217">
        <f>IF(O172="sníž. přenesená",K172,0)</f>
        <v>0</v>
      </c>
      <c r="BI172" s="217">
        <f>IF(O172="nulová",K172,0)</f>
        <v>0</v>
      </c>
      <c r="BJ172" s="16" t="s">
        <v>77</v>
      </c>
      <c r="BK172" s="217">
        <f>ROUND(P172*H172,2)</f>
        <v>0</v>
      </c>
      <c r="BL172" s="16" t="s">
        <v>232</v>
      </c>
      <c r="BM172" s="16" t="s">
        <v>233</v>
      </c>
    </row>
    <row r="173" spans="2:51" s="11" customFormat="1" ht="12">
      <c r="B173" s="218"/>
      <c r="C173" s="219"/>
      <c r="D173" s="220" t="s">
        <v>139</v>
      </c>
      <c r="E173" s="221" t="s">
        <v>1</v>
      </c>
      <c r="F173" s="222" t="s">
        <v>234</v>
      </c>
      <c r="G173" s="219"/>
      <c r="H173" s="221" t="s">
        <v>1</v>
      </c>
      <c r="I173" s="223"/>
      <c r="J173" s="223"/>
      <c r="K173" s="219"/>
      <c r="L173" s="219"/>
      <c r="M173" s="224"/>
      <c r="N173" s="225"/>
      <c r="O173" s="226"/>
      <c r="P173" s="226"/>
      <c r="Q173" s="226"/>
      <c r="R173" s="226"/>
      <c r="S173" s="226"/>
      <c r="T173" s="226"/>
      <c r="U173" s="226"/>
      <c r="V173" s="226"/>
      <c r="W173" s="226"/>
      <c r="X173" s="227"/>
      <c r="AT173" s="228" t="s">
        <v>139</v>
      </c>
      <c r="AU173" s="228" t="s">
        <v>79</v>
      </c>
      <c r="AV173" s="11" t="s">
        <v>77</v>
      </c>
      <c r="AW173" s="11" t="s">
        <v>5</v>
      </c>
      <c r="AX173" s="11" t="s">
        <v>72</v>
      </c>
      <c r="AY173" s="228" t="s">
        <v>128</v>
      </c>
    </row>
    <row r="174" spans="2:51" s="11" customFormat="1" ht="12">
      <c r="B174" s="218"/>
      <c r="C174" s="219"/>
      <c r="D174" s="220" t="s">
        <v>139</v>
      </c>
      <c r="E174" s="221" t="s">
        <v>1</v>
      </c>
      <c r="F174" s="222" t="s">
        <v>189</v>
      </c>
      <c r="G174" s="219"/>
      <c r="H174" s="221" t="s">
        <v>1</v>
      </c>
      <c r="I174" s="223"/>
      <c r="J174" s="223"/>
      <c r="K174" s="219"/>
      <c r="L174" s="219"/>
      <c r="M174" s="224"/>
      <c r="N174" s="225"/>
      <c r="O174" s="226"/>
      <c r="P174" s="226"/>
      <c r="Q174" s="226"/>
      <c r="R174" s="226"/>
      <c r="S174" s="226"/>
      <c r="T174" s="226"/>
      <c r="U174" s="226"/>
      <c r="V174" s="226"/>
      <c r="W174" s="226"/>
      <c r="X174" s="227"/>
      <c r="AT174" s="228" t="s">
        <v>139</v>
      </c>
      <c r="AU174" s="228" t="s">
        <v>79</v>
      </c>
      <c r="AV174" s="11" t="s">
        <v>77</v>
      </c>
      <c r="AW174" s="11" t="s">
        <v>5</v>
      </c>
      <c r="AX174" s="11" t="s">
        <v>72</v>
      </c>
      <c r="AY174" s="228" t="s">
        <v>128</v>
      </c>
    </row>
    <row r="175" spans="2:51" s="12" customFormat="1" ht="12">
      <c r="B175" s="229"/>
      <c r="C175" s="230"/>
      <c r="D175" s="220" t="s">
        <v>139</v>
      </c>
      <c r="E175" s="231" t="s">
        <v>1</v>
      </c>
      <c r="F175" s="232" t="s">
        <v>235</v>
      </c>
      <c r="G175" s="230"/>
      <c r="H175" s="233">
        <v>897.498</v>
      </c>
      <c r="I175" s="234"/>
      <c r="J175" s="234"/>
      <c r="K175" s="230"/>
      <c r="L175" s="230"/>
      <c r="M175" s="235"/>
      <c r="N175" s="236"/>
      <c r="O175" s="237"/>
      <c r="P175" s="237"/>
      <c r="Q175" s="237"/>
      <c r="R175" s="237"/>
      <c r="S175" s="237"/>
      <c r="T175" s="237"/>
      <c r="U175" s="237"/>
      <c r="V175" s="237"/>
      <c r="W175" s="237"/>
      <c r="X175" s="238"/>
      <c r="AT175" s="239" t="s">
        <v>139</v>
      </c>
      <c r="AU175" s="239" t="s">
        <v>79</v>
      </c>
      <c r="AV175" s="12" t="s">
        <v>79</v>
      </c>
      <c r="AW175" s="12" t="s">
        <v>5</v>
      </c>
      <c r="AX175" s="12" t="s">
        <v>72</v>
      </c>
      <c r="AY175" s="239" t="s">
        <v>128</v>
      </c>
    </row>
    <row r="176" spans="2:51" s="14" customFormat="1" ht="12">
      <c r="B176" s="251"/>
      <c r="C176" s="252"/>
      <c r="D176" s="220" t="s">
        <v>139</v>
      </c>
      <c r="E176" s="253" t="s">
        <v>1</v>
      </c>
      <c r="F176" s="254" t="s">
        <v>191</v>
      </c>
      <c r="G176" s="252"/>
      <c r="H176" s="255">
        <v>897.498</v>
      </c>
      <c r="I176" s="256"/>
      <c r="J176" s="256"/>
      <c r="K176" s="252"/>
      <c r="L176" s="252"/>
      <c r="M176" s="257"/>
      <c r="N176" s="258"/>
      <c r="O176" s="259"/>
      <c r="P176" s="259"/>
      <c r="Q176" s="259"/>
      <c r="R176" s="259"/>
      <c r="S176" s="259"/>
      <c r="T176" s="259"/>
      <c r="U176" s="259"/>
      <c r="V176" s="259"/>
      <c r="W176" s="259"/>
      <c r="X176" s="260"/>
      <c r="AT176" s="261" t="s">
        <v>139</v>
      </c>
      <c r="AU176" s="261" t="s">
        <v>79</v>
      </c>
      <c r="AV176" s="14" t="s">
        <v>129</v>
      </c>
      <c r="AW176" s="14" t="s">
        <v>5</v>
      </c>
      <c r="AX176" s="14" t="s">
        <v>72</v>
      </c>
      <c r="AY176" s="261" t="s">
        <v>128</v>
      </c>
    </row>
    <row r="177" spans="2:51" s="13" customFormat="1" ht="12">
      <c r="B177" s="240"/>
      <c r="C177" s="241"/>
      <c r="D177" s="220" t="s">
        <v>139</v>
      </c>
      <c r="E177" s="242" t="s">
        <v>1</v>
      </c>
      <c r="F177" s="243" t="s">
        <v>142</v>
      </c>
      <c r="G177" s="241"/>
      <c r="H177" s="244">
        <v>897.498</v>
      </c>
      <c r="I177" s="245"/>
      <c r="J177" s="245"/>
      <c r="K177" s="241"/>
      <c r="L177" s="241"/>
      <c r="M177" s="246"/>
      <c r="N177" s="247"/>
      <c r="O177" s="248"/>
      <c r="P177" s="248"/>
      <c r="Q177" s="248"/>
      <c r="R177" s="248"/>
      <c r="S177" s="248"/>
      <c r="T177" s="248"/>
      <c r="U177" s="248"/>
      <c r="V177" s="248"/>
      <c r="W177" s="248"/>
      <c r="X177" s="249"/>
      <c r="AT177" s="250" t="s">
        <v>139</v>
      </c>
      <c r="AU177" s="250" t="s">
        <v>79</v>
      </c>
      <c r="AV177" s="13" t="s">
        <v>137</v>
      </c>
      <c r="AW177" s="13" t="s">
        <v>5</v>
      </c>
      <c r="AX177" s="13" t="s">
        <v>77</v>
      </c>
      <c r="AY177" s="250" t="s">
        <v>128</v>
      </c>
    </row>
    <row r="178" spans="2:65" s="1" customFormat="1" ht="16.5" customHeight="1">
      <c r="B178" s="37"/>
      <c r="C178" s="205" t="s">
        <v>236</v>
      </c>
      <c r="D178" s="205" t="s">
        <v>132</v>
      </c>
      <c r="E178" s="206" t="s">
        <v>237</v>
      </c>
      <c r="F178" s="207" t="s">
        <v>238</v>
      </c>
      <c r="G178" s="208" t="s">
        <v>135</v>
      </c>
      <c r="H178" s="209">
        <v>1003.388</v>
      </c>
      <c r="I178" s="210"/>
      <c r="J178" s="210"/>
      <c r="K178" s="211">
        <f>ROUND(P178*H178,2)</f>
        <v>0</v>
      </c>
      <c r="L178" s="207" t="s">
        <v>136</v>
      </c>
      <c r="M178" s="42"/>
      <c r="N178" s="212" t="s">
        <v>1</v>
      </c>
      <c r="O178" s="213" t="s">
        <v>41</v>
      </c>
      <c r="P178" s="214">
        <f>I178+J178</f>
        <v>0</v>
      </c>
      <c r="Q178" s="214">
        <f>ROUND(I178*H178,2)</f>
        <v>0</v>
      </c>
      <c r="R178" s="214">
        <f>ROUND(J178*H178,2)</f>
        <v>0</v>
      </c>
      <c r="S178" s="78"/>
      <c r="T178" s="215">
        <f>S178*H178</f>
        <v>0</v>
      </c>
      <c r="U178" s="215">
        <v>0</v>
      </c>
      <c r="V178" s="215">
        <f>U178*H178</f>
        <v>0</v>
      </c>
      <c r="W178" s="215">
        <v>0</v>
      </c>
      <c r="X178" s="216">
        <f>W178*H178</f>
        <v>0</v>
      </c>
      <c r="AR178" s="16" t="s">
        <v>232</v>
      </c>
      <c r="AT178" s="16" t="s">
        <v>132</v>
      </c>
      <c r="AU178" s="16" t="s">
        <v>79</v>
      </c>
      <c r="AY178" s="16" t="s">
        <v>128</v>
      </c>
      <c r="BE178" s="217">
        <f>IF(O178="základní",K178,0)</f>
        <v>0</v>
      </c>
      <c r="BF178" s="217">
        <f>IF(O178="snížená",K178,0)</f>
        <v>0</v>
      </c>
      <c r="BG178" s="217">
        <f>IF(O178="zákl. přenesená",K178,0)</f>
        <v>0</v>
      </c>
      <c r="BH178" s="217">
        <f>IF(O178="sníž. přenesená",K178,0)</f>
        <v>0</v>
      </c>
      <c r="BI178" s="217">
        <f>IF(O178="nulová",K178,0)</f>
        <v>0</v>
      </c>
      <c r="BJ178" s="16" t="s">
        <v>77</v>
      </c>
      <c r="BK178" s="217">
        <f>ROUND(P178*H178,2)</f>
        <v>0</v>
      </c>
      <c r="BL178" s="16" t="s">
        <v>232</v>
      </c>
      <c r="BM178" s="16" t="s">
        <v>239</v>
      </c>
    </row>
    <row r="179" spans="2:51" s="11" customFormat="1" ht="12">
      <c r="B179" s="218"/>
      <c r="C179" s="219"/>
      <c r="D179" s="220" t="s">
        <v>139</v>
      </c>
      <c r="E179" s="221" t="s">
        <v>1</v>
      </c>
      <c r="F179" s="222" t="s">
        <v>140</v>
      </c>
      <c r="G179" s="219"/>
      <c r="H179" s="221" t="s">
        <v>1</v>
      </c>
      <c r="I179" s="223"/>
      <c r="J179" s="223"/>
      <c r="K179" s="219"/>
      <c r="L179" s="219"/>
      <c r="M179" s="224"/>
      <c r="N179" s="225"/>
      <c r="O179" s="226"/>
      <c r="P179" s="226"/>
      <c r="Q179" s="226"/>
      <c r="R179" s="226"/>
      <c r="S179" s="226"/>
      <c r="T179" s="226"/>
      <c r="U179" s="226"/>
      <c r="V179" s="226"/>
      <c r="W179" s="226"/>
      <c r="X179" s="227"/>
      <c r="AT179" s="228" t="s">
        <v>139</v>
      </c>
      <c r="AU179" s="228" t="s">
        <v>79</v>
      </c>
      <c r="AV179" s="11" t="s">
        <v>77</v>
      </c>
      <c r="AW179" s="11" t="s">
        <v>5</v>
      </c>
      <c r="AX179" s="11" t="s">
        <v>72</v>
      </c>
      <c r="AY179" s="228" t="s">
        <v>128</v>
      </c>
    </row>
    <row r="180" spans="2:51" s="12" customFormat="1" ht="12">
      <c r="B180" s="229"/>
      <c r="C180" s="230"/>
      <c r="D180" s="220" t="s">
        <v>139</v>
      </c>
      <c r="E180" s="231" t="s">
        <v>1</v>
      </c>
      <c r="F180" s="232" t="s">
        <v>240</v>
      </c>
      <c r="G180" s="230"/>
      <c r="H180" s="233">
        <v>722.44</v>
      </c>
      <c r="I180" s="234"/>
      <c r="J180" s="234"/>
      <c r="K180" s="230"/>
      <c r="L180" s="230"/>
      <c r="M180" s="235"/>
      <c r="N180" s="236"/>
      <c r="O180" s="237"/>
      <c r="P180" s="237"/>
      <c r="Q180" s="237"/>
      <c r="R180" s="237"/>
      <c r="S180" s="237"/>
      <c r="T180" s="237"/>
      <c r="U180" s="237"/>
      <c r="V180" s="237"/>
      <c r="W180" s="237"/>
      <c r="X180" s="238"/>
      <c r="AT180" s="239" t="s">
        <v>139</v>
      </c>
      <c r="AU180" s="239" t="s">
        <v>79</v>
      </c>
      <c r="AV180" s="12" t="s">
        <v>79</v>
      </c>
      <c r="AW180" s="12" t="s">
        <v>5</v>
      </c>
      <c r="AX180" s="12" t="s">
        <v>72</v>
      </c>
      <c r="AY180" s="239" t="s">
        <v>128</v>
      </c>
    </row>
    <row r="181" spans="2:51" s="11" customFormat="1" ht="12">
      <c r="B181" s="218"/>
      <c r="C181" s="219"/>
      <c r="D181" s="220" t="s">
        <v>139</v>
      </c>
      <c r="E181" s="221" t="s">
        <v>1</v>
      </c>
      <c r="F181" s="222" t="s">
        <v>241</v>
      </c>
      <c r="G181" s="219"/>
      <c r="H181" s="221" t="s">
        <v>1</v>
      </c>
      <c r="I181" s="223"/>
      <c r="J181" s="223"/>
      <c r="K181" s="219"/>
      <c r="L181" s="219"/>
      <c r="M181" s="224"/>
      <c r="N181" s="225"/>
      <c r="O181" s="226"/>
      <c r="P181" s="226"/>
      <c r="Q181" s="226"/>
      <c r="R181" s="226"/>
      <c r="S181" s="226"/>
      <c r="T181" s="226"/>
      <c r="U181" s="226"/>
      <c r="V181" s="226"/>
      <c r="W181" s="226"/>
      <c r="X181" s="227"/>
      <c r="AT181" s="228" t="s">
        <v>139</v>
      </c>
      <c r="AU181" s="228" t="s">
        <v>79</v>
      </c>
      <c r="AV181" s="11" t="s">
        <v>77</v>
      </c>
      <c r="AW181" s="11" t="s">
        <v>5</v>
      </c>
      <c r="AX181" s="11" t="s">
        <v>72</v>
      </c>
      <c r="AY181" s="228" t="s">
        <v>128</v>
      </c>
    </row>
    <row r="182" spans="2:51" s="12" customFormat="1" ht="12">
      <c r="B182" s="229"/>
      <c r="C182" s="230"/>
      <c r="D182" s="220" t="s">
        <v>139</v>
      </c>
      <c r="E182" s="231" t="s">
        <v>1</v>
      </c>
      <c r="F182" s="232" t="s">
        <v>242</v>
      </c>
      <c r="G182" s="230"/>
      <c r="H182" s="233">
        <v>177.12</v>
      </c>
      <c r="I182" s="234"/>
      <c r="J182" s="234"/>
      <c r="K182" s="230"/>
      <c r="L182" s="230"/>
      <c r="M182" s="235"/>
      <c r="N182" s="236"/>
      <c r="O182" s="237"/>
      <c r="P182" s="237"/>
      <c r="Q182" s="237"/>
      <c r="R182" s="237"/>
      <c r="S182" s="237"/>
      <c r="T182" s="237"/>
      <c r="U182" s="237"/>
      <c r="V182" s="237"/>
      <c r="W182" s="237"/>
      <c r="X182" s="238"/>
      <c r="AT182" s="239" t="s">
        <v>139</v>
      </c>
      <c r="AU182" s="239" t="s">
        <v>79</v>
      </c>
      <c r="AV182" s="12" t="s">
        <v>79</v>
      </c>
      <c r="AW182" s="12" t="s">
        <v>5</v>
      </c>
      <c r="AX182" s="12" t="s">
        <v>72</v>
      </c>
      <c r="AY182" s="239" t="s">
        <v>128</v>
      </c>
    </row>
    <row r="183" spans="2:51" s="11" customFormat="1" ht="12">
      <c r="B183" s="218"/>
      <c r="C183" s="219"/>
      <c r="D183" s="220" t="s">
        <v>139</v>
      </c>
      <c r="E183" s="221" t="s">
        <v>1</v>
      </c>
      <c r="F183" s="222" t="s">
        <v>243</v>
      </c>
      <c r="G183" s="219"/>
      <c r="H183" s="221" t="s">
        <v>1</v>
      </c>
      <c r="I183" s="223"/>
      <c r="J183" s="223"/>
      <c r="K183" s="219"/>
      <c r="L183" s="219"/>
      <c r="M183" s="224"/>
      <c r="N183" s="225"/>
      <c r="O183" s="226"/>
      <c r="P183" s="226"/>
      <c r="Q183" s="226"/>
      <c r="R183" s="226"/>
      <c r="S183" s="226"/>
      <c r="T183" s="226"/>
      <c r="U183" s="226"/>
      <c r="V183" s="226"/>
      <c r="W183" s="226"/>
      <c r="X183" s="227"/>
      <c r="AT183" s="228" t="s">
        <v>139</v>
      </c>
      <c r="AU183" s="228" t="s">
        <v>79</v>
      </c>
      <c r="AV183" s="11" t="s">
        <v>77</v>
      </c>
      <c r="AW183" s="11" t="s">
        <v>5</v>
      </c>
      <c r="AX183" s="11" t="s">
        <v>72</v>
      </c>
      <c r="AY183" s="228" t="s">
        <v>128</v>
      </c>
    </row>
    <row r="184" spans="2:51" s="12" customFormat="1" ht="12">
      <c r="B184" s="229"/>
      <c r="C184" s="230"/>
      <c r="D184" s="220" t="s">
        <v>139</v>
      </c>
      <c r="E184" s="231" t="s">
        <v>1</v>
      </c>
      <c r="F184" s="232" t="s">
        <v>244</v>
      </c>
      <c r="G184" s="230"/>
      <c r="H184" s="233">
        <v>69.165</v>
      </c>
      <c r="I184" s="234"/>
      <c r="J184" s="234"/>
      <c r="K184" s="230"/>
      <c r="L184" s="230"/>
      <c r="M184" s="235"/>
      <c r="N184" s="236"/>
      <c r="O184" s="237"/>
      <c r="P184" s="237"/>
      <c r="Q184" s="237"/>
      <c r="R184" s="237"/>
      <c r="S184" s="237"/>
      <c r="T184" s="237"/>
      <c r="U184" s="237"/>
      <c r="V184" s="237"/>
      <c r="W184" s="237"/>
      <c r="X184" s="238"/>
      <c r="AT184" s="239" t="s">
        <v>139</v>
      </c>
      <c r="AU184" s="239" t="s">
        <v>79</v>
      </c>
      <c r="AV184" s="12" t="s">
        <v>79</v>
      </c>
      <c r="AW184" s="12" t="s">
        <v>5</v>
      </c>
      <c r="AX184" s="12" t="s">
        <v>72</v>
      </c>
      <c r="AY184" s="239" t="s">
        <v>128</v>
      </c>
    </row>
    <row r="185" spans="2:51" s="11" customFormat="1" ht="12">
      <c r="B185" s="218"/>
      <c r="C185" s="219"/>
      <c r="D185" s="220" t="s">
        <v>139</v>
      </c>
      <c r="E185" s="221" t="s">
        <v>1</v>
      </c>
      <c r="F185" s="222" t="s">
        <v>149</v>
      </c>
      <c r="G185" s="219"/>
      <c r="H185" s="221" t="s">
        <v>1</v>
      </c>
      <c r="I185" s="223"/>
      <c r="J185" s="223"/>
      <c r="K185" s="219"/>
      <c r="L185" s="219"/>
      <c r="M185" s="224"/>
      <c r="N185" s="225"/>
      <c r="O185" s="226"/>
      <c r="P185" s="226"/>
      <c r="Q185" s="226"/>
      <c r="R185" s="226"/>
      <c r="S185" s="226"/>
      <c r="T185" s="226"/>
      <c r="U185" s="226"/>
      <c r="V185" s="226"/>
      <c r="W185" s="226"/>
      <c r="X185" s="227"/>
      <c r="AT185" s="228" t="s">
        <v>139</v>
      </c>
      <c r="AU185" s="228" t="s">
        <v>79</v>
      </c>
      <c r="AV185" s="11" t="s">
        <v>77</v>
      </c>
      <c r="AW185" s="11" t="s">
        <v>5</v>
      </c>
      <c r="AX185" s="11" t="s">
        <v>72</v>
      </c>
      <c r="AY185" s="228" t="s">
        <v>128</v>
      </c>
    </row>
    <row r="186" spans="2:51" s="12" customFormat="1" ht="12">
      <c r="B186" s="229"/>
      <c r="C186" s="230"/>
      <c r="D186" s="220" t="s">
        <v>139</v>
      </c>
      <c r="E186" s="231" t="s">
        <v>1</v>
      </c>
      <c r="F186" s="232" t="s">
        <v>245</v>
      </c>
      <c r="G186" s="230"/>
      <c r="H186" s="233">
        <v>3.5</v>
      </c>
      <c r="I186" s="234"/>
      <c r="J186" s="234"/>
      <c r="K186" s="230"/>
      <c r="L186" s="230"/>
      <c r="M186" s="235"/>
      <c r="N186" s="236"/>
      <c r="O186" s="237"/>
      <c r="P186" s="237"/>
      <c r="Q186" s="237"/>
      <c r="R186" s="237"/>
      <c r="S186" s="237"/>
      <c r="T186" s="237"/>
      <c r="U186" s="237"/>
      <c r="V186" s="237"/>
      <c r="W186" s="237"/>
      <c r="X186" s="238"/>
      <c r="AT186" s="239" t="s">
        <v>139</v>
      </c>
      <c r="AU186" s="239" t="s">
        <v>79</v>
      </c>
      <c r="AV186" s="12" t="s">
        <v>79</v>
      </c>
      <c r="AW186" s="12" t="s">
        <v>5</v>
      </c>
      <c r="AX186" s="12" t="s">
        <v>72</v>
      </c>
      <c r="AY186" s="239" t="s">
        <v>128</v>
      </c>
    </row>
    <row r="187" spans="2:51" s="11" customFormat="1" ht="12">
      <c r="B187" s="218"/>
      <c r="C187" s="219"/>
      <c r="D187" s="220" t="s">
        <v>139</v>
      </c>
      <c r="E187" s="221" t="s">
        <v>1</v>
      </c>
      <c r="F187" s="222" t="s">
        <v>246</v>
      </c>
      <c r="G187" s="219"/>
      <c r="H187" s="221" t="s">
        <v>1</v>
      </c>
      <c r="I187" s="223"/>
      <c r="J187" s="223"/>
      <c r="K187" s="219"/>
      <c r="L187" s="219"/>
      <c r="M187" s="224"/>
      <c r="N187" s="225"/>
      <c r="O187" s="226"/>
      <c r="P187" s="226"/>
      <c r="Q187" s="226"/>
      <c r="R187" s="226"/>
      <c r="S187" s="226"/>
      <c r="T187" s="226"/>
      <c r="U187" s="226"/>
      <c r="V187" s="226"/>
      <c r="W187" s="226"/>
      <c r="X187" s="227"/>
      <c r="AT187" s="228" t="s">
        <v>139</v>
      </c>
      <c r="AU187" s="228" t="s">
        <v>79</v>
      </c>
      <c r="AV187" s="11" t="s">
        <v>77</v>
      </c>
      <c r="AW187" s="11" t="s">
        <v>5</v>
      </c>
      <c r="AX187" s="11" t="s">
        <v>72</v>
      </c>
      <c r="AY187" s="228" t="s">
        <v>128</v>
      </c>
    </row>
    <row r="188" spans="2:51" s="12" customFormat="1" ht="12">
      <c r="B188" s="229"/>
      <c r="C188" s="230"/>
      <c r="D188" s="220" t="s">
        <v>139</v>
      </c>
      <c r="E188" s="231" t="s">
        <v>1</v>
      </c>
      <c r="F188" s="232" t="s">
        <v>247</v>
      </c>
      <c r="G188" s="230"/>
      <c r="H188" s="233">
        <v>18.6</v>
      </c>
      <c r="I188" s="234"/>
      <c r="J188" s="234"/>
      <c r="K188" s="230"/>
      <c r="L188" s="230"/>
      <c r="M188" s="235"/>
      <c r="N188" s="236"/>
      <c r="O188" s="237"/>
      <c r="P188" s="237"/>
      <c r="Q188" s="237"/>
      <c r="R188" s="237"/>
      <c r="S188" s="237"/>
      <c r="T188" s="237"/>
      <c r="U188" s="237"/>
      <c r="V188" s="237"/>
      <c r="W188" s="237"/>
      <c r="X188" s="238"/>
      <c r="AT188" s="239" t="s">
        <v>139</v>
      </c>
      <c r="AU188" s="239" t="s">
        <v>79</v>
      </c>
      <c r="AV188" s="12" t="s">
        <v>79</v>
      </c>
      <c r="AW188" s="12" t="s">
        <v>5</v>
      </c>
      <c r="AX188" s="12" t="s">
        <v>72</v>
      </c>
      <c r="AY188" s="239" t="s">
        <v>128</v>
      </c>
    </row>
    <row r="189" spans="2:51" s="11" customFormat="1" ht="12">
      <c r="B189" s="218"/>
      <c r="C189" s="219"/>
      <c r="D189" s="220" t="s">
        <v>139</v>
      </c>
      <c r="E189" s="221" t="s">
        <v>1</v>
      </c>
      <c r="F189" s="222" t="s">
        <v>151</v>
      </c>
      <c r="G189" s="219"/>
      <c r="H189" s="221" t="s">
        <v>1</v>
      </c>
      <c r="I189" s="223"/>
      <c r="J189" s="223"/>
      <c r="K189" s="219"/>
      <c r="L189" s="219"/>
      <c r="M189" s="224"/>
      <c r="N189" s="225"/>
      <c r="O189" s="226"/>
      <c r="P189" s="226"/>
      <c r="Q189" s="226"/>
      <c r="R189" s="226"/>
      <c r="S189" s="226"/>
      <c r="T189" s="226"/>
      <c r="U189" s="226"/>
      <c r="V189" s="226"/>
      <c r="W189" s="226"/>
      <c r="X189" s="227"/>
      <c r="AT189" s="228" t="s">
        <v>139</v>
      </c>
      <c r="AU189" s="228" t="s">
        <v>79</v>
      </c>
      <c r="AV189" s="11" t="s">
        <v>77</v>
      </c>
      <c r="AW189" s="11" t="s">
        <v>5</v>
      </c>
      <c r="AX189" s="11" t="s">
        <v>72</v>
      </c>
      <c r="AY189" s="228" t="s">
        <v>128</v>
      </c>
    </row>
    <row r="190" spans="2:51" s="12" customFormat="1" ht="12">
      <c r="B190" s="229"/>
      <c r="C190" s="230"/>
      <c r="D190" s="220" t="s">
        <v>139</v>
      </c>
      <c r="E190" s="231" t="s">
        <v>1</v>
      </c>
      <c r="F190" s="232" t="s">
        <v>248</v>
      </c>
      <c r="G190" s="230"/>
      <c r="H190" s="233">
        <v>12.563</v>
      </c>
      <c r="I190" s="234"/>
      <c r="J190" s="234"/>
      <c r="K190" s="230"/>
      <c r="L190" s="230"/>
      <c r="M190" s="235"/>
      <c r="N190" s="236"/>
      <c r="O190" s="237"/>
      <c r="P190" s="237"/>
      <c r="Q190" s="237"/>
      <c r="R190" s="237"/>
      <c r="S190" s="237"/>
      <c r="T190" s="237"/>
      <c r="U190" s="237"/>
      <c r="V190" s="237"/>
      <c r="W190" s="237"/>
      <c r="X190" s="238"/>
      <c r="AT190" s="239" t="s">
        <v>139</v>
      </c>
      <c r="AU190" s="239" t="s">
        <v>79</v>
      </c>
      <c r="AV190" s="12" t="s">
        <v>79</v>
      </c>
      <c r="AW190" s="12" t="s">
        <v>5</v>
      </c>
      <c r="AX190" s="12" t="s">
        <v>72</v>
      </c>
      <c r="AY190" s="239" t="s">
        <v>128</v>
      </c>
    </row>
    <row r="191" spans="2:51" s="14" customFormat="1" ht="12">
      <c r="B191" s="251"/>
      <c r="C191" s="252"/>
      <c r="D191" s="220" t="s">
        <v>139</v>
      </c>
      <c r="E191" s="253" t="s">
        <v>1</v>
      </c>
      <c r="F191" s="254" t="s">
        <v>191</v>
      </c>
      <c r="G191" s="252"/>
      <c r="H191" s="255">
        <v>1003.388</v>
      </c>
      <c r="I191" s="256"/>
      <c r="J191" s="256"/>
      <c r="K191" s="252"/>
      <c r="L191" s="252"/>
      <c r="M191" s="257"/>
      <c r="N191" s="258"/>
      <c r="O191" s="259"/>
      <c r="P191" s="259"/>
      <c r="Q191" s="259"/>
      <c r="R191" s="259"/>
      <c r="S191" s="259"/>
      <c r="T191" s="259"/>
      <c r="U191" s="259"/>
      <c r="V191" s="259"/>
      <c r="W191" s="259"/>
      <c r="X191" s="260"/>
      <c r="AT191" s="261" t="s">
        <v>139</v>
      </c>
      <c r="AU191" s="261" t="s">
        <v>79</v>
      </c>
      <c r="AV191" s="14" t="s">
        <v>129</v>
      </c>
      <c r="AW191" s="14" t="s">
        <v>5</v>
      </c>
      <c r="AX191" s="14" t="s">
        <v>72</v>
      </c>
      <c r="AY191" s="261" t="s">
        <v>128</v>
      </c>
    </row>
    <row r="192" spans="2:51" s="13" customFormat="1" ht="12">
      <c r="B192" s="240"/>
      <c r="C192" s="241"/>
      <c r="D192" s="220" t="s">
        <v>139</v>
      </c>
      <c r="E192" s="242" t="s">
        <v>1</v>
      </c>
      <c r="F192" s="243" t="s">
        <v>142</v>
      </c>
      <c r="G192" s="241"/>
      <c r="H192" s="244">
        <v>1003.388</v>
      </c>
      <c r="I192" s="245"/>
      <c r="J192" s="245"/>
      <c r="K192" s="241"/>
      <c r="L192" s="241"/>
      <c r="M192" s="246"/>
      <c r="N192" s="247"/>
      <c r="O192" s="248"/>
      <c r="P192" s="248"/>
      <c r="Q192" s="248"/>
      <c r="R192" s="248"/>
      <c r="S192" s="248"/>
      <c r="T192" s="248"/>
      <c r="U192" s="248"/>
      <c r="V192" s="248"/>
      <c r="W192" s="248"/>
      <c r="X192" s="249"/>
      <c r="AT192" s="250" t="s">
        <v>139</v>
      </c>
      <c r="AU192" s="250" t="s">
        <v>79</v>
      </c>
      <c r="AV192" s="13" t="s">
        <v>137</v>
      </c>
      <c r="AW192" s="13" t="s">
        <v>5</v>
      </c>
      <c r="AX192" s="13" t="s">
        <v>77</v>
      </c>
      <c r="AY192" s="250" t="s">
        <v>128</v>
      </c>
    </row>
    <row r="193" spans="2:65" s="1" customFormat="1" ht="16.5" customHeight="1">
      <c r="B193" s="37"/>
      <c r="C193" s="262" t="s">
        <v>249</v>
      </c>
      <c r="D193" s="262" t="s">
        <v>161</v>
      </c>
      <c r="E193" s="263" t="s">
        <v>250</v>
      </c>
      <c r="F193" s="264" t="s">
        <v>251</v>
      </c>
      <c r="G193" s="265" t="s">
        <v>252</v>
      </c>
      <c r="H193" s="266">
        <v>351.186</v>
      </c>
      <c r="I193" s="267"/>
      <c r="J193" s="268"/>
      <c r="K193" s="269">
        <f>ROUND(P193*H193,2)</f>
        <v>0</v>
      </c>
      <c r="L193" s="264" t="s">
        <v>136</v>
      </c>
      <c r="M193" s="270"/>
      <c r="N193" s="271" t="s">
        <v>1</v>
      </c>
      <c r="O193" s="213" t="s">
        <v>41</v>
      </c>
      <c r="P193" s="214">
        <f>I193+J193</f>
        <v>0</v>
      </c>
      <c r="Q193" s="214">
        <f>ROUND(I193*H193,2)</f>
        <v>0</v>
      </c>
      <c r="R193" s="214">
        <f>ROUND(J193*H193,2)</f>
        <v>0</v>
      </c>
      <c r="S193" s="78"/>
      <c r="T193" s="215">
        <f>S193*H193</f>
        <v>0</v>
      </c>
      <c r="U193" s="215">
        <v>0.001</v>
      </c>
      <c r="V193" s="215">
        <f>U193*H193</f>
        <v>0.351186</v>
      </c>
      <c r="W193" s="215">
        <v>0</v>
      </c>
      <c r="X193" s="216">
        <f>W193*H193</f>
        <v>0</v>
      </c>
      <c r="AR193" s="16" t="s">
        <v>253</v>
      </c>
      <c r="AT193" s="16" t="s">
        <v>161</v>
      </c>
      <c r="AU193" s="16" t="s">
        <v>79</v>
      </c>
      <c r="AY193" s="16" t="s">
        <v>128</v>
      </c>
      <c r="BE193" s="217">
        <f>IF(O193="základní",K193,0)</f>
        <v>0</v>
      </c>
      <c r="BF193" s="217">
        <f>IF(O193="snížená",K193,0)</f>
        <v>0</v>
      </c>
      <c r="BG193" s="217">
        <f>IF(O193="zákl. přenesená",K193,0)</f>
        <v>0</v>
      </c>
      <c r="BH193" s="217">
        <f>IF(O193="sníž. přenesená",K193,0)</f>
        <v>0</v>
      </c>
      <c r="BI193" s="217">
        <f>IF(O193="nulová",K193,0)</f>
        <v>0</v>
      </c>
      <c r="BJ193" s="16" t="s">
        <v>77</v>
      </c>
      <c r="BK193" s="217">
        <f>ROUND(P193*H193,2)</f>
        <v>0</v>
      </c>
      <c r="BL193" s="16" t="s">
        <v>232</v>
      </c>
      <c r="BM193" s="16" t="s">
        <v>254</v>
      </c>
    </row>
    <row r="194" spans="2:51" s="11" customFormat="1" ht="12">
      <c r="B194" s="218"/>
      <c r="C194" s="219"/>
      <c r="D194" s="220" t="s">
        <v>139</v>
      </c>
      <c r="E194" s="221" t="s">
        <v>1</v>
      </c>
      <c r="F194" s="222" t="s">
        <v>140</v>
      </c>
      <c r="G194" s="219"/>
      <c r="H194" s="221" t="s">
        <v>1</v>
      </c>
      <c r="I194" s="223"/>
      <c r="J194" s="223"/>
      <c r="K194" s="219"/>
      <c r="L194" s="219"/>
      <c r="M194" s="224"/>
      <c r="N194" s="225"/>
      <c r="O194" s="226"/>
      <c r="P194" s="226"/>
      <c r="Q194" s="226"/>
      <c r="R194" s="226"/>
      <c r="S194" s="226"/>
      <c r="T194" s="226"/>
      <c r="U194" s="226"/>
      <c r="V194" s="226"/>
      <c r="W194" s="226"/>
      <c r="X194" s="227"/>
      <c r="AT194" s="228" t="s">
        <v>139</v>
      </c>
      <c r="AU194" s="228" t="s">
        <v>79</v>
      </c>
      <c r="AV194" s="11" t="s">
        <v>77</v>
      </c>
      <c r="AW194" s="11" t="s">
        <v>5</v>
      </c>
      <c r="AX194" s="11" t="s">
        <v>72</v>
      </c>
      <c r="AY194" s="228" t="s">
        <v>128</v>
      </c>
    </row>
    <row r="195" spans="2:51" s="12" customFormat="1" ht="12">
      <c r="B195" s="229"/>
      <c r="C195" s="230"/>
      <c r="D195" s="220" t="s">
        <v>139</v>
      </c>
      <c r="E195" s="231" t="s">
        <v>1</v>
      </c>
      <c r="F195" s="232" t="s">
        <v>255</v>
      </c>
      <c r="G195" s="230"/>
      <c r="H195" s="233">
        <v>252.854</v>
      </c>
      <c r="I195" s="234"/>
      <c r="J195" s="234"/>
      <c r="K195" s="230"/>
      <c r="L195" s="230"/>
      <c r="M195" s="235"/>
      <c r="N195" s="236"/>
      <c r="O195" s="237"/>
      <c r="P195" s="237"/>
      <c r="Q195" s="237"/>
      <c r="R195" s="237"/>
      <c r="S195" s="237"/>
      <c r="T195" s="237"/>
      <c r="U195" s="237"/>
      <c r="V195" s="237"/>
      <c r="W195" s="237"/>
      <c r="X195" s="238"/>
      <c r="AT195" s="239" t="s">
        <v>139</v>
      </c>
      <c r="AU195" s="239" t="s">
        <v>79</v>
      </c>
      <c r="AV195" s="12" t="s">
        <v>79</v>
      </c>
      <c r="AW195" s="12" t="s">
        <v>5</v>
      </c>
      <c r="AX195" s="12" t="s">
        <v>72</v>
      </c>
      <c r="AY195" s="239" t="s">
        <v>128</v>
      </c>
    </row>
    <row r="196" spans="2:51" s="11" customFormat="1" ht="12">
      <c r="B196" s="218"/>
      <c r="C196" s="219"/>
      <c r="D196" s="220" t="s">
        <v>139</v>
      </c>
      <c r="E196" s="221" t="s">
        <v>1</v>
      </c>
      <c r="F196" s="222" t="s">
        <v>241</v>
      </c>
      <c r="G196" s="219"/>
      <c r="H196" s="221" t="s">
        <v>1</v>
      </c>
      <c r="I196" s="223"/>
      <c r="J196" s="223"/>
      <c r="K196" s="219"/>
      <c r="L196" s="219"/>
      <c r="M196" s="224"/>
      <c r="N196" s="225"/>
      <c r="O196" s="226"/>
      <c r="P196" s="226"/>
      <c r="Q196" s="226"/>
      <c r="R196" s="226"/>
      <c r="S196" s="226"/>
      <c r="T196" s="226"/>
      <c r="U196" s="226"/>
      <c r="V196" s="226"/>
      <c r="W196" s="226"/>
      <c r="X196" s="227"/>
      <c r="AT196" s="228" t="s">
        <v>139</v>
      </c>
      <c r="AU196" s="228" t="s">
        <v>79</v>
      </c>
      <c r="AV196" s="11" t="s">
        <v>77</v>
      </c>
      <c r="AW196" s="11" t="s">
        <v>5</v>
      </c>
      <c r="AX196" s="11" t="s">
        <v>72</v>
      </c>
      <c r="AY196" s="228" t="s">
        <v>128</v>
      </c>
    </row>
    <row r="197" spans="2:51" s="12" customFormat="1" ht="12">
      <c r="B197" s="229"/>
      <c r="C197" s="230"/>
      <c r="D197" s="220" t="s">
        <v>139</v>
      </c>
      <c r="E197" s="231" t="s">
        <v>1</v>
      </c>
      <c r="F197" s="232" t="s">
        <v>256</v>
      </c>
      <c r="G197" s="230"/>
      <c r="H197" s="233">
        <v>61.992</v>
      </c>
      <c r="I197" s="234"/>
      <c r="J197" s="234"/>
      <c r="K197" s="230"/>
      <c r="L197" s="230"/>
      <c r="M197" s="235"/>
      <c r="N197" s="236"/>
      <c r="O197" s="237"/>
      <c r="P197" s="237"/>
      <c r="Q197" s="237"/>
      <c r="R197" s="237"/>
      <c r="S197" s="237"/>
      <c r="T197" s="237"/>
      <c r="U197" s="237"/>
      <c r="V197" s="237"/>
      <c r="W197" s="237"/>
      <c r="X197" s="238"/>
      <c r="AT197" s="239" t="s">
        <v>139</v>
      </c>
      <c r="AU197" s="239" t="s">
        <v>79</v>
      </c>
      <c r="AV197" s="12" t="s">
        <v>79</v>
      </c>
      <c r="AW197" s="12" t="s">
        <v>5</v>
      </c>
      <c r="AX197" s="12" t="s">
        <v>72</v>
      </c>
      <c r="AY197" s="239" t="s">
        <v>128</v>
      </c>
    </row>
    <row r="198" spans="2:51" s="11" customFormat="1" ht="12">
      <c r="B198" s="218"/>
      <c r="C198" s="219"/>
      <c r="D198" s="220" t="s">
        <v>139</v>
      </c>
      <c r="E198" s="221" t="s">
        <v>1</v>
      </c>
      <c r="F198" s="222" t="s">
        <v>243</v>
      </c>
      <c r="G198" s="219"/>
      <c r="H198" s="221" t="s">
        <v>1</v>
      </c>
      <c r="I198" s="223"/>
      <c r="J198" s="223"/>
      <c r="K198" s="219"/>
      <c r="L198" s="219"/>
      <c r="M198" s="224"/>
      <c r="N198" s="225"/>
      <c r="O198" s="226"/>
      <c r="P198" s="226"/>
      <c r="Q198" s="226"/>
      <c r="R198" s="226"/>
      <c r="S198" s="226"/>
      <c r="T198" s="226"/>
      <c r="U198" s="226"/>
      <c r="V198" s="226"/>
      <c r="W198" s="226"/>
      <c r="X198" s="227"/>
      <c r="AT198" s="228" t="s">
        <v>139</v>
      </c>
      <c r="AU198" s="228" t="s">
        <v>79</v>
      </c>
      <c r="AV198" s="11" t="s">
        <v>77</v>
      </c>
      <c r="AW198" s="11" t="s">
        <v>5</v>
      </c>
      <c r="AX198" s="11" t="s">
        <v>72</v>
      </c>
      <c r="AY198" s="228" t="s">
        <v>128</v>
      </c>
    </row>
    <row r="199" spans="2:51" s="12" customFormat="1" ht="12">
      <c r="B199" s="229"/>
      <c r="C199" s="230"/>
      <c r="D199" s="220" t="s">
        <v>139</v>
      </c>
      <c r="E199" s="231" t="s">
        <v>1</v>
      </c>
      <c r="F199" s="232" t="s">
        <v>257</v>
      </c>
      <c r="G199" s="230"/>
      <c r="H199" s="233">
        <v>24.208</v>
      </c>
      <c r="I199" s="234"/>
      <c r="J199" s="234"/>
      <c r="K199" s="230"/>
      <c r="L199" s="230"/>
      <c r="M199" s="235"/>
      <c r="N199" s="236"/>
      <c r="O199" s="237"/>
      <c r="P199" s="237"/>
      <c r="Q199" s="237"/>
      <c r="R199" s="237"/>
      <c r="S199" s="237"/>
      <c r="T199" s="237"/>
      <c r="U199" s="237"/>
      <c r="V199" s="237"/>
      <c r="W199" s="237"/>
      <c r="X199" s="238"/>
      <c r="AT199" s="239" t="s">
        <v>139</v>
      </c>
      <c r="AU199" s="239" t="s">
        <v>79</v>
      </c>
      <c r="AV199" s="12" t="s">
        <v>79</v>
      </c>
      <c r="AW199" s="12" t="s">
        <v>5</v>
      </c>
      <c r="AX199" s="12" t="s">
        <v>72</v>
      </c>
      <c r="AY199" s="239" t="s">
        <v>128</v>
      </c>
    </row>
    <row r="200" spans="2:51" s="11" customFormat="1" ht="12">
      <c r="B200" s="218"/>
      <c r="C200" s="219"/>
      <c r="D200" s="220" t="s">
        <v>139</v>
      </c>
      <c r="E200" s="221" t="s">
        <v>1</v>
      </c>
      <c r="F200" s="222" t="s">
        <v>149</v>
      </c>
      <c r="G200" s="219"/>
      <c r="H200" s="221" t="s">
        <v>1</v>
      </c>
      <c r="I200" s="223"/>
      <c r="J200" s="223"/>
      <c r="K200" s="219"/>
      <c r="L200" s="219"/>
      <c r="M200" s="224"/>
      <c r="N200" s="225"/>
      <c r="O200" s="226"/>
      <c r="P200" s="226"/>
      <c r="Q200" s="226"/>
      <c r="R200" s="226"/>
      <c r="S200" s="226"/>
      <c r="T200" s="226"/>
      <c r="U200" s="226"/>
      <c r="V200" s="226"/>
      <c r="W200" s="226"/>
      <c r="X200" s="227"/>
      <c r="AT200" s="228" t="s">
        <v>139</v>
      </c>
      <c r="AU200" s="228" t="s">
        <v>79</v>
      </c>
      <c r="AV200" s="11" t="s">
        <v>77</v>
      </c>
      <c r="AW200" s="11" t="s">
        <v>5</v>
      </c>
      <c r="AX200" s="11" t="s">
        <v>72</v>
      </c>
      <c r="AY200" s="228" t="s">
        <v>128</v>
      </c>
    </row>
    <row r="201" spans="2:51" s="12" customFormat="1" ht="12">
      <c r="B201" s="229"/>
      <c r="C201" s="230"/>
      <c r="D201" s="220" t="s">
        <v>139</v>
      </c>
      <c r="E201" s="231" t="s">
        <v>1</v>
      </c>
      <c r="F201" s="232" t="s">
        <v>258</v>
      </c>
      <c r="G201" s="230"/>
      <c r="H201" s="233">
        <v>1.225</v>
      </c>
      <c r="I201" s="234"/>
      <c r="J201" s="234"/>
      <c r="K201" s="230"/>
      <c r="L201" s="230"/>
      <c r="M201" s="235"/>
      <c r="N201" s="236"/>
      <c r="O201" s="237"/>
      <c r="P201" s="237"/>
      <c r="Q201" s="237"/>
      <c r="R201" s="237"/>
      <c r="S201" s="237"/>
      <c r="T201" s="237"/>
      <c r="U201" s="237"/>
      <c r="V201" s="237"/>
      <c r="W201" s="237"/>
      <c r="X201" s="238"/>
      <c r="AT201" s="239" t="s">
        <v>139</v>
      </c>
      <c r="AU201" s="239" t="s">
        <v>79</v>
      </c>
      <c r="AV201" s="12" t="s">
        <v>79</v>
      </c>
      <c r="AW201" s="12" t="s">
        <v>5</v>
      </c>
      <c r="AX201" s="12" t="s">
        <v>72</v>
      </c>
      <c r="AY201" s="239" t="s">
        <v>128</v>
      </c>
    </row>
    <row r="202" spans="2:51" s="11" customFormat="1" ht="12">
      <c r="B202" s="218"/>
      <c r="C202" s="219"/>
      <c r="D202" s="220" t="s">
        <v>139</v>
      </c>
      <c r="E202" s="221" t="s">
        <v>1</v>
      </c>
      <c r="F202" s="222" t="s">
        <v>246</v>
      </c>
      <c r="G202" s="219"/>
      <c r="H202" s="221" t="s">
        <v>1</v>
      </c>
      <c r="I202" s="223"/>
      <c r="J202" s="223"/>
      <c r="K202" s="219"/>
      <c r="L202" s="219"/>
      <c r="M202" s="224"/>
      <c r="N202" s="225"/>
      <c r="O202" s="226"/>
      <c r="P202" s="226"/>
      <c r="Q202" s="226"/>
      <c r="R202" s="226"/>
      <c r="S202" s="226"/>
      <c r="T202" s="226"/>
      <c r="U202" s="226"/>
      <c r="V202" s="226"/>
      <c r="W202" s="226"/>
      <c r="X202" s="227"/>
      <c r="AT202" s="228" t="s">
        <v>139</v>
      </c>
      <c r="AU202" s="228" t="s">
        <v>79</v>
      </c>
      <c r="AV202" s="11" t="s">
        <v>77</v>
      </c>
      <c r="AW202" s="11" t="s">
        <v>5</v>
      </c>
      <c r="AX202" s="11" t="s">
        <v>72</v>
      </c>
      <c r="AY202" s="228" t="s">
        <v>128</v>
      </c>
    </row>
    <row r="203" spans="2:51" s="12" customFormat="1" ht="12">
      <c r="B203" s="229"/>
      <c r="C203" s="230"/>
      <c r="D203" s="220" t="s">
        <v>139</v>
      </c>
      <c r="E203" s="231" t="s">
        <v>1</v>
      </c>
      <c r="F203" s="232" t="s">
        <v>259</v>
      </c>
      <c r="G203" s="230"/>
      <c r="H203" s="233">
        <v>6.51</v>
      </c>
      <c r="I203" s="234"/>
      <c r="J203" s="234"/>
      <c r="K203" s="230"/>
      <c r="L203" s="230"/>
      <c r="M203" s="235"/>
      <c r="N203" s="236"/>
      <c r="O203" s="237"/>
      <c r="P203" s="237"/>
      <c r="Q203" s="237"/>
      <c r="R203" s="237"/>
      <c r="S203" s="237"/>
      <c r="T203" s="237"/>
      <c r="U203" s="237"/>
      <c r="V203" s="237"/>
      <c r="W203" s="237"/>
      <c r="X203" s="238"/>
      <c r="AT203" s="239" t="s">
        <v>139</v>
      </c>
      <c r="AU203" s="239" t="s">
        <v>79</v>
      </c>
      <c r="AV203" s="12" t="s">
        <v>79</v>
      </c>
      <c r="AW203" s="12" t="s">
        <v>5</v>
      </c>
      <c r="AX203" s="12" t="s">
        <v>72</v>
      </c>
      <c r="AY203" s="239" t="s">
        <v>128</v>
      </c>
    </row>
    <row r="204" spans="2:51" s="11" customFormat="1" ht="12">
      <c r="B204" s="218"/>
      <c r="C204" s="219"/>
      <c r="D204" s="220" t="s">
        <v>139</v>
      </c>
      <c r="E204" s="221" t="s">
        <v>1</v>
      </c>
      <c r="F204" s="222" t="s">
        <v>151</v>
      </c>
      <c r="G204" s="219"/>
      <c r="H204" s="221" t="s">
        <v>1</v>
      </c>
      <c r="I204" s="223"/>
      <c r="J204" s="223"/>
      <c r="K204" s="219"/>
      <c r="L204" s="219"/>
      <c r="M204" s="224"/>
      <c r="N204" s="225"/>
      <c r="O204" s="226"/>
      <c r="P204" s="226"/>
      <c r="Q204" s="226"/>
      <c r="R204" s="226"/>
      <c r="S204" s="226"/>
      <c r="T204" s="226"/>
      <c r="U204" s="226"/>
      <c r="V204" s="226"/>
      <c r="W204" s="226"/>
      <c r="X204" s="227"/>
      <c r="AT204" s="228" t="s">
        <v>139</v>
      </c>
      <c r="AU204" s="228" t="s">
        <v>79</v>
      </c>
      <c r="AV204" s="11" t="s">
        <v>77</v>
      </c>
      <c r="AW204" s="11" t="s">
        <v>5</v>
      </c>
      <c r="AX204" s="11" t="s">
        <v>72</v>
      </c>
      <c r="AY204" s="228" t="s">
        <v>128</v>
      </c>
    </row>
    <row r="205" spans="2:51" s="12" customFormat="1" ht="12">
      <c r="B205" s="229"/>
      <c r="C205" s="230"/>
      <c r="D205" s="220" t="s">
        <v>139</v>
      </c>
      <c r="E205" s="231" t="s">
        <v>1</v>
      </c>
      <c r="F205" s="232" t="s">
        <v>260</v>
      </c>
      <c r="G205" s="230"/>
      <c r="H205" s="233">
        <v>4.397</v>
      </c>
      <c r="I205" s="234"/>
      <c r="J205" s="234"/>
      <c r="K205" s="230"/>
      <c r="L205" s="230"/>
      <c r="M205" s="235"/>
      <c r="N205" s="236"/>
      <c r="O205" s="237"/>
      <c r="P205" s="237"/>
      <c r="Q205" s="237"/>
      <c r="R205" s="237"/>
      <c r="S205" s="237"/>
      <c r="T205" s="237"/>
      <c r="U205" s="237"/>
      <c r="V205" s="237"/>
      <c r="W205" s="237"/>
      <c r="X205" s="238"/>
      <c r="AT205" s="239" t="s">
        <v>139</v>
      </c>
      <c r="AU205" s="239" t="s">
        <v>79</v>
      </c>
      <c r="AV205" s="12" t="s">
        <v>79</v>
      </c>
      <c r="AW205" s="12" t="s">
        <v>5</v>
      </c>
      <c r="AX205" s="12" t="s">
        <v>72</v>
      </c>
      <c r="AY205" s="239" t="s">
        <v>128</v>
      </c>
    </row>
    <row r="206" spans="2:51" s="14" customFormat="1" ht="12">
      <c r="B206" s="251"/>
      <c r="C206" s="252"/>
      <c r="D206" s="220" t="s">
        <v>139</v>
      </c>
      <c r="E206" s="253" t="s">
        <v>1</v>
      </c>
      <c r="F206" s="254" t="s">
        <v>191</v>
      </c>
      <c r="G206" s="252"/>
      <c r="H206" s="255">
        <v>351.186</v>
      </c>
      <c r="I206" s="256"/>
      <c r="J206" s="256"/>
      <c r="K206" s="252"/>
      <c r="L206" s="252"/>
      <c r="M206" s="257"/>
      <c r="N206" s="258"/>
      <c r="O206" s="259"/>
      <c r="P206" s="259"/>
      <c r="Q206" s="259"/>
      <c r="R206" s="259"/>
      <c r="S206" s="259"/>
      <c r="T206" s="259"/>
      <c r="U206" s="259"/>
      <c r="V206" s="259"/>
      <c r="W206" s="259"/>
      <c r="X206" s="260"/>
      <c r="AT206" s="261" t="s">
        <v>139</v>
      </c>
      <c r="AU206" s="261" t="s">
        <v>79</v>
      </c>
      <c r="AV206" s="14" t="s">
        <v>129</v>
      </c>
      <c r="AW206" s="14" t="s">
        <v>5</v>
      </c>
      <c r="AX206" s="14" t="s">
        <v>72</v>
      </c>
      <c r="AY206" s="261" t="s">
        <v>128</v>
      </c>
    </row>
    <row r="207" spans="2:51" s="13" customFormat="1" ht="12">
      <c r="B207" s="240"/>
      <c r="C207" s="241"/>
      <c r="D207" s="220" t="s">
        <v>139</v>
      </c>
      <c r="E207" s="242" t="s">
        <v>1</v>
      </c>
      <c r="F207" s="243" t="s">
        <v>142</v>
      </c>
      <c r="G207" s="241"/>
      <c r="H207" s="244">
        <v>351.186</v>
      </c>
      <c r="I207" s="245"/>
      <c r="J207" s="245"/>
      <c r="K207" s="241"/>
      <c r="L207" s="241"/>
      <c r="M207" s="246"/>
      <c r="N207" s="247"/>
      <c r="O207" s="248"/>
      <c r="P207" s="248"/>
      <c r="Q207" s="248"/>
      <c r="R207" s="248"/>
      <c r="S207" s="248"/>
      <c r="T207" s="248"/>
      <c r="U207" s="248"/>
      <c r="V207" s="248"/>
      <c r="W207" s="248"/>
      <c r="X207" s="249"/>
      <c r="AT207" s="250" t="s">
        <v>139</v>
      </c>
      <c r="AU207" s="250" t="s">
        <v>79</v>
      </c>
      <c r="AV207" s="13" t="s">
        <v>137</v>
      </c>
      <c r="AW207" s="13" t="s">
        <v>5</v>
      </c>
      <c r="AX207" s="13" t="s">
        <v>77</v>
      </c>
      <c r="AY207" s="250" t="s">
        <v>128</v>
      </c>
    </row>
    <row r="208" spans="2:65" s="1" customFormat="1" ht="16.5" customHeight="1">
      <c r="B208" s="37"/>
      <c r="C208" s="205" t="s">
        <v>261</v>
      </c>
      <c r="D208" s="205" t="s">
        <v>132</v>
      </c>
      <c r="E208" s="206" t="s">
        <v>262</v>
      </c>
      <c r="F208" s="207" t="s">
        <v>263</v>
      </c>
      <c r="G208" s="208" t="s">
        <v>135</v>
      </c>
      <c r="H208" s="209">
        <v>1027.591</v>
      </c>
      <c r="I208" s="210"/>
      <c r="J208" s="210"/>
      <c r="K208" s="211">
        <f>ROUND(P208*H208,2)</f>
        <v>0</v>
      </c>
      <c r="L208" s="207" t="s">
        <v>136</v>
      </c>
      <c r="M208" s="42"/>
      <c r="N208" s="212" t="s">
        <v>1</v>
      </c>
      <c r="O208" s="213" t="s">
        <v>41</v>
      </c>
      <c r="P208" s="214">
        <f>I208+J208</f>
        <v>0</v>
      </c>
      <c r="Q208" s="214">
        <f>ROUND(I208*H208,2)</f>
        <v>0</v>
      </c>
      <c r="R208" s="214">
        <f>ROUND(J208*H208,2)</f>
        <v>0</v>
      </c>
      <c r="S208" s="78"/>
      <c r="T208" s="215">
        <f>S208*H208</f>
        <v>0</v>
      </c>
      <c r="U208" s="215">
        <v>0</v>
      </c>
      <c r="V208" s="215">
        <f>U208*H208</f>
        <v>0</v>
      </c>
      <c r="W208" s="215">
        <v>0</v>
      </c>
      <c r="X208" s="216">
        <f>W208*H208</f>
        <v>0</v>
      </c>
      <c r="AR208" s="16" t="s">
        <v>232</v>
      </c>
      <c r="AT208" s="16" t="s">
        <v>132</v>
      </c>
      <c r="AU208" s="16" t="s">
        <v>79</v>
      </c>
      <c r="AY208" s="16" t="s">
        <v>128</v>
      </c>
      <c r="BE208" s="217">
        <f>IF(O208="základní",K208,0)</f>
        <v>0</v>
      </c>
      <c r="BF208" s="217">
        <f>IF(O208="snížená",K208,0)</f>
        <v>0</v>
      </c>
      <c r="BG208" s="217">
        <f>IF(O208="zákl. přenesená",K208,0)</f>
        <v>0</v>
      </c>
      <c r="BH208" s="217">
        <f>IF(O208="sníž. přenesená",K208,0)</f>
        <v>0</v>
      </c>
      <c r="BI208" s="217">
        <f>IF(O208="nulová",K208,0)</f>
        <v>0</v>
      </c>
      <c r="BJ208" s="16" t="s">
        <v>77</v>
      </c>
      <c r="BK208" s="217">
        <f>ROUND(P208*H208,2)</f>
        <v>0</v>
      </c>
      <c r="BL208" s="16" t="s">
        <v>232</v>
      </c>
      <c r="BM208" s="16" t="s">
        <v>264</v>
      </c>
    </row>
    <row r="209" spans="2:51" s="11" customFormat="1" ht="12">
      <c r="B209" s="218"/>
      <c r="C209" s="219"/>
      <c r="D209" s="220" t="s">
        <v>139</v>
      </c>
      <c r="E209" s="221" t="s">
        <v>1</v>
      </c>
      <c r="F209" s="222" t="s">
        <v>140</v>
      </c>
      <c r="G209" s="219"/>
      <c r="H209" s="221" t="s">
        <v>1</v>
      </c>
      <c r="I209" s="223"/>
      <c r="J209" s="223"/>
      <c r="K209" s="219"/>
      <c r="L209" s="219"/>
      <c r="M209" s="224"/>
      <c r="N209" s="225"/>
      <c r="O209" s="226"/>
      <c r="P209" s="226"/>
      <c r="Q209" s="226"/>
      <c r="R209" s="226"/>
      <c r="S209" s="226"/>
      <c r="T209" s="226"/>
      <c r="U209" s="226"/>
      <c r="V209" s="226"/>
      <c r="W209" s="226"/>
      <c r="X209" s="227"/>
      <c r="AT209" s="228" t="s">
        <v>139</v>
      </c>
      <c r="AU209" s="228" t="s">
        <v>79</v>
      </c>
      <c r="AV209" s="11" t="s">
        <v>77</v>
      </c>
      <c r="AW209" s="11" t="s">
        <v>5</v>
      </c>
      <c r="AX209" s="11" t="s">
        <v>72</v>
      </c>
      <c r="AY209" s="228" t="s">
        <v>128</v>
      </c>
    </row>
    <row r="210" spans="2:51" s="12" customFormat="1" ht="12">
      <c r="B210" s="229"/>
      <c r="C210" s="230"/>
      <c r="D210" s="220" t="s">
        <v>139</v>
      </c>
      <c r="E210" s="231" t="s">
        <v>1</v>
      </c>
      <c r="F210" s="232" t="s">
        <v>265</v>
      </c>
      <c r="G210" s="230"/>
      <c r="H210" s="233">
        <v>723.431</v>
      </c>
      <c r="I210" s="234"/>
      <c r="J210" s="234"/>
      <c r="K210" s="230"/>
      <c r="L210" s="230"/>
      <c r="M210" s="235"/>
      <c r="N210" s="236"/>
      <c r="O210" s="237"/>
      <c r="P210" s="237"/>
      <c r="Q210" s="237"/>
      <c r="R210" s="237"/>
      <c r="S210" s="237"/>
      <c r="T210" s="237"/>
      <c r="U210" s="237"/>
      <c r="V210" s="237"/>
      <c r="W210" s="237"/>
      <c r="X210" s="238"/>
      <c r="AT210" s="239" t="s">
        <v>139</v>
      </c>
      <c r="AU210" s="239" t="s">
        <v>79</v>
      </c>
      <c r="AV210" s="12" t="s">
        <v>79</v>
      </c>
      <c r="AW210" s="12" t="s">
        <v>5</v>
      </c>
      <c r="AX210" s="12" t="s">
        <v>72</v>
      </c>
      <c r="AY210" s="239" t="s">
        <v>128</v>
      </c>
    </row>
    <row r="211" spans="2:51" s="11" customFormat="1" ht="12">
      <c r="B211" s="218"/>
      <c r="C211" s="219"/>
      <c r="D211" s="220" t="s">
        <v>139</v>
      </c>
      <c r="E211" s="221" t="s">
        <v>1</v>
      </c>
      <c r="F211" s="222" t="s">
        <v>241</v>
      </c>
      <c r="G211" s="219"/>
      <c r="H211" s="221" t="s">
        <v>1</v>
      </c>
      <c r="I211" s="223"/>
      <c r="J211" s="223"/>
      <c r="K211" s="219"/>
      <c r="L211" s="219"/>
      <c r="M211" s="224"/>
      <c r="N211" s="225"/>
      <c r="O211" s="226"/>
      <c r="P211" s="226"/>
      <c r="Q211" s="226"/>
      <c r="R211" s="226"/>
      <c r="S211" s="226"/>
      <c r="T211" s="226"/>
      <c r="U211" s="226"/>
      <c r="V211" s="226"/>
      <c r="W211" s="226"/>
      <c r="X211" s="227"/>
      <c r="AT211" s="228" t="s">
        <v>139</v>
      </c>
      <c r="AU211" s="228" t="s">
        <v>79</v>
      </c>
      <c r="AV211" s="11" t="s">
        <v>77</v>
      </c>
      <c r="AW211" s="11" t="s">
        <v>5</v>
      </c>
      <c r="AX211" s="11" t="s">
        <v>72</v>
      </c>
      <c r="AY211" s="228" t="s">
        <v>128</v>
      </c>
    </row>
    <row r="212" spans="2:51" s="12" customFormat="1" ht="12">
      <c r="B212" s="229"/>
      <c r="C212" s="230"/>
      <c r="D212" s="220" t="s">
        <v>139</v>
      </c>
      <c r="E212" s="231" t="s">
        <v>1</v>
      </c>
      <c r="F212" s="232" t="s">
        <v>242</v>
      </c>
      <c r="G212" s="230"/>
      <c r="H212" s="233">
        <v>177.12</v>
      </c>
      <c r="I212" s="234"/>
      <c r="J212" s="234"/>
      <c r="K212" s="230"/>
      <c r="L212" s="230"/>
      <c r="M212" s="235"/>
      <c r="N212" s="236"/>
      <c r="O212" s="237"/>
      <c r="P212" s="237"/>
      <c r="Q212" s="237"/>
      <c r="R212" s="237"/>
      <c r="S212" s="237"/>
      <c r="T212" s="237"/>
      <c r="U212" s="237"/>
      <c r="V212" s="237"/>
      <c r="W212" s="237"/>
      <c r="X212" s="238"/>
      <c r="AT212" s="239" t="s">
        <v>139</v>
      </c>
      <c r="AU212" s="239" t="s">
        <v>79</v>
      </c>
      <c r="AV212" s="12" t="s">
        <v>79</v>
      </c>
      <c r="AW212" s="12" t="s">
        <v>5</v>
      </c>
      <c r="AX212" s="12" t="s">
        <v>72</v>
      </c>
      <c r="AY212" s="239" t="s">
        <v>128</v>
      </c>
    </row>
    <row r="213" spans="2:51" s="11" customFormat="1" ht="12">
      <c r="B213" s="218"/>
      <c r="C213" s="219"/>
      <c r="D213" s="220" t="s">
        <v>139</v>
      </c>
      <c r="E213" s="221" t="s">
        <v>1</v>
      </c>
      <c r="F213" s="222" t="s">
        <v>243</v>
      </c>
      <c r="G213" s="219"/>
      <c r="H213" s="221" t="s">
        <v>1</v>
      </c>
      <c r="I213" s="223"/>
      <c r="J213" s="223"/>
      <c r="K213" s="219"/>
      <c r="L213" s="219"/>
      <c r="M213" s="224"/>
      <c r="N213" s="225"/>
      <c r="O213" s="226"/>
      <c r="P213" s="226"/>
      <c r="Q213" s="226"/>
      <c r="R213" s="226"/>
      <c r="S213" s="226"/>
      <c r="T213" s="226"/>
      <c r="U213" s="226"/>
      <c r="V213" s="226"/>
      <c r="W213" s="226"/>
      <c r="X213" s="227"/>
      <c r="AT213" s="228" t="s">
        <v>139</v>
      </c>
      <c r="AU213" s="228" t="s">
        <v>79</v>
      </c>
      <c r="AV213" s="11" t="s">
        <v>77</v>
      </c>
      <c r="AW213" s="11" t="s">
        <v>5</v>
      </c>
      <c r="AX213" s="11" t="s">
        <v>72</v>
      </c>
      <c r="AY213" s="228" t="s">
        <v>128</v>
      </c>
    </row>
    <row r="214" spans="2:51" s="12" customFormat="1" ht="12">
      <c r="B214" s="229"/>
      <c r="C214" s="230"/>
      <c r="D214" s="220" t="s">
        <v>139</v>
      </c>
      <c r="E214" s="231" t="s">
        <v>1</v>
      </c>
      <c r="F214" s="232" t="s">
        <v>266</v>
      </c>
      <c r="G214" s="230"/>
      <c r="H214" s="233">
        <v>62.64</v>
      </c>
      <c r="I214" s="234"/>
      <c r="J214" s="234"/>
      <c r="K214" s="230"/>
      <c r="L214" s="230"/>
      <c r="M214" s="235"/>
      <c r="N214" s="236"/>
      <c r="O214" s="237"/>
      <c r="P214" s="237"/>
      <c r="Q214" s="237"/>
      <c r="R214" s="237"/>
      <c r="S214" s="237"/>
      <c r="T214" s="237"/>
      <c r="U214" s="237"/>
      <c r="V214" s="237"/>
      <c r="W214" s="237"/>
      <c r="X214" s="238"/>
      <c r="AT214" s="239" t="s">
        <v>139</v>
      </c>
      <c r="AU214" s="239" t="s">
        <v>79</v>
      </c>
      <c r="AV214" s="12" t="s">
        <v>79</v>
      </c>
      <c r="AW214" s="12" t="s">
        <v>5</v>
      </c>
      <c r="AX214" s="12" t="s">
        <v>72</v>
      </c>
      <c r="AY214" s="239" t="s">
        <v>128</v>
      </c>
    </row>
    <row r="215" spans="2:51" s="11" customFormat="1" ht="12">
      <c r="B215" s="218"/>
      <c r="C215" s="219"/>
      <c r="D215" s="220" t="s">
        <v>139</v>
      </c>
      <c r="E215" s="221" t="s">
        <v>1</v>
      </c>
      <c r="F215" s="222" t="s">
        <v>267</v>
      </c>
      <c r="G215" s="219"/>
      <c r="H215" s="221" t="s">
        <v>1</v>
      </c>
      <c r="I215" s="223"/>
      <c r="J215" s="223"/>
      <c r="K215" s="219"/>
      <c r="L215" s="219"/>
      <c r="M215" s="224"/>
      <c r="N215" s="225"/>
      <c r="O215" s="226"/>
      <c r="P215" s="226"/>
      <c r="Q215" s="226"/>
      <c r="R215" s="226"/>
      <c r="S215" s="226"/>
      <c r="T215" s="226"/>
      <c r="U215" s="226"/>
      <c r="V215" s="226"/>
      <c r="W215" s="226"/>
      <c r="X215" s="227"/>
      <c r="AT215" s="228" t="s">
        <v>139</v>
      </c>
      <c r="AU215" s="228" t="s">
        <v>79</v>
      </c>
      <c r="AV215" s="11" t="s">
        <v>77</v>
      </c>
      <c r="AW215" s="11" t="s">
        <v>5</v>
      </c>
      <c r="AX215" s="11" t="s">
        <v>72</v>
      </c>
      <c r="AY215" s="228" t="s">
        <v>128</v>
      </c>
    </row>
    <row r="216" spans="2:51" s="12" customFormat="1" ht="12">
      <c r="B216" s="229"/>
      <c r="C216" s="230"/>
      <c r="D216" s="220" t="s">
        <v>139</v>
      </c>
      <c r="E216" s="231" t="s">
        <v>1</v>
      </c>
      <c r="F216" s="232" t="s">
        <v>268</v>
      </c>
      <c r="G216" s="230"/>
      <c r="H216" s="233">
        <v>4</v>
      </c>
      <c r="I216" s="234"/>
      <c r="J216" s="234"/>
      <c r="K216" s="230"/>
      <c r="L216" s="230"/>
      <c r="M216" s="235"/>
      <c r="N216" s="236"/>
      <c r="O216" s="237"/>
      <c r="P216" s="237"/>
      <c r="Q216" s="237"/>
      <c r="R216" s="237"/>
      <c r="S216" s="237"/>
      <c r="T216" s="237"/>
      <c r="U216" s="237"/>
      <c r="V216" s="237"/>
      <c r="W216" s="237"/>
      <c r="X216" s="238"/>
      <c r="AT216" s="239" t="s">
        <v>139</v>
      </c>
      <c r="AU216" s="239" t="s">
        <v>79</v>
      </c>
      <c r="AV216" s="12" t="s">
        <v>79</v>
      </c>
      <c r="AW216" s="12" t="s">
        <v>5</v>
      </c>
      <c r="AX216" s="12" t="s">
        <v>72</v>
      </c>
      <c r="AY216" s="239" t="s">
        <v>128</v>
      </c>
    </row>
    <row r="217" spans="2:51" s="11" customFormat="1" ht="12">
      <c r="B217" s="218"/>
      <c r="C217" s="219"/>
      <c r="D217" s="220" t="s">
        <v>139</v>
      </c>
      <c r="E217" s="221" t="s">
        <v>1</v>
      </c>
      <c r="F217" s="222" t="s">
        <v>149</v>
      </c>
      <c r="G217" s="219"/>
      <c r="H217" s="221" t="s">
        <v>1</v>
      </c>
      <c r="I217" s="223"/>
      <c r="J217" s="223"/>
      <c r="K217" s="219"/>
      <c r="L217" s="219"/>
      <c r="M217" s="224"/>
      <c r="N217" s="225"/>
      <c r="O217" s="226"/>
      <c r="P217" s="226"/>
      <c r="Q217" s="226"/>
      <c r="R217" s="226"/>
      <c r="S217" s="226"/>
      <c r="T217" s="226"/>
      <c r="U217" s="226"/>
      <c r="V217" s="226"/>
      <c r="W217" s="226"/>
      <c r="X217" s="227"/>
      <c r="AT217" s="228" t="s">
        <v>139</v>
      </c>
      <c r="AU217" s="228" t="s">
        <v>79</v>
      </c>
      <c r="AV217" s="11" t="s">
        <v>77</v>
      </c>
      <c r="AW217" s="11" t="s">
        <v>5</v>
      </c>
      <c r="AX217" s="11" t="s">
        <v>72</v>
      </c>
      <c r="AY217" s="228" t="s">
        <v>128</v>
      </c>
    </row>
    <row r="218" spans="2:51" s="12" customFormat="1" ht="12">
      <c r="B218" s="229"/>
      <c r="C218" s="230"/>
      <c r="D218" s="220" t="s">
        <v>139</v>
      </c>
      <c r="E218" s="231" t="s">
        <v>1</v>
      </c>
      <c r="F218" s="232" t="s">
        <v>269</v>
      </c>
      <c r="G218" s="230"/>
      <c r="H218" s="233">
        <v>2.1</v>
      </c>
      <c r="I218" s="234"/>
      <c r="J218" s="234"/>
      <c r="K218" s="230"/>
      <c r="L218" s="230"/>
      <c r="M218" s="235"/>
      <c r="N218" s="236"/>
      <c r="O218" s="237"/>
      <c r="P218" s="237"/>
      <c r="Q218" s="237"/>
      <c r="R218" s="237"/>
      <c r="S218" s="237"/>
      <c r="T218" s="237"/>
      <c r="U218" s="237"/>
      <c r="V218" s="237"/>
      <c r="W218" s="237"/>
      <c r="X218" s="238"/>
      <c r="AT218" s="239" t="s">
        <v>139</v>
      </c>
      <c r="AU218" s="239" t="s">
        <v>79</v>
      </c>
      <c r="AV218" s="12" t="s">
        <v>79</v>
      </c>
      <c r="AW218" s="12" t="s">
        <v>5</v>
      </c>
      <c r="AX218" s="12" t="s">
        <v>72</v>
      </c>
      <c r="AY218" s="239" t="s">
        <v>128</v>
      </c>
    </row>
    <row r="219" spans="2:51" s="11" customFormat="1" ht="12">
      <c r="B219" s="218"/>
      <c r="C219" s="219"/>
      <c r="D219" s="220" t="s">
        <v>139</v>
      </c>
      <c r="E219" s="221" t="s">
        <v>1</v>
      </c>
      <c r="F219" s="222" t="s">
        <v>246</v>
      </c>
      <c r="G219" s="219"/>
      <c r="H219" s="221" t="s">
        <v>1</v>
      </c>
      <c r="I219" s="223"/>
      <c r="J219" s="223"/>
      <c r="K219" s="219"/>
      <c r="L219" s="219"/>
      <c r="M219" s="224"/>
      <c r="N219" s="225"/>
      <c r="O219" s="226"/>
      <c r="P219" s="226"/>
      <c r="Q219" s="226"/>
      <c r="R219" s="226"/>
      <c r="S219" s="226"/>
      <c r="T219" s="226"/>
      <c r="U219" s="226"/>
      <c r="V219" s="226"/>
      <c r="W219" s="226"/>
      <c r="X219" s="227"/>
      <c r="AT219" s="228" t="s">
        <v>139</v>
      </c>
      <c r="AU219" s="228" t="s">
        <v>79</v>
      </c>
      <c r="AV219" s="11" t="s">
        <v>77</v>
      </c>
      <c r="AW219" s="11" t="s">
        <v>5</v>
      </c>
      <c r="AX219" s="11" t="s">
        <v>72</v>
      </c>
      <c r="AY219" s="228" t="s">
        <v>128</v>
      </c>
    </row>
    <row r="220" spans="2:51" s="12" customFormat="1" ht="12">
      <c r="B220" s="229"/>
      <c r="C220" s="230"/>
      <c r="D220" s="220" t="s">
        <v>139</v>
      </c>
      <c r="E220" s="231" t="s">
        <v>1</v>
      </c>
      <c r="F220" s="232" t="s">
        <v>270</v>
      </c>
      <c r="G220" s="230"/>
      <c r="H220" s="233">
        <v>51.6</v>
      </c>
      <c r="I220" s="234"/>
      <c r="J220" s="234"/>
      <c r="K220" s="230"/>
      <c r="L220" s="230"/>
      <c r="M220" s="235"/>
      <c r="N220" s="236"/>
      <c r="O220" s="237"/>
      <c r="P220" s="237"/>
      <c r="Q220" s="237"/>
      <c r="R220" s="237"/>
      <c r="S220" s="237"/>
      <c r="T220" s="237"/>
      <c r="U220" s="237"/>
      <c r="V220" s="237"/>
      <c r="W220" s="237"/>
      <c r="X220" s="238"/>
      <c r="AT220" s="239" t="s">
        <v>139</v>
      </c>
      <c r="AU220" s="239" t="s">
        <v>79</v>
      </c>
      <c r="AV220" s="12" t="s">
        <v>79</v>
      </c>
      <c r="AW220" s="12" t="s">
        <v>5</v>
      </c>
      <c r="AX220" s="12" t="s">
        <v>72</v>
      </c>
      <c r="AY220" s="239" t="s">
        <v>128</v>
      </c>
    </row>
    <row r="221" spans="2:51" s="11" customFormat="1" ht="12">
      <c r="B221" s="218"/>
      <c r="C221" s="219"/>
      <c r="D221" s="220" t="s">
        <v>139</v>
      </c>
      <c r="E221" s="221" t="s">
        <v>1</v>
      </c>
      <c r="F221" s="222" t="s">
        <v>151</v>
      </c>
      <c r="G221" s="219"/>
      <c r="H221" s="221" t="s">
        <v>1</v>
      </c>
      <c r="I221" s="223"/>
      <c r="J221" s="223"/>
      <c r="K221" s="219"/>
      <c r="L221" s="219"/>
      <c r="M221" s="224"/>
      <c r="N221" s="225"/>
      <c r="O221" s="226"/>
      <c r="P221" s="226"/>
      <c r="Q221" s="226"/>
      <c r="R221" s="226"/>
      <c r="S221" s="226"/>
      <c r="T221" s="226"/>
      <c r="U221" s="226"/>
      <c r="V221" s="226"/>
      <c r="W221" s="226"/>
      <c r="X221" s="227"/>
      <c r="AT221" s="228" t="s">
        <v>139</v>
      </c>
      <c r="AU221" s="228" t="s">
        <v>79</v>
      </c>
      <c r="AV221" s="11" t="s">
        <v>77</v>
      </c>
      <c r="AW221" s="11" t="s">
        <v>5</v>
      </c>
      <c r="AX221" s="11" t="s">
        <v>72</v>
      </c>
      <c r="AY221" s="228" t="s">
        <v>128</v>
      </c>
    </row>
    <row r="222" spans="2:51" s="12" customFormat="1" ht="12">
      <c r="B222" s="229"/>
      <c r="C222" s="230"/>
      <c r="D222" s="220" t="s">
        <v>139</v>
      </c>
      <c r="E222" s="231" t="s">
        <v>1</v>
      </c>
      <c r="F222" s="232" t="s">
        <v>271</v>
      </c>
      <c r="G222" s="230"/>
      <c r="H222" s="233">
        <v>6.7</v>
      </c>
      <c r="I222" s="234"/>
      <c r="J222" s="234"/>
      <c r="K222" s="230"/>
      <c r="L222" s="230"/>
      <c r="M222" s="235"/>
      <c r="N222" s="236"/>
      <c r="O222" s="237"/>
      <c r="P222" s="237"/>
      <c r="Q222" s="237"/>
      <c r="R222" s="237"/>
      <c r="S222" s="237"/>
      <c r="T222" s="237"/>
      <c r="U222" s="237"/>
      <c r="V222" s="237"/>
      <c r="W222" s="237"/>
      <c r="X222" s="238"/>
      <c r="AT222" s="239" t="s">
        <v>139</v>
      </c>
      <c r="AU222" s="239" t="s">
        <v>79</v>
      </c>
      <c r="AV222" s="12" t="s">
        <v>79</v>
      </c>
      <c r="AW222" s="12" t="s">
        <v>5</v>
      </c>
      <c r="AX222" s="12" t="s">
        <v>72</v>
      </c>
      <c r="AY222" s="239" t="s">
        <v>128</v>
      </c>
    </row>
    <row r="223" spans="2:51" s="14" customFormat="1" ht="12">
      <c r="B223" s="251"/>
      <c r="C223" s="252"/>
      <c r="D223" s="220" t="s">
        <v>139</v>
      </c>
      <c r="E223" s="253" t="s">
        <v>1</v>
      </c>
      <c r="F223" s="254" t="s">
        <v>191</v>
      </c>
      <c r="G223" s="252"/>
      <c r="H223" s="255">
        <v>1027.5910000000001</v>
      </c>
      <c r="I223" s="256"/>
      <c r="J223" s="256"/>
      <c r="K223" s="252"/>
      <c r="L223" s="252"/>
      <c r="M223" s="257"/>
      <c r="N223" s="258"/>
      <c r="O223" s="259"/>
      <c r="P223" s="259"/>
      <c r="Q223" s="259"/>
      <c r="R223" s="259"/>
      <c r="S223" s="259"/>
      <c r="T223" s="259"/>
      <c r="U223" s="259"/>
      <c r="V223" s="259"/>
      <c r="W223" s="259"/>
      <c r="X223" s="260"/>
      <c r="AT223" s="261" t="s">
        <v>139</v>
      </c>
      <c r="AU223" s="261" t="s">
        <v>79</v>
      </c>
      <c r="AV223" s="14" t="s">
        <v>129</v>
      </c>
      <c r="AW223" s="14" t="s">
        <v>5</v>
      </c>
      <c r="AX223" s="14" t="s">
        <v>72</v>
      </c>
      <c r="AY223" s="261" t="s">
        <v>128</v>
      </c>
    </row>
    <row r="224" spans="2:51" s="13" customFormat="1" ht="12">
      <c r="B224" s="240"/>
      <c r="C224" s="241"/>
      <c r="D224" s="220" t="s">
        <v>139</v>
      </c>
      <c r="E224" s="242" t="s">
        <v>1</v>
      </c>
      <c r="F224" s="243" t="s">
        <v>142</v>
      </c>
      <c r="G224" s="241"/>
      <c r="H224" s="244">
        <v>1027.5910000000001</v>
      </c>
      <c r="I224" s="245"/>
      <c r="J224" s="245"/>
      <c r="K224" s="241"/>
      <c r="L224" s="241"/>
      <c r="M224" s="246"/>
      <c r="N224" s="247"/>
      <c r="O224" s="248"/>
      <c r="P224" s="248"/>
      <c r="Q224" s="248"/>
      <c r="R224" s="248"/>
      <c r="S224" s="248"/>
      <c r="T224" s="248"/>
      <c r="U224" s="248"/>
      <c r="V224" s="248"/>
      <c r="W224" s="248"/>
      <c r="X224" s="249"/>
      <c r="AT224" s="250" t="s">
        <v>139</v>
      </c>
      <c r="AU224" s="250" t="s">
        <v>79</v>
      </c>
      <c r="AV224" s="13" t="s">
        <v>137</v>
      </c>
      <c r="AW224" s="13" t="s">
        <v>5</v>
      </c>
      <c r="AX224" s="13" t="s">
        <v>77</v>
      </c>
      <c r="AY224" s="250" t="s">
        <v>128</v>
      </c>
    </row>
    <row r="225" spans="2:65" s="1" customFormat="1" ht="16.5" customHeight="1">
      <c r="B225" s="37"/>
      <c r="C225" s="262" t="s">
        <v>8</v>
      </c>
      <c r="D225" s="262" t="s">
        <v>161</v>
      </c>
      <c r="E225" s="263" t="s">
        <v>272</v>
      </c>
      <c r="F225" s="264" t="s">
        <v>273</v>
      </c>
      <c r="G225" s="265" t="s">
        <v>135</v>
      </c>
      <c r="H225" s="266">
        <v>1181.73</v>
      </c>
      <c r="I225" s="267"/>
      <c r="J225" s="268"/>
      <c r="K225" s="269">
        <f>ROUND(P225*H225,2)</f>
        <v>0</v>
      </c>
      <c r="L225" s="264" t="s">
        <v>136</v>
      </c>
      <c r="M225" s="270"/>
      <c r="N225" s="271" t="s">
        <v>1</v>
      </c>
      <c r="O225" s="213" t="s">
        <v>41</v>
      </c>
      <c r="P225" s="214">
        <f>I225+J225</f>
        <v>0</v>
      </c>
      <c r="Q225" s="214">
        <f>ROUND(I225*H225,2)</f>
        <v>0</v>
      </c>
      <c r="R225" s="214">
        <f>ROUND(J225*H225,2)</f>
        <v>0</v>
      </c>
      <c r="S225" s="78"/>
      <c r="T225" s="215">
        <f>S225*H225</f>
        <v>0</v>
      </c>
      <c r="U225" s="215">
        <v>0.004</v>
      </c>
      <c r="V225" s="215">
        <f>U225*H225</f>
        <v>4.72692</v>
      </c>
      <c r="W225" s="215">
        <v>0</v>
      </c>
      <c r="X225" s="216">
        <f>W225*H225</f>
        <v>0</v>
      </c>
      <c r="AR225" s="16" t="s">
        <v>253</v>
      </c>
      <c r="AT225" s="16" t="s">
        <v>161</v>
      </c>
      <c r="AU225" s="16" t="s">
        <v>79</v>
      </c>
      <c r="AY225" s="16" t="s">
        <v>128</v>
      </c>
      <c r="BE225" s="217">
        <f>IF(O225="základní",K225,0)</f>
        <v>0</v>
      </c>
      <c r="BF225" s="217">
        <f>IF(O225="snížená",K225,0)</f>
        <v>0</v>
      </c>
      <c r="BG225" s="217">
        <f>IF(O225="zákl. přenesená",K225,0)</f>
        <v>0</v>
      </c>
      <c r="BH225" s="217">
        <f>IF(O225="sníž. přenesená",K225,0)</f>
        <v>0</v>
      </c>
      <c r="BI225" s="217">
        <f>IF(O225="nulová",K225,0)</f>
        <v>0</v>
      </c>
      <c r="BJ225" s="16" t="s">
        <v>77</v>
      </c>
      <c r="BK225" s="217">
        <f>ROUND(P225*H225,2)</f>
        <v>0</v>
      </c>
      <c r="BL225" s="16" t="s">
        <v>232</v>
      </c>
      <c r="BM225" s="16" t="s">
        <v>274</v>
      </c>
    </row>
    <row r="226" spans="2:51" s="11" customFormat="1" ht="12">
      <c r="B226" s="218"/>
      <c r="C226" s="219"/>
      <c r="D226" s="220" t="s">
        <v>139</v>
      </c>
      <c r="E226" s="221" t="s">
        <v>1</v>
      </c>
      <c r="F226" s="222" t="s">
        <v>140</v>
      </c>
      <c r="G226" s="219"/>
      <c r="H226" s="221" t="s">
        <v>1</v>
      </c>
      <c r="I226" s="223"/>
      <c r="J226" s="223"/>
      <c r="K226" s="219"/>
      <c r="L226" s="219"/>
      <c r="M226" s="224"/>
      <c r="N226" s="225"/>
      <c r="O226" s="226"/>
      <c r="P226" s="226"/>
      <c r="Q226" s="226"/>
      <c r="R226" s="226"/>
      <c r="S226" s="226"/>
      <c r="T226" s="226"/>
      <c r="U226" s="226"/>
      <c r="V226" s="226"/>
      <c r="W226" s="226"/>
      <c r="X226" s="227"/>
      <c r="AT226" s="228" t="s">
        <v>139</v>
      </c>
      <c r="AU226" s="228" t="s">
        <v>79</v>
      </c>
      <c r="AV226" s="11" t="s">
        <v>77</v>
      </c>
      <c r="AW226" s="11" t="s">
        <v>5</v>
      </c>
      <c r="AX226" s="11" t="s">
        <v>72</v>
      </c>
      <c r="AY226" s="228" t="s">
        <v>128</v>
      </c>
    </row>
    <row r="227" spans="2:51" s="12" customFormat="1" ht="12">
      <c r="B227" s="229"/>
      <c r="C227" s="230"/>
      <c r="D227" s="220" t="s">
        <v>139</v>
      </c>
      <c r="E227" s="231" t="s">
        <v>1</v>
      </c>
      <c r="F227" s="232" t="s">
        <v>275</v>
      </c>
      <c r="G227" s="230"/>
      <c r="H227" s="233">
        <v>831.946</v>
      </c>
      <c r="I227" s="234"/>
      <c r="J227" s="234"/>
      <c r="K227" s="230"/>
      <c r="L227" s="230"/>
      <c r="M227" s="235"/>
      <c r="N227" s="236"/>
      <c r="O227" s="237"/>
      <c r="P227" s="237"/>
      <c r="Q227" s="237"/>
      <c r="R227" s="237"/>
      <c r="S227" s="237"/>
      <c r="T227" s="237"/>
      <c r="U227" s="237"/>
      <c r="V227" s="237"/>
      <c r="W227" s="237"/>
      <c r="X227" s="238"/>
      <c r="AT227" s="239" t="s">
        <v>139</v>
      </c>
      <c r="AU227" s="239" t="s">
        <v>79</v>
      </c>
      <c r="AV227" s="12" t="s">
        <v>79</v>
      </c>
      <c r="AW227" s="12" t="s">
        <v>5</v>
      </c>
      <c r="AX227" s="12" t="s">
        <v>72</v>
      </c>
      <c r="AY227" s="239" t="s">
        <v>128</v>
      </c>
    </row>
    <row r="228" spans="2:51" s="11" customFormat="1" ht="12">
      <c r="B228" s="218"/>
      <c r="C228" s="219"/>
      <c r="D228" s="220" t="s">
        <v>139</v>
      </c>
      <c r="E228" s="221" t="s">
        <v>1</v>
      </c>
      <c r="F228" s="222" t="s">
        <v>241</v>
      </c>
      <c r="G228" s="219"/>
      <c r="H228" s="221" t="s">
        <v>1</v>
      </c>
      <c r="I228" s="223"/>
      <c r="J228" s="223"/>
      <c r="K228" s="219"/>
      <c r="L228" s="219"/>
      <c r="M228" s="224"/>
      <c r="N228" s="225"/>
      <c r="O228" s="226"/>
      <c r="P228" s="226"/>
      <c r="Q228" s="226"/>
      <c r="R228" s="226"/>
      <c r="S228" s="226"/>
      <c r="T228" s="226"/>
      <c r="U228" s="226"/>
      <c r="V228" s="226"/>
      <c r="W228" s="226"/>
      <c r="X228" s="227"/>
      <c r="AT228" s="228" t="s">
        <v>139</v>
      </c>
      <c r="AU228" s="228" t="s">
        <v>79</v>
      </c>
      <c r="AV228" s="11" t="s">
        <v>77</v>
      </c>
      <c r="AW228" s="11" t="s">
        <v>5</v>
      </c>
      <c r="AX228" s="11" t="s">
        <v>72</v>
      </c>
      <c r="AY228" s="228" t="s">
        <v>128</v>
      </c>
    </row>
    <row r="229" spans="2:51" s="12" customFormat="1" ht="12">
      <c r="B229" s="229"/>
      <c r="C229" s="230"/>
      <c r="D229" s="220" t="s">
        <v>139</v>
      </c>
      <c r="E229" s="231" t="s">
        <v>1</v>
      </c>
      <c r="F229" s="232" t="s">
        <v>276</v>
      </c>
      <c r="G229" s="230"/>
      <c r="H229" s="233">
        <v>203.688</v>
      </c>
      <c r="I229" s="234"/>
      <c r="J229" s="234"/>
      <c r="K229" s="230"/>
      <c r="L229" s="230"/>
      <c r="M229" s="235"/>
      <c r="N229" s="236"/>
      <c r="O229" s="237"/>
      <c r="P229" s="237"/>
      <c r="Q229" s="237"/>
      <c r="R229" s="237"/>
      <c r="S229" s="237"/>
      <c r="T229" s="237"/>
      <c r="U229" s="237"/>
      <c r="V229" s="237"/>
      <c r="W229" s="237"/>
      <c r="X229" s="238"/>
      <c r="AT229" s="239" t="s">
        <v>139</v>
      </c>
      <c r="AU229" s="239" t="s">
        <v>79</v>
      </c>
      <c r="AV229" s="12" t="s">
        <v>79</v>
      </c>
      <c r="AW229" s="12" t="s">
        <v>5</v>
      </c>
      <c r="AX229" s="12" t="s">
        <v>72</v>
      </c>
      <c r="AY229" s="239" t="s">
        <v>128</v>
      </c>
    </row>
    <row r="230" spans="2:51" s="11" customFormat="1" ht="12">
      <c r="B230" s="218"/>
      <c r="C230" s="219"/>
      <c r="D230" s="220" t="s">
        <v>139</v>
      </c>
      <c r="E230" s="221" t="s">
        <v>1</v>
      </c>
      <c r="F230" s="222" t="s">
        <v>243</v>
      </c>
      <c r="G230" s="219"/>
      <c r="H230" s="221" t="s">
        <v>1</v>
      </c>
      <c r="I230" s="223"/>
      <c r="J230" s="223"/>
      <c r="K230" s="219"/>
      <c r="L230" s="219"/>
      <c r="M230" s="224"/>
      <c r="N230" s="225"/>
      <c r="O230" s="226"/>
      <c r="P230" s="226"/>
      <c r="Q230" s="226"/>
      <c r="R230" s="226"/>
      <c r="S230" s="226"/>
      <c r="T230" s="226"/>
      <c r="U230" s="226"/>
      <c r="V230" s="226"/>
      <c r="W230" s="226"/>
      <c r="X230" s="227"/>
      <c r="AT230" s="228" t="s">
        <v>139</v>
      </c>
      <c r="AU230" s="228" t="s">
        <v>79</v>
      </c>
      <c r="AV230" s="11" t="s">
        <v>77</v>
      </c>
      <c r="AW230" s="11" t="s">
        <v>5</v>
      </c>
      <c r="AX230" s="11" t="s">
        <v>72</v>
      </c>
      <c r="AY230" s="228" t="s">
        <v>128</v>
      </c>
    </row>
    <row r="231" spans="2:51" s="12" customFormat="1" ht="12">
      <c r="B231" s="229"/>
      <c r="C231" s="230"/>
      <c r="D231" s="220" t="s">
        <v>139</v>
      </c>
      <c r="E231" s="231" t="s">
        <v>1</v>
      </c>
      <c r="F231" s="232" t="s">
        <v>277</v>
      </c>
      <c r="G231" s="230"/>
      <c r="H231" s="233">
        <v>72.036</v>
      </c>
      <c r="I231" s="234"/>
      <c r="J231" s="234"/>
      <c r="K231" s="230"/>
      <c r="L231" s="230"/>
      <c r="M231" s="235"/>
      <c r="N231" s="236"/>
      <c r="O231" s="237"/>
      <c r="P231" s="237"/>
      <c r="Q231" s="237"/>
      <c r="R231" s="237"/>
      <c r="S231" s="237"/>
      <c r="T231" s="237"/>
      <c r="U231" s="237"/>
      <c r="V231" s="237"/>
      <c r="W231" s="237"/>
      <c r="X231" s="238"/>
      <c r="AT231" s="239" t="s">
        <v>139</v>
      </c>
      <c r="AU231" s="239" t="s">
        <v>79</v>
      </c>
      <c r="AV231" s="12" t="s">
        <v>79</v>
      </c>
      <c r="AW231" s="12" t="s">
        <v>5</v>
      </c>
      <c r="AX231" s="12" t="s">
        <v>72</v>
      </c>
      <c r="AY231" s="239" t="s">
        <v>128</v>
      </c>
    </row>
    <row r="232" spans="2:51" s="11" customFormat="1" ht="12">
      <c r="B232" s="218"/>
      <c r="C232" s="219"/>
      <c r="D232" s="220" t="s">
        <v>139</v>
      </c>
      <c r="E232" s="221" t="s">
        <v>1</v>
      </c>
      <c r="F232" s="222" t="s">
        <v>267</v>
      </c>
      <c r="G232" s="219"/>
      <c r="H232" s="221" t="s">
        <v>1</v>
      </c>
      <c r="I232" s="223"/>
      <c r="J232" s="223"/>
      <c r="K232" s="219"/>
      <c r="L232" s="219"/>
      <c r="M232" s="224"/>
      <c r="N232" s="225"/>
      <c r="O232" s="226"/>
      <c r="P232" s="226"/>
      <c r="Q232" s="226"/>
      <c r="R232" s="226"/>
      <c r="S232" s="226"/>
      <c r="T232" s="226"/>
      <c r="U232" s="226"/>
      <c r="V232" s="226"/>
      <c r="W232" s="226"/>
      <c r="X232" s="227"/>
      <c r="AT232" s="228" t="s">
        <v>139</v>
      </c>
      <c r="AU232" s="228" t="s">
        <v>79</v>
      </c>
      <c r="AV232" s="11" t="s">
        <v>77</v>
      </c>
      <c r="AW232" s="11" t="s">
        <v>5</v>
      </c>
      <c r="AX232" s="11" t="s">
        <v>72</v>
      </c>
      <c r="AY232" s="228" t="s">
        <v>128</v>
      </c>
    </row>
    <row r="233" spans="2:51" s="12" customFormat="1" ht="12">
      <c r="B233" s="229"/>
      <c r="C233" s="230"/>
      <c r="D233" s="220" t="s">
        <v>139</v>
      </c>
      <c r="E233" s="231" t="s">
        <v>1</v>
      </c>
      <c r="F233" s="232" t="s">
        <v>278</v>
      </c>
      <c r="G233" s="230"/>
      <c r="H233" s="233">
        <v>4.6</v>
      </c>
      <c r="I233" s="234"/>
      <c r="J233" s="234"/>
      <c r="K233" s="230"/>
      <c r="L233" s="230"/>
      <c r="M233" s="235"/>
      <c r="N233" s="236"/>
      <c r="O233" s="237"/>
      <c r="P233" s="237"/>
      <c r="Q233" s="237"/>
      <c r="R233" s="237"/>
      <c r="S233" s="237"/>
      <c r="T233" s="237"/>
      <c r="U233" s="237"/>
      <c r="V233" s="237"/>
      <c r="W233" s="237"/>
      <c r="X233" s="238"/>
      <c r="AT233" s="239" t="s">
        <v>139</v>
      </c>
      <c r="AU233" s="239" t="s">
        <v>79</v>
      </c>
      <c r="AV233" s="12" t="s">
        <v>79</v>
      </c>
      <c r="AW233" s="12" t="s">
        <v>5</v>
      </c>
      <c r="AX233" s="12" t="s">
        <v>72</v>
      </c>
      <c r="AY233" s="239" t="s">
        <v>128</v>
      </c>
    </row>
    <row r="234" spans="2:51" s="11" customFormat="1" ht="12">
      <c r="B234" s="218"/>
      <c r="C234" s="219"/>
      <c r="D234" s="220" t="s">
        <v>139</v>
      </c>
      <c r="E234" s="221" t="s">
        <v>1</v>
      </c>
      <c r="F234" s="222" t="s">
        <v>149</v>
      </c>
      <c r="G234" s="219"/>
      <c r="H234" s="221" t="s">
        <v>1</v>
      </c>
      <c r="I234" s="223"/>
      <c r="J234" s="223"/>
      <c r="K234" s="219"/>
      <c r="L234" s="219"/>
      <c r="M234" s="224"/>
      <c r="N234" s="225"/>
      <c r="O234" s="226"/>
      <c r="P234" s="226"/>
      <c r="Q234" s="226"/>
      <c r="R234" s="226"/>
      <c r="S234" s="226"/>
      <c r="T234" s="226"/>
      <c r="U234" s="226"/>
      <c r="V234" s="226"/>
      <c r="W234" s="226"/>
      <c r="X234" s="227"/>
      <c r="AT234" s="228" t="s">
        <v>139</v>
      </c>
      <c r="AU234" s="228" t="s">
        <v>79</v>
      </c>
      <c r="AV234" s="11" t="s">
        <v>77</v>
      </c>
      <c r="AW234" s="11" t="s">
        <v>5</v>
      </c>
      <c r="AX234" s="11" t="s">
        <v>72</v>
      </c>
      <c r="AY234" s="228" t="s">
        <v>128</v>
      </c>
    </row>
    <row r="235" spans="2:51" s="12" customFormat="1" ht="12">
      <c r="B235" s="229"/>
      <c r="C235" s="230"/>
      <c r="D235" s="220" t="s">
        <v>139</v>
      </c>
      <c r="E235" s="231" t="s">
        <v>1</v>
      </c>
      <c r="F235" s="232" t="s">
        <v>279</v>
      </c>
      <c r="G235" s="230"/>
      <c r="H235" s="233">
        <v>2.415</v>
      </c>
      <c r="I235" s="234"/>
      <c r="J235" s="234"/>
      <c r="K235" s="230"/>
      <c r="L235" s="230"/>
      <c r="M235" s="235"/>
      <c r="N235" s="236"/>
      <c r="O235" s="237"/>
      <c r="P235" s="237"/>
      <c r="Q235" s="237"/>
      <c r="R235" s="237"/>
      <c r="S235" s="237"/>
      <c r="T235" s="237"/>
      <c r="U235" s="237"/>
      <c r="V235" s="237"/>
      <c r="W235" s="237"/>
      <c r="X235" s="238"/>
      <c r="AT235" s="239" t="s">
        <v>139</v>
      </c>
      <c r="AU235" s="239" t="s">
        <v>79</v>
      </c>
      <c r="AV235" s="12" t="s">
        <v>79</v>
      </c>
      <c r="AW235" s="12" t="s">
        <v>5</v>
      </c>
      <c r="AX235" s="12" t="s">
        <v>72</v>
      </c>
      <c r="AY235" s="239" t="s">
        <v>128</v>
      </c>
    </row>
    <row r="236" spans="2:51" s="11" customFormat="1" ht="12">
      <c r="B236" s="218"/>
      <c r="C236" s="219"/>
      <c r="D236" s="220" t="s">
        <v>139</v>
      </c>
      <c r="E236" s="221" t="s">
        <v>1</v>
      </c>
      <c r="F236" s="222" t="s">
        <v>246</v>
      </c>
      <c r="G236" s="219"/>
      <c r="H236" s="221" t="s">
        <v>1</v>
      </c>
      <c r="I236" s="223"/>
      <c r="J236" s="223"/>
      <c r="K236" s="219"/>
      <c r="L236" s="219"/>
      <c r="M236" s="224"/>
      <c r="N236" s="225"/>
      <c r="O236" s="226"/>
      <c r="P236" s="226"/>
      <c r="Q236" s="226"/>
      <c r="R236" s="226"/>
      <c r="S236" s="226"/>
      <c r="T236" s="226"/>
      <c r="U236" s="226"/>
      <c r="V236" s="226"/>
      <c r="W236" s="226"/>
      <c r="X236" s="227"/>
      <c r="AT236" s="228" t="s">
        <v>139</v>
      </c>
      <c r="AU236" s="228" t="s">
        <v>79</v>
      </c>
      <c r="AV236" s="11" t="s">
        <v>77</v>
      </c>
      <c r="AW236" s="11" t="s">
        <v>5</v>
      </c>
      <c r="AX236" s="11" t="s">
        <v>72</v>
      </c>
      <c r="AY236" s="228" t="s">
        <v>128</v>
      </c>
    </row>
    <row r="237" spans="2:51" s="12" customFormat="1" ht="12">
      <c r="B237" s="229"/>
      <c r="C237" s="230"/>
      <c r="D237" s="220" t="s">
        <v>139</v>
      </c>
      <c r="E237" s="231" t="s">
        <v>1</v>
      </c>
      <c r="F237" s="232" t="s">
        <v>280</v>
      </c>
      <c r="G237" s="230"/>
      <c r="H237" s="233">
        <v>59.34</v>
      </c>
      <c r="I237" s="234"/>
      <c r="J237" s="234"/>
      <c r="K237" s="230"/>
      <c r="L237" s="230"/>
      <c r="M237" s="235"/>
      <c r="N237" s="236"/>
      <c r="O237" s="237"/>
      <c r="P237" s="237"/>
      <c r="Q237" s="237"/>
      <c r="R237" s="237"/>
      <c r="S237" s="237"/>
      <c r="T237" s="237"/>
      <c r="U237" s="237"/>
      <c r="V237" s="237"/>
      <c r="W237" s="237"/>
      <c r="X237" s="238"/>
      <c r="AT237" s="239" t="s">
        <v>139</v>
      </c>
      <c r="AU237" s="239" t="s">
        <v>79</v>
      </c>
      <c r="AV237" s="12" t="s">
        <v>79</v>
      </c>
      <c r="AW237" s="12" t="s">
        <v>5</v>
      </c>
      <c r="AX237" s="12" t="s">
        <v>72</v>
      </c>
      <c r="AY237" s="239" t="s">
        <v>128</v>
      </c>
    </row>
    <row r="238" spans="2:51" s="11" customFormat="1" ht="12">
      <c r="B238" s="218"/>
      <c r="C238" s="219"/>
      <c r="D238" s="220" t="s">
        <v>139</v>
      </c>
      <c r="E238" s="221" t="s">
        <v>1</v>
      </c>
      <c r="F238" s="222" t="s">
        <v>151</v>
      </c>
      <c r="G238" s="219"/>
      <c r="H238" s="221" t="s">
        <v>1</v>
      </c>
      <c r="I238" s="223"/>
      <c r="J238" s="223"/>
      <c r="K238" s="219"/>
      <c r="L238" s="219"/>
      <c r="M238" s="224"/>
      <c r="N238" s="225"/>
      <c r="O238" s="226"/>
      <c r="P238" s="226"/>
      <c r="Q238" s="226"/>
      <c r="R238" s="226"/>
      <c r="S238" s="226"/>
      <c r="T238" s="226"/>
      <c r="U238" s="226"/>
      <c r="V238" s="226"/>
      <c r="W238" s="226"/>
      <c r="X238" s="227"/>
      <c r="AT238" s="228" t="s">
        <v>139</v>
      </c>
      <c r="AU238" s="228" t="s">
        <v>79</v>
      </c>
      <c r="AV238" s="11" t="s">
        <v>77</v>
      </c>
      <c r="AW238" s="11" t="s">
        <v>5</v>
      </c>
      <c r="AX238" s="11" t="s">
        <v>72</v>
      </c>
      <c r="AY238" s="228" t="s">
        <v>128</v>
      </c>
    </row>
    <row r="239" spans="2:51" s="12" customFormat="1" ht="12">
      <c r="B239" s="229"/>
      <c r="C239" s="230"/>
      <c r="D239" s="220" t="s">
        <v>139</v>
      </c>
      <c r="E239" s="231" t="s">
        <v>1</v>
      </c>
      <c r="F239" s="232" t="s">
        <v>281</v>
      </c>
      <c r="G239" s="230"/>
      <c r="H239" s="233">
        <v>7.705</v>
      </c>
      <c r="I239" s="234"/>
      <c r="J239" s="234"/>
      <c r="K239" s="230"/>
      <c r="L239" s="230"/>
      <c r="M239" s="235"/>
      <c r="N239" s="236"/>
      <c r="O239" s="237"/>
      <c r="P239" s="237"/>
      <c r="Q239" s="237"/>
      <c r="R239" s="237"/>
      <c r="S239" s="237"/>
      <c r="T239" s="237"/>
      <c r="U239" s="237"/>
      <c r="V239" s="237"/>
      <c r="W239" s="237"/>
      <c r="X239" s="238"/>
      <c r="AT239" s="239" t="s">
        <v>139</v>
      </c>
      <c r="AU239" s="239" t="s">
        <v>79</v>
      </c>
      <c r="AV239" s="12" t="s">
        <v>79</v>
      </c>
      <c r="AW239" s="12" t="s">
        <v>5</v>
      </c>
      <c r="AX239" s="12" t="s">
        <v>72</v>
      </c>
      <c r="AY239" s="239" t="s">
        <v>128</v>
      </c>
    </row>
    <row r="240" spans="2:51" s="14" customFormat="1" ht="12">
      <c r="B240" s="251"/>
      <c r="C240" s="252"/>
      <c r="D240" s="220" t="s">
        <v>139</v>
      </c>
      <c r="E240" s="253" t="s">
        <v>1</v>
      </c>
      <c r="F240" s="254" t="s">
        <v>191</v>
      </c>
      <c r="G240" s="252"/>
      <c r="H240" s="255">
        <v>1181.7299999999998</v>
      </c>
      <c r="I240" s="256"/>
      <c r="J240" s="256"/>
      <c r="K240" s="252"/>
      <c r="L240" s="252"/>
      <c r="M240" s="257"/>
      <c r="N240" s="258"/>
      <c r="O240" s="259"/>
      <c r="P240" s="259"/>
      <c r="Q240" s="259"/>
      <c r="R240" s="259"/>
      <c r="S240" s="259"/>
      <c r="T240" s="259"/>
      <c r="U240" s="259"/>
      <c r="V240" s="259"/>
      <c r="W240" s="259"/>
      <c r="X240" s="260"/>
      <c r="AT240" s="261" t="s">
        <v>139</v>
      </c>
      <c r="AU240" s="261" t="s">
        <v>79</v>
      </c>
      <c r="AV240" s="14" t="s">
        <v>129</v>
      </c>
      <c r="AW240" s="14" t="s">
        <v>5</v>
      </c>
      <c r="AX240" s="14" t="s">
        <v>72</v>
      </c>
      <c r="AY240" s="261" t="s">
        <v>128</v>
      </c>
    </row>
    <row r="241" spans="2:51" s="13" customFormat="1" ht="12">
      <c r="B241" s="240"/>
      <c r="C241" s="241"/>
      <c r="D241" s="220" t="s">
        <v>139</v>
      </c>
      <c r="E241" s="242" t="s">
        <v>1</v>
      </c>
      <c r="F241" s="243" t="s">
        <v>142</v>
      </c>
      <c r="G241" s="241"/>
      <c r="H241" s="244">
        <v>1181.7299999999998</v>
      </c>
      <c r="I241" s="245"/>
      <c r="J241" s="245"/>
      <c r="K241" s="241"/>
      <c r="L241" s="241"/>
      <c r="M241" s="246"/>
      <c r="N241" s="247"/>
      <c r="O241" s="248"/>
      <c r="P241" s="248"/>
      <c r="Q241" s="248"/>
      <c r="R241" s="248"/>
      <c r="S241" s="248"/>
      <c r="T241" s="248"/>
      <c r="U241" s="248"/>
      <c r="V241" s="248"/>
      <c r="W241" s="248"/>
      <c r="X241" s="249"/>
      <c r="AT241" s="250" t="s">
        <v>139</v>
      </c>
      <c r="AU241" s="250" t="s">
        <v>79</v>
      </c>
      <c r="AV241" s="13" t="s">
        <v>137</v>
      </c>
      <c r="AW241" s="13" t="s">
        <v>5</v>
      </c>
      <c r="AX241" s="13" t="s">
        <v>77</v>
      </c>
      <c r="AY241" s="250" t="s">
        <v>128</v>
      </c>
    </row>
    <row r="242" spans="2:65" s="1" customFormat="1" ht="16.5" customHeight="1">
      <c r="B242" s="37"/>
      <c r="C242" s="205" t="s">
        <v>282</v>
      </c>
      <c r="D242" s="205" t="s">
        <v>132</v>
      </c>
      <c r="E242" s="206" t="s">
        <v>283</v>
      </c>
      <c r="F242" s="207" t="s">
        <v>284</v>
      </c>
      <c r="G242" s="208" t="s">
        <v>135</v>
      </c>
      <c r="H242" s="209">
        <v>2036.976</v>
      </c>
      <c r="I242" s="210"/>
      <c r="J242" s="210"/>
      <c r="K242" s="211">
        <f>ROUND(P242*H242,2)</f>
        <v>0</v>
      </c>
      <c r="L242" s="207" t="s">
        <v>136</v>
      </c>
      <c r="M242" s="42"/>
      <c r="N242" s="212" t="s">
        <v>1</v>
      </c>
      <c r="O242" s="213" t="s">
        <v>41</v>
      </c>
      <c r="P242" s="214">
        <f>I242+J242</f>
        <v>0</v>
      </c>
      <c r="Q242" s="214">
        <f>ROUND(I242*H242,2)</f>
        <v>0</v>
      </c>
      <c r="R242" s="214">
        <f>ROUND(J242*H242,2)</f>
        <v>0</v>
      </c>
      <c r="S242" s="78"/>
      <c r="T242" s="215">
        <f>S242*H242</f>
        <v>0</v>
      </c>
      <c r="U242" s="215">
        <v>0.00088</v>
      </c>
      <c r="V242" s="215">
        <f>U242*H242</f>
        <v>1.7925388800000002</v>
      </c>
      <c r="W242" s="215">
        <v>0</v>
      </c>
      <c r="X242" s="216">
        <f>W242*H242</f>
        <v>0</v>
      </c>
      <c r="AR242" s="16" t="s">
        <v>232</v>
      </c>
      <c r="AT242" s="16" t="s">
        <v>132</v>
      </c>
      <c r="AU242" s="16" t="s">
        <v>79</v>
      </c>
      <c r="AY242" s="16" t="s">
        <v>128</v>
      </c>
      <c r="BE242" s="217">
        <f>IF(O242="základní",K242,0)</f>
        <v>0</v>
      </c>
      <c r="BF242" s="217">
        <f>IF(O242="snížená",K242,0)</f>
        <v>0</v>
      </c>
      <c r="BG242" s="217">
        <f>IF(O242="zákl. přenesená",K242,0)</f>
        <v>0</v>
      </c>
      <c r="BH242" s="217">
        <f>IF(O242="sníž. přenesená",K242,0)</f>
        <v>0</v>
      </c>
      <c r="BI242" s="217">
        <f>IF(O242="nulová",K242,0)</f>
        <v>0</v>
      </c>
      <c r="BJ242" s="16" t="s">
        <v>77</v>
      </c>
      <c r="BK242" s="217">
        <f>ROUND(P242*H242,2)</f>
        <v>0</v>
      </c>
      <c r="BL242" s="16" t="s">
        <v>232</v>
      </c>
      <c r="BM242" s="16" t="s">
        <v>285</v>
      </c>
    </row>
    <row r="243" spans="2:51" s="11" customFormat="1" ht="12">
      <c r="B243" s="218"/>
      <c r="C243" s="219"/>
      <c r="D243" s="220" t="s">
        <v>139</v>
      </c>
      <c r="E243" s="221" t="s">
        <v>1</v>
      </c>
      <c r="F243" s="222" t="s">
        <v>286</v>
      </c>
      <c r="G243" s="219"/>
      <c r="H243" s="221" t="s">
        <v>1</v>
      </c>
      <c r="I243" s="223"/>
      <c r="J243" s="223"/>
      <c r="K243" s="219"/>
      <c r="L243" s="219"/>
      <c r="M243" s="224"/>
      <c r="N243" s="225"/>
      <c r="O243" s="226"/>
      <c r="P243" s="226"/>
      <c r="Q243" s="226"/>
      <c r="R243" s="226"/>
      <c r="S243" s="226"/>
      <c r="T243" s="226"/>
      <c r="U243" s="226"/>
      <c r="V243" s="226"/>
      <c r="W243" s="226"/>
      <c r="X243" s="227"/>
      <c r="AT243" s="228" t="s">
        <v>139</v>
      </c>
      <c r="AU243" s="228" t="s">
        <v>79</v>
      </c>
      <c r="AV243" s="11" t="s">
        <v>77</v>
      </c>
      <c r="AW243" s="11" t="s">
        <v>5</v>
      </c>
      <c r="AX243" s="11" t="s">
        <v>72</v>
      </c>
      <c r="AY243" s="228" t="s">
        <v>128</v>
      </c>
    </row>
    <row r="244" spans="2:51" s="11" customFormat="1" ht="12">
      <c r="B244" s="218"/>
      <c r="C244" s="219"/>
      <c r="D244" s="220" t="s">
        <v>139</v>
      </c>
      <c r="E244" s="221" t="s">
        <v>1</v>
      </c>
      <c r="F244" s="222" t="s">
        <v>140</v>
      </c>
      <c r="G244" s="219"/>
      <c r="H244" s="221" t="s">
        <v>1</v>
      </c>
      <c r="I244" s="223"/>
      <c r="J244" s="223"/>
      <c r="K244" s="219"/>
      <c r="L244" s="219"/>
      <c r="M244" s="224"/>
      <c r="N244" s="225"/>
      <c r="O244" s="226"/>
      <c r="P244" s="226"/>
      <c r="Q244" s="226"/>
      <c r="R244" s="226"/>
      <c r="S244" s="226"/>
      <c r="T244" s="226"/>
      <c r="U244" s="226"/>
      <c r="V244" s="226"/>
      <c r="W244" s="226"/>
      <c r="X244" s="227"/>
      <c r="AT244" s="228" t="s">
        <v>139</v>
      </c>
      <c r="AU244" s="228" t="s">
        <v>79</v>
      </c>
      <c r="AV244" s="11" t="s">
        <v>77</v>
      </c>
      <c r="AW244" s="11" t="s">
        <v>5</v>
      </c>
      <c r="AX244" s="11" t="s">
        <v>72</v>
      </c>
      <c r="AY244" s="228" t="s">
        <v>128</v>
      </c>
    </row>
    <row r="245" spans="2:51" s="12" customFormat="1" ht="12">
      <c r="B245" s="229"/>
      <c r="C245" s="230"/>
      <c r="D245" s="220" t="s">
        <v>139</v>
      </c>
      <c r="E245" s="231" t="s">
        <v>1</v>
      </c>
      <c r="F245" s="232" t="s">
        <v>240</v>
      </c>
      <c r="G245" s="230"/>
      <c r="H245" s="233">
        <v>722.44</v>
      </c>
      <c r="I245" s="234"/>
      <c r="J245" s="234"/>
      <c r="K245" s="230"/>
      <c r="L245" s="230"/>
      <c r="M245" s="235"/>
      <c r="N245" s="236"/>
      <c r="O245" s="237"/>
      <c r="P245" s="237"/>
      <c r="Q245" s="237"/>
      <c r="R245" s="237"/>
      <c r="S245" s="237"/>
      <c r="T245" s="237"/>
      <c r="U245" s="237"/>
      <c r="V245" s="237"/>
      <c r="W245" s="237"/>
      <c r="X245" s="238"/>
      <c r="AT245" s="239" t="s">
        <v>139</v>
      </c>
      <c r="AU245" s="239" t="s">
        <v>79</v>
      </c>
      <c r="AV245" s="12" t="s">
        <v>79</v>
      </c>
      <c r="AW245" s="12" t="s">
        <v>5</v>
      </c>
      <c r="AX245" s="12" t="s">
        <v>72</v>
      </c>
      <c r="AY245" s="239" t="s">
        <v>128</v>
      </c>
    </row>
    <row r="246" spans="2:51" s="11" customFormat="1" ht="12">
      <c r="B246" s="218"/>
      <c r="C246" s="219"/>
      <c r="D246" s="220" t="s">
        <v>139</v>
      </c>
      <c r="E246" s="221" t="s">
        <v>1</v>
      </c>
      <c r="F246" s="222" t="s">
        <v>241</v>
      </c>
      <c r="G246" s="219"/>
      <c r="H246" s="221" t="s">
        <v>1</v>
      </c>
      <c r="I246" s="223"/>
      <c r="J246" s="223"/>
      <c r="K246" s="219"/>
      <c r="L246" s="219"/>
      <c r="M246" s="224"/>
      <c r="N246" s="225"/>
      <c r="O246" s="226"/>
      <c r="P246" s="226"/>
      <c r="Q246" s="226"/>
      <c r="R246" s="226"/>
      <c r="S246" s="226"/>
      <c r="T246" s="226"/>
      <c r="U246" s="226"/>
      <c r="V246" s="226"/>
      <c r="W246" s="226"/>
      <c r="X246" s="227"/>
      <c r="AT246" s="228" t="s">
        <v>139</v>
      </c>
      <c r="AU246" s="228" t="s">
        <v>79</v>
      </c>
      <c r="AV246" s="11" t="s">
        <v>77</v>
      </c>
      <c r="AW246" s="11" t="s">
        <v>5</v>
      </c>
      <c r="AX246" s="11" t="s">
        <v>72</v>
      </c>
      <c r="AY246" s="228" t="s">
        <v>128</v>
      </c>
    </row>
    <row r="247" spans="2:51" s="12" customFormat="1" ht="12">
      <c r="B247" s="229"/>
      <c r="C247" s="230"/>
      <c r="D247" s="220" t="s">
        <v>139</v>
      </c>
      <c r="E247" s="231" t="s">
        <v>1</v>
      </c>
      <c r="F247" s="232" t="s">
        <v>242</v>
      </c>
      <c r="G247" s="230"/>
      <c r="H247" s="233">
        <v>177.12</v>
      </c>
      <c r="I247" s="234"/>
      <c r="J247" s="234"/>
      <c r="K247" s="230"/>
      <c r="L247" s="230"/>
      <c r="M247" s="235"/>
      <c r="N247" s="236"/>
      <c r="O247" s="237"/>
      <c r="P247" s="237"/>
      <c r="Q247" s="237"/>
      <c r="R247" s="237"/>
      <c r="S247" s="237"/>
      <c r="T247" s="237"/>
      <c r="U247" s="237"/>
      <c r="V247" s="237"/>
      <c r="W247" s="237"/>
      <c r="X247" s="238"/>
      <c r="AT247" s="239" t="s">
        <v>139</v>
      </c>
      <c r="AU247" s="239" t="s">
        <v>79</v>
      </c>
      <c r="AV247" s="12" t="s">
        <v>79</v>
      </c>
      <c r="AW247" s="12" t="s">
        <v>5</v>
      </c>
      <c r="AX247" s="12" t="s">
        <v>72</v>
      </c>
      <c r="AY247" s="239" t="s">
        <v>128</v>
      </c>
    </row>
    <row r="248" spans="2:51" s="11" customFormat="1" ht="12">
      <c r="B248" s="218"/>
      <c r="C248" s="219"/>
      <c r="D248" s="220" t="s">
        <v>139</v>
      </c>
      <c r="E248" s="221" t="s">
        <v>1</v>
      </c>
      <c r="F248" s="222" t="s">
        <v>243</v>
      </c>
      <c r="G248" s="219"/>
      <c r="H248" s="221" t="s">
        <v>1</v>
      </c>
      <c r="I248" s="223"/>
      <c r="J248" s="223"/>
      <c r="K248" s="219"/>
      <c r="L248" s="219"/>
      <c r="M248" s="224"/>
      <c r="N248" s="225"/>
      <c r="O248" s="226"/>
      <c r="P248" s="226"/>
      <c r="Q248" s="226"/>
      <c r="R248" s="226"/>
      <c r="S248" s="226"/>
      <c r="T248" s="226"/>
      <c r="U248" s="226"/>
      <c r="V248" s="226"/>
      <c r="W248" s="226"/>
      <c r="X248" s="227"/>
      <c r="AT248" s="228" t="s">
        <v>139</v>
      </c>
      <c r="AU248" s="228" t="s">
        <v>79</v>
      </c>
      <c r="AV248" s="11" t="s">
        <v>77</v>
      </c>
      <c r="AW248" s="11" t="s">
        <v>5</v>
      </c>
      <c r="AX248" s="11" t="s">
        <v>72</v>
      </c>
      <c r="AY248" s="228" t="s">
        <v>128</v>
      </c>
    </row>
    <row r="249" spans="2:51" s="12" customFormat="1" ht="12">
      <c r="B249" s="229"/>
      <c r="C249" s="230"/>
      <c r="D249" s="220" t="s">
        <v>139</v>
      </c>
      <c r="E249" s="231" t="s">
        <v>1</v>
      </c>
      <c r="F249" s="232" t="s">
        <v>244</v>
      </c>
      <c r="G249" s="230"/>
      <c r="H249" s="233">
        <v>69.165</v>
      </c>
      <c r="I249" s="234"/>
      <c r="J249" s="234"/>
      <c r="K249" s="230"/>
      <c r="L249" s="230"/>
      <c r="M249" s="235"/>
      <c r="N249" s="236"/>
      <c r="O249" s="237"/>
      <c r="P249" s="237"/>
      <c r="Q249" s="237"/>
      <c r="R249" s="237"/>
      <c r="S249" s="237"/>
      <c r="T249" s="237"/>
      <c r="U249" s="237"/>
      <c r="V249" s="237"/>
      <c r="W249" s="237"/>
      <c r="X249" s="238"/>
      <c r="AT249" s="239" t="s">
        <v>139</v>
      </c>
      <c r="AU249" s="239" t="s">
        <v>79</v>
      </c>
      <c r="AV249" s="12" t="s">
        <v>79</v>
      </c>
      <c r="AW249" s="12" t="s">
        <v>5</v>
      </c>
      <c r="AX249" s="12" t="s">
        <v>72</v>
      </c>
      <c r="AY249" s="239" t="s">
        <v>128</v>
      </c>
    </row>
    <row r="250" spans="2:51" s="11" customFormat="1" ht="12">
      <c r="B250" s="218"/>
      <c r="C250" s="219"/>
      <c r="D250" s="220" t="s">
        <v>139</v>
      </c>
      <c r="E250" s="221" t="s">
        <v>1</v>
      </c>
      <c r="F250" s="222" t="s">
        <v>267</v>
      </c>
      <c r="G250" s="219"/>
      <c r="H250" s="221" t="s">
        <v>1</v>
      </c>
      <c r="I250" s="223"/>
      <c r="J250" s="223"/>
      <c r="K250" s="219"/>
      <c r="L250" s="219"/>
      <c r="M250" s="224"/>
      <c r="N250" s="225"/>
      <c r="O250" s="226"/>
      <c r="P250" s="226"/>
      <c r="Q250" s="226"/>
      <c r="R250" s="226"/>
      <c r="S250" s="226"/>
      <c r="T250" s="226"/>
      <c r="U250" s="226"/>
      <c r="V250" s="226"/>
      <c r="W250" s="226"/>
      <c r="X250" s="227"/>
      <c r="AT250" s="228" t="s">
        <v>139</v>
      </c>
      <c r="AU250" s="228" t="s">
        <v>79</v>
      </c>
      <c r="AV250" s="11" t="s">
        <v>77</v>
      </c>
      <c r="AW250" s="11" t="s">
        <v>5</v>
      </c>
      <c r="AX250" s="11" t="s">
        <v>72</v>
      </c>
      <c r="AY250" s="228" t="s">
        <v>128</v>
      </c>
    </row>
    <row r="251" spans="2:51" s="12" customFormat="1" ht="12">
      <c r="B251" s="229"/>
      <c r="C251" s="230"/>
      <c r="D251" s="220" t="s">
        <v>139</v>
      </c>
      <c r="E251" s="231" t="s">
        <v>1</v>
      </c>
      <c r="F251" s="232" t="s">
        <v>268</v>
      </c>
      <c r="G251" s="230"/>
      <c r="H251" s="233">
        <v>4</v>
      </c>
      <c r="I251" s="234"/>
      <c r="J251" s="234"/>
      <c r="K251" s="230"/>
      <c r="L251" s="230"/>
      <c r="M251" s="235"/>
      <c r="N251" s="236"/>
      <c r="O251" s="237"/>
      <c r="P251" s="237"/>
      <c r="Q251" s="237"/>
      <c r="R251" s="237"/>
      <c r="S251" s="237"/>
      <c r="T251" s="237"/>
      <c r="U251" s="237"/>
      <c r="V251" s="237"/>
      <c r="W251" s="237"/>
      <c r="X251" s="238"/>
      <c r="AT251" s="239" t="s">
        <v>139</v>
      </c>
      <c r="AU251" s="239" t="s">
        <v>79</v>
      </c>
      <c r="AV251" s="12" t="s">
        <v>79</v>
      </c>
      <c r="AW251" s="12" t="s">
        <v>5</v>
      </c>
      <c r="AX251" s="12" t="s">
        <v>72</v>
      </c>
      <c r="AY251" s="239" t="s">
        <v>128</v>
      </c>
    </row>
    <row r="252" spans="2:51" s="11" customFormat="1" ht="12">
      <c r="B252" s="218"/>
      <c r="C252" s="219"/>
      <c r="D252" s="220" t="s">
        <v>139</v>
      </c>
      <c r="E252" s="221" t="s">
        <v>1</v>
      </c>
      <c r="F252" s="222" t="s">
        <v>149</v>
      </c>
      <c r="G252" s="219"/>
      <c r="H252" s="221" t="s">
        <v>1</v>
      </c>
      <c r="I252" s="223"/>
      <c r="J252" s="223"/>
      <c r="K252" s="219"/>
      <c r="L252" s="219"/>
      <c r="M252" s="224"/>
      <c r="N252" s="225"/>
      <c r="O252" s="226"/>
      <c r="P252" s="226"/>
      <c r="Q252" s="226"/>
      <c r="R252" s="226"/>
      <c r="S252" s="226"/>
      <c r="T252" s="226"/>
      <c r="U252" s="226"/>
      <c r="V252" s="226"/>
      <c r="W252" s="226"/>
      <c r="X252" s="227"/>
      <c r="AT252" s="228" t="s">
        <v>139</v>
      </c>
      <c r="AU252" s="228" t="s">
        <v>79</v>
      </c>
      <c r="AV252" s="11" t="s">
        <v>77</v>
      </c>
      <c r="AW252" s="11" t="s">
        <v>5</v>
      </c>
      <c r="AX252" s="11" t="s">
        <v>72</v>
      </c>
      <c r="AY252" s="228" t="s">
        <v>128</v>
      </c>
    </row>
    <row r="253" spans="2:51" s="12" customFormat="1" ht="12">
      <c r="B253" s="229"/>
      <c r="C253" s="230"/>
      <c r="D253" s="220" t="s">
        <v>139</v>
      </c>
      <c r="E253" s="231" t="s">
        <v>1</v>
      </c>
      <c r="F253" s="232" t="s">
        <v>287</v>
      </c>
      <c r="G253" s="230"/>
      <c r="H253" s="233">
        <v>3.85</v>
      </c>
      <c r="I253" s="234"/>
      <c r="J253" s="234"/>
      <c r="K253" s="230"/>
      <c r="L253" s="230"/>
      <c r="M253" s="235"/>
      <c r="N253" s="236"/>
      <c r="O253" s="237"/>
      <c r="P253" s="237"/>
      <c r="Q253" s="237"/>
      <c r="R253" s="237"/>
      <c r="S253" s="237"/>
      <c r="T253" s="237"/>
      <c r="U253" s="237"/>
      <c r="V253" s="237"/>
      <c r="W253" s="237"/>
      <c r="X253" s="238"/>
      <c r="AT253" s="239" t="s">
        <v>139</v>
      </c>
      <c r="AU253" s="239" t="s">
        <v>79</v>
      </c>
      <c r="AV253" s="12" t="s">
        <v>79</v>
      </c>
      <c r="AW253" s="12" t="s">
        <v>5</v>
      </c>
      <c r="AX253" s="12" t="s">
        <v>72</v>
      </c>
      <c r="AY253" s="239" t="s">
        <v>128</v>
      </c>
    </row>
    <row r="254" spans="2:51" s="11" customFormat="1" ht="12">
      <c r="B254" s="218"/>
      <c r="C254" s="219"/>
      <c r="D254" s="220" t="s">
        <v>139</v>
      </c>
      <c r="E254" s="221" t="s">
        <v>1</v>
      </c>
      <c r="F254" s="222" t="s">
        <v>246</v>
      </c>
      <c r="G254" s="219"/>
      <c r="H254" s="221" t="s">
        <v>1</v>
      </c>
      <c r="I254" s="223"/>
      <c r="J254" s="223"/>
      <c r="K254" s="219"/>
      <c r="L254" s="219"/>
      <c r="M254" s="224"/>
      <c r="N254" s="225"/>
      <c r="O254" s="226"/>
      <c r="P254" s="226"/>
      <c r="Q254" s="226"/>
      <c r="R254" s="226"/>
      <c r="S254" s="226"/>
      <c r="T254" s="226"/>
      <c r="U254" s="226"/>
      <c r="V254" s="226"/>
      <c r="W254" s="226"/>
      <c r="X254" s="227"/>
      <c r="AT254" s="228" t="s">
        <v>139</v>
      </c>
      <c r="AU254" s="228" t="s">
        <v>79</v>
      </c>
      <c r="AV254" s="11" t="s">
        <v>77</v>
      </c>
      <c r="AW254" s="11" t="s">
        <v>5</v>
      </c>
      <c r="AX254" s="11" t="s">
        <v>72</v>
      </c>
      <c r="AY254" s="228" t="s">
        <v>128</v>
      </c>
    </row>
    <row r="255" spans="2:51" s="12" customFormat="1" ht="12">
      <c r="B255" s="229"/>
      <c r="C255" s="230"/>
      <c r="D255" s="220" t="s">
        <v>139</v>
      </c>
      <c r="E255" s="231" t="s">
        <v>1</v>
      </c>
      <c r="F255" s="232" t="s">
        <v>288</v>
      </c>
      <c r="G255" s="230"/>
      <c r="H255" s="233">
        <v>26.76</v>
      </c>
      <c r="I255" s="234"/>
      <c r="J255" s="234"/>
      <c r="K255" s="230"/>
      <c r="L255" s="230"/>
      <c r="M255" s="235"/>
      <c r="N255" s="236"/>
      <c r="O255" s="237"/>
      <c r="P255" s="237"/>
      <c r="Q255" s="237"/>
      <c r="R255" s="237"/>
      <c r="S255" s="237"/>
      <c r="T255" s="237"/>
      <c r="U255" s="237"/>
      <c r="V255" s="237"/>
      <c r="W255" s="237"/>
      <c r="X255" s="238"/>
      <c r="AT255" s="239" t="s">
        <v>139</v>
      </c>
      <c r="AU255" s="239" t="s">
        <v>79</v>
      </c>
      <c r="AV255" s="12" t="s">
        <v>79</v>
      </c>
      <c r="AW255" s="12" t="s">
        <v>5</v>
      </c>
      <c r="AX255" s="12" t="s">
        <v>72</v>
      </c>
      <c r="AY255" s="239" t="s">
        <v>128</v>
      </c>
    </row>
    <row r="256" spans="2:51" s="11" customFormat="1" ht="12">
      <c r="B256" s="218"/>
      <c r="C256" s="219"/>
      <c r="D256" s="220" t="s">
        <v>139</v>
      </c>
      <c r="E256" s="221" t="s">
        <v>1</v>
      </c>
      <c r="F256" s="222" t="s">
        <v>151</v>
      </c>
      <c r="G256" s="219"/>
      <c r="H256" s="221" t="s">
        <v>1</v>
      </c>
      <c r="I256" s="223"/>
      <c r="J256" s="223"/>
      <c r="K256" s="219"/>
      <c r="L256" s="219"/>
      <c r="M256" s="224"/>
      <c r="N256" s="225"/>
      <c r="O256" s="226"/>
      <c r="P256" s="226"/>
      <c r="Q256" s="226"/>
      <c r="R256" s="226"/>
      <c r="S256" s="226"/>
      <c r="T256" s="226"/>
      <c r="U256" s="226"/>
      <c r="V256" s="226"/>
      <c r="W256" s="226"/>
      <c r="X256" s="227"/>
      <c r="AT256" s="228" t="s">
        <v>139</v>
      </c>
      <c r="AU256" s="228" t="s">
        <v>79</v>
      </c>
      <c r="AV256" s="11" t="s">
        <v>77</v>
      </c>
      <c r="AW256" s="11" t="s">
        <v>5</v>
      </c>
      <c r="AX256" s="11" t="s">
        <v>72</v>
      </c>
      <c r="AY256" s="228" t="s">
        <v>128</v>
      </c>
    </row>
    <row r="257" spans="2:51" s="12" customFormat="1" ht="12">
      <c r="B257" s="229"/>
      <c r="C257" s="230"/>
      <c r="D257" s="220" t="s">
        <v>139</v>
      </c>
      <c r="E257" s="231" t="s">
        <v>1</v>
      </c>
      <c r="F257" s="232" t="s">
        <v>289</v>
      </c>
      <c r="G257" s="230"/>
      <c r="H257" s="233">
        <v>10.05</v>
      </c>
      <c r="I257" s="234"/>
      <c r="J257" s="234"/>
      <c r="K257" s="230"/>
      <c r="L257" s="230"/>
      <c r="M257" s="235"/>
      <c r="N257" s="236"/>
      <c r="O257" s="237"/>
      <c r="P257" s="237"/>
      <c r="Q257" s="237"/>
      <c r="R257" s="237"/>
      <c r="S257" s="237"/>
      <c r="T257" s="237"/>
      <c r="U257" s="237"/>
      <c r="V257" s="237"/>
      <c r="W257" s="237"/>
      <c r="X257" s="238"/>
      <c r="AT257" s="239" t="s">
        <v>139</v>
      </c>
      <c r="AU257" s="239" t="s">
        <v>79</v>
      </c>
      <c r="AV257" s="12" t="s">
        <v>79</v>
      </c>
      <c r="AW257" s="12" t="s">
        <v>5</v>
      </c>
      <c r="AX257" s="12" t="s">
        <v>72</v>
      </c>
      <c r="AY257" s="239" t="s">
        <v>128</v>
      </c>
    </row>
    <row r="258" spans="2:51" s="14" customFormat="1" ht="12">
      <c r="B258" s="251"/>
      <c r="C258" s="252"/>
      <c r="D258" s="220" t="s">
        <v>139</v>
      </c>
      <c r="E258" s="253" t="s">
        <v>1</v>
      </c>
      <c r="F258" s="254" t="s">
        <v>191</v>
      </c>
      <c r="G258" s="252"/>
      <c r="H258" s="255">
        <v>1013.385</v>
      </c>
      <c r="I258" s="256"/>
      <c r="J258" s="256"/>
      <c r="K258" s="252"/>
      <c r="L258" s="252"/>
      <c r="M258" s="257"/>
      <c r="N258" s="258"/>
      <c r="O258" s="259"/>
      <c r="P258" s="259"/>
      <c r="Q258" s="259"/>
      <c r="R258" s="259"/>
      <c r="S258" s="259"/>
      <c r="T258" s="259"/>
      <c r="U258" s="259"/>
      <c r="V258" s="259"/>
      <c r="W258" s="259"/>
      <c r="X258" s="260"/>
      <c r="AT258" s="261" t="s">
        <v>139</v>
      </c>
      <c r="AU258" s="261" t="s">
        <v>79</v>
      </c>
      <c r="AV258" s="14" t="s">
        <v>129</v>
      </c>
      <c r="AW258" s="14" t="s">
        <v>5</v>
      </c>
      <c r="AX258" s="14" t="s">
        <v>72</v>
      </c>
      <c r="AY258" s="261" t="s">
        <v>128</v>
      </c>
    </row>
    <row r="259" spans="2:51" s="11" customFormat="1" ht="12">
      <c r="B259" s="218"/>
      <c r="C259" s="219"/>
      <c r="D259" s="220" t="s">
        <v>139</v>
      </c>
      <c r="E259" s="221" t="s">
        <v>1</v>
      </c>
      <c r="F259" s="222" t="s">
        <v>290</v>
      </c>
      <c r="G259" s="219"/>
      <c r="H259" s="221" t="s">
        <v>1</v>
      </c>
      <c r="I259" s="223"/>
      <c r="J259" s="223"/>
      <c r="K259" s="219"/>
      <c r="L259" s="219"/>
      <c r="M259" s="224"/>
      <c r="N259" s="225"/>
      <c r="O259" s="226"/>
      <c r="P259" s="226"/>
      <c r="Q259" s="226"/>
      <c r="R259" s="226"/>
      <c r="S259" s="226"/>
      <c r="T259" s="226"/>
      <c r="U259" s="226"/>
      <c r="V259" s="226"/>
      <c r="W259" s="226"/>
      <c r="X259" s="227"/>
      <c r="AT259" s="228" t="s">
        <v>139</v>
      </c>
      <c r="AU259" s="228" t="s">
        <v>79</v>
      </c>
      <c r="AV259" s="11" t="s">
        <v>77</v>
      </c>
      <c r="AW259" s="11" t="s">
        <v>5</v>
      </c>
      <c r="AX259" s="11" t="s">
        <v>72</v>
      </c>
      <c r="AY259" s="228" t="s">
        <v>128</v>
      </c>
    </row>
    <row r="260" spans="2:51" s="11" customFormat="1" ht="12">
      <c r="B260" s="218"/>
      <c r="C260" s="219"/>
      <c r="D260" s="220" t="s">
        <v>139</v>
      </c>
      <c r="E260" s="221" t="s">
        <v>1</v>
      </c>
      <c r="F260" s="222" t="s">
        <v>140</v>
      </c>
      <c r="G260" s="219"/>
      <c r="H260" s="221" t="s">
        <v>1</v>
      </c>
      <c r="I260" s="223"/>
      <c r="J260" s="223"/>
      <c r="K260" s="219"/>
      <c r="L260" s="219"/>
      <c r="M260" s="224"/>
      <c r="N260" s="225"/>
      <c r="O260" s="226"/>
      <c r="P260" s="226"/>
      <c r="Q260" s="226"/>
      <c r="R260" s="226"/>
      <c r="S260" s="226"/>
      <c r="T260" s="226"/>
      <c r="U260" s="226"/>
      <c r="V260" s="226"/>
      <c r="W260" s="226"/>
      <c r="X260" s="227"/>
      <c r="AT260" s="228" t="s">
        <v>139</v>
      </c>
      <c r="AU260" s="228" t="s">
        <v>79</v>
      </c>
      <c r="AV260" s="11" t="s">
        <v>77</v>
      </c>
      <c r="AW260" s="11" t="s">
        <v>5</v>
      </c>
      <c r="AX260" s="11" t="s">
        <v>72</v>
      </c>
      <c r="AY260" s="228" t="s">
        <v>128</v>
      </c>
    </row>
    <row r="261" spans="2:51" s="12" customFormat="1" ht="12">
      <c r="B261" s="229"/>
      <c r="C261" s="230"/>
      <c r="D261" s="220" t="s">
        <v>139</v>
      </c>
      <c r="E261" s="231" t="s">
        <v>1</v>
      </c>
      <c r="F261" s="232" t="s">
        <v>291</v>
      </c>
      <c r="G261" s="230"/>
      <c r="H261" s="233">
        <v>683.977</v>
      </c>
      <c r="I261" s="234"/>
      <c r="J261" s="234"/>
      <c r="K261" s="230"/>
      <c r="L261" s="230"/>
      <c r="M261" s="235"/>
      <c r="N261" s="236"/>
      <c r="O261" s="237"/>
      <c r="P261" s="237"/>
      <c r="Q261" s="237"/>
      <c r="R261" s="237"/>
      <c r="S261" s="237"/>
      <c r="T261" s="237"/>
      <c r="U261" s="237"/>
      <c r="V261" s="237"/>
      <c r="W261" s="237"/>
      <c r="X261" s="238"/>
      <c r="AT261" s="239" t="s">
        <v>139</v>
      </c>
      <c r="AU261" s="239" t="s">
        <v>79</v>
      </c>
      <c r="AV261" s="12" t="s">
        <v>79</v>
      </c>
      <c r="AW261" s="12" t="s">
        <v>5</v>
      </c>
      <c r="AX261" s="12" t="s">
        <v>72</v>
      </c>
      <c r="AY261" s="239" t="s">
        <v>128</v>
      </c>
    </row>
    <row r="262" spans="2:51" s="11" customFormat="1" ht="12">
      <c r="B262" s="218"/>
      <c r="C262" s="219"/>
      <c r="D262" s="220" t="s">
        <v>139</v>
      </c>
      <c r="E262" s="221" t="s">
        <v>1</v>
      </c>
      <c r="F262" s="222" t="s">
        <v>241</v>
      </c>
      <c r="G262" s="219"/>
      <c r="H262" s="221" t="s">
        <v>1</v>
      </c>
      <c r="I262" s="223"/>
      <c r="J262" s="223"/>
      <c r="K262" s="219"/>
      <c r="L262" s="219"/>
      <c r="M262" s="224"/>
      <c r="N262" s="225"/>
      <c r="O262" s="226"/>
      <c r="P262" s="226"/>
      <c r="Q262" s="226"/>
      <c r="R262" s="226"/>
      <c r="S262" s="226"/>
      <c r="T262" s="226"/>
      <c r="U262" s="226"/>
      <c r="V262" s="226"/>
      <c r="W262" s="226"/>
      <c r="X262" s="227"/>
      <c r="AT262" s="228" t="s">
        <v>139</v>
      </c>
      <c r="AU262" s="228" t="s">
        <v>79</v>
      </c>
      <c r="AV262" s="11" t="s">
        <v>77</v>
      </c>
      <c r="AW262" s="11" t="s">
        <v>5</v>
      </c>
      <c r="AX262" s="11" t="s">
        <v>72</v>
      </c>
      <c r="AY262" s="228" t="s">
        <v>128</v>
      </c>
    </row>
    <row r="263" spans="2:51" s="12" customFormat="1" ht="12">
      <c r="B263" s="229"/>
      <c r="C263" s="230"/>
      <c r="D263" s="220" t="s">
        <v>139</v>
      </c>
      <c r="E263" s="231" t="s">
        <v>1</v>
      </c>
      <c r="F263" s="232" t="s">
        <v>292</v>
      </c>
      <c r="G263" s="230"/>
      <c r="H263" s="233">
        <v>170.72</v>
      </c>
      <c r="I263" s="234"/>
      <c r="J263" s="234"/>
      <c r="K263" s="230"/>
      <c r="L263" s="230"/>
      <c r="M263" s="235"/>
      <c r="N263" s="236"/>
      <c r="O263" s="237"/>
      <c r="P263" s="237"/>
      <c r="Q263" s="237"/>
      <c r="R263" s="237"/>
      <c r="S263" s="237"/>
      <c r="T263" s="237"/>
      <c r="U263" s="237"/>
      <c r="V263" s="237"/>
      <c r="W263" s="237"/>
      <c r="X263" s="238"/>
      <c r="AT263" s="239" t="s">
        <v>139</v>
      </c>
      <c r="AU263" s="239" t="s">
        <v>79</v>
      </c>
      <c r="AV263" s="12" t="s">
        <v>79</v>
      </c>
      <c r="AW263" s="12" t="s">
        <v>5</v>
      </c>
      <c r="AX263" s="12" t="s">
        <v>72</v>
      </c>
      <c r="AY263" s="239" t="s">
        <v>128</v>
      </c>
    </row>
    <row r="264" spans="2:51" s="11" customFormat="1" ht="12">
      <c r="B264" s="218"/>
      <c r="C264" s="219"/>
      <c r="D264" s="220" t="s">
        <v>139</v>
      </c>
      <c r="E264" s="221" t="s">
        <v>1</v>
      </c>
      <c r="F264" s="222" t="s">
        <v>243</v>
      </c>
      <c r="G264" s="219"/>
      <c r="H264" s="221" t="s">
        <v>1</v>
      </c>
      <c r="I264" s="223"/>
      <c r="J264" s="223"/>
      <c r="K264" s="219"/>
      <c r="L264" s="219"/>
      <c r="M264" s="224"/>
      <c r="N264" s="225"/>
      <c r="O264" s="226"/>
      <c r="P264" s="226"/>
      <c r="Q264" s="226"/>
      <c r="R264" s="226"/>
      <c r="S264" s="226"/>
      <c r="T264" s="226"/>
      <c r="U264" s="226"/>
      <c r="V264" s="226"/>
      <c r="W264" s="226"/>
      <c r="X264" s="227"/>
      <c r="AT264" s="228" t="s">
        <v>139</v>
      </c>
      <c r="AU264" s="228" t="s">
        <v>79</v>
      </c>
      <c r="AV264" s="11" t="s">
        <v>77</v>
      </c>
      <c r="AW264" s="11" t="s">
        <v>5</v>
      </c>
      <c r="AX264" s="11" t="s">
        <v>72</v>
      </c>
      <c r="AY264" s="228" t="s">
        <v>128</v>
      </c>
    </row>
    <row r="265" spans="2:51" s="12" customFormat="1" ht="12">
      <c r="B265" s="229"/>
      <c r="C265" s="230"/>
      <c r="D265" s="220" t="s">
        <v>139</v>
      </c>
      <c r="E265" s="231" t="s">
        <v>1</v>
      </c>
      <c r="F265" s="232" t="s">
        <v>266</v>
      </c>
      <c r="G265" s="230"/>
      <c r="H265" s="233">
        <v>62.64</v>
      </c>
      <c r="I265" s="234"/>
      <c r="J265" s="234"/>
      <c r="K265" s="230"/>
      <c r="L265" s="230"/>
      <c r="M265" s="235"/>
      <c r="N265" s="236"/>
      <c r="O265" s="237"/>
      <c r="P265" s="237"/>
      <c r="Q265" s="237"/>
      <c r="R265" s="237"/>
      <c r="S265" s="237"/>
      <c r="T265" s="237"/>
      <c r="U265" s="237"/>
      <c r="V265" s="237"/>
      <c r="W265" s="237"/>
      <c r="X265" s="238"/>
      <c r="AT265" s="239" t="s">
        <v>139</v>
      </c>
      <c r="AU265" s="239" t="s">
        <v>79</v>
      </c>
      <c r="AV265" s="12" t="s">
        <v>79</v>
      </c>
      <c r="AW265" s="12" t="s">
        <v>5</v>
      </c>
      <c r="AX265" s="12" t="s">
        <v>72</v>
      </c>
      <c r="AY265" s="239" t="s">
        <v>128</v>
      </c>
    </row>
    <row r="266" spans="2:51" s="11" customFormat="1" ht="12">
      <c r="B266" s="218"/>
      <c r="C266" s="219"/>
      <c r="D266" s="220" t="s">
        <v>139</v>
      </c>
      <c r="E266" s="221" t="s">
        <v>1</v>
      </c>
      <c r="F266" s="222" t="s">
        <v>246</v>
      </c>
      <c r="G266" s="219"/>
      <c r="H266" s="221" t="s">
        <v>1</v>
      </c>
      <c r="I266" s="223"/>
      <c r="J266" s="223"/>
      <c r="K266" s="219"/>
      <c r="L266" s="219"/>
      <c r="M266" s="224"/>
      <c r="N266" s="225"/>
      <c r="O266" s="226"/>
      <c r="P266" s="226"/>
      <c r="Q266" s="226"/>
      <c r="R266" s="226"/>
      <c r="S266" s="226"/>
      <c r="T266" s="226"/>
      <c r="U266" s="226"/>
      <c r="V266" s="226"/>
      <c r="W266" s="226"/>
      <c r="X266" s="227"/>
      <c r="AT266" s="228" t="s">
        <v>139</v>
      </c>
      <c r="AU266" s="228" t="s">
        <v>79</v>
      </c>
      <c r="AV266" s="11" t="s">
        <v>77</v>
      </c>
      <c r="AW266" s="11" t="s">
        <v>5</v>
      </c>
      <c r="AX266" s="11" t="s">
        <v>72</v>
      </c>
      <c r="AY266" s="228" t="s">
        <v>128</v>
      </c>
    </row>
    <row r="267" spans="2:51" s="12" customFormat="1" ht="12">
      <c r="B267" s="229"/>
      <c r="C267" s="230"/>
      <c r="D267" s="220" t="s">
        <v>139</v>
      </c>
      <c r="E267" s="231" t="s">
        <v>1</v>
      </c>
      <c r="F267" s="232" t="s">
        <v>270</v>
      </c>
      <c r="G267" s="230"/>
      <c r="H267" s="233">
        <v>51.6</v>
      </c>
      <c r="I267" s="234"/>
      <c r="J267" s="234"/>
      <c r="K267" s="230"/>
      <c r="L267" s="230"/>
      <c r="M267" s="235"/>
      <c r="N267" s="236"/>
      <c r="O267" s="237"/>
      <c r="P267" s="237"/>
      <c r="Q267" s="237"/>
      <c r="R267" s="237"/>
      <c r="S267" s="237"/>
      <c r="T267" s="237"/>
      <c r="U267" s="237"/>
      <c r="V267" s="237"/>
      <c r="W267" s="237"/>
      <c r="X267" s="238"/>
      <c r="AT267" s="239" t="s">
        <v>139</v>
      </c>
      <c r="AU267" s="239" t="s">
        <v>79</v>
      </c>
      <c r="AV267" s="12" t="s">
        <v>79</v>
      </c>
      <c r="AW267" s="12" t="s">
        <v>5</v>
      </c>
      <c r="AX267" s="12" t="s">
        <v>72</v>
      </c>
      <c r="AY267" s="239" t="s">
        <v>128</v>
      </c>
    </row>
    <row r="268" spans="2:51" s="14" customFormat="1" ht="12">
      <c r="B268" s="251"/>
      <c r="C268" s="252"/>
      <c r="D268" s="220" t="s">
        <v>139</v>
      </c>
      <c r="E268" s="253" t="s">
        <v>1</v>
      </c>
      <c r="F268" s="254" t="s">
        <v>191</v>
      </c>
      <c r="G268" s="252"/>
      <c r="H268" s="255">
        <v>968.937</v>
      </c>
      <c r="I268" s="256"/>
      <c r="J268" s="256"/>
      <c r="K268" s="252"/>
      <c r="L268" s="252"/>
      <c r="M268" s="257"/>
      <c r="N268" s="258"/>
      <c r="O268" s="259"/>
      <c r="P268" s="259"/>
      <c r="Q268" s="259"/>
      <c r="R268" s="259"/>
      <c r="S268" s="259"/>
      <c r="T268" s="259"/>
      <c r="U268" s="259"/>
      <c r="V268" s="259"/>
      <c r="W268" s="259"/>
      <c r="X268" s="260"/>
      <c r="AT268" s="261" t="s">
        <v>139</v>
      </c>
      <c r="AU268" s="261" t="s">
        <v>79</v>
      </c>
      <c r="AV268" s="14" t="s">
        <v>129</v>
      </c>
      <c r="AW268" s="14" t="s">
        <v>5</v>
      </c>
      <c r="AX268" s="14" t="s">
        <v>72</v>
      </c>
      <c r="AY268" s="261" t="s">
        <v>128</v>
      </c>
    </row>
    <row r="269" spans="2:51" s="11" customFormat="1" ht="12">
      <c r="B269" s="218"/>
      <c r="C269" s="219"/>
      <c r="D269" s="220" t="s">
        <v>139</v>
      </c>
      <c r="E269" s="221" t="s">
        <v>1</v>
      </c>
      <c r="F269" s="222" t="s">
        <v>293</v>
      </c>
      <c r="G269" s="219"/>
      <c r="H269" s="221" t="s">
        <v>1</v>
      </c>
      <c r="I269" s="223"/>
      <c r="J269" s="223"/>
      <c r="K269" s="219"/>
      <c r="L269" s="219"/>
      <c r="M269" s="224"/>
      <c r="N269" s="225"/>
      <c r="O269" s="226"/>
      <c r="P269" s="226"/>
      <c r="Q269" s="226"/>
      <c r="R269" s="226"/>
      <c r="S269" s="226"/>
      <c r="T269" s="226"/>
      <c r="U269" s="226"/>
      <c r="V269" s="226"/>
      <c r="W269" s="226"/>
      <c r="X269" s="227"/>
      <c r="AT269" s="228" t="s">
        <v>139</v>
      </c>
      <c r="AU269" s="228" t="s">
        <v>79</v>
      </c>
      <c r="AV269" s="11" t="s">
        <v>77</v>
      </c>
      <c r="AW269" s="11" t="s">
        <v>5</v>
      </c>
      <c r="AX269" s="11" t="s">
        <v>72</v>
      </c>
      <c r="AY269" s="228" t="s">
        <v>128</v>
      </c>
    </row>
    <row r="270" spans="2:51" s="11" customFormat="1" ht="12">
      <c r="B270" s="218"/>
      <c r="C270" s="219"/>
      <c r="D270" s="220" t="s">
        <v>139</v>
      </c>
      <c r="E270" s="221" t="s">
        <v>1</v>
      </c>
      <c r="F270" s="222" t="s">
        <v>140</v>
      </c>
      <c r="G270" s="219"/>
      <c r="H270" s="221" t="s">
        <v>1</v>
      </c>
      <c r="I270" s="223"/>
      <c r="J270" s="223"/>
      <c r="K270" s="219"/>
      <c r="L270" s="219"/>
      <c r="M270" s="224"/>
      <c r="N270" s="225"/>
      <c r="O270" s="226"/>
      <c r="P270" s="226"/>
      <c r="Q270" s="226"/>
      <c r="R270" s="226"/>
      <c r="S270" s="226"/>
      <c r="T270" s="226"/>
      <c r="U270" s="226"/>
      <c r="V270" s="226"/>
      <c r="W270" s="226"/>
      <c r="X270" s="227"/>
      <c r="AT270" s="228" t="s">
        <v>139</v>
      </c>
      <c r="AU270" s="228" t="s">
        <v>79</v>
      </c>
      <c r="AV270" s="11" t="s">
        <v>77</v>
      </c>
      <c r="AW270" s="11" t="s">
        <v>5</v>
      </c>
      <c r="AX270" s="11" t="s">
        <v>72</v>
      </c>
      <c r="AY270" s="228" t="s">
        <v>128</v>
      </c>
    </row>
    <row r="271" spans="2:51" s="12" customFormat="1" ht="12">
      <c r="B271" s="229"/>
      <c r="C271" s="230"/>
      <c r="D271" s="220" t="s">
        <v>139</v>
      </c>
      <c r="E271" s="231" t="s">
        <v>1</v>
      </c>
      <c r="F271" s="232" t="s">
        <v>294</v>
      </c>
      <c r="G271" s="230"/>
      <c r="H271" s="233">
        <v>39.454</v>
      </c>
      <c r="I271" s="234"/>
      <c r="J271" s="234"/>
      <c r="K271" s="230"/>
      <c r="L271" s="230"/>
      <c r="M271" s="235"/>
      <c r="N271" s="236"/>
      <c r="O271" s="237"/>
      <c r="P271" s="237"/>
      <c r="Q271" s="237"/>
      <c r="R271" s="237"/>
      <c r="S271" s="237"/>
      <c r="T271" s="237"/>
      <c r="U271" s="237"/>
      <c r="V271" s="237"/>
      <c r="W271" s="237"/>
      <c r="X271" s="238"/>
      <c r="AT271" s="239" t="s">
        <v>139</v>
      </c>
      <c r="AU271" s="239" t="s">
        <v>79</v>
      </c>
      <c r="AV271" s="12" t="s">
        <v>79</v>
      </c>
      <c r="AW271" s="12" t="s">
        <v>5</v>
      </c>
      <c r="AX271" s="12" t="s">
        <v>72</v>
      </c>
      <c r="AY271" s="239" t="s">
        <v>128</v>
      </c>
    </row>
    <row r="272" spans="2:51" s="11" customFormat="1" ht="12">
      <c r="B272" s="218"/>
      <c r="C272" s="219"/>
      <c r="D272" s="220" t="s">
        <v>139</v>
      </c>
      <c r="E272" s="221" t="s">
        <v>1</v>
      </c>
      <c r="F272" s="222" t="s">
        <v>241</v>
      </c>
      <c r="G272" s="219"/>
      <c r="H272" s="221" t="s">
        <v>1</v>
      </c>
      <c r="I272" s="223"/>
      <c r="J272" s="223"/>
      <c r="K272" s="219"/>
      <c r="L272" s="219"/>
      <c r="M272" s="224"/>
      <c r="N272" s="225"/>
      <c r="O272" s="226"/>
      <c r="P272" s="226"/>
      <c r="Q272" s="226"/>
      <c r="R272" s="226"/>
      <c r="S272" s="226"/>
      <c r="T272" s="226"/>
      <c r="U272" s="226"/>
      <c r="V272" s="226"/>
      <c r="W272" s="226"/>
      <c r="X272" s="227"/>
      <c r="AT272" s="228" t="s">
        <v>139</v>
      </c>
      <c r="AU272" s="228" t="s">
        <v>79</v>
      </c>
      <c r="AV272" s="11" t="s">
        <v>77</v>
      </c>
      <c r="AW272" s="11" t="s">
        <v>5</v>
      </c>
      <c r="AX272" s="11" t="s">
        <v>72</v>
      </c>
      <c r="AY272" s="228" t="s">
        <v>128</v>
      </c>
    </row>
    <row r="273" spans="2:51" s="12" customFormat="1" ht="12">
      <c r="B273" s="229"/>
      <c r="C273" s="230"/>
      <c r="D273" s="220" t="s">
        <v>139</v>
      </c>
      <c r="E273" s="231" t="s">
        <v>1</v>
      </c>
      <c r="F273" s="232" t="s">
        <v>295</v>
      </c>
      <c r="G273" s="230"/>
      <c r="H273" s="233">
        <v>6.4</v>
      </c>
      <c r="I273" s="234"/>
      <c r="J273" s="234"/>
      <c r="K273" s="230"/>
      <c r="L273" s="230"/>
      <c r="M273" s="235"/>
      <c r="N273" s="236"/>
      <c r="O273" s="237"/>
      <c r="P273" s="237"/>
      <c r="Q273" s="237"/>
      <c r="R273" s="237"/>
      <c r="S273" s="237"/>
      <c r="T273" s="237"/>
      <c r="U273" s="237"/>
      <c r="V273" s="237"/>
      <c r="W273" s="237"/>
      <c r="X273" s="238"/>
      <c r="AT273" s="239" t="s">
        <v>139</v>
      </c>
      <c r="AU273" s="239" t="s">
        <v>79</v>
      </c>
      <c r="AV273" s="12" t="s">
        <v>79</v>
      </c>
      <c r="AW273" s="12" t="s">
        <v>5</v>
      </c>
      <c r="AX273" s="12" t="s">
        <v>72</v>
      </c>
      <c r="AY273" s="239" t="s">
        <v>128</v>
      </c>
    </row>
    <row r="274" spans="2:51" s="11" customFormat="1" ht="12">
      <c r="B274" s="218"/>
      <c r="C274" s="219"/>
      <c r="D274" s="220" t="s">
        <v>139</v>
      </c>
      <c r="E274" s="221" t="s">
        <v>1</v>
      </c>
      <c r="F274" s="222" t="s">
        <v>149</v>
      </c>
      <c r="G274" s="219"/>
      <c r="H274" s="221" t="s">
        <v>1</v>
      </c>
      <c r="I274" s="223"/>
      <c r="J274" s="223"/>
      <c r="K274" s="219"/>
      <c r="L274" s="219"/>
      <c r="M274" s="224"/>
      <c r="N274" s="225"/>
      <c r="O274" s="226"/>
      <c r="P274" s="226"/>
      <c r="Q274" s="226"/>
      <c r="R274" s="226"/>
      <c r="S274" s="226"/>
      <c r="T274" s="226"/>
      <c r="U274" s="226"/>
      <c r="V274" s="226"/>
      <c r="W274" s="226"/>
      <c r="X274" s="227"/>
      <c r="AT274" s="228" t="s">
        <v>139</v>
      </c>
      <c r="AU274" s="228" t="s">
        <v>79</v>
      </c>
      <c r="AV274" s="11" t="s">
        <v>77</v>
      </c>
      <c r="AW274" s="11" t="s">
        <v>5</v>
      </c>
      <c r="AX274" s="11" t="s">
        <v>72</v>
      </c>
      <c r="AY274" s="228" t="s">
        <v>128</v>
      </c>
    </row>
    <row r="275" spans="2:51" s="12" customFormat="1" ht="12">
      <c r="B275" s="229"/>
      <c r="C275" s="230"/>
      <c r="D275" s="220" t="s">
        <v>139</v>
      </c>
      <c r="E275" s="231" t="s">
        <v>1</v>
      </c>
      <c r="F275" s="232" t="s">
        <v>269</v>
      </c>
      <c r="G275" s="230"/>
      <c r="H275" s="233">
        <v>2.1</v>
      </c>
      <c r="I275" s="234"/>
      <c r="J275" s="234"/>
      <c r="K275" s="230"/>
      <c r="L275" s="230"/>
      <c r="M275" s="235"/>
      <c r="N275" s="236"/>
      <c r="O275" s="237"/>
      <c r="P275" s="237"/>
      <c r="Q275" s="237"/>
      <c r="R275" s="237"/>
      <c r="S275" s="237"/>
      <c r="T275" s="237"/>
      <c r="U275" s="237"/>
      <c r="V275" s="237"/>
      <c r="W275" s="237"/>
      <c r="X275" s="238"/>
      <c r="AT275" s="239" t="s">
        <v>139</v>
      </c>
      <c r="AU275" s="239" t="s">
        <v>79</v>
      </c>
      <c r="AV275" s="12" t="s">
        <v>79</v>
      </c>
      <c r="AW275" s="12" t="s">
        <v>5</v>
      </c>
      <c r="AX275" s="12" t="s">
        <v>72</v>
      </c>
      <c r="AY275" s="239" t="s">
        <v>128</v>
      </c>
    </row>
    <row r="276" spans="2:51" s="11" customFormat="1" ht="12">
      <c r="B276" s="218"/>
      <c r="C276" s="219"/>
      <c r="D276" s="220" t="s">
        <v>139</v>
      </c>
      <c r="E276" s="221" t="s">
        <v>1</v>
      </c>
      <c r="F276" s="222" t="s">
        <v>151</v>
      </c>
      <c r="G276" s="219"/>
      <c r="H276" s="221" t="s">
        <v>1</v>
      </c>
      <c r="I276" s="223"/>
      <c r="J276" s="223"/>
      <c r="K276" s="219"/>
      <c r="L276" s="219"/>
      <c r="M276" s="224"/>
      <c r="N276" s="225"/>
      <c r="O276" s="226"/>
      <c r="P276" s="226"/>
      <c r="Q276" s="226"/>
      <c r="R276" s="226"/>
      <c r="S276" s="226"/>
      <c r="T276" s="226"/>
      <c r="U276" s="226"/>
      <c r="V276" s="226"/>
      <c r="W276" s="226"/>
      <c r="X276" s="227"/>
      <c r="AT276" s="228" t="s">
        <v>139</v>
      </c>
      <c r="AU276" s="228" t="s">
        <v>79</v>
      </c>
      <c r="AV276" s="11" t="s">
        <v>77</v>
      </c>
      <c r="AW276" s="11" t="s">
        <v>5</v>
      </c>
      <c r="AX276" s="11" t="s">
        <v>72</v>
      </c>
      <c r="AY276" s="228" t="s">
        <v>128</v>
      </c>
    </row>
    <row r="277" spans="2:51" s="12" customFormat="1" ht="12">
      <c r="B277" s="229"/>
      <c r="C277" s="230"/>
      <c r="D277" s="220" t="s">
        <v>139</v>
      </c>
      <c r="E277" s="231" t="s">
        <v>1</v>
      </c>
      <c r="F277" s="232" t="s">
        <v>271</v>
      </c>
      <c r="G277" s="230"/>
      <c r="H277" s="233">
        <v>6.7</v>
      </c>
      <c r="I277" s="234"/>
      <c r="J277" s="234"/>
      <c r="K277" s="230"/>
      <c r="L277" s="230"/>
      <c r="M277" s="235"/>
      <c r="N277" s="236"/>
      <c r="O277" s="237"/>
      <c r="P277" s="237"/>
      <c r="Q277" s="237"/>
      <c r="R277" s="237"/>
      <c r="S277" s="237"/>
      <c r="T277" s="237"/>
      <c r="U277" s="237"/>
      <c r="V277" s="237"/>
      <c r="W277" s="237"/>
      <c r="X277" s="238"/>
      <c r="AT277" s="239" t="s">
        <v>139</v>
      </c>
      <c r="AU277" s="239" t="s">
        <v>79</v>
      </c>
      <c r="AV277" s="12" t="s">
        <v>79</v>
      </c>
      <c r="AW277" s="12" t="s">
        <v>5</v>
      </c>
      <c r="AX277" s="12" t="s">
        <v>72</v>
      </c>
      <c r="AY277" s="239" t="s">
        <v>128</v>
      </c>
    </row>
    <row r="278" spans="2:51" s="14" customFormat="1" ht="12">
      <c r="B278" s="251"/>
      <c r="C278" s="252"/>
      <c r="D278" s="220" t="s">
        <v>139</v>
      </c>
      <c r="E278" s="253" t="s">
        <v>1</v>
      </c>
      <c r="F278" s="254" t="s">
        <v>191</v>
      </c>
      <c r="G278" s="252"/>
      <c r="H278" s="255">
        <v>54.654</v>
      </c>
      <c r="I278" s="256"/>
      <c r="J278" s="256"/>
      <c r="K278" s="252"/>
      <c r="L278" s="252"/>
      <c r="M278" s="257"/>
      <c r="N278" s="258"/>
      <c r="O278" s="259"/>
      <c r="P278" s="259"/>
      <c r="Q278" s="259"/>
      <c r="R278" s="259"/>
      <c r="S278" s="259"/>
      <c r="T278" s="259"/>
      <c r="U278" s="259"/>
      <c r="V278" s="259"/>
      <c r="W278" s="259"/>
      <c r="X278" s="260"/>
      <c r="AT278" s="261" t="s">
        <v>139</v>
      </c>
      <c r="AU278" s="261" t="s">
        <v>79</v>
      </c>
      <c r="AV278" s="14" t="s">
        <v>129</v>
      </c>
      <c r="AW278" s="14" t="s">
        <v>5</v>
      </c>
      <c r="AX278" s="14" t="s">
        <v>72</v>
      </c>
      <c r="AY278" s="261" t="s">
        <v>128</v>
      </c>
    </row>
    <row r="279" spans="2:51" s="13" customFormat="1" ht="12">
      <c r="B279" s="240"/>
      <c r="C279" s="241"/>
      <c r="D279" s="220" t="s">
        <v>139</v>
      </c>
      <c r="E279" s="242" t="s">
        <v>1</v>
      </c>
      <c r="F279" s="243" t="s">
        <v>142</v>
      </c>
      <c r="G279" s="241"/>
      <c r="H279" s="244">
        <v>2036.976</v>
      </c>
      <c r="I279" s="245"/>
      <c r="J279" s="245"/>
      <c r="K279" s="241"/>
      <c r="L279" s="241"/>
      <c r="M279" s="246"/>
      <c r="N279" s="247"/>
      <c r="O279" s="248"/>
      <c r="P279" s="248"/>
      <c r="Q279" s="248"/>
      <c r="R279" s="248"/>
      <c r="S279" s="248"/>
      <c r="T279" s="248"/>
      <c r="U279" s="248"/>
      <c r="V279" s="248"/>
      <c r="W279" s="248"/>
      <c r="X279" s="249"/>
      <c r="AT279" s="250" t="s">
        <v>139</v>
      </c>
      <c r="AU279" s="250" t="s">
        <v>79</v>
      </c>
      <c r="AV279" s="13" t="s">
        <v>137</v>
      </c>
      <c r="AW279" s="13" t="s">
        <v>5</v>
      </c>
      <c r="AX279" s="13" t="s">
        <v>77</v>
      </c>
      <c r="AY279" s="250" t="s">
        <v>128</v>
      </c>
    </row>
    <row r="280" spans="2:65" s="1" customFormat="1" ht="22.5" customHeight="1">
      <c r="B280" s="37"/>
      <c r="C280" s="262" t="s">
        <v>296</v>
      </c>
      <c r="D280" s="262" t="s">
        <v>161</v>
      </c>
      <c r="E280" s="263" t="s">
        <v>297</v>
      </c>
      <c r="F280" s="264" t="s">
        <v>298</v>
      </c>
      <c r="G280" s="265" t="s">
        <v>135</v>
      </c>
      <c r="H280" s="266">
        <v>1165.394</v>
      </c>
      <c r="I280" s="267"/>
      <c r="J280" s="268"/>
      <c r="K280" s="269">
        <f>ROUND(P280*H280,2)</f>
        <v>0</v>
      </c>
      <c r="L280" s="264" t="s">
        <v>136</v>
      </c>
      <c r="M280" s="270"/>
      <c r="N280" s="271" t="s">
        <v>1</v>
      </c>
      <c r="O280" s="213" t="s">
        <v>41</v>
      </c>
      <c r="P280" s="214">
        <f>I280+J280</f>
        <v>0</v>
      </c>
      <c r="Q280" s="214">
        <f>ROUND(I280*H280,2)</f>
        <v>0</v>
      </c>
      <c r="R280" s="214">
        <f>ROUND(J280*H280,2)</f>
        <v>0</v>
      </c>
      <c r="S280" s="78"/>
      <c r="T280" s="215">
        <f>S280*H280</f>
        <v>0</v>
      </c>
      <c r="U280" s="215">
        <v>0.0041</v>
      </c>
      <c r="V280" s="215">
        <f>U280*H280</f>
        <v>4.778115400000001</v>
      </c>
      <c r="W280" s="215">
        <v>0</v>
      </c>
      <c r="X280" s="216">
        <f>W280*H280</f>
        <v>0</v>
      </c>
      <c r="AR280" s="16" t="s">
        <v>253</v>
      </c>
      <c r="AT280" s="16" t="s">
        <v>161</v>
      </c>
      <c r="AU280" s="16" t="s">
        <v>79</v>
      </c>
      <c r="AY280" s="16" t="s">
        <v>128</v>
      </c>
      <c r="BE280" s="217">
        <f>IF(O280="základní",K280,0)</f>
        <v>0</v>
      </c>
      <c r="BF280" s="217">
        <f>IF(O280="snížená",K280,0)</f>
        <v>0</v>
      </c>
      <c r="BG280" s="217">
        <f>IF(O280="zákl. přenesená",K280,0)</f>
        <v>0</v>
      </c>
      <c r="BH280" s="217">
        <f>IF(O280="sníž. přenesená",K280,0)</f>
        <v>0</v>
      </c>
      <c r="BI280" s="217">
        <f>IF(O280="nulová",K280,0)</f>
        <v>0</v>
      </c>
      <c r="BJ280" s="16" t="s">
        <v>77</v>
      </c>
      <c r="BK280" s="217">
        <f>ROUND(P280*H280,2)</f>
        <v>0</v>
      </c>
      <c r="BL280" s="16" t="s">
        <v>232</v>
      </c>
      <c r="BM280" s="16" t="s">
        <v>299</v>
      </c>
    </row>
    <row r="281" spans="2:51" s="11" customFormat="1" ht="12">
      <c r="B281" s="218"/>
      <c r="C281" s="219"/>
      <c r="D281" s="220" t="s">
        <v>139</v>
      </c>
      <c r="E281" s="221" t="s">
        <v>1</v>
      </c>
      <c r="F281" s="222" t="s">
        <v>286</v>
      </c>
      <c r="G281" s="219"/>
      <c r="H281" s="221" t="s">
        <v>1</v>
      </c>
      <c r="I281" s="223"/>
      <c r="J281" s="223"/>
      <c r="K281" s="219"/>
      <c r="L281" s="219"/>
      <c r="M281" s="224"/>
      <c r="N281" s="225"/>
      <c r="O281" s="226"/>
      <c r="P281" s="226"/>
      <c r="Q281" s="226"/>
      <c r="R281" s="226"/>
      <c r="S281" s="226"/>
      <c r="T281" s="226"/>
      <c r="U281" s="226"/>
      <c r="V281" s="226"/>
      <c r="W281" s="226"/>
      <c r="X281" s="227"/>
      <c r="AT281" s="228" t="s">
        <v>139</v>
      </c>
      <c r="AU281" s="228" t="s">
        <v>79</v>
      </c>
      <c r="AV281" s="11" t="s">
        <v>77</v>
      </c>
      <c r="AW281" s="11" t="s">
        <v>5</v>
      </c>
      <c r="AX281" s="11" t="s">
        <v>72</v>
      </c>
      <c r="AY281" s="228" t="s">
        <v>128</v>
      </c>
    </row>
    <row r="282" spans="2:51" s="11" customFormat="1" ht="12">
      <c r="B282" s="218"/>
      <c r="C282" s="219"/>
      <c r="D282" s="220" t="s">
        <v>139</v>
      </c>
      <c r="E282" s="221" t="s">
        <v>1</v>
      </c>
      <c r="F282" s="222" t="s">
        <v>140</v>
      </c>
      <c r="G282" s="219"/>
      <c r="H282" s="221" t="s">
        <v>1</v>
      </c>
      <c r="I282" s="223"/>
      <c r="J282" s="223"/>
      <c r="K282" s="219"/>
      <c r="L282" s="219"/>
      <c r="M282" s="224"/>
      <c r="N282" s="225"/>
      <c r="O282" s="226"/>
      <c r="P282" s="226"/>
      <c r="Q282" s="226"/>
      <c r="R282" s="226"/>
      <c r="S282" s="226"/>
      <c r="T282" s="226"/>
      <c r="U282" s="226"/>
      <c r="V282" s="226"/>
      <c r="W282" s="226"/>
      <c r="X282" s="227"/>
      <c r="AT282" s="228" t="s">
        <v>139</v>
      </c>
      <c r="AU282" s="228" t="s">
        <v>79</v>
      </c>
      <c r="AV282" s="11" t="s">
        <v>77</v>
      </c>
      <c r="AW282" s="11" t="s">
        <v>5</v>
      </c>
      <c r="AX282" s="11" t="s">
        <v>72</v>
      </c>
      <c r="AY282" s="228" t="s">
        <v>128</v>
      </c>
    </row>
    <row r="283" spans="2:51" s="12" customFormat="1" ht="12">
      <c r="B283" s="229"/>
      <c r="C283" s="230"/>
      <c r="D283" s="220" t="s">
        <v>139</v>
      </c>
      <c r="E283" s="231" t="s">
        <v>1</v>
      </c>
      <c r="F283" s="232" t="s">
        <v>300</v>
      </c>
      <c r="G283" s="230"/>
      <c r="H283" s="233">
        <v>830.806</v>
      </c>
      <c r="I283" s="234"/>
      <c r="J283" s="234"/>
      <c r="K283" s="230"/>
      <c r="L283" s="230"/>
      <c r="M283" s="235"/>
      <c r="N283" s="236"/>
      <c r="O283" s="237"/>
      <c r="P283" s="237"/>
      <c r="Q283" s="237"/>
      <c r="R283" s="237"/>
      <c r="S283" s="237"/>
      <c r="T283" s="237"/>
      <c r="U283" s="237"/>
      <c r="V283" s="237"/>
      <c r="W283" s="237"/>
      <c r="X283" s="238"/>
      <c r="AT283" s="239" t="s">
        <v>139</v>
      </c>
      <c r="AU283" s="239" t="s">
        <v>79</v>
      </c>
      <c r="AV283" s="12" t="s">
        <v>79</v>
      </c>
      <c r="AW283" s="12" t="s">
        <v>5</v>
      </c>
      <c r="AX283" s="12" t="s">
        <v>72</v>
      </c>
      <c r="AY283" s="239" t="s">
        <v>128</v>
      </c>
    </row>
    <row r="284" spans="2:51" s="11" customFormat="1" ht="12">
      <c r="B284" s="218"/>
      <c r="C284" s="219"/>
      <c r="D284" s="220" t="s">
        <v>139</v>
      </c>
      <c r="E284" s="221" t="s">
        <v>1</v>
      </c>
      <c r="F284" s="222" t="s">
        <v>241</v>
      </c>
      <c r="G284" s="219"/>
      <c r="H284" s="221" t="s">
        <v>1</v>
      </c>
      <c r="I284" s="223"/>
      <c r="J284" s="223"/>
      <c r="K284" s="219"/>
      <c r="L284" s="219"/>
      <c r="M284" s="224"/>
      <c r="N284" s="225"/>
      <c r="O284" s="226"/>
      <c r="P284" s="226"/>
      <c r="Q284" s="226"/>
      <c r="R284" s="226"/>
      <c r="S284" s="226"/>
      <c r="T284" s="226"/>
      <c r="U284" s="226"/>
      <c r="V284" s="226"/>
      <c r="W284" s="226"/>
      <c r="X284" s="227"/>
      <c r="AT284" s="228" t="s">
        <v>139</v>
      </c>
      <c r="AU284" s="228" t="s">
        <v>79</v>
      </c>
      <c r="AV284" s="11" t="s">
        <v>77</v>
      </c>
      <c r="AW284" s="11" t="s">
        <v>5</v>
      </c>
      <c r="AX284" s="11" t="s">
        <v>72</v>
      </c>
      <c r="AY284" s="228" t="s">
        <v>128</v>
      </c>
    </row>
    <row r="285" spans="2:51" s="12" customFormat="1" ht="12">
      <c r="B285" s="229"/>
      <c r="C285" s="230"/>
      <c r="D285" s="220" t="s">
        <v>139</v>
      </c>
      <c r="E285" s="231" t="s">
        <v>1</v>
      </c>
      <c r="F285" s="232" t="s">
        <v>276</v>
      </c>
      <c r="G285" s="230"/>
      <c r="H285" s="233">
        <v>203.688</v>
      </c>
      <c r="I285" s="234"/>
      <c r="J285" s="234"/>
      <c r="K285" s="230"/>
      <c r="L285" s="230"/>
      <c r="M285" s="235"/>
      <c r="N285" s="236"/>
      <c r="O285" s="237"/>
      <c r="P285" s="237"/>
      <c r="Q285" s="237"/>
      <c r="R285" s="237"/>
      <c r="S285" s="237"/>
      <c r="T285" s="237"/>
      <c r="U285" s="237"/>
      <c r="V285" s="237"/>
      <c r="W285" s="237"/>
      <c r="X285" s="238"/>
      <c r="AT285" s="239" t="s">
        <v>139</v>
      </c>
      <c r="AU285" s="239" t="s">
        <v>79</v>
      </c>
      <c r="AV285" s="12" t="s">
        <v>79</v>
      </c>
      <c r="AW285" s="12" t="s">
        <v>5</v>
      </c>
      <c r="AX285" s="12" t="s">
        <v>72</v>
      </c>
      <c r="AY285" s="239" t="s">
        <v>128</v>
      </c>
    </row>
    <row r="286" spans="2:51" s="11" customFormat="1" ht="12">
      <c r="B286" s="218"/>
      <c r="C286" s="219"/>
      <c r="D286" s="220" t="s">
        <v>139</v>
      </c>
      <c r="E286" s="221" t="s">
        <v>1</v>
      </c>
      <c r="F286" s="222" t="s">
        <v>243</v>
      </c>
      <c r="G286" s="219"/>
      <c r="H286" s="221" t="s">
        <v>1</v>
      </c>
      <c r="I286" s="223"/>
      <c r="J286" s="223"/>
      <c r="K286" s="219"/>
      <c r="L286" s="219"/>
      <c r="M286" s="224"/>
      <c r="N286" s="225"/>
      <c r="O286" s="226"/>
      <c r="P286" s="226"/>
      <c r="Q286" s="226"/>
      <c r="R286" s="226"/>
      <c r="S286" s="226"/>
      <c r="T286" s="226"/>
      <c r="U286" s="226"/>
      <c r="V286" s="226"/>
      <c r="W286" s="226"/>
      <c r="X286" s="227"/>
      <c r="AT286" s="228" t="s">
        <v>139</v>
      </c>
      <c r="AU286" s="228" t="s">
        <v>79</v>
      </c>
      <c r="AV286" s="11" t="s">
        <v>77</v>
      </c>
      <c r="AW286" s="11" t="s">
        <v>5</v>
      </c>
      <c r="AX286" s="11" t="s">
        <v>72</v>
      </c>
      <c r="AY286" s="228" t="s">
        <v>128</v>
      </c>
    </row>
    <row r="287" spans="2:51" s="12" customFormat="1" ht="12">
      <c r="B287" s="229"/>
      <c r="C287" s="230"/>
      <c r="D287" s="220" t="s">
        <v>139</v>
      </c>
      <c r="E287" s="231" t="s">
        <v>1</v>
      </c>
      <c r="F287" s="232" t="s">
        <v>301</v>
      </c>
      <c r="G287" s="230"/>
      <c r="H287" s="233">
        <v>79.54</v>
      </c>
      <c r="I287" s="234"/>
      <c r="J287" s="234"/>
      <c r="K287" s="230"/>
      <c r="L287" s="230"/>
      <c r="M287" s="235"/>
      <c r="N287" s="236"/>
      <c r="O287" s="237"/>
      <c r="P287" s="237"/>
      <c r="Q287" s="237"/>
      <c r="R287" s="237"/>
      <c r="S287" s="237"/>
      <c r="T287" s="237"/>
      <c r="U287" s="237"/>
      <c r="V287" s="237"/>
      <c r="W287" s="237"/>
      <c r="X287" s="238"/>
      <c r="AT287" s="239" t="s">
        <v>139</v>
      </c>
      <c r="AU287" s="239" t="s">
        <v>79</v>
      </c>
      <c r="AV287" s="12" t="s">
        <v>79</v>
      </c>
      <c r="AW287" s="12" t="s">
        <v>5</v>
      </c>
      <c r="AX287" s="12" t="s">
        <v>72</v>
      </c>
      <c r="AY287" s="239" t="s">
        <v>128</v>
      </c>
    </row>
    <row r="288" spans="2:51" s="11" customFormat="1" ht="12">
      <c r="B288" s="218"/>
      <c r="C288" s="219"/>
      <c r="D288" s="220" t="s">
        <v>139</v>
      </c>
      <c r="E288" s="221" t="s">
        <v>1</v>
      </c>
      <c r="F288" s="222" t="s">
        <v>267</v>
      </c>
      <c r="G288" s="219"/>
      <c r="H288" s="221" t="s">
        <v>1</v>
      </c>
      <c r="I288" s="223"/>
      <c r="J288" s="223"/>
      <c r="K288" s="219"/>
      <c r="L288" s="219"/>
      <c r="M288" s="224"/>
      <c r="N288" s="225"/>
      <c r="O288" s="226"/>
      <c r="P288" s="226"/>
      <c r="Q288" s="226"/>
      <c r="R288" s="226"/>
      <c r="S288" s="226"/>
      <c r="T288" s="226"/>
      <c r="U288" s="226"/>
      <c r="V288" s="226"/>
      <c r="W288" s="226"/>
      <c r="X288" s="227"/>
      <c r="AT288" s="228" t="s">
        <v>139</v>
      </c>
      <c r="AU288" s="228" t="s">
        <v>79</v>
      </c>
      <c r="AV288" s="11" t="s">
        <v>77</v>
      </c>
      <c r="AW288" s="11" t="s">
        <v>5</v>
      </c>
      <c r="AX288" s="11" t="s">
        <v>72</v>
      </c>
      <c r="AY288" s="228" t="s">
        <v>128</v>
      </c>
    </row>
    <row r="289" spans="2:51" s="12" customFormat="1" ht="12">
      <c r="B289" s="229"/>
      <c r="C289" s="230"/>
      <c r="D289" s="220" t="s">
        <v>139</v>
      </c>
      <c r="E289" s="231" t="s">
        <v>1</v>
      </c>
      <c r="F289" s="232" t="s">
        <v>278</v>
      </c>
      <c r="G289" s="230"/>
      <c r="H289" s="233">
        <v>4.6</v>
      </c>
      <c r="I289" s="234"/>
      <c r="J289" s="234"/>
      <c r="K289" s="230"/>
      <c r="L289" s="230"/>
      <c r="M289" s="235"/>
      <c r="N289" s="236"/>
      <c r="O289" s="237"/>
      <c r="P289" s="237"/>
      <c r="Q289" s="237"/>
      <c r="R289" s="237"/>
      <c r="S289" s="237"/>
      <c r="T289" s="237"/>
      <c r="U289" s="237"/>
      <c r="V289" s="237"/>
      <c r="W289" s="237"/>
      <c r="X289" s="238"/>
      <c r="AT289" s="239" t="s">
        <v>139</v>
      </c>
      <c r="AU289" s="239" t="s">
        <v>79</v>
      </c>
      <c r="AV289" s="12" t="s">
        <v>79</v>
      </c>
      <c r="AW289" s="12" t="s">
        <v>5</v>
      </c>
      <c r="AX289" s="12" t="s">
        <v>72</v>
      </c>
      <c r="AY289" s="239" t="s">
        <v>128</v>
      </c>
    </row>
    <row r="290" spans="2:51" s="11" customFormat="1" ht="12">
      <c r="B290" s="218"/>
      <c r="C290" s="219"/>
      <c r="D290" s="220" t="s">
        <v>139</v>
      </c>
      <c r="E290" s="221" t="s">
        <v>1</v>
      </c>
      <c r="F290" s="222" t="s">
        <v>149</v>
      </c>
      <c r="G290" s="219"/>
      <c r="H290" s="221" t="s">
        <v>1</v>
      </c>
      <c r="I290" s="223"/>
      <c r="J290" s="223"/>
      <c r="K290" s="219"/>
      <c r="L290" s="219"/>
      <c r="M290" s="224"/>
      <c r="N290" s="225"/>
      <c r="O290" s="226"/>
      <c r="P290" s="226"/>
      <c r="Q290" s="226"/>
      <c r="R290" s="226"/>
      <c r="S290" s="226"/>
      <c r="T290" s="226"/>
      <c r="U290" s="226"/>
      <c r="V290" s="226"/>
      <c r="W290" s="226"/>
      <c r="X290" s="227"/>
      <c r="AT290" s="228" t="s">
        <v>139</v>
      </c>
      <c r="AU290" s="228" t="s">
        <v>79</v>
      </c>
      <c r="AV290" s="11" t="s">
        <v>77</v>
      </c>
      <c r="AW290" s="11" t="s">
        <v>5</v>
      </c>
      <c r="AX290" s="11" t="s">
        <v>72</v>
      </c>
      <c r="AY290" s="228" t="s">
        <v>128</v>
      </c>
    </row>
    <row r="291" spans="2:51" s="12" customFormat="1" ht="12">
      <c r="B291" s="229"/>
      <c r="C291" s="230"/>
      <c r="D291" s="220" t="s">
        <v>139</v>
      </c>
      <c r="E291" s="231" t="s">
        <v>1</v>
      </c>
      <c r="F291" s="232" t="s">
        <v>302</v>
      </c>
      <c r="G291" s="230"/>
      <c r="H291" s="233">
        <v>4.428</v>
      </c>
      <c r="I291" s="234"/>
      <c r="J291" s="234"/>
      <c r="K291" s="230"/>
      <c r="L291" s="230"/>
      <c r="M291" s="235"/>
      <c r="N291" s="236"/>
      <c r="O291" s="237"/>
      <c r="P291" s="237"/>
      <c r="Q291" s="237"/>
      <c r="R291" s="237"/>
      <c r="S291" s="237"/>
      <c r="T291" s="237"/>
      <c r="U291" s="237"/>
      <c r="V291" s="237"/>
      <c r="W291" s="237"/>
      <c r="X291" s="238"/>
      <c r="AT291" s="239" t="s">
        <v>139</v>
      </c>
      <c r="AU291" s="239" t="s">
        <v>79</v>
      </c>
      <c r="AV291" s="12" t="s">
        <v>79</v>
      </c>
      <c r="AW291" s="12" t="s">
        <v>5</v>
      </c>
      <c r="AX291" s="12" t="s">
        <v>72</v>
      </c>
      <c r="AY291" s="239" t="s">
        <v>128</v>
      </c>
    </row>
    <row r="292" spans="2:51" s="11" customFormat="1" ht="12">
      <c r="B292" s="218"/>
      <c r="C292" s="219"/>
      <c r="D292" s="220" t="s">
        <v>139</v>
      </c>
      <c r="E292" s="221" t="s">
        <v>1</v>
      </c>
      <c r="F292" s="222" t="s">
        <v>246</v>
      </c>
      <c r="G292" s="219"/>
      <c r="H292" s="221" t="s">
        <v>1</v>
      </c>
      <c r="I292" s="223"/>
      <c r="J292" s="223"/>
      <c r="K292" s="219"/>
      <c r="L292" s="219"/>
      <c r="M292" s="224"/>
      <c r="N292" s="225"/>
      <c r="O292" s="226"/>
      <c r="P292" s="226"/>
      <c r="Q292" s="226"/>
      <c r="R292" s="226"/>
      <c r="S292" s="226"/>
      <c r="T292" s="226"/>
      <c r="U292" s="226"/>
      <c r="V292" s="226"/>
      <c r="W292" s="226"/>
      <c r="X292" s="227"/>
      <c r="AT292" s="228" t="s">
        <v>139</v>
      </c>
      <c r="AU292" s="228" t="s">
        <v>79</v>
      </c>
      <c r="AV292" s="11" t="s">
        <v>77</v>
      </c>
      <c r="AW292" s="11" t="s">
        <v>5</v>
      </c>
      <c r="AX292" s="11" t="s">
        <v>72</v>
      </c>
      <c r="AY292" s="228" t="s">
        <v>128</v>
      </c>
    </row>
    <row r="293" spans="2:51" s="12" customFormat="1" ht="12">
      <c r="B293" s="229"/>
      <c r="C293" s="230"/>
      <c r="D293" s="220" t="s">
        <v>139</v>
      </c>
      <c r="E293" s="231" t="s">
        <v>1</v>
      </c>
      <c r="F293" s="232" t="s">
        <v>303</v>
      </c>
      <c r="G293" s="230"/>
      <c r="H293" s="233">
        <v>30.774</v>
      </c>
      <c r="I293" s="234"/>
      <c r="J293" s="234"/>
      <c r="K293" s="230"/>
      <c r="L293" s="230"/>
      <c r="M293" s="235"/>
      <c r="N293" s="236"/>
      <c r="O293" s="237"/>
      <c r="P293" s="237"/>
      <c r="Q293" s="237"/>
      <c r="R293" s="237"/>
      <c r="S293" s="237"/>
      <c r="T293" s="237"/>
      <c r="U293" s="237"/>
      <c r="V293" s="237"/>
      <c r="W293" s="237"/>
      <c r="X293" s="238"/>
      <c r="AT293" s="239" t="s">
        <v>139</v>
      </c>
      <c r="AU293" s="239" t="s">
        <v>79</v>
      </c>
      <c r="AV293" s="12" t="s">
        <v>79</v>
      </c>
      <c r="AW293" s="12" t="s">
        <v>5</v>
      </c>
      <c r="AX293" s="12" t="s">
        <v>72</v>
      </c>
      <c r="AY293" s="239" t="s">
        <v>128</v>
      </c>
    </row>
    <row r="294" spans="2:51" s="11" customFormat="1" ht="12">
      <c r="B294" s="218"/>
      <c r="C294" s="219"/>
      <c r="D294" s="220" t="s">
        <v>139</v>
      </c>
      <c r="E294" s="221" t="s">
        <v>1</v>
      </c>
      <c r="F294" s="222" t="s">
        <v>151</v>
      </c>
      <c r="G294" s="219"/>
      <c r="H294" s="221" t="s">
        <v>1</v>
      </c>
      <c r="I294" s="223"/>
      <c r="J294" s="223"/>
      <c r="K294" s="219"/>
      <c r="L294" s="219"/>
      <c r="M294" s="224"/>
      <c r="N294" s="225"/>
      <c r="O294" s="226"/>
      <c r="P294" s="226"/>
      <c r="Q294" s="226"/>
      <c r="R294" s="226"/>
      <c r="S294" s="226"/>
      <c r="T294" s="226"/>
      <c r="U294" s="226"/>
      <c r="V294" s="226"/>
      <c r="W294" s="226"/>
      <c r="X294" s="227"/>
      <c r="AT294" s="228" t="s">
        <v>139</v>
      </c>
      <c r="AU294" s="228" t="s">
        <v>79</v>
      </c>
      <c r="AV294" s="11" t="s">
        <v>77</v>
      </c>
      <c r="AW294" s="11" t="s">
        <v>5</v>
      </c>
      <c r="AX294" s="11" t="s">
        <v>72</v>
      </c>
      <c r="AY294" s="228" t="s">
        <v>128</v>
      </c>
    </row>
    <row r="295" spans="2:51" s="12" customFormat="1" ht="12">
      <c r="B295" s="229"/>
      <c r="C295" s="230"/>
      <c r="D295" s="220" t="s">
        <v>139</v>
      </c>
      <c r="E295" s="231" t="s">
        <v>1</v>
      </c>
      <c r="F295" s="232" t="s">
        <v>304</v>
      </c>
      <c r="G295" s="230"/>
      <c r="H295" s="233">
        <v>11.558</v>
      </c>
      <c r="I295" s="234"/>
      <c r="J295" s="234"/>
      <c r="K295" s="230"/>
      <c r="L295" s="230"/>
      <c r="M295" s="235"/>
      <c r="N295" s="236"/>
      <c r="O295" s="237"/>
      <c r="P295" s="237"/>
      <c r="Q295" s="237"/>
      <c r="R295" s="237"/>
      <c r="S295" s="237"/>
      <c r="T295" s="237"/>
      <c r="U295" s="237"/>
      <c r="V295" s="237"/>
      <c r="W295" s="237"/>
      <c r="X295" s="238"/>
      <c r="AT295" s="239" t="s">
        <v>139</v>
      </c>
      <c r="AU295" s="239" t="s">
        <v>79</v>
      </c>
      <c r="AV295" s="12" t="s">
        <v>79</v>
      </c>
      <c r="AW295" s="12" t="s">
        <v>5</v>
      </c>
      <c r="AX295" s="12" t="s">
        <v>72</v>
      </c>
      <c r="AY295" s="239" t="s">
        <v>128</v>
      </c>
    </row>
    <row r="296" spans="2:51" s="14" customFormat="1" ht="12">
      <c r="B296" s="251"/>
      <c r="C296" s="252"/>
      <c r="D296" s="220" t="s">
        <v>139</v>
      </c>
      <c r="E296" s="253" t="s">
        <v>1</v>
      </c>
      <c r="F296" s="254" t="s">
        <v>191</v>
      </c>
      <c r="G296" s="252"/>
      <c r="H296" s="255">
        <v>1165.3940000000002</v>
      </c>
      <c r="I296" s="256"/>
      <c r="J296" s="256"/>
      <c r="K296" s="252"/>
      <c r="L296" s="252"/>
      <c r="M296" s="257"/>
      <c r="N296" s="258"/>
      <c r="O296" s="259"/>
      <c r="P296" s="259"/>
      <c r="Q296" s="259"/>
      <c r="R296" s="259"/>
      <c r="S296" s="259"/>
      <c r="T296" s="259"/>
      <c r="U296" s="259"/>
      <c r="V296" s="259"/>
      <c r="W296" s="259"/>
      <c r="X296" s="260"/>
      <c r="AT296" s="261" t="s">
        <v>139</v>
      </c>
      <c r="AU296" s="261" t="s">
        <v>79</v>
      </c>
      <c r="AV296" s="14" t="s">
        <v>129</v>
      </c>
      <c r="AW296" s="14" t="s">
        <v>5</v>
      </c>
      <c r="AX296" s="14" t="s">
        <v>72</v>
      </c>
      <c r="AY296" s="261" t="s">
        <v>128</v>
      </c>
    </row>
    <row r="297" spans="2:51" s="13" customFormat="1" ht="12">
      <c r="B297" s="240"/>
      <c r="C297" s="241"/>
      <c r="D297" s="220" t="s">
        <v>139</v>
      </c>
      <c r="E297" s="242" t="s">
        <v>1</v>
      </c>
      <c r="F297" s="243" t="s">
        <v>142</v>
      </c>
      <c r="G297" s="241"/>
      <c r="H297" s="244">
        <v>1165.3940000000002</v>
      </c>
      <c r="I297" s="245"/>
      <c r="J297" s="245"/>
      <c r="K297" s="241"/>
      <c r="L297" s="241"/>
      <c r="M297" s="246"/>
      <c r="N297" s="247"/>
      <c r="O297" s="248"/>
      <c r="P297" s="248"/>
      <c r="Q297" s="248"/>
      <c r="R297" s="248"/>
      <c r="S297" s="248"/>
      <c r="T297" s="248"/>
      <c r="U297" s="248"/>
      <c r="V297" s="248"/>
      <c r="W297" s="248"/>
      <c r="X297" s="249"/>
      <c r="AT297" s="250" t="s">
        <v>139</v>
      </c>
      <c r="AU297" s="250" t="s">
        <v>79</v>
      </c>
      <c r="AV297" s="13" t="s">
        <v>137</v>
      </c>
      <c r="AW297" s="13" t="s">
        <v>5</v>
      </c>
      <c r="AX297" s="13" t="s">
        <v>77</v>
      </c>
      <c r="AY297" s="250" t="s">
        <v>128</v>
      </c>
    </row>
    <row r="298" spans="2:65" s="1" customFormat="1" ht="33.75" customHeight="1">
      <c r="B298" s="37"/>
      <c r="C298" s="262" t="s">
        <v>305</v>
      </c>
      <c r="D298" s="262" t="s">
        <v>161</v>
      </c>
      <c r="E298" s="263" t="s">
        <v>306</v>
      </c>
      <c r="F298" s="264" t="s">
        <v>307</v>
      </c>
      <c r="G298" s="265" t="s">
        <v>135</v>
      </c>
      <c r="H298" s="266">
        <v>1114.278</v>
      </c>
      <c r="I298" s="267"/>
      <c r="J298" s="268"/>
      <c r="K298" s="269">
        <f>ROUND(P298*H298,2)</f>
        <v>0</v>
      </c>
      <c r="L298" s="264" t="s">
        <v>1</v>
      </c>
      <c r="M298" s="270"/>
      <c r="N298" s="271" t="s">
        <v>1</v>
      </c>
      <c r="O298" s="213" t="s">
        <v>41</v>
      </c>
      <c r="P298" s="214">
        <f>I298+J298</f>
        <v>0</v>
      </c>
      <c r="Q298" s="214">
        <f>ROUND(I298*H298,2)</f>
        <v>0</v>
      </c>
      <c r="R298" s="214">
        <f>ROUND(J298*H298,2)</f>
        <v>0</v>
      </c>
      <c r="S298" s="78"/>
      <c r="T298" s="215">
        <f>S298*H298</f>
        <v>0</v>
      </c>
      <c r="U298" s="215">
        <v>0.0041</v>
      </c>
      <c r="V298" s="215">
        <f>U298*H298</f>
        <v>4.568539800000001</v>
      </c>
      <c r="W298" s="215">
        <v>0</v>
      </c>
      <c r="X298" s="216">
        <f>W298*H298</f>
        <v>0</v>
      </c>
      <c r="AR298" s="16" t="s">
        <v>253</v>
      </c>
      <c r="AT298" s="16" t="s">
        <v>161</v>
      </c>
      <c r="AU298" s="16" t="s">
        <v>79</v>
      </c>
      <c r="AY298" s="16" t="s">
        <v>128</v>
      </c>
      <c r="BE298" s="217">
        <f>IF(O298="základní",K298,0)</f>
        <v>0</v>
      </c>
      <c r="BF298" s="217">
        <f>IF(O298="snížená",K298,0)</f>
        <v>0</v>
      </c>
      <c r="BG298" s="217">
        <f>IF(O298="zákl. přenesená",K298,0)</f>
        <v>0</v>
      </c>
      <c r="BH298" s="217">
        <f>IF(O298="sníž. přenesená",K298,0)</f>
        <v>0</v>
      </c>
      <c r="BI298" s="217">
        <f>IF(O298="nulová",K298,0)</f>
        <v>0</v>
      </c>
      <c r="BJ298" s="16" t="s">
        <v>77</v>
      </c>
      <c r="BK298" s="217">
        <f>ROUND(P298*H298,2)</f>
        <v>0</v>
      </c>
      <c r="BL298" s="16" t="s">
        <v>232</v>
      </c>
      <c r="BM298" s="16" t="s">
        <v>308</v>
      </c>
    </row>
    <row r="299" spans="2:51" s="11" customFormat="1" ht="12">
      <c r="B299" s="218"/>
      <c r="C299" s="219"/>
      <c r="D299" s="220" t="s">
        <v>139</v>
      </c>
      <c r="E299" s="221" t="s">
        <v>1</v>
      </c>
      <c r="F299" s="222" t="s">
        <v>290</v>
      </c>
      <c r="G299" s="219"/>
      <c r="H299" s="221" t="s">
        <v>1</v>
      </c>
      <c r="I299" s="223"/>
      <c r="J299" s="223"/>
      <c r="K299" s="219"/>
      <c r="L299" s="219"/>
      <c r="M299" s="224"/>
      <c r="N299" s="225"/>
      <c r="O299" s="226"/>
      <c r="P299" s="226"/>
      <c r="Q299" s="226"/>
      <c r="R299" s="226"/>
      <c r="S299" s="226"/>
      <c r="T299" s="226"/>
      <c r="U299" s="226"/>
      <c r="V299" s="226"/>
      <c r="W299" s="226"/>
      <c r="X299" s="227"/>
      <c r="AT299" s="228" t="s">
        <v>139</v>
      </c>
      <c r="AU299" s="228" t="s">
        <v>79</v>
      </c>
      <c r="AV299" s="11" t="s">
        <v>77</v>
      </c>
      <c r="AW299" s="11" t="s">
        <v>5</v>
      </c>
      <c r="AX299" s="11" t="s">
        <v>72</v>
      </c>
      <c r="AY299" s="228" t="s">
        <v>128</v>
      </c>
    </row>
    <row r="300" spans="2:51" s="11" customFormat="1" ht="12">
      <c r="B300" s="218"/>
      <c r="C300" s="219"/>
      <c r="D300" s="220" t="s">
        <v>139</v>
      </c>
      <c r="E300" s="221" t="s">
        <v>1</v>
      </c>
      <c r="F300" s="222" t="s">
        <v>140</v>
      </c>
      <c r="G300" s="219"/>
      <c r="H300" s="221" t="s">
        <v>1</v>
      </c>
      <c r="I300" s="223"/>
      <c r="J300" s="223"/>
      <c r="K300" s="219"/>
      <c r="L300" s="219"/>
      <c r="M300" s="224"/>
      <c r="N300" s="225"/>
      <c r="O300" s="226"/>
      <c r="P300" s="226"/>
      <c r="Q300" s="226"/>
      <c r="R300" s="226"/>
      <c r="S300" s="226"/>
      <c r="T300" s="226"/>
      <c r="U300" s="226"/>
      <c r="V300" s="226"/>
      <c r="W300" s="226"/>
      <c r="X300" s="227"/>
      <c r="AT300" s="228" t="s">
        <v>139</v>
      </c>
      <c r="AU300" s="228" t="s">
        <v>79</v>
      </c>
      <c r="AV300" s="11" t="s">
        <v>77</v>
      </c>
      <c r="AW300" s="11" t="s">
        <v>5</v>
      </c>
      <c r="AX300" s="11" t="s">
        <v>72</v>
      </c>
      <c r="AY300" s="228" t="s">
        <v>128</v>
      </c>
    </row>
    <row r="301" spans="2:51" s="12" customFormat="1" ht="12">
      <c r="B301" s="229"/>
      <c r="C301" s="230"/>
      <c r="D301" s="220" t="s">
        <v>139</v>
      </c>
      <c r="E301" s="231" t="s">
        <v>1</v>
      </c>
      <c r="F301" s="232" t="s">
        <v>309</v>
      </c>
      <c r="G301" s="230"/>
      <c r="H301" s="233">
        <v>786.574</v>
      </c>
      <c r="I301" s="234"/>
      <c r="J301" s="234"/>
      <c r="K301" s="230"/>
      <c r="L301" s="230"/>
      <c r="M301" s="235"/>
      <c r="N301" s="236"/>
      <c r="O301" s="237"/>
      <c r="P301" s="237"/>
      <c r="Q301" s="237"/>
      <c r="R301" s="237"/>
      <c r="S301" s="237"/>
      <c r="T301" s="237"/>
      <c r="U301" s="237"/>
      <c r="V301" s="237"/>
      <c r="W301" s="237"/>
      <c r="X301" s="238"/>
      <c r="AT301" s="239" t="s">
        <v>139</v>
      </c>
      <c r="AU301" s="239" t="s">
        <v>79</v>
      </c>
      <c r="AV301" s="12" t="s">
        <v>79</v>
      </c>
      <c r="AW301" s="12" t="s">
        <v>5</v>
      </c>
      <c r="AX301" s="12" t="s">
        <v>72</v>
      </c>
      <c r="AY301" s="239" t="s">
        <v>128</v>
      </c>
    </row>
    <row r="302" spans="2:51" s="11" customFormat="1" ht="12">
      <c r="B302" s="218"/>
      <c r="C302" s="219"/>
      <c r="D302" s="220" t="s">
        <v>139</v>
      </c>
      <c r="E302" s="221" t="s">
        <v>1</v>
      </c>
      <c r="F302" s="222" t="s">
        <v>241</v>
      </c>
      <c r="G302" s="219"/>
      <c r="H302" s="221" t="s">
        <v>1</v>
      </c>
      <c r="I302" s="223"/>
      <c r="J302" s="223"/>
      <c r="K302" s="219"/>
      <c r="L302" s="219"/>
      <c r="M302" s="224"/>
      <c r="N302" s="225"/>
      <c r="O302" s="226"/>
      <c r="P302" s="226"/>
      <c r="Q302" s="226"/>
      <c r="R302" s="226"/>
      <c r="S302" s="226"/>
      <c r="T302" s="226"/>
      <c r="U302" s="226"/>
      <c r="V302" s="226"/>
      <c r="W302" s="226"/>
      <c r="X302" s="227"/>
      <c r="AT302" s="228" t="s">
        <v>139</v>
      </c>
      <c r="AU302" s="228" t="s">
        <v>79</v>
      </c>
      <c r="AV302" s="11" t="s">
        <v>77</v>
      </c>
      <c r="AW302" s="11" t="s">
        <v>5</v>
      </c>
      <c r="AX302" s="11" t="s">
        <v>72</v>
      </c>
      <c r="AY302" s="228" t="s">
        <v>128</v>
      </c>
    </row>
    <row r="303" spans="2:51" s="12" customFormat="1" ht="12">
      <c r="B303" s="229"/>
      <c r="C303" s="230"/>
      <c r="D303" s="220" t="s">
        <v>139</v>
      </c>
      <c r="E303" s="231" t="s">
        <v>1</v>
      </c>
      <c r="F303" s="232" t="s">
        <v>310</v>
      </c>
      <c r="G303" s="230"/>
      <c r="H303" s="233">
        <v>196.328</v>
      </c>
      <c r="I303" s="234"/>
      <c r="J303" s="234"/>
      <c r="K303" s="230"/>
      <c r="L303" s="230"/>
      <c r="M303" s="235"/>
      <c r="N303" s="236"/>
      <c r="O303" s="237"/>
      <c r="P303" s="237"/>
      <c r="Q303" s="237"/>
      <c r="R303" s="237"/>
      <c r="S303" s="237"/>
      <c r="T303" s="237"/>
      <c r="U303" s="237"/>
      <c r="V303" s="237"/>
      <c r="W303" s="237"/>
      <c r="X303" s="238"/>
      <c r="AT303" s="239" t="s">
        <v>139</v>
      </c>
      <c r="AU303" s="239" t="s">
        <v>79</v>
      </c>
      <c r="AV303" s="12" t="s">
        <v>79</v>
      </c>
      <c r="AW303" s="12" t="s">
        <v>5</v>
      </c>
      <c r="AX303" s="12" t="s">
        <v>72</v>
      </c>
      <c r="AY303" s="239" t="s">
        <v>128</v>
      </c>
    </row>
    <row r="304" spans="2:51" s="11" customFormat="1" ht="12">
      <c r="B304" s="218"/>
      <c r="C304" s="219"/>
      <c r="D304" s="220" t="s">
        <v>139</v>
      </c>
      <c r="E304" s="221" t="s">
        <v>1</v>
      </c>
      <c r="F304" s="222" t="s">
        <v>243</v>
      </c>
      <c r="G304" s="219"/>
      <c r="H304" s="221" t="s">
        <v>1</v>
      </c>
      <c r="I304" s="223"/>
      <c r="J304" s="223"/>
      <c r="K304" s="219"/>
      <c r="L304" s="219"/>
      <c r="M304" s="224"/>
      <c r="N304" s="225"/>
      <c r="O304" s="226"/>
      <c r="P304" s="226"/>
      <c r="Q304" s="226"/>
      <c r="R304" s="226"/>
      <c r="S304" s="226"/>
      <c r="T304" s="226"/>
      <c r="U304" s="226"/>
      <c r="V304" s="226"/>
      <c r="W304" s="226"/>
      <c r="X304" s="227"/>
      <c r="AT304" s="228" t="s">
        <v>139</v>
      </c>
      <c r="AU304" s="228" t="s">
        <v>79</v>
      </c>
      <c r="AV304" s="11" t="s">
        <v>77</v>
      </c>
      <c r="AW304" s="11" t="s">
        <v>5</v>
      </c>
      <c r="AX304" s="11" t="s">
        <v>72</v>
      </c>
      <c r="AY304" s="228" t="s">
        <v>128</v>
      </c>
    </row>
    <row r="305" spans="2:51" s="12" customFormat="1" ht="12">
      <c r="B305" s="229"/>
      <c r="C305" s="230"/>
      <c r="D305" s="220" t="s">
        <v>139</v>
      </c>
      <c r="E305" s="231" t="s">
        <v>1</v>
      </c>
      <c r="F305" s="232" t="s">
        <v>277</v>
      </c>
      <c r="G305" s="230"/>
      <c r="H305" s="233">
        <v>72.036</v>
      </c>
      <c r="I305" s="234"/>
      <c r="J305" s="234"/>
      <c r="K305" s="230"/>
      <c r="L305" s="230"/>
      <c r="M305" s="235"/>
      <c r="N305" s="236"/>
      <c r="O305" s="237"/>
      <c r="P305" s="237"/>
      <c r="Q305" s="237"/>
      <c r="R305" s="237"/>
      <c r="S305" s="237"/>
      <c r="T305" s="237"/>
      <c r="U305" s="237"/>
      <c r="V305" s="237"/>
      <c r="W305" s="237"/>
      <c r="X305" s="238"/>
      <c r="AT305" s="239" t="s">
        <v>139</v>
      </c>
      <c r="AU305" s="239" t="s">
        <v>79</v>
      </c>
      <c r="AV305" s="12" t="s">
        <v>79</v>
      </c>
      <c r="AW305" s="12" t="s">
        <v>5</v>
      </c>
      <c r="AX305" s="12" t="s">
        <v>72</v>
      </c>
      <c r="AY305" s="239" t="s">
        <v>128</v>
      </c>
    </row>
    <row r="306" spans="2:51" s="11" customFormat="1" ht="12">
      <c r="B306" s="218"/>
      <c r="C306" s="219"/>
      <c r="D306" s="220" t="s">
        <v>139</v>
      </c>
      <c r="E306" s="221" t="s">
        <v>1</v>
      </c>
      <c r="F306" s="222" t="s">
        <v>246</v>
      </c>
      <c r="G306" s="219"/>
      <c r="H306" s="221" t="s">
        <v>1</v>
      </c>
      <c r="I306" s="223"/>
      <c r="J306" s="223"/>
      <c r="K306" s="219"/>
      <c r="L306" s="219"/>
      <c r="M306" s="224"/>
      <c r="N306" s="225"/>
      <c r="O306" s="226"/>
      <c r="P306" s="226"/>
      <c r="Q306" s="226"/>
      <c r="R306" s="226"/>
      <c r="S306" s="226"/>
      <c r="T306" s="226"/>
      <c r="U306" s="226"/>
      <c r="V306" s="226"/>
      <c r="W306" s="226"/>
      <c r="X306" s="227"/>
      <c r="AT306" s="228" t="s">
        <v>139</v>
      </c>
      <c r="AU306" s="228" t="s">
        <v>79</v>
      </c>
      <c r="AV306" s="11" t="s">
        <v>77</v>
      </c>
      <c r="AW306" s="11" t="s">
        <v>5</v>
      </c>
      <c r="AX306" s="11" t="s">
        <v>72</v>
      </c>
      <c r="AY306" s="228" t="s">
        <v>128</v>
      </c>
    </row>
    <row r="307" spans="2:51" s="12" customFormat="1" ht="12">
      <c r="B307" s="229"/>
      <c r="C307" s="230"/>
      <c r="D307" s="220" t="s">
        <v>139</v>
      </c>
      <c r="E307" s="231" t="s">
        <v>1</v>
      </c>
      <c r="F307" s="232" t="s">
        <v>280</v>
      </c>
      <c r="G307" s="230"/>
      <c r="H307" s="233">
        <v>59.34</v>
      </c>
      <c r="I307" s="234"/>
      <c r="J307" s="234"/>
      <c r="K307" s="230"/>
      <c r="L307" s="230"/>
      <c r="M307" s="235"/>
      <c r="N307" s="236"/>
      <c r="O307" s="237"/>
      <c r="P307" s="237"/>
      <c r="Q307" s="237"/>
      <c r="R307" s="237"/>
      <c r="S307" s="237"/>
      <c r="T307" s="237"/>
      <c r="U307" s="237"/>
      <c r="V307" s="237"/>
      <c r="W307" s="237"/>
      <c r="X307" s="238"/>
      <c r="AT307" s="239" t="s">
        <v>139</v>
      </c>
      <c r="AU307" s="239" t="s">
        <v>79</v>
      </c>
      <c r="AV307" s="12" t="s">
        <v>79</v>
      </c>
      <c r="AW307" s="12" t="s">
        <v>5</v>
      </c>
      <c r="AX307" s="12" t="s">
        <v>72</v>
      </c>
      <c r="AY307" s="239" t="s">
        <v>128</v>
      </c>
    </row>
    <row r="308" spans="2:51" s="14" customFormat="1" ht="12">
      <c r="B308" s="251"/>
      <c r="C308" s="252"/>
      <c r="D308" s="220" t="s">
        <v>139</v>
      </c>
      <c r="E308" s="253" t="s">
        <v>1</v>
      </c>
      <c r="F308" s="254" t="s">
        <v>191</v>
      </c>
      <c r="G308" s="252"/>
      <c r="H308" s="255">
        <v>1114.2779999999998</v>
      </c>
      <c r="I308" s="256"/>
      <c r="J308" s="256"/>
      <c r="K308" s="252"/>
      <c r="L308" s="252"/>
      <c r="M308" s="257"/>
      <c r="N308" s="258"/>
      <c r="O308" s="259"/>
      <c r="P308" s="259"/>
      <c r="Q308" s="259"/>
      <c r="R308" s="259"/>
      <c r="S308" s="259"/>
      <c r="T308" s="259"/>
      <c r="U308" s="259"/>
      <c r="V308" s="259"/>
      <c r="W308" s="259"/>
      <c r="X308" s="260"/>
      <c r="AT308" s="261" t="s">
        <v>139</v>
      </c>
      <c r="AU308" s="261" t="s">
        <v>79</v>
      </c>
      <c r="AV308" s="14" t="s">
        <v>129</v>
      </c>
      <c r="AW308" s="14" t="s">
        <v>5</v>
      </c>
      <c r="AX308" s="14" t="s">
        <v>72</v>
      </c>
      <c r="AY308" s="261" t="s">
        <v>128</v>
      </c>
    </row>
    <row r="309" spans="2:51" s="13" customFormat="1" ht="12">
      <c r="B309" s="240"/>
      <c r="C309" s="241"/>
      <c r="D309" s="220" t="s">
        <v>139</v>
      </c>
      <c r="E309" s="242" t="s">
        <v>1</v>
      </c>
      <c r="F309" s="243" t="s">
        <v>142</v>
      </c>
      <c r="G309" s="241"/>
      <c r="H309" s="244">
        <v>1114.2779999999998</v>
      </c>
      <c r="I309" s="245"/>
      <c r="J309" s="245"/>
      <c r="K309" s="241"/>
      <c r="L309" s="241"/>
      <c r="M309" s="246"/>
      <c r="N309" s="247"/>
      <c r="O309" s="248"/>
      <c r="P309" s="248"/>
      <c r="Q309" s="248"/>
      <c r="R309" s="248"/>
      <c r="S309" s="248"/>
      <c r="T309" s="248"/>
      <c r="U309" s="248"/>
      <c r="V309" s="248"/>
      <c r="W309" s="248"/>
      <c r="X309" s="249"/>
      <c r="AT309" s="250" t="s">
        <v>139</v>
      </c>
      <c r="AU309" s="250" t="s">
        <v>79</v>
      </c>
      <c r="AV309" s="13" t="s">
        <v>137</v>
      </c>
      <c r="AW309" s="13" t="s">
        <v>5</v>
      </c>
      <c r="AX309" s="13" t="s">
        <v>77</v>
      </c>
      <c r="AY309" s="250" t="s">
        <v>128</v>
      </c>
    </row>
    <row r="310" spans="2:65" s="1" customFormat="1" ht="22.5" customHeight="1">
      <c r="B310" s="37"/>
      <c r="C310" s="262" t="s">
        <v>311</v>
      </c>
      <c r="D310" s="262" t="s">
        <v>161</v>
      </c>
      <c r="E310" s="263" t="s">
        <v>312</v>
      </c>
      <c r="F310" s="264" t="s">
        <v>313</v>
      </c>
      <c r="G310" s="265" t="s">
        <v>135</v>
      </c>
      <c r="H310" s="266">
        <v>62.852</v>
      </c>
      <c r="I310" s="267"/>
      <c r="J310" s="268"/>
      <c r="K310" s="269">
        <f>ROUND(P310*H310,2)</f>
        <v>0</v>
      </c>
      <c r="L310" s="264" t="s">
        <v>136</v>
      </c>
      <c r="M310" s="270"/>
      <c r="N310" s="271" t="s">
        <v>1</v>
      </c>
      <c r="O310" s="213" t="s">
        <v>41</v>
      </c>
      <c r="P310" s="214">
        <f>I310+J310</f>
        <v>0</v>
      </c>
      <c r="Q310" s="214">
        <f>ROUND(I310*H310,2)</f>
        <v>0</v>
      </c>
      <c r="R310" s="214">
        <f>ROUND(J310*H310,2)</f>
        <v>0</v>
      </c>
      <c r="S310" s="78"/>
      <c r="T310" s="215">
        <f>S310*H310</f>
        <v>0</v>
      </c>
      <c r="U310" s="215">
        <v>0.001</v>
      </c>
      <c r="V310" s="215">
        <f>U310*H310</f>
        <v>0.06285199999999999</v>
      </c>
      <c r="W310" s="215">
        <v>0</v>
      </c>
      <c r="X310" s="216">
        <f>W310*H310</f>
        <v>0</v>
      </c>
      <c r="AR310" s="16" t="s">
        <v>253</v>
      </c>
      <c r="AT310" s="16" t="s">
        <v>161</v>
      </c>
      <c r="AU310" s="16" t="s">
        <v>79</v>
      </c>
      <c r="AY310" s="16" t="s">
        <v>128</v>
      </c>
      <c r="BE310" s="217">
        <f>IF(O310="základní",K310,0)</f>
        <v>0</v>
      </c>
      <c r="BF310" s="217">
        <f>IF(O310="snížená",K310,0)</f>
        <v>0</v>
      </c>
      <c r="BG310" s="217">
        <f>IF(O310="zákl. přenesená",K310,0)</f>
        <v>0</v>
      </c>
      <c r="BH310" s="217">
        <f>IF(O310="sníž. přenesená",K310,0)</f>
        <v>0</v>
      </c>
      <c r="BI310" s="217">
        <f>IF(O310="nulová",K310,0)</f>
        <v>0</v>
      </c>
      <c r="BJ310" s="16" t="s">
        <v>77</v>
      </c>
      <c r="BK310" s="217">
        <f>ROUND(P310*H310,2)</f>
        <v>0</v>
      </c>
      <c r="BL310" s="16" t="s">
        <v>232</v>
      </c>
      <c r="BM310" s="16" t="s">
        <v>314</v>
      </c>
    </row>
    <row r="311" spans="2:51" s="11" customFormat="1" ht="12">
      <c r="B311" s="218"/>
      <c r="C311" s="219"/>
      <c r="D311" s="220" t="s">
        <v>139</v>
      </c>
      <c r="E311" s="221" t="s">
        <v>1</v>
      </c>
      <c r="F311" s="222" t="s">
        <v>293</v>
      </c>
      <c r="G311" s="219"/>
      <c r="H311" s="221" t="s">
        <v>1</v>
      </c>
      <c r="I311" s="223"/>
      <c r="J311" s="223"/>
      <c r="K311" s="219"/>
      <c r="L311" s="219"/>
      <c r="M311" s="224"/>
      <c r="N311" s="225"/>
      <c r="O311" s="226"/>
      <c r="P311" s="226"/>
      <c r="Q311" s="226"/>
      <c r="R311" s="226"/>
      <c r="S311" s="226"/>
      <c r="T311" s="226"/>
      <c r="U311" s="226"/>
      <c r="V311" s="226"/>
      <c r="W311" s="226"/>
      <c r="X311" s="227"/>
      <c r="AT311" s="228" t="s">
        <v>139</v>
      </c>
      <c r="AU311" s="228" t="s">
        <v>79</v>
      </c>
      <c r="AV311" s="11" t="s">
        <v>77</v>
      </c>
      <c r="AW311" s="11" t="s">
        <v>5</v>
      </c>
      <c r="AX311" s="11" t="s">
        <v>72</v>
      </c>
      <c r="AY311" s="228" t="s">
        <v>128</v>
      </c>
    </row>
    <row r="312" spans="2:51" s="11" customFormat="1" ht="12">
      <c r="B312" s="218"/>
      <c r="C312" s="219"/>
      <c r="D312" s="220" t="s">
        <v>139</v>
      </c>
      <c r="E312" s="221" t="s">
        <v>1</v>
      </c>
      <c r="F312" s="222" t="s">
        <v>140</v>
      </c>
      <c r="G312" s="219"/>
      <c r="H312" s="221" t="s">
        <v>1</v>
      </c>
      <c r="I312" s="223"/>
      <c r="J312" s="223"/>
      <c r="K312" s="219"/>
      <c r="L312" s="219"/>
      <c r="M312" s="224"/>
      <c r="N312" s="225"/>
      <c r="O312" s="226"/>
      <c r="P312" s="226"/>
      <c r="Q312" s="226"/>
      <c r="R312" s="226"/>
      <c r="S312" s="226"/>
      <c r="T312" s="226"/>
      <c r="U312" s="226"/>
      <c r="V312" s="226"/>
      <c r="W312" s="226"/>
      <c r="X312" s="227"/>
      <c r="AT312" s="228" t="s">
        <v>139</v>
      </c>
      <c r="AU312" s="228" t="s">
        <v>79</v>
      </c>
      <c r="AV312" s="11" t="s">
        <v>77</v>
      </c>
      <c r="AW312" s="11" t="s">
        <v>5</v>
      </c>
      <c r="AX312" s="11" t="s">
        <v>72</v>
      </c>
      <c r="AY312" s="228" t="s">
        <v>128</v>
      </c>
    </row>
    <row r="313" spans="2:51" s="12" customFormat="1" ht="12">
      <c r="B313" s="229"/>
      <c r="C313" s="230"/>
      <c r="D313" s="220" t="s">
        <v>139</v>
      </c>
      <c r="E313" s="231" t="s">
        <v>1</v>
      </c>
      <c r="F313" s="232" t="s">
        <v>315</v>
      </c>
      <c r="G313" s="230"/>
      <c r="H313" s="233">
        <v>45.372</v>
      </c>
      <c r="I313" s="234"/>
      <c r="J313" s="234"/>
      <c r="K313" s="230"/>
      <c r="L313" s="230"/>
      <c r="M313" s="235"/>
      <c r="N313" s="236"/>
      <c r="O313" s="237"/>
      <c r="P313" s="237"/>
      <c r="Q313" s="237"/>
      <c r="R313" s="237"/>
      <c r="S313" s="237"/>
      <c r="T313" s="237"/>
      <c r="U313" s="237"/>
      <c r="V313" s="237"/>
      <c r="W313" s="237"/>
      <c r="X313" s="238"/>
      <c r="AT313" s="239" t="s">
        <v>139</v>
      </c>
      <c r="AU313" s="239" t="s">
        <v>79</v>
      </c>
      <c r="AV313" s="12" t="s">
        <v>79</v>
      </c>
      <c r="AW313" s="12" t="s">
        <v>5</v>
      </c>
      <c r="AX313" s="12" t="s">
        <v>72</v>
      </c>
      <c r="AY313" s="239" t="s">
        <v>128</v>
      </c>
    </row>
    <row r="314" spans="2:51" s="11" customFormat="1" ht="12">
      <c r="B314" s="218"/>
      <c r="C314" s="219"/>
      <c r="D314" s="220" t="s">
        <v>139</v>
      </c>
      <c r="E314" s="221" t="s">
        <v>1</v>
      </c>
      <c r="F314" s="222" t="s">
        <v>241</v>
      </c>
      <c r="G314" s="219"/>
      <c r="H314" s="221" t="s">
        <v>1</v>
      </c>
      <c r="I314" s="223"/>
      <c r="J314" s="223"/>
      <c r="K314" s="219"/>
      <c r="L314" s="219"/>
      <c r="M314" s="224"/>
      <c r="N314" s="225"/>
      <c r="O314" s="226"/>
      <c r="P314" s="226"/>
      <c r="Q314" s="226"/>
      <c r="R314" s="226"/>
      <c r="S314" s="226"/>
      <c r="T314" s="226"/>
      <c r="U314" s="226"/>
      <c r="V314" s="226"/>
      <c r="W314" s="226"/>
      <c r="X314" s="227"/>
      <c r="AT314" s="228" t="s">
        <v>139</v>
      </c>
      <c r="AU314" s="228" t="s">
        <v>79</v>
      </c>
      <c r="AV314" s="11" t="s">
        <v>77</v>
      </c>
      <c r="AW314" s="11" t="s">
        <v>5</v>
      </c>
      <c r="AX314" s="11" t="s">
        <v>72</v>
      </c>
      <c r="AY314" s="228" t="s">
        <v>128</v>
      </c>
    </row>
    <row r="315" spans="2:51" s="12" customFormat="1" ht="12">
      <c r="B315" s="229"/>
      <c r="C315" s="230"/>
      <c r="D315" s="220" t="s">
        <v>139</v>
      </c>
      <c r="E315" s="231" t="s">
        <v>1</v>
      </c>
      <c r="F315" s="232" t="s">
        <v>316</v>
      </c>
      <c r="G315" s="230"/>
      <c r="H315" s="233">
        <v>7.36</v>
      </c>
      <c r="I315" s="234"/>
      <c r="J315" s="234"/>
      <c r="K315" s="230"/>
      <c r="L315" s="230"/>
      <c r="M315" s="235"/>
      <c r="N315" s="236"/>
      <c r="O315" s="237"/>
      <c r="P315" s="237"/>
      <c r="Q315" s="237"/>
      <c r="R315" s="237"/>
      <c r="S315" s="237"/>
      <c r="T315" s="237"/>
      <c r="U315" s="237"/>
      <c r="V315" s="237"/>
      <c r="W315" s="237"/>
      <c r="X315" s="238"/>
      <c r="AT315" s="239" t="s">
        <v>139</v>
      </c>
      <c r="AU315" s="239" t="s">
        <v>79</v>
      </c>
      <c r="AV315" s="12" t="s">
        <v>79</v>
      </c>
      <c r="AW315" s="12" t="s">
        <v>5</v>
      </c>
      <c r="AX315" s="12" t="s">
        <v>72</v>
      </c>
      <c r="AY315" s="239" t="s">
        <v>128</v>
      </c>
    </row>
    <row r="316" spans="2:51" s="11" customFormat="1" ht="12">
      <c r="B316" s="218"/>
      <c r="C316" s="219"/>
      <c r="D316" s="220" t="s">
        <v>139</v>
      </c>
      <c r="E316" s="221" t="s">
        <v>1</v>
      </c>
      <c r="F316" s="222" t="s">
        <v>149</v>
      </c>
      <c r="G316" s="219"/>
      <c r="H316" s="221" t="s">
        <v>1</v>
      </c>
      <c r="I316" s="223"/>
      <c r="J316" s="223"/>
      <c r="K316" s="219"/>
      <c r="L316" s="219"/>
      <c r="M316" s="224"/>
      <c r="N316" s="225"/>
      <c r="O316" s="226"/>
      <c r="P316" s="226"/>
      <c r="Q316" s="226"/>
      <c r="R316" s="226"/>
      <c r="S316" s="226"/>
      <c r="T316" s="226"/>
      <c r="U316" s="226"/>
      <c r="V316" s="226"/>
      <c r="W316" s="226"/>
      <c r="X316" s="227"/>
      <c r="AT316" s="228" t="s">
        <v>139</v>
      </c>
      <c r="AU316" s="228" t="s">
        <v>79</v>
      </c>
      <c r="AV316" s="11" t="s">
        <v>77</v>
      </c>
      <c r="AW316" s="11" t="s">
        <v>5</v>
      </c>
      <c r="AX316" s="11" t="s">
        <v>72</v>
      </c>
      <c r="AY316" s="228" t="s">
        <v>128</v>
      </c>
    </row>
    <row r="317" spans="2:51" s="12" customFormat="1" ht="12">
      <c r="B317" s="229"/>
      <c r="C317" s="230"/>
      <c r="D317" s="220" t="s">
        <v>139</v>
      </c>
      <c r="E317" s="231" t="s">
        <v>1</v>
      </c>
      <c r="F317" s="232" t="s">
        <v>279</v>
      </c>
      <c r="G317" s="230"/>
      <c r="H317" s="233">
        <v>2.415</v>
      </c>
      <c r="I317" s="234"/>
      <c r="J317" s="234"/>
      <c r="K317" s="230"/>
      <c r="L317" s="230"/>
      <c r="M317" s="235"/>
      <c r="N317" s="236"/>
      <c r="O317" s="237"/>
      <c r="P317" s="237"/>
      <c r="Q317" s="237"/>
      <c r="R317" s="237"/>
      <c r="S317" s="237"/>
      <c r="T317" s="237"/>
      <c r="U317" s="237"/>
      <c r="V317" s="237"/>
      <c r="W317" s="237"/>
      <c r="X317" s="238"/>
      <c r="AT317" s="239" t="s">
        <v>139</v>
      </c>
      <c r="AU317" s="239" t="s">
        <v>79</v>
      </c>
      <c r="AV317" s="12" t="s">
        <v>79</v>
      </c>
      <c r="AW317" s="12" t="s">
        <v>5</v>
      </c>
      <c r="AX317" s="12" t="s">
        <v>72</v>
      </c>
      <c r="AY317" s="239" t="s">
        <v>128</v>
      </c>
    </row>
    <row r="318" spans="2:51" s="11" customFormat="1" ht="12">
      <c r="B318" s="218"/>
      <c r="C318" s="219"/>
      <c r="D318" s="220" t="s">
        <v>139</v>
      </c>
      <c r="E318" s="221" t="s">
        <v>1</v>
      </c>
      <c r="F318" s="222" t="s">
        <v>151</v>
      </c>
      <c r="G318" s="219"/>
      <c r="H318" s="221" t="s">
        <v>1</v>
      </c>
      <c r="I318" s="223"/>
      <c r="J318" s="223"/>
      <c r="K318" s="219"/>
      <c r="L318" s="219"/>
      <c r="M318" s="224"/>
      <c r="N318" s="225"/>
      <c r="O318" s="226"/>
      <c r="P318" s="226"/>
      <c r="Q318" s="226"/>
      <c r="R318" s="226"/>
      <c r="S318" s="226"/>
      <c r="T318" s="226"/>
      <c r="U318" s="226"/>
      <c r="V318" s="226"/>
      <c r="W318" s="226"/>
      <c r="X318" s="227"/>
      <c r="AT318" s="228" t="s">
        <v>139</v>
      </c>
      <c r="AU318" s="228" t="s">
        <v>79</v>
      </c>
      <c r="AV318" s="11" t="s">
        <v>77</v>
      </c>
      <c r="AW318" s="11" t="s">
        <v>5</v>
      </c>
      <c r="AX318" s="11" t="s">
        <v>72</v>
      </c>
      <c r="AY318" s="228" t="s">
        <v>128</v>
      </c>
    </row>
    <row r="319" spans="2:51" s="12" customFormat="1" ht="12">
      <c r="B319" s="229"/>
      <c r="C319" s="230"/>
      <c r="D319" s="220" t="s">
        <v>139</v>
      </c>
      <c r="E319" s="231" t="s">
        <v>1</v>
      </c>
      <c r="F319" s="232" t="s">
        <v>281</v>
      </c>
      <c r="G319" s="230"/>
      <c r="H319" s="233">
        <v>7.705</v>
      </c>
      <c r="I319" s="234"/>
      <c r="J319" s="234"/>
      <c r="K319" s="230"/>
      <c r="L319" s="230"/>
      <c r="M319" s="235"/>
      <c r="N319" s="236"/>
      <c r="O319" s="237"/>
      <c r="P319" s="237"/>
      <c r="Q319" s="237"/>
      <c r="R319" s="237"/>
      <c r="S319" s="237"/>
      <c r="T319" s="237"/>
      <c r="U319" s="237"/>
      <c r="V319" s="237"/>
      <c r="W319" s="237"/>
      <c r="X319" s="238"/>
      <c r="AT319" s="239" t="s">
        <v>139</v>
      </c>
      <c r="AU319" s="239" t="s">
        <v>79</v>
      </c>
      <c r="AV319" s="12" t="s">
        <v>79</v>
      </c>
      <c r="AW319" s="12" t="s">
        <v>5</v>
      </c>
      <c r="AX319" s="12" t="s">
        <v>72</v>
      </c>
      <c r="AY319" s="239" t="s">
        <v>128</v>
      </c>
    </row>
    <row r="320" spans="2:51" s="14" customFormat="1" ht="12">
      <c r="B320" s="251"/>
      <c r="C320" s="252"/>
      <c r="D320" s="220" t="s">
        <v>139</v>
      </c>
      <c r="E320" s="253" t="s">
        <v>1</v>
      </c>
      <c r="F320" s="254" t="s">
        <v>191</v>
      </c>
      <c r="G320" s="252"/>
      <c r="H320" s="255">
        <v>62.852</v>
      </c>
      <c r="I320" s="256"/>
      <c r="J320" s="256"/>
      <c r="K320" s="252"/>
      <c r="L320" s="252"/>
      <c r="M320" s="257"/>
      <c r="N320" s="258"/>
      <c r="O320" s="259"/>
      <c r="P320" s="259"/>
      <c r="Q320" s="259"/>
      <c r="R320" s="259"/>
      <c r="S320" s="259"/>
      <c r="T320" s="259"/>
      <c r="U320" s="259"/>
      <c r="V320" s="259"/>
      <c r="W320" s="259"/>
      <c r="X320" s="260"/>
      <c r="AT320" s="261" t="s">
        <v>139</v>
      </c>
      <c r="AU320" s="261" t="s">
        <v>79</v>
      </c>
      <c r="AV320" s="14" t="s">
        <v>129</v>
      </c>
      <c r="AW320" s="14" t="s">
        <v>5</v>
      </c>
      <c r="AX320" s="14" t="s">
        <v>72</v>
      </c>
      <c r="AY320" s="261" t="s">
        <v>128</v>
      </c>
    </row>
    <row r="321" spans="2:51" s="13" customFormat="1" ht="12">
      <c r="B321" s="240"/>
      <c r="C321" s="241"/>
      <c r="D321" s="220" t="s">
        <v>139</v>
      </c>
      <c r="E321" s="242" t="s">
        <v>1</v>
      </c>
      <c r="F321" s="243" t="s">
        <v>142</v>
      </c>
      <c r="G321" s="241"/>
      <c r="H321" s="244">
        <v>62.852</v>
      </c>
      <c r="I321" s="245"/>
      <c r="J321" s="245"/>
      <c r="K321" s="241"/>
      <c r="L321" s="241"/>
      <c r="M321" s="246"/>
      <c r="N321" s="247"/>
      <c r="O321" s="248"/>
      <c r="P321" s="248"/>
      <c r="Q321" s="248"/>
      <c r="R321" s="248"/>
      <c r="S321" s="248"/>
      <c r="T321" s="248"/>
      <c r="U321" s="248"/>
      <c r="V321" s="248"/>
      <c r="W321" s="248"/>
      <c r="X321" s="249"/>
      <c r="AT321" s="250" t="s">
        <v>139</v>
      </c>
      <c r="AU321" s="250" t="s">
        <v>79</v>
      </c>
      <c r="AV321" s="13" t="s">
        <v>137</v>
      </c>
      <c r="AW321" s="13" t="s">
        <v>5</v>
      </c>
      <c r="AX321" s="13" t="s">
        <v>77</v>
      </c>
      <c r="AY321" s="250" t="s">
        <v>128</v>
      </c>
    </row>
    <row r="322" spans="2:65" s="1" customFormat="1" ht="16.5" customHeight="1">
      <c r="B322" s="37"/>
      <c r="C322" s="205" t="s">
        <v>317</v>
      </c>
      <c r="D322" s="205" t="s">
        <v>132</v>
      </c>
      <c r="E322" s="206" t="s">
        <v>318</v>
      </c>
      <c r="F322" s="207" t="s">
        <v>319</v>
      </c>
      <c r="G322" s="208" t="s">
        <v>320</v>
      </c>
      <c r="H322" s="272"/>
      <c r="I322" s="210"/>
      <c r="J322" s="210"/>
      <c r="K322" s="211">
        <f>ROUND(P322*H322,2)</f>
        <v>0</v>
      </c>
      <c r="L322" s="207" t="s">
        <v>136</v>
      </c>
      <c r="M322" s="42"/>
      <c r="N322" s="212" t="s">
        <v>1</v>
      </c>
      <c r="O322" s="213" t="s">
        <v>41</v>
      </c>
      <c r="P322" s="214">
        <f>I322+J322</f>
        <v>0</v>
      </c>
      <c r="Q322" s="214">
        <f>ROUND(I322*H322,2)</f>
        <v>0</v>
      </c>
      <c r="R322" s="214">
        <f>ROUND(J322*H322,2)</f>
        <v>0</v>
      </c>
      <c r="S322" s="78"/>
      <c r="T322" s="215">
        <f>S322*H322</f>
        <v>0</v>
      </c>
      <c r="U322" s="215">
        <v>0</v>
      </c>
      <c r="V322" s="215">
        <f>U322*H322</f>
        <v>0</v>
      </c>
      <c r="W322" s="215">
        <v>0</v>
      </c>
      <c r="X322" s="216">
        <f>W322*H322</f>
        <v>0</v>
      </c>
      <c r="AR322" s="16" t="s">
        <v>232</v>
      </c>
      <c r="AT322" s="16" t="s">
        <v>132</v>
      </c>
      <c r="AU322" s="16" t="s">
        <v>79</v>
      </c>
      <c r="AY322" s="16" t="s">
        <v>128</v>
      </c>
      <c r="BE322" s="217">
        <f>IF(O322="základní",K322,0)</f>
        <v>0</v>
      </c>
      <c r="BF322" s="217">
        <f>IF(O322="snížená",K322,0)</f>
        <v>0</v>
      </c>
      <c r="BG322" s="217">
        <f>IF(O322="zákl. přenesená",K322,0)</f>
        <v>0</v>
      </c>
      <c r="BH322" s="217">
        <f>IF(O322="sníž. přenesená",K322,0)</f>
        <v>0</v>
      </c>
      <c r="BI322" s="217">
        <f>IF(O322="nulová",K322,0)</f>
        <v>0</v>
      </c>
      <c r="BJ322" s="16" t="s">
        <v>77</v>
      </c>
      <c r="BK322" s="217">
        <f>ROUND(P322*H322,2)</f>
        <v>0</v>
      </c>
      <c r="BL322" s="16" t="s">
        <v>232</v>
      </c>
      <c r="BM322" s="16" t="s">
        <v>321</v>
      </c>
    </row>
    <row r="323" spans="2:63" s="10" customFormat="1" ht="22.8" customHeight="1">
      <c r="B323" s="189"/>
      <c r="C323" s="190"/>
      <c r="D323" s="191" t="s">
        <v>71</v>
      </c>
      <c r="E323" s="203" t="s">
        <v>322</v>
      </c>
      <c r="F323" s="203" t="s">
        <v>323</v>
      </c>
      <c r="G323" s="190"/>
      <c r="H323" s="190"/>
      <c r="I323" s="193"/>
      <c r="J323" s="193"/>
      <c r="K323" s="204">
        <f>BK323</f>
        <v>0</v>
      </c>
      <c r="L323" s="190"/>
      <c r="M323" s="194"/>
      <c r="N323" s="195"/>
      <c r="O323" s="196"/>
      <c r="P323" s="196"/>
      <c r="Q323" s="197">
        <f>SUM(Q324:Q503)</f>
        <v>0</v>
      </c>
      <c r="R323" s="197">
        <f>SUM(R324:R503)</f>
        <v>0</v>
      </c>
      <c r="S323" s="196"/>
      <c r="T323" s="198">
        <f>SUM(T324:T503)</f>
        <v>0</v>
      </c>
      <c r="U323" s="196"/>
      <c r="V323" s="198">
        <f>SUM(V324:V503)</f>
        <v>7.286602009999998</v>
      </c>
      <c r="W323" s="196"/>
      <c r="X323" s="199">
        <f>SUM(X324:X503)</f>
        <v>26.72053855</v>
      </c>
      <c r="AR323" s="200" t="s">
        <v>79</v>
      </c>
      <c r="AT323" s="201" t="s">
        <v>71</v>
      </c>
      <c r="AU323" s="201" t="s">
        <v>77</v>
      </c>
      <c r="AY323" s="200" t="s">
        <v>128</v>
      </c>
      <c r="BK323" s="202">
        <f>SUM(BK324:BK503)</f>
        <v>0</v>
      </c>
    </row>
    <row r="324" spans="2:65" s="1" customFormat="1" ht="16.5" customHeight="1">
      <c r="B324" s="37"/>
      <c r="C324" s="205" t="s">
        <v>324</v>
      </c>
      <c r="D324" s="205" t="s">
        <v>132</v>
      </c>
      <c r="E324" s="206" t="s">
        <v>325</v>
      </c>
      <c r="F324" s="207" t="s">
        <v>326</v>
      </c>
      <c r="G324" s="208" t="s">
        <v>135</v>
      </c>
      <c r="H324" s="209">
        <v>821.579</v>
      </c>
      <c r="I324" s="210"/>
      <c r="J324" s="210"/>
      <c r="K324" s="211">
        <f>ROUND(P324*H324,2)</f>
        <v>0</v>
      </c>
      <c r="L324" s="207" t="s">
        <v>136</v>
      </c>
      <c r="M324" s="42"/>
      <c r="N324" s="212" t="s">
        <v>1</v>
      </c>
      <c r="O324" s="213" t="s">
        <v>41</v>
      </c>
      <c r="P324" s="214">
        <f>I324+J324</f>
        <v>0</v>
      </c>
      <c r="Q324" s="214">
        <f>ROUND(I324*H324,2)</f>
        <v>0</v>
      </c>
      <c r="R324" s="214">
        <f>ROUND(J324*H324,2)</f>
        <v>0</v>
      </c>
      <c r="S324" s="78"/>
      <c r="T324" s="215">
        <f>S324*H324</f>
        <v>0</v>
      </c>
      <c r="U324" s="215">
        <v>0</v>
      </c>
      <c r="V324" s="215">
        <f>U324*H324</f>
        <v>0</v>
      </c>
      <c r="W324" s="215">
        <v>0.00845</v>
      </c>
      <c r="X324" s="216">
        <f>W324*H324</f>
        <v>6.942342549999999</v>
      </c>
      <c r="AR324" s="16" t="s">
        <v>232</v>
      </c>
      <c r="AT324" s="16" t="s">
        <v>132</v>
      </c>
      <c r="AU324" s="16" t="s">
        <v>79</v>
      </c>
      <c r="AY324" s="16" t="s">
        <v>128</v>
      </c>
      <c r="BE324" s="217">
        <f>IF(O324="základní",K324,0)</f>
        <v>0</v>
      </c>
      <c r="BF324" s="217">
        <f>IF(O324="snížená",K324,0)</f>
        <v>0</v>
      </c>
      <c r="BG324" s="217">
        <f>IF(O324="zákl. přenesená",K324,0)</f>
        <v>0</v>
      </c>
      <c r="BH324" s="217">
        <f>IF(O324="sníž. přenesená",K324,0)</f>
        <v>0</v>
      </c>
      <c r="BI324" s="217">
        <f>IF(O324="nulová",K324,0)</f>
        <v>0</v>
      </c>
      <c r="BJ324" s="16" t="s">
        <v>77</v>
      </c>
      <c r="BK324" s="217">
        <f>ROUND(P324*H324,2)</f>
        <v>0</v>
      </c>
      <c r="BL324" s="16" t="s">
        <v>232</v>
      </c>
      <c r="BM324" s="16" t="s">
        <v>327</v>
      </c>
    </row>
    <row r="325" spans="2:51" s="11" customFormat="1" ht="12">
      <c r="B325" s="218"/>
      <c r="C325" s="219"/>
      <c r="D325" s="220" t="s">
        <v>139</v>
      </c>
      <c r="E325" s="221" t="s">
        <v>1</v>
      </c>
      <c r="F325" s="222" t="s">
        <v>328</v>
      </c>
      <c r="G325" s="219"/>
      <c r="H325" s="221" t="s">
        <v>1</v>
      </c>
      <c r="I325" s="223"/>
      <c r="J325" s="223"/>
      <c r="K325" s="219"/>
      <c r="L325" s="219"/>
      <c r="M325" s="224"/>
      <c r="N325" s="225"/>
      <c r="O325" s="226"/>
      <c r="P325" s="226"/>
      <c r="Q325" s="226"/>
      <c r="R325" s="226"/>
      <c r="S325" s="226"/>
      <c r="T325" s="226"/>
      <c r="U325" s="226"/>
      <c r="V325" s="226"/>
      <c r="W325" s="226"/>
      <c r="X325" s="227"/>
      <c r="AT325" s="228" t="s">
        <v>139</v>
      </c>
      <c r="AU325" s="228" t="s">
        <v>79</v>
      </c>
      <c r="AV325" s="11" t="s">
        <v>77</v>
      </c>
      <c r="AW325" s="11" t="s">
        <v>5</v>
      </c>
      <c r="AX325" s="11" t="s">
        <v>72</v>
      </c>
      <c r="AY325" s="228" t="s">
        <v>128</v>
      </c>
    </row>
    <row r="326" spans="2:51" s="11" customFormat="1" ht="12">
      <c r="B326" s="218"/>
      <c r="C326" s="219"/>
      <c r="D326" s="220" t="s">
        <v>139</v>
      </c>
      <c r="E326" s="221" t="s">
        <v>1</v>
      </c>
      <c r="F326" s="222" t="s">
        <v>189</v>
      </c>
      <c r="G326" s="219"/>
      <c r="H326" s="221" t="s">
        <v>1</v>
      </c>
      <c r="I326" s="223"/>
      <c r="J326" s="223"/>
      <c r="K326" s="219"/>
      <c r="L326" s="219"/>
      <c r="M326" s="224"/>
      <c r="N326" s="225"/>
      <c r="O326" s="226"/>
      <c r="P326" s="226"/>
      <c r="Q326" s="226"/>
      <c r="R326" s="226"/>
      <c r="S326" s="226"/>
      <c r="T326" s="226"/>
      <c r="U326" s="226"/>
      <c r="V326" s="226"/>
      <c r="W326" s="226"/>
      <c r="X326" s="227"/>
      <c r="AT326" s="228" t="s">
        <v>139</v>
      </c>
      <c r="AU326" s="228" t="s">
        <v>79</v>
      </c>
      <c r="AV326" s="11" t="s">
        <v>77</v>
      </c>
      <c r="AW326" s="11" t="s">
        <v>5</v>
      </c>
      <c r="AX326" s="11" t="s">
        <v>72</v>
      </c>
      <c r="AY326" s="228" t="s">
        <v>128</v>
      </c>
    </row>
    <row r="327" spans="2:51" s="12" customFormat="1" ht="12">
      <c r="B327" s="229"/>
      <c r="C327" s="230"/>
      <c r="D327" s="220" t="s">
        <v>139</v>
      </c>
      <c r="E327" s="231" t="s">
        <v>1</v>
      </c>
      <c r="F327" s="232" t="s">
        <v>329</v>
      </c>
      <c r="G327" s="230"/>
      <c r="H327" s="233">
        <v>821.579</v>
      </c>
      <c r="I327" s="234"/>
      <c r="J327" s="234"/>
      <c r="K327" s="230"/>
      <c r="L327" s="230"/>
      <c r="M327" s="235"/>
      <c r="N327" s="236"/>
      <c r="O327" s="237"/>
      <c r="P327" s="237"/>
      <c r="Q327" s="237"/>
      <c r="R327" s="237"/>
      <c r="S327" s="237"/>
      <c r="T327" s="237"/>
      <c r="U327" s="237"/>
      <c r="V327" s="237"/>
      <c r="W327" s="237"/>
      <c r="X327" s="238"/>
      <c r="AT327" s="239" t="s">
        <v>139</v>
      </c>
      <c r="AU327" s="239" t="s">
        <v>79</v>
      </c>
      <c r="AV327" s="12" t="s">
        <v>79</v>
      </c>
      <c r="AW327" s="12" t="s">
        <v>5</v>
      </c>
      <c r="AX327" s="12" t="s">
        <v>72</v>
      </c>
      <c r="AY327" s="239" t="s">
        <v>128</v>
      </c>
    </row>
    <row r="328" spans="2:51" s="14" customFormat="1" ht="12">
      <c r="B328" s="251"/>
      <c r="C328" s="252"/>
      <c r="D328" s="220" t="s">
        <v>139</v>
      </c>
      <c r="E328" s="253" t="s">
        <v>1</v>
      </c>
      <c r="F328" s="254" t="s">
        <v>191</v>
      </c>
      <c r="G328" s="252"/>
      <c r="H328" s="255">
        <v>821.579</v>
      </c>
      <c r="I328" s="256"/>
      <c r="J328" s="256"/>
      <c r="K328" s="252"/>
      <c r="L328" s="252"/>
      <c r="M328" s="257"/>
      <c r="N328" s="258"/>
      <c r="O328" s="259"/>
      <c r="P328" s="259"/>
      <c r="Q328" s="259"/>
      <c r="R328" s="259"/>
      <c r="S328" s="259"/>
      <c r="T328" s="259"/>
      <c r="U328" s="259"/>
      <c r="V328" s="259"/>
      <c r="W328" s="259"/>
      <c r="X328" s="260"/>
      <c r="AT328" s="261" t="s">
        <v>139</v>
      </c>
      <c r="AU328" s="261" t="s">
        <v>79</v>
      </c>
      <c r="AV328" s="14" t="s">
        <v>129</v>
      </c>
      <c r="AW328" s="14" t="s">
        <v>5</v>
      </c>
      <c r="AX328" s="14" t="s">
        <v>72</v>
      </c>
      <c r="AY328" s="261" t="s">
        <v>128</v>
      </c>
    </row>
    <row r="329" spans="2:51" s="13" customFormat="1" ht="12">
      <c r="B329" s="240"/>
      <c r="C329" s="241"/>
      <c r="D329" s="220" t="s">
        <v>139</v>
      </c>
      <c r="E329" s="242" t="s">
        <v>1</v>
      </c>
      <c r="F329" s="243" t="s">
        <v>142</v>
      </c>
      <c r="G329" s="241"/>
      <c r="H329" s="244">
        <v>821.579</v>
      </c>
      <c r="I329" s="245"/>
      <c r="J329" s="245"/>
      <c r="K329" s="241"/>
      <c r="L329" s="241"/>
      <c r="M329" s="246"/>
      <c r="N329" s="247"/>
      <c r="O329" s="248"/>
      <c r="P329" s="248"/>
      <c r="Q329" s="248"/>
      <c r="R329" s="248"/>
      <c r="S329" s="248"/>
      <c r="T329" s="248"/>
      <c r="U329" s="248"/>
      <c r="V329" s="248"/>
      <c r="W329" s="248"/>
      <c r="X329" s="249"/>
      <c r="AT329" s="250" t="s">
        <v>139</v>
      </c>
      <c r="AU329" s="250" t="s">
        <v>79</v>
      </c>
      <c r="AV329" s="13" t="s">
        <v>137</v>
      </c>
      <c r="AW329" s="13" t="s">
        <v>5</v>
      </c>
      <c r="AX329" s="13" t="s">
        <v>77</v>
      </c>
      <c r="AY329" s="250" t="s">
        <v>128</v>
      </c>
    </row>
    <row r="330" spans="2:65" s="1" customFormat="1" ht="16.5" customHeight="1">
      <c r="B330" s="37"/>
      <c r="C330" s="205" t="s">
        <v>330</v>
      </c>
      <c r="D330" s="205" t="s">
        <v>132</v>
      </c>
      <c r="E330" s="206" t="s">
        <v>331</v>
      </c>
      <c r="F330" s="207" t="s">
        <v>332</v>
      </c>
      <c r="G330" s="208" t="s">
        <v>135</v>
      </c>
      <c r="H330" s="209">
        <v>10.05</v>
      </c>
      <c r="I330" s="210"/>
      <c r="J330" s="210"/>
      <c r="K330" s="211">
        <f>ROUND(P330*H330,2)</f>
        <v>0</v>
      </c>
      <c r="L330" s="207" t="s">
        <v>136</v>
      </c>
      <c r="M330" s="42"/>
      <c r="N330" s="212" t="s">
        <v>1</v>
      </c>
      <c r="O330" s="213" t="s">
        <v>41</v>
      </c>
      <c r="P330" s="214">
        <f>I330+J330</f>
        <v>0</v>
      </c>
      <c r="Q330" s="214">
        <f>ROUND(I330*H330,2)</f>
        <v>0</v>
      </c>
      <c r="R330" s="214">
        <f>ROUND(J330*H330,2)</f>
        <v>0</v>
      </c>
      <c r="S330" s="78"/>
      <c r="T330" s="215">
        <f>S330*H330</f>
        <v>0</v>
      </c>
      <c r="U330" s="215">
        <v>0</v>
      </c>
      <c r="V330" s="215">
        <f>U330*H330</f>
        <v>0</v>
      </c>
      <c r="W330" s="215">
        <v>0.006</v>
      </c>
      <c r="X330" s="216">
        <f>W330*H330</f>
        <v>0.060300000000000006</v>
      </c>
      <c r="AR330" s="16" t="s">
        <v>232</v>
      </c>
      <c r="AT330" s="16" t="s">
        <v>132</v>
      </c>
      <c r="AU330" s="16" t="s">
        <v>79</v>
      </c>
      <c r="AY330" s="16" t="s">
        <v>128</v>
      </c>
      <c r="BE330" s="217">
        <f>IF(O330="základní",K330,0)</f>
        <v>0</v>
      </c>
      <c r="BF330" s="217">
        <f>IF(O330="snížená",K330,0)</f>
        <v>0</v>
      </c>
      <c r="BG330" s="217">
        <f>IF(O330="zákl. přenesená",K330,0)</f>
        <v>0</v>
      </c>
      <c r="BH330" s="217">
        <f>IF(O330="sníž. přenesená",K330,0)</f>
        <v>0</v>
      </c>
      <c r="BI330" s="217">
        <f>IF(O330="nulová",K330,0)</f>
        <v>0</v>
      </c>
      <c r="BJ330" s="16" t="s">
        <v>77</v>
      </c>
      <c r="BK330" s="217">
        <f>ROUND(P330*H330,2)</f>
        <v>0</v>
      </c>
      <c r="BL330" s="16" t="s">
        <v>232</v>
      </c>
      <c r="BM330" s="16" t="s">
        <v>333</v>
      </c>
    </row>
    <row r="331" spans="2:51" s="11" customFormat="1" ht="12">
      <c r="B331" s="218"/>
      <c r="C331" s="219"/>
      <c r="D331" s="220" t="s">
        <v>139</v>
      </c>
      <c r="E331" s="221" t="s">
        <v>1</v>
      </c>
      <c r="F331" s="222" t="s">
        <v>140</v>
      </c>
      <c r="G331" s="219"/>
      <c r="H331" s="221" t="s">
        <v>1</v>
      </c>
      <c r="I331" s="223"/>
      <c r="J331" s="223"/>
      <c r="K331" s="219"/>
      <c r="L331" s="219"/>
      <c r="M331" s="224"/>
      <c r="N331" s="225"/>
      <c r="O331" s="226"/>
      <c r="P331" s="226"/>
      <c r="Q331" s="226"/>
      <c r="R331" s="226"/>
      <c r="S331" s="226"/>
      <c r="T331" s="226"/>
      <c r="U331" s="226"/>
      <c r="V331" s="226"/>
      <c r="W331" s="226"/>
      <c r="X331" s="227"/>
      <c r="AT331" s="228" t="s">
        <v>139</v>
      </c>
      <c r="AU331" s="228" t="s">
        <v>79</v>
      </c>
      <c r="AV331" s="11" t="s">
        <v>77</v>
      </c>
      <c r="AW331" s="11" t="s">
        <v>5</v>
      </c>
      <c r="AX331" s="11" t="s">
        <v>72</v>
      </c>
      <c r="AY331" s="228" t="s">
        <v>128</v>
      </c>
    </row>
    <row r="332" spans="2:51" s="11" customFormat="1" ht="12">
      <c r="B332" s="218"/>
      <c r="C332" s="219"/>
      <c r="D332" s="220" t="s">
        <v>139</v>
      </c>
      <c r="E332" s="221" t="s">
        <v>1</v>
      </c>
      <c r="F332" s="222" t="s">
        <v>151</v>
      </c>
      <c r="G332" s="219"/>
      <c r="H332" s="221" t="s">
        <v>1</v>
      </c>
      <c r="I332" s="223"/>
      <c r="J332" s="223"/>
      <c r="K332" s="219"/>
      <c r="L332" s="219"/>
      <c r="M332" s="224"/>
      <c r="N332" s="225"/>
      <c r="O332" s="226"/>
      <c r="P332" s="226"/>
      <c r="Q332" s="226"/>
      <c r="R332" s="226"/>
      <c r="S332" s="226"/>
      <c r="T332" s="226"/>
      <c r="U332" s="226"/>
      <c r="V332" s="226"/>
      <c r="W332" s="226"/>
      <c r="X332" s="227"/>
      <c r="AT332" s="228" t="s">
        <v>139</v>
      </c>
      <c r="AU332" s="228" t="s">
        <v>79</v>
      </c>
      <c r="AV332" s="11" t="s">
        <v>77</v>
      </c>
      <c r="AW332" s="11" t="s">
        <v>5</v>
      </c>
      <c r="AX332" s="11" t="s">
        <v>72</v>
      </c>
      <c r="AY332" s="228" t="s">
        <v>128</v>
      </c>
    </row>
    <row r="333" spans="2:51" s="12" customFormat="1" ht="12">
      <c r="B333" s="229"/>
      <c r="C333" s="230"/>
      <c r="D333" s="220" t="s">
        <v>139</v>
      </c>
      <c r="E333" s="231" t="s">
        <v>1</v>
      </c>
      <c r="F333" s="232" t="s">
        <v>289</v>
      </c>
      <c r="G333" s="230"/>
      <c r="H333" s="233">
        <v>10.05</v>
      </c>
      <c r="I333" s="234"/>
      <c r="J333" s="234"/>
      <c r="K333" s="230"/>
      <c r="L333" s="230"/>
      <c r="M333" s="235"/>
      <c r="N333" s="236"/>
      <c r="O333" s="237"/>
      <c r="P333" s="237"/>
      <c r="Q333" s="237"/>
      <c r="R333" s="237"/>
      <c r="S333" s="237"/>
      <c r="T333" s="237"/>
      <c r="U333" s="237"/>
      <c r="V333" s="237"/>
      <c r="W333" s="237"/>
      <c r="X333" s="238"/>
      <c r="AT333" s="239" t="s">
        <v>139</v>
      </c>
      <c r="AU333" s="239" t="s">
        <v>79</v>
      </c>
      <c r="AV333" s="12" t="s">
        <v>79</v>
      </c>
      <c r="AW333" s="12" t="s">
        <v>5</v>
      </c>
      <c r="AX333" s="12" t="s">
        <v>72</v>
      </c>
      <c r="AY333" s="239" t="s">
        <v>128</v>
      </c>
    </row>
    <row r="334" spans="2:51" s="14" customFormat="1" ht="12">
      <c r="B334" s="251"/>
      <c r="C334" s="252"/>
      <c r="D334" s="220" t="s">
        <v>139</v>
      </c>
      <c r="E334" s="253" t="s">
        <v>1</v>
      </c>
      <c r="F334" s="254" t="s">
        <v>153</v>
      </c>
      <c r="G334" s="252"/>
      <c r="H334" s="255">
        <v>10.05</v>
      </c>
      <c r="I334" s="256"/>
      <c r="J334" s="256"/>
      <c r="K334" s="252"/>
      <c r="L334" s="252"/>
      <c r="M334" s="257"/>
      <c r="N334" s="258"/>
      <c r="O334" s="259"/>
      <c r="P334" s="259"/>
      <c r="Q334" s="259"/>
      <c r="R334" s="259"/>
      <c r="S334" s="259"/>
      <c r="T334" s="259"/>
      <c r="U334" s="259"/>
      <c r="V334" s="259"/>
      <c r="W334" s="259"/>
      <c r="X334" s="260"/>
      <c r="AT334" s="261" t="s">
        <v>139</v>
      </c>
      <c r="AU334" s="261" t="s">
        <v>79</v>
      </c>
      <c r="AV334" s="14" t="s">
        <v>129</v>
      </c>
      <c r="AW334" s="14" t="s">
        <v>5</v>
      </c>
      <c r="AX334" s="14" t="s">
        <v>72</v>
      </c>
      <c r="AY334" s="261" t="s">
        <v>128</v>
      </c>
    </row>
    <row r="335" spans="2:51" s="13" customFormat="1" ht="12">
      <c r="B335" s="240"/>
      <c r="C335" s="241"/>
      <c r="D335" s="220" t="s">
        <v>139</v>
      </c>
      <c r="E335" s="242" t="s">
        <v>1</v>
      </c>
      <c r="F335" s="243" t="s">
        <v>142</v>
      </c>
      <c r="G335" s="241"/>
      <c r="H335" s="244">
        <v>10.05</v>
      </c>
      <c r="I335" s="245"/>
      <c r="J335" s="245"/>
      <c r="K335" s="241"/>
      <c r="L335" s="241"/>
      <c r="M335" s="246"/>
      <c r="N335" s="247"/>
      <c r="O335" s="248"/>
      <c r="P335" s="248"/>
      <c r="Q335" s="248"/>
      <c r="R335" s="248"/>
      <c r="S335" s="248"/>
      <c r="T335" s="248"/>
      <c r="U335" s="248"/>
      <c r="V335" s="248"/>
      <c r="W335" s="248"/>
      <c r="X335" s="249"/>
      <c r="AT335" s="250" t="s">
        <v>139</v>
      </c>
      <c r="AU335" s="250" t="s">
        <v>79</v>
      </c>
      <c r="AV335" s="13" t="s">
        <v>137</v>
      </c>
      <c r="AW335" s="13" t="s">
        <v>5</v>
      </c>
      <c r="AX335" s="13" t="s">
        <v>77</v>
      </c>
      <c r="AY335" s="250" t="s">
        <v>128</v>
      </c>
    </row>
    <row r="336" spans="2:65" s="1" customFormat="1" ht="16.5" customHeight="1">
      <c r="B336" s="37"/>
      <c r="C336" s="205" t="s">
        <v>334</v>
      </c>
      <c r="D336" s="205" t="s">
        <v>132</v>
      </c>
      <c r="E336" s="206" t="s">
        <v>335</v>
      </c>
      <c r="F336" s="207" t="s">
        <v>336</v>
      </c>
      <c r="G336" s="208" t="s">
        <v>135</v>
      </c>
      <c r="H336" s="209">
        <v>272.965</v>
      </c>
      <c r="I336" s="210"/>
      <c r="J336" s="210"/>
      <c r="K336" s="211">
        <f>ROUND(P336*H336,2)</f>
        <v>0</v>
      </c>
      <c r="L336" s="207" t="s">
        <v>136</v>
      </c>
      <c r="M336" s="42"/>
      <c r="N336" s="212" t="s">
        <v>1</v>
      </c>
      <c r="O336" s="213" t="s">
        <v>41</v>
      </c>
      <c r="P336" s="214">
        <f>I336+J336</f>
        <v>0</v>
      </c>
      <c r="Q336" s="214">
        <f>ROUND(I336*H336,2)</f>
        <v>0</v>
      </c>
      <c r="R336" s="214">
        <f>ROUND(J336*H336,2)</f>
        <v>0</v>
      </c>
      <c r="S336" s="78"/>
      <c r="T336" s="215">
        <f>S336*H336</f>
        <v>0</v>
      </c>
      <c r="U336" s="215">
        <v>0.006</v>
      </c>
      <c r="V336" s="215">
        <f>U336*H336</f>
        <v>1.6377899999999999</v>
      </c>
      <c r="W336" s="215">
        <v>0</v>
      </c>
      <c r="X336" s="216">
        <f>W336*H336</f>
        <v>0</v>
      </c>
      <c r="AR336" s="16" t="s">
        <v>232</v>
      </c>
      <c r="AT336" s="16" t="s">
        <v>132</v>
      </c>
      <c r="AU336" s="16" t="s">
        <v>79</v>
      </c>
      <c r="AY336" s="16" t="s">
        <v>128</v>
      </c>
      <c r="BE336" s="217">
        <f>IF(O336="základní",K336,0)</f>
        <v>0</v>
      </c>
      <c r="BF336" s="217">
        <f>IF(O336="snížená",K336,0)</f>
        <v>0</v>
      </c>
      <c r="BG336" s="217">
        <f>IF(O336="zákl. přenesená",K336,0)</f>
        <v>0</v>
      </c>
      <c r="BH336" s="217">
        <f>IF(O336="sníž. přenesená",K336,0)</f>
        <v>0</v>
      </c>
      <c r="BI336" s="217">
        <f>IF(O336="nulová",K336,0)</f>
        <v>0</v>
      </c>
      <c r="BJ336" s="16" t="s">
        <v>77</v>
      </c>
      <c r="BK336" s="217">
        <f>ROUND(P336*H336,2)</f>
        <v>0</v>
      </c>
      <c r="BL336" s="16" t="s">
        <v>232</v>
      </c>
      <c r="BM336" s="16" t="s">
        <v>337</v>
      </c>
    </row>
    <row r="337" spans="2:51" s="11" customFormat="1" ht="12">
      <c r="B337" s="218"/>
      <c r="C337" s="219"/>
      <c r="D337" s="220" t="s">
        <v>139</v>
      </c>
      <c r="E337" s="221" t="s">
        <v>1</v>
      </c>
      <c r="F337" s="222" t="s">
        <v>140</v>
      </c>
      <c r="G337" s="219"/>
      <c r="H337" s="221" t="s">
        <v>1</v>
      </c>
      <c r="I337" s="223"/>
      <c r="J337" s="223"/>
      <c r="K337" s="219"/>
      <c r="L337" s="219"/>
      <c r="M337" s="224"/>
      <c r="N337" s="225"/>
      <c r="O337" s="226"/>
      <c r="P337" s="226"/>
      <c r="Q337" s="226"/>
      <c r="R337" s="226"/>
      <c r="S337" s="226"/>
      <c r="T337" s="226"/>
      <c r="U337" s="226"/>
      <c r="V337" s="226"/>
      <c r="W337" s="226"/>
      <c r="X337" s="227"/>
      <c r="AT337" s="228" t="s">
        <v>139</v>
      </c>
      <c r="AU337" s="228" t="s">
        <v>79</v>
      </c>
      <c r="AV337" s="11" t="s">
        <v>77</v>
      </c>
      <c r="AW337" s="11" t="s">
        <v>5</v>
      </c>
      <c r="AX337" s="11" t="s">
        <v>72</v>
      </c>
      <c r="AY337" s="228" t="s">
        <v>128</v>
      </c>
    </row>
    <row r="338" spans="2:51" s="11" customFormat="1" ht="12">
      <c r="B338" s="218"/>
      <c r="C338" s="219"/>
      <c r="D338" s="220" t="s">
        <v>139</v>
      </c>
      <c r="E338" s="221" t="s">
        <v>1</v>
      </c>
      <c r="F338" s="222" t="s">
        <v>338</v>
      </c>
      <c r="G338" s="219"/>
      <c r="H338" s="221" t="s">
        <v>1</v>
      </c>
      <c r="I338" s="223"/>
      <c r="J338" s="223"/>
      <c r="K338" s="219"/>
      <c r="L338" s="219"/>
      <c r="M338" s="224"/>
      <c r="N338" s="225"/>
      <c r="O338" s="226"/>
      <c r="P338" s="226"/>
      <c r="Q338" s="226"/>
      <c r="R338" s="226"/>
      <c r="S338" s="226"/>
      <c r="T338" s="226"/>
      <c r="U338" s="226"/>
      <c r="V338" s="226"/>
      <c r="W338" s="226"/>
      <c r="X338" s="227"/>
      <c r="AT338" s="228" t="s">
        <v>139</v>
      </c>
      <c r="AU338" s="228" t="s">
        <v>79</v>
      </c>
      <c r="AV338" s="11" t="s">
        <v>77</v>
      </c>
      <c r="AW338" s="11" t="s">
        <v>5</v>
      </c>
      <c r="AX338" s="11" t="s">
        <v>72</v>
      </c>
      <c r="AY338" s="228" t="s">
        <v>128</v>
      </c>
    </row>
    <row r="339" spans="2:51" s="12" customFormat="1" ht="12">
      <c r="B339" s="229"/>
      <c r="C339" s="230"/>
      <c r="D339" s="220" t="s">
        <v>139</v>
      </c>
      <c r="E339" s="231" t="s">
        <v>1</v>
      </c>
      <c r="F339" s="232" t="s">
        <v>339</v>
      </c>
      <c r="G339" s="230"/>
      <c r="H339" s="233">
        <v>127.305</v>
      </c>
      <c r="I339" s="234"/>
      <c r="J339" s="234"/>
      <c r="K339" s="230"/>
      <c r="L339" s="230"/>
      <c r="M339" s="235"/>
      <c r="N339" s="236"/>
      <c r="O339" s="237"/>
      <c r="P339" s="237"/>
      <c r="Q339" s="237"/>
      <c r="R339" s="237"/>
      <c r="S339" s="237"/>
      <c r="T339" s="237"/>
      <c r="U339" s="237"/>
      <c r="V339" s="237"/>
      <c r="W339" s="237"/>
      <c r="X339" s="238"/>
      <c r="AT339" s="239" t="s">
        <v>139</v>
      </c>
      <c r="AU339" s="239" t="s">
        <v>79</v>
      </c>
      <c r="AV339" s="12" t="s">
        <v>79</v>
      </c>
      <c r="AW339" s="12" t="s">
        <v>5</v>
      </c>
      <c r="AX339" s="12" t="s">
        <v>72</v>
      </c>
      <c r="AY339" s="239" t="s">
        <v>128</v>
      </c>
    </row>
    <row r="340" spans="2:51" s="11" customFormat="1" ht="12">
      <c r="B340" s="218"/>
      <c r="C340" s="219"/>
      <c r="D340" s="220" t="s">
        <v>139</v>
      </c>
      <c r="E340" s="221" t="s">
        <v>1</v>
      </c>
      <c r="F340" s="222" t="s">
        <v>340</v>
      </c>
      <c r="G340" s="219"/>
      <c r="H340" s="221" t="s">
        <v>1</v>
      </c>
      <c r="I340" s="223"/>
      <c r="J340" s="223"/>
      <c r="K340" s="219"/>
      <c r="L340" s="219"/>
      <c r="M340" s="224"/>
      <c r="N340" s="225"/>
      <c r="O340" s="226"/>
      <c r="P340" s="226"/>
      <c r="Q340" s="226"/>
      <c r="R340" s="226"/>
      <c r="S340" s="226"/>
      <c r="T340" s="226"/>
      <c r="U340" s="226"/>
      <c r="V340" s="226"/>
      <c r="W340" s="226"/>
      <c r="X340" s="227"/>
      <c r="AT340" s="228" t="s">
        <v>139</v>
      </c>
      <c r="AU340" s="228" t="s">
        <v>79</v>
      </c>
      <c r="AV340" s="11" t="s">
        <v>77</v>
      </c>
      <c r="AW340" s="11" t="s">
        <v>5</v>
      </c>
      <c r="AX340" s="11" t="s">
        <v>72</v>
      </c>
      <c r="AY340" s="228" t="s">
        <v>128</v>
      </c>
    </row>
    <row r="341" spans="2:51" s="12" customFormat="1" ht="12">
      <c r="B341" s="229"/>
      <c r="C341" s="230"/>
      <c r="D341" s="220" t="s">
        <v>139</v>
      </c>
      <c r="E341" s="231" t="s">
        <v>1</v>
      </c>
      <c r="F341" s="232" t="s">
        <v>341</v>
      </c>
      <c r="G341" s="230"/>
      <c r="H341" s="233">
        <v>38.745</v>
      </c>
      <c r="I341" s="234"/>
      <c r="J341" s="234"/>
      <c r="K341" s="230"/>
      <c r="L341" s="230"/>
      <c r="M341" s="235"/>
      <c r="N341" s="236"/>
      <c r="O341" s="237"/>
      <c r="P341" s="237"/>
      <c r="Q341" s="237"/>
      <c r="R341" s="237"/>
      <c r="S341" s="237"/>
      <c r="T341" s="237"/>
      <c r="U341" s="237"/>
      <c r="V341" s="237"/>
      <c r="W341" s="237"/>
      <c r="X341" s="238"/>
      <c r="AT341" s="239" t="s">
        <v>139</v>
      </c>
      <c r="AU341" s="239" t="s">
        <v>79</v>
      </c>
      <c r="AV341" s="12" t="s">
        <v>79</v>
      </c>
      <c r="AW341" s="12" t="s">
        <v>5</v>
      </c>
      <c r="AX341" s="12" t="s">
        <v>72</v>
      </c>
      <c r="AY341" s="239" t="s">
        <v>128</v>
      </c>
    </row>
    <row r="342" spans="2:51" s="11" customFormat="1" ht="12">
      <c r="B342" s="218"/>
      <c r="C342" s="219"/>
      <c r="D342" s="220" t="s">
        <v>139</v>
      </c>
      <c r="E342" s="221" t="s">
        <v>1</v>
      </c>
      <c r="F342" s="222" t="s">
        <v>342</v>
      </c>
      <c r="G342" s="219"/>
      <c r="H342" s="221" t="s">
        <v>1</v>
      </c>
      <c r="I342" s="223"/>
      <c r="J342" s="223"/>
      <c r="K342" s="219"/>
      <c r="L342" s="219"/>
      <c r="M342" s="224"/>
      <c r="N342" s="225"/>
      <c r="O342" s="226"/>
      <c r="P342" s="226"/>
      <c r="Q342" s="226"/>
      <c r="R342" s="226"/>
      <c r="S342" s="226"/>
      <c r="T342" s="226"/>
      <c r="U342" s="226"/>
      <c r="V342" s="226"/>
      <c r="W342" s="226"/>
      <c r="X342" s="227"/>
      <c r="AT342" s="228" t="s">
        <v>139</v>
      </c>
      <c r="AU342" s="228" t="s">
        <v>79</v>
      </c>
      <c r="AV342" s="11" t="s">
        <v>77</v>
      </c>
      <c r="AW342" s="11" t="s">
        <v>5</v>
      </c>
      <c r="AX342" s="11" t="s">
        <v>72</v>
      </c>
      <c r="AY342" s="228" t="s">
        <v>128</v>
      </c>
    </row>
    <row r="343" spans="2:51" s="12" customFormat="1" ht="12">
      <c r="B343" s="229"/>
      <c r="C343" s="230"/>
      <c r="D343" s="220" t="s">
        <v>139</v>
      </c>
      <c r="E343" s="231" t="s">
        <v>1</v>
      </c>
      <c r="F343" s="232" t="s">
        <v>343</v>
      </c>
      <c r="G343" s="230"/>
      <c r="H343" s="233">
        <v>60.03</v>
      </c>
      <c r="I343" s="234"/>
      <c r="J343" s="234"/>
      <c r="K343" s="230"/>
      <c r="L343" s="230"/>
      <c r="M343" s="235"/>
      <c r="N343" s="236"/>
      <c r="O343" s="237"/>
      <c r="P343" s="237"/>
      <c r="Q343" s="237"/>
      <c r="R343" s="237"/>
      <c r="S343" s="237"/>
      <c r="T343" s="237"/>
      <c r="U343" s="237"/>
      <c r="V343" s="237"/>
      <c r="W343" s="237"/>
      <c r="X343" s="238"/>
      <c r="AT343" s="239" t="s">
        <v>139</v>
      </c>
      <c r="AU343" s="239" t="s">
        <v>79</v>
      </c>
      <c r="AV343" s="12" t="s">
        <v>79</v>
      </c>
      <c r="AW343" s="12" t="s">
        <v>5</v>
      </c>
      <c r="AX343" s="12" t="s">
        <v>72</v>
      </c>
      <c r="AY343" s="239" t="s">
        <v>128</v>
      </c>
    </row>
    <row r="344" spans="2:51" s="11" customFormat="1" ht="12">
      <c r="B344" s="218"/>
      <c r="C344" s="219"/>
      <c r="D344" s="220" t="s">
        <v>139</v>
      </c>
      <c r="E344" s="221" t="s">
        <v>1</v>
      </c>
      <c r="F344" s="222" t="s">
        <v>344</v>
      </c>
      <c r="G344" s="219"/>
      <c r="H344" s="221" t="s">
        <v>1</v>
      </c>
      <c r="I344" s="223"/>
      <c r="J344" s="223"/>
      <c r="K344" s="219"/>
      <c r="L344" s="219"/>
      <c r="M344" s="224"/>
      <c r="N344" s="225"/>
      <c r="O344" s="226"/>
      <c r="P344" s="226"/>
      <c r="Q344" s="226"/>
      <c r="R344" s="226"/>
      <c r="S344" s="226"/>
      <c r="T344" s="226"/>
      <c r="U344" s="226"/>
      <c r="V344" s="226"/>
      <c r="W344" s="226"/>
      <c r="X344" s="227"/>
      <c r="AT344" s="228" t="s">
        <v>139</v>
      </c>
      <c r="AU344" s="228" t="s">
        <v>79</v>
      </c>
      <c r="AV344" s="11" t="s">
        <v>77</v>
      </c>
      <c r="AW344" s="11" t="s">
        <v>5</v>
      </c>
      <c r="AX344" s="11" t="s">
        <v>72</v>
      </c>
      <c r="AY344" s="228" t="s">
        <v>128</v>
      </c>
    </row>
    <row r="345" spans="2:51" s="12" customFormat="1" ht="12">
      <c r="B345" s="229"/>
      <c r="C345" s="230"/>
      <c r="D345" s="220" t="s">
        <v>139</v>
      </c>
      <c r="E345" s="231" t="s">
        <v>1</v>
      </c>
      <c r="F345" s="232" t="s">
        <v>345</v>
      </c>
      <c r="G345" s="230"/>
      <c r="H345" s="233">
        <v>5.22</v>
      </c>
      <c r="I345" s="234"/>
      <c r="J345" s="234"/>
      <c r="K345" s="230"/>
      <c r="L345" s="230"/>
      <c r="M345" s="235"/>
      <c r="N345" s="236"/>
      <c r="O345" s="237"/>
      <c r="P345" s="237"/>
      <c r="Q345" s="237"/>
      <c r="R345" s="237"/>
      <c r="S345" s="237"/>
      <c r="T345" s="237"/>
      <c r="U345" s="237"/>
      <c r="V345" s="237"/>
      <c r="W345" s="237"/>
      <c r="X345" s="238"/>
      <c r="AT345" s="239" t="s">
        <v>139</v>
      </c>
      <c r="AU345" s="239" t="s">
        <v>79</v>
      </c>
      <c r="AV345" s="12" t="s">
        <v>79</v>
      </c>
      <c r="AW345" s="12" t="s">
        <v>5</v>
      </c>
      <c r="AX345" s="12" t="s">
        <v>72</v>
      </c>
      <c r="AY345" s="239" t="s">
        <v>128</v>
      </c>
    </row>
    <row r="346" spans="2:51" s="11" customFormat="1" ht="12">
      <c r="B346" s="218"/>
      <c r="C346" s="219"/>
      <c r="D346" s="220" t="s">
        <v>139</v>
      </c>
      <c r="E346" s="221" t="s">
        <v>1</v>
      </c>
      <c r="F346" s="222" t="s">
        <v>346</v>
      </c>
      <c r="G346" s="219"/>
      <c r="H346" s="221" t="s">
        <v>1</v>
      </c>
      <c r="I346" s="223"/>
      <c r="J346" s="223"/>
      <c r="K346" s="219"/>
      <c r="L346" s="219"/>
      <c r="M346" s="224"/>
      <c r="N346" s="225"/>
      <c r="O346" s="226"/>
      <c r="P346" s="226"/>
      <c r="Q346" s="226"/>
      <c r="R346" s="226"/>
      <c r="S346" s="226"/>
      <c r="T346" s="226"/>
      <c r="U346" s="226"/>
      <c r="V346" s="226"/>
      <c r="W346" s="226"/>
      <c r="X346" s="227"/>
      <c r="AT346" s="228" t="s">
        <v>139</v>
      </c>
      <c r="AU346" s="228" t="s">
        <v>79</v>
      </c>
      <c r="AV346" s="11" t="s">
        <v>77</v>
      </c>
      <c r="AW346" s="11" t="s">
        <v>5</v>
      </c>
      <c r="AX346" s="11" t="s">
        <v>72</v>
      </c>
      <c r="AY346" s="228" t="s">
        <v>128</v>
      </c>
    </row>
    <row r="347" spans="2:51" s="12" customFormat="1" ht="12">
      <c r="B347" s="229"/>
      <c r="C347" s="230"/>
      <c r="D347" s="220" t="s">
        <v>139</v>
      </c>
      <c r="E347" s="231" t="s">
        <v>1</v>
      </c>
      <c r="F347" s="232" t="s">
        <v>347</v>
      </c>
      <c r="G347" s="230"/>
      <c r="H347" s="233">
        <v>2.45</v>
      </c>
      <c r="I347" s="234"/>
      <c r="J347" s="234"/>
      <c r="K347" s="230"/>
      <c r="L347" s="230"/>
      <c r="M347" s="235"/>
      <c r="N347" s="236"/>
      <c r="O347" s="237"/>
      <c r="P347" s="237"/>
      <c r="Q347" s="237"/>
      <c r="R347" s="237"/>
      <c r="S347" s="237"/>
      <c r="T347" s="237"/>
      <c r="U347" s="237"/>
      <c r="V347" s="237"/>
      <c r="W347" s="237"/>
      <c r="X347" s="238"/>
      <c r="AT347" s="239" t="s">
        <v>139</v>
      </c>
      <c r="AU347" s="239" t="s">
        <v>79</v>
      </c>
      <c r="AV347" s="12" t="s">
        <v>79</v>
      </c>
      <c r="AW347" s="12" t="s">
        <v>5</v>
      </c>
      <c r="AX347" s="12" t="s">
        <v>72</v>
      </c>
      <c r="AY347" s="239" t="s">
        <v>128</v>
      </c>
    </row>
    <row r="348" spans="2:51" s="11" customFormat="1" ht="12">
      <c r="B348" s="218"/>
      <c r="C348" s="219"/>
      <c r="D348" s="220" t="s">
        <v>139</v>
      </c>
      <c r="E348" s="221" t="s">
        <v>1</v>
      </c>
      <c r="F348" s="222" t="s">
        <v>348</v>
      </c>
      <c r="G348" s="219"/>
      <c r="H348" s="221" t="s">
        <v>1</v>
      </c>
      <c r="I348" s="223"/>
      <c r="J348" s="223"/>
      <c r="K348" s="219"/>
      <c r="L348" s="219"/>
      <c r="M348" s="224"/>
      <c r="N348" s="225"/>
      <c r="O348" s="226"/>
      <c r="P348" s="226"/>
      <c r="Q348" s="226"/>
      <c r="R348" s="226"/>
      <c r="S348" s="226"/>
      <c r="T348" s="226"/>
      <c r="U348" s="226"/>
      <c r="V348" s="226"/>
      <c r="W348" s="226"/>
      <c r="X348" s="227"/>
      <c r="AT348" s="228" t="s">
        <v>139</v>
      </c>
      <c r="AU348" s="228" t="s">
        <v>79</v>
      </c>
      <c r="AV348" s="11" t="s">
        <v>77</v>
      </c>
      <c r="AW348" s="11" t="s">
        <v>5</v>
      </c>
      <c r="AX348" s="11" t="s">
        <v>72</v>
      </c>
      <c r="AY348" s="228" t="s">
        <v>128</v>
      </c>
    </row>
    <row r="349" spans="2:51" s="12" customFormat="1" ht="12">
      <c r="B349" s="229"/>
      <c r="C349" s="230"/>
      <c r="D349" s="220" t="s">
        <v>139</v>
      </c>
      <c r="E349" s="231" t="s">
        <v>1</v>
      </c>
      <c r="F349" s="232" t="s">
        <v>349</v>
      </c>
      <c r="G349" s="230"/>
      <c r="H349" s="233">
        <v>1.575</v>
      </c>
      <c r="I349" s="234"/>
      <c r="J349" s="234"/>
      <c r="K349" s="230"/>
      <c r="L349" s="230"/>
      <c r="M349" s="235"/>
      <c r="N349" s="236"/>
      <c r="O349" s="237"/>
      <c r="P349" s="237"/>
      <c r="Q349" s="237"/>
      <c r="R349" s="237"/>
      <c r="S349" s="237"/>
      <c r="T349" s="237"/>
      <c r="U349" s="237"/>
      <c r="V349" s="237"/>
      <c r="W349" s="237"/>
      <c r="X349" s="238"/>
      <c r="AT349" s="239" t="s">
        <v>139</v>
      </c>
      <c r="AU349" s="239" t="s">
        <v>79</v>
      </c>
      <c r="AV349" s="12" t="s">
        <v>79</v>
      </c>
      <c r="AW349" s="12" t="s">
        <v>5</v>
      </c>
      <c r="AX349" s="12" t="s">
        <v>72</v>
      </c>
      <c r="AY349" s="239" t="s">
        <v>128</v>
      </c>
    </row>
    <row r="350" spans="2:51" s="11" customFormat="1" ht="12">
      <c r="B350" s="218"/>
      <c r="C350" s="219"/>
      <c r="D350" s="220" t="s">
        <v>139</v>
      </c>
      <c r="E350" s="221" t="s">
        <v>1</v>
      </c>
      <c r="F350" s="222" t="s">
        <v>350</v>
      </c>
      <c r="G350" s="219"/>
      <c r="H350" s="221" t="s">
        <v>1</v>
      </c>
      <c r="I350" s="223"/>
      <c r="J350" s="223"/>
      <c r="K350" s="219"/>
      <c r="L350" s="219"/>
      <c r="M350" s="224"/>
      <c r="N350" s="225"/>
      <c r="O350" s="226"/>
      <c r="P350" s="226"/>
      <c r="Q350" s="226"/>
      <c r="R350" s="226"/>
      <c r="S350" s="226"/>
      <c r="T350" s="226"/>
      <c r="U350" s="226"/>
      <c r="V350" s="226"/>
      <c r="W350" s="226"/>
      <c r="X350" s="227"/>
      <c r="AT350" s="228" t="s">
        <v>139</v>
      </c>
      <c r="AU350" s="228" t="s">
        <v>79</v>
      </c>
      <c r="AV350" s="11" t="s">
        <v>77</v>
      </c>
      <c r="AW350" s="11" t="s">
        <v>5</v>
      </c>
      <c r="AX350" s="11" t="s">
        <v>72</v>
      </c>
      <c r="AY350" s="228" t="s">
        <v>128</v>
      </c>
    </row>
    <row r="351" spans="2:51" s="12" customFormat="1" ht="12">
      <c r="B351" s="229"/>
      <c r="C351" s="230"/>
      <c r="D351" s="220" t="s">
        <v>139</v>
      </c>
      <c r="E351" s="231" t="s">
        <v>1</v>
      </c>
      <c r="F351" s="232" t="s">
        <v>351</v>
      </c>
      <c r="G351" s="230"/>
      <c r="H351" s="233">
        <v>24.24</v>
      </c>
      <c r="I351" s="234"/>
      <c r="J351" s="234"/>
      <c r="K351" s="230"/>
      <c r="L351" s="230"/>
      <c r="M351" s="235"/>
      <c r="N351" s="236"/>
      <c r="O351" s="237"/>
      <c r="P351" s="237"/>
      <c r="Q351" s="237"/>
      <c r="R351" s="237"/>
      <c r="S351" s="237"/>
      <c r="T351" s="237"/>
      <c r="U351" s="237"/>
      <c r="V351" s="237"/>
      <c r="W351" s="237"/>
      <c r="X351" s="238"/>
      <c r="AT351" s="239" t="s">
        <v>139</v>
      </c>
      <c r="AU351" s="239" t="s">
        <v>79</v>
      </c>
      <c r="AV351" s="12" t="s">
        <v>79</v>
      </c>
      <c r="AW351" s="12" t="s">
        <v>5</v>
      </c>
      <c r="AX351" s="12" t="s">
        <v>72</v>
      </c>
      <c r="AY351" s="239" t="s">
        <v>128</v>
      </c>
    </row>
    <row r="352" spans="2:51" s="11" customFormat="1" ht="12">
      <c r="B352" s="218"/>
      <c r="C352" s="219"/>
      <c r="D352" s="220" t="s">
        <v>139</v>
      </c>
      <c r="E352" s="221" t="s">
        <v>1</v>
      </c>
      <c r="F352" s="222" t="s">
        <v>352</v>
      </c>
      <c r="G352" s="219"/>
      <c r="H352" s="221" t="s">
        <v>1</v>
      </c>
      <c r="I352" s="223"/>
      <c r="J352" s="223"/>
      <c r="K352" s="219"/>
      <c r="L352" s="219"/>
      <c r="M352" s="224"/>
      <c r="N352" s="225"/>
      <c r="O352" s="226"/>
      <c r="P352" s="226"/>
      <c r="Q352" s="226"/>
      <c r="R352" s="226"/>
      <c r="S352" s="226"/>
      <c r="T352" s="226"/>
      <c r="U352" s="226"/>
      <c r="V352" s="226"/>
      <c r="W352" s="226"/>
      <c r="X352" s="227"/>
      <c r="AT352" s="228" t="s">
        <v>139</v>
      </c>
      <c r="AU352" s="228" t="s">
        <v>79</v>
      </c>
      <c r="AV352" s="11" t="s">
        <v>77</v>
      </c>
      <c r="AW352" s="11" t="s">
        <v>5</v>
      </c>
      <c r="AX352" s="11" t="s">
        <v>72</v>
      </c>
      <c r="AY352" s="228" t="s">
        <v>128</v>
      </c>
    </row>
    <row r="353" spans="2:51" s="12" customFormat="1" ht="12">
      <c r="B353" s="229"/>
      <c r="C353" s="230"/>
      <c r="D353" s="220" t="s">
        <v>139</v>
      </c>
      <c r="E353" s="231" t="s">
        <v>1</v>
      </c>
      <c r="F353" s="232" t="s">
        <v>271</v>
      </c>
      <c r="G353" s="230"/>
      <c r="H353" s="233">
        <v>6.7</v>
      </c>
      <c r="I353" s="234"/>
      <c r="J353" s="234"/>
      <c r="K353" s="230"/>
      <c r="L353" s="230"/>
      <c r="M353" s="235"/>
      <c r="N353" s="236"/>
      <c r="O353" s="237"/>
      <c r="P353" s="237"/>
      <c r="Q353" s="237"/>
      <c r="R353" s="237"/>
      <c r="S353" s="237"/>
      <c r="T353" s="237"/>
      <c r="U353" s="237"/>
      <c r="V353" s="237"/>
      <c r="W353" s="237"/>
      <c r="X353" s="238"/>
      <c r="AT353" s="239" t="s">
        <v>139</v>
      </c>
      <c r="AU353" s="239" t="s">
        <v>79</v>
      </c>
      <c r="AV353" s="12" t="s">
        <v>79</v>
      </c>
      <c r="AW353" s="12" t="s">
        <v>5</v>
      </c>
      <c r="AX353" s="12" t="s">
        <v>72</v>
      </c>
      <c r="AY353" s="239" t="s">
        <v>128</v>
      </c>
    </row>
    <row r="354" spans="2:51" s="11" customFormat="1" ht="12">
      <c r="B354" s="218"/>
      <c r="C354" s="219"/>
      <c r="D354" s="220" t="s">
        <v>139</v>
      </c>
      <c r="E354" s="221" t="s">
        <v>1</v>
      </c>
      <c r="F354" s="222" t="s">
        <v>353</v>
      </c>
      <c r="G354" s="219"/>
      <c r="H354" s="221" t="s">
        <v>1</v>
      </c>
      <c r="I354" s="223"/>
      <c r="J354" s="223"/>
      <c r="K354" s="219"/>
      <c r="L354" s="219"/>
      <c r="M354" s="224"/>
      <c r="N354" s="225"/>
      <c r="O354" s="226"/>
      <c r="P354" s="226"/>
      <c r="Q354" s="226"/>
      <c r="R354" s="226"/>
      <c r="S354" s="226"/>
      <c r="T354" s="226"/>
      <c r="U354" s="226"/>
      <c r="V354" s="226"/>
      <c r="W354" s="226"/>
      <c r="X354" s="227"/>
      <c r="AT354" s="228" t="s">
        <v>139</v>
      </c>
      <c r="AU354" s="228" t="s">
        <v>79</v>
      </c>
      <c r="AV354" s="11" t="s">
        <v>77</v>
      </c>
      <c r="AW354" s="11" t="s">
        <v>5</v>
      </c>
      <c r="AX354" s="11" t="s">
        <v>72</v>
      </c>
      <c r="AY354" s="228" t="s">
        <v>128</v>
      </c>
    </row>
    <row r="355" spans="2:51" s="12" customFormat="1" ht="12">
      <c r="B355" s="229"/>
      <c r="C355" s="230"/>
      <c r="D355" s="220" t="s">
        <v>139</v>
      </c>
      <c r="E355" s="231" t="s">
        <v>1</v>
      </c>
      <c r="F355" s="232" t="s">
        <v>271</v>
      </c>
      <c r="G355" s="230"/>
      <c r="H355" s="233">
        <v>6.7</v>
      </c>
      <c r="I355" s="234"/>
      <c r="J355" s="234"/>
      <c r="K355" s="230"/>
      <c r="L355" s="230"/>
      <c r="M355" s="235"/>
      <c r="N355" s="236"/>
      <c r="O355" s="237"/>
      <c r="P355" s="237"/>
      <c r="Q355" s="237"/>
      <c r="R355" s="237"/>
      <c r="S355" s="237"/>
      <c r="T355" s="237"/>
      <c r="U355" s="237"/>
      <c r="V355" s="237"/>
      <c r="W355" s="237"/>
      <c r="X355" s="238"/>
      <c r="AT355" s="239" t="s">
        <v>139</v>
      </c>
      <c r="AU355" s="239" t="s">
        <v>79</v>
      </c>
      <c r="AV355" s="12" t="s">
        <v>79</v>
      </c>
      <c r="AW355" s="12" t="s">
        <v>5</v>
      </c>
      <c r="AX355" s="12" t="s">
        <v>72</v>
      </c>
      <c r="AY355" s="239" t="s">
        <v>128</v>
      </c>
    </row>
    <row r="356" spans="2:51" s="14" customFormat="1" ht="12">
      <c r="B356" s="251"/>
      <c r="C356" s="252"/>
      <c r="D356" s="220" t="s">
        <v>139</v>
      </c>
      <c r="E356" s="253" t="s">
        <v>1</v>
      </c>
      <c r="F356" s="254" t="s">
        <v>153</v>
      </c>
      <c r="G356" s="252"/>
      <c r="H356" s="255">
        <v>272.965</v>
      </c>
      <c r="I356" s="256"/>
      <c r="J356" s="256"/>
      <c r="K356" s="252"/>
      <c r="L356" s="252"/>
      <c r="M356" s="257"/>
      <c r="N356" s="258"/>
      <c r="O356" s="259"/>
      <c r="P356" s="259"/>
      <c r="Q356" s="259"/>
      <c r="R356" s="259"/>
      <c r="S356" s="259"/>
      <c r="T356" s="259"/>
      <c r="U356" s="259"/>
      <c r="V356" s="259"/>
      <c r="W356" s="259"/>
      <c r="X356" s="260"/>
      <c r="AT356" s="261" t="s">
        <v>139</v>
      </c>
      <c r="AU356" s="261" t="s">
        <v>79</v>
      </c>
      <c r="AV356" s="14" t="s">
        <v>129</v>
      </c>
      <c r="AW356" s="14" t="s">
        <v>5</v>
      </c>
      <c r="AX356" s="14" t="s">
        <v>72</v>
      </c>
      <c r="AY356" s="261" t="s">
        <v>128</v>
      </c>
    </row>
    <row r="357" spans="2:51" s="13" customFormat="1" ht="12">
      <c r="B357" s="240"/>
      <c r="C357" s="241"/>
      <c r="D357" s="220" t="s">
        <v>139</v>
      </c>
      <c r="E357" s="242" t="s">
        <v>1</v>
      </c>
      <c r="F357" s="243" t="s">
        <v>142</v>
      </c>
      <c r="G357" s="241"/>
      <c r="H357" s="244">
        <v>272.965</v>
      </c>
      <c r="I357" s="245"/>
      <c r="J357" s="245"/>
      <c r="K357" s="241"/>
      <c r="L357" s="241"/>
      <c r="M357" s="246"/>
      <c r="N357" s="247"/>
      <c r="O357" s="248"/>
      <c r="P357" s="248"/>
      <c r="Q357" s="248"/>
      <c r="R357" s="248"/>
      <c r="S357" s="248"/>
      <c r="T357" s="248"/>
      <c r="U357" s="248"/>
      <c r="V357" s="248"/>
      <c r="W357" s="248"/>
      <c r="X357" s="249"/>
      <c r="AT357" s="250" t="s">
        <v>139</v>
      </c>
      <c r="AU357" s="250" t="s">
        <v>79</v>
      </c>
      <c r="AV357" s="13" t="s">
        <v>137</v>
      </c>
      <c r="AW357" s="13" t="s">
        <v>5</v>
      </c>
      <c r="AX357" s="13" t="s">
        <v>77</v>
      </c>
      <c r="AY357" s="250" t="s">
        <v>128</v>
      </c>
    </row>
    <row r="358" spans="2:65" s="1" customFormat="1" ht="16.5" customHeight="1">
      <c r="B358" s="37"/>
      <c r="C358" s="262" t="s">
        <v>354</v>
      </c>
      <c r="D358" s="262" t="s">
        <v>161</v>
      </c>
      <c r="E358" s="263" t="s">
        <v>355</v>
      </c>
      <c r="F358" s="264" t="s">
        <v>356</v>
      </c>
      <c r="G358" s="265" t="s">
        <v>135</v>
      </c>
      <c r="H358" s="266">
        <v>7.37</v>
      </c>
      <c r="I358" s="267"/>
      <c r="J358" s="268"/>
      <c r="K358" s="269">
        <f>ROUND(P358*H358,2)</f>
        <v>0</v>
      </c>
      <c r="L358" s="264" t="s">
        <v>136</v>
      </c>
      <c r="M358" s="270"/>
      <c r="N358" s="271" t="s">
        <v>1</v>
      </c>
      <c r="O358" s="213" t="s">
        <v>41</v>
      </c>
      <c r="P358" s="214">
        <f>I358+J358</f>
        <v>0</v>
      </c>
      <c r="Q358" s="214">
        <f>ROUND(I358*H358,2)</f>
        <v>0</v>
      </c>
      <c r="R358" s="214">
        <f>ROUND(J358*H358,2)</f>
        <v>0</v>
      </c>
      <c r="S358" s="78"/>
      <c r="T358" s="215">
        <f>S358*H358</f>
        <v>0</v>
      </c>
      <c r="U358" s="215">
        <v>0.002</v>
      </c>
      <c r="V358" s="215">
        <f>U358*H358</f>
        <v>0.014740000000000001</v>
      </c>
      <c r="W358" s="215">
        <v>0</v>
      </c>
      <c r="X358" s="216">
        <f>W358*H358</f>
        <v>0</v>
      </c>
      <c r="AR358" s="16" t="s">
        <v>253</v>
      </c>
      <c r="AT358" s="16" t="s">
        <v>161</v>
      </c>
      <c r="AU358" s="16" t="s">
        <v>79</v>
      </c>
      <c r="AY358" s="16" t="s">
        <v>128</v>
      </c>
      <c r="BE358" s="217">
        <f>IF(O358="základní",K358,0)</f>
        <v>0</v>
      </c>
      <c r="BF358" s="217">
        <f>IF(O358="snížená",K358,0)</f>
        <v>0</v>
      </c>
      <c r="BG358" s="217">
        <f>IF(O358="zákl. přenesená",K358,0)</f>
        <v>0</v>
      </c>
      <c r="BH358" s="217">
        <f>IF(O358="sníž. přenesená",K358,0)</f>
        <v>0</v>
      </c>
      <c r="BI358" s="217">
        <f>IF(O358="nulová",K358,0)</f>
        <v>0</v>
      </c>
      <c r="BJ358" s="16" t="s">
        <v>77</v>
      </c>
      <c r="BK358" s="217">
        <f>ROUND(P358*H358,2)</f>
        <v>0</v>
      </c>
      <c r="BL358" s="16" t="s">
        <v>232</v>
      </c>
      <c r="BM358" s="16" t="s">
        <v>357</v>
      </c>
    </row>
    <row r="359" spans="2:51" s="11" customFormat="1" ht="12">
      <c r="B359" s="218"/>
      <c r="C359" s="219"/>
      <c r="D359" s="220" t="s">
        <v>139</v>
      </c>
      <c r="E359" s="221" t="s">
        <v>1</v>
      </c>
      <c r="F359" s="222" t="s">
        <v>140</v>
      </c>
      <c r="G359" s="219"/>
      <c r="H359" s="221" t="s">
        <v>1</v>
      </c>
      <c r="I359" s="223"/>
      <c r="J359" s="223"/>
      <c r="K359" s="219"/>
      <c r="L359" s="219"/>
      <c r="M359" s="224"/>
      <c r="N359" s="225"/>
      <c r="O359" s="226"/>
      <c r="P359" s="226"/>
      <c r="Q359" s="226"/>
      <c r="R359" s="226"/>
      <c r="S359" s="226"/>
      <c r="T359" s="226"/>
      <c r="U359" s="226"/>
      <c r="V359" s="226"/>
      <c r="W359" s="226"/>
      <c r="X359" s="227"/>
      <c r="AT359" s="228" t="s">
        <v>139</v>
      </c>
      <c r="AU359" s="228" t="s">
        <v>79</v>
      </c>
      <c r="AV359" s="11" t="s">
        <v>77</v>
      </c>
      <c r="AW359" s="11" t="s">
        <v>5</v>
      </c>
      <c r="AX359" s="11" t="s">
        <v>72</v>
      </c>
      <c r="AY359" s="228" t="s">
        <v>128</v>
      </c>
    </row>
    <row r="360" spans="2:51" s="11" customFormat="1" ht="12">
      <c r="B360" s="218"/>
      <c r="C360" s="219"/>
      <c r="D360" s="220" t="s">
        <v>139</v>
      </c>
      <c r="E360" s="221" t="s">
        <v>1</v>
      </c>
      <c r="F360" s="222" t="s">
        <v>353</v>
      </c>
      <c r="G360" s="219"/>
      <c r="H360" s="221" t="s">
        <v>1</v>
      </c>
      <c r="I360" s="223"/>
      <c r="J360" s="223"/>
      <c r="K360" s="219"/>
      <c r="L360" s="219"/>
      <c r="M360" s="224"/>
      <c r="N360" s="225"/>
      <c r="O360" s="226"/>
      <c r="P360" s="226"/>
      <c r="Q360" s="226"/>
      <c r="R360" s="226"/>
      <c r="S360" s="226"/>
      <c r="T360" s="226"/>
      <c r="U360" s="226"/>
      <c r="V360" s="226"/>
      <c r="W360" s="226"/>
      <c r="X360" s="227"/>
      <c r="AT360" s="228" t="s">
        <v>139</v>
      </c>
      <c r="AU360" s="228" t="s">
        <v>79</v>
      </c>
      <c r="AV360" s="11" t="s">
        <v>77</v>
      </c>
      <c r="AW360" s="11" t="s">
        <v>5</v>
      </c>
      <c r="AX360" s="11" t="s">
        <v>72</v>
      </c>
      <c r="AY360" s="228" t="s">
        <v>128</v>
      </c>
    </row>
    <row r="361" spans="2:51" s="12" customFormat="1" ht="12">
      <c r="B361" s="229"/>
      <c r="C361" s="230"/>
      <c r="D361" s="220" t="s">
        <v>139</v>
      </c>
      <c r="E361" s="231" t="s">
        <v>1</v>
      </c>
      <c r="F361" s="232" t="s">
        <v>358</v>
      </c>
      <c r="G361" s="230"/>
      <c r="H361" s="233">
        <v>7.37</v>
      </c>
      <c r="I361" s="234"/>
      <c r="J361" s="234"/>
      <c r="K361" s="230"/>
      <c r="L361" s="230"/>
      <c r="M361" s="235"/>
      <c r="N361" s="236"/>
      <c r="O361" s="237"/>
      <c r="P361" s="237"/>
      <c r="Q361" s="237"/>
      <c r="R361" s="237"/>
      <c r="S361" s="237"/>
      <c r="T361" s="237"/>
      <c r="U361" s="237"/>
      <c r="V361" s="237"/>
      <c r="W361" s="237"/>
      <c r="X361" s="238"/>
      <c r="AT361" s="239" t="s">
        <v>139</v>
      </c>
      <c r="AU361" s="239" t="s">
        <v>79</v>
      </c>
      <c r="AV361" s="12" t="s">
        <v>79</v>
      </c>
      <c r="AW361" s="12" t="s">
        <v>5</v>
      </c>
      <c r="AX361" s="12" t="s">
        <v>72</v>
      </c>
      <c r="AY361" s="239" t="s">
        <v>128</v>
      </c>
    </row>
    <row r="362" spans="2:51" s="14" customFormat="1" ht="12">
      <c r="B362" s="251"/>
      <c r="C362" s="252"/>
      <c r="D362" s="220" t="s">
        <v>139</v>
      </c>
      <c r="E362" s="253" t="s">
        <v>1</v>
      </c>
      <c r="F362" s="254" t="s">
        <v>153</v>
      </c>
      <c r="G362" s="252"/>
      <c r="H362" s="255">
        <v>7.37</v>
      </c>
      <c r="I362" s="256"/>
      <c r="J362" s="256"/>
      <c r="K362" s="252"/>
      <c r="L362" s="252"/>
      <c r="M362" s="257"/>
      <c r="N362" s="258"/>
      <c r="O362" s="259"/>
      <c r="P362" s="259"/>
      <c r="Q362" s="259"/>
      <c r="R362" s="259"/>
      <c r="S362" s="259"/>
      <c r="T362" s="259"/>
      <c r="U362" s="259"/>
      <c r="V362" s="259"/>
      <c r="W362" s="259"/>
      <c r="X362" s="260"/>
      <c r="AT362" s="261" t="s">
        <v>139</v>
      </c>
      <c r="AU362" s="261" t="s">
        <v>79</v>
      </c>
      <c r="AV362" s="14" t="s">
        <v>129</v>
      </c>
      <c r="AW362" s="14" t="s">
        <v>5</v>
      </c>
      <c r="AX362" s="14" t="s">
        <v>72</v>
      </c>
      <c r="AY362" s="261" t="s">
        <v>128</v>
      </c>
    </row>
    <row r="363" spans="2:51" s="13" customFormat="1" ht="12">
      <c r="B363" s="240"/>
      <c r="C363" s="241"/>
      <c r="D363" s="220" t="s">
        <v>139</v>
      </c>
      <c r="E363" s="242" t="s">
        <v>1</v>
      </c>
      <c r="F363" s="243" t="s">
        <v>142</v>
      </c>
      <c r="G363" s="241"/>
      <c r="H363" s="244">
        <v>7.37</v>
      </c>
      <c r="I363" s="245"/>
      <c r="J363" s="245"/>
      <c r="K363" s="241"/>
      <c r="L363" s="241"/>
      <c r="M363" s="246"/>
      <c r="N363" s="247"/>
      <c r="O363" s="248"/>
      <c r="P363" s="248"/>
      <c r="Q363" s="248"/>
      <c r="R363" s="248"/>
      <c r="S363" s="248"/>
      <c r="T363" s="248"/>
      <c r="U363" s="248"/>
      <c r="V363" s="248"/>
      <c r="W363" s="248"/>
      <c r="X363" s="249"/>
      <c r="AT363" s="250" t="s">
        <v>139</v>
      </c>
      <c r="AU363" s="250" t="s">
        <v>79</v>
      </c>
      <c r="AV363" s="13" t="s">
        <v>137</v>
      </c>
      <c r="AW363" s="13" t="s">
        <v>5</v>
      </c>
      <c r="AX363" s="13" t="s">
        <v>77</v>
      </c>
      <c r="AY363" s="250" t="s">
        <v>128</v>
      </c>
    </row>
    <row r="364" spans="2:65" s="1" customFormat="1" ht="16.5" customHeight="1">
      <c r="B364" s="37"/>
      <c r="C364" s="262" t="s">
        <v>359</v>
      </c>
      <c r="D364" s="262" t="s">
        <v>161</v>
      </c>
      <c r="E364" s="263" t="s">
        <v>360</v>
      </c>
      <c r="F364" s="264" t="s">
        <v>361</v>
      </c>
      <c r="G364" s="265" t="s">
        <v>135</v>
      </c>
      <c r="H364" s="266">
        <v>242.798</v>
      </c>
      <c r="I364" s="267"/>
      <c r="J364" s="268"/>
      <c r="K364" s="269">
        <f>ROUND(P364*H364,2)</f>
        <v>0</v>
      </c>
      <c r="L364" s="264" t="s">
        <v>136</v>
      </c>
      <c r="M364" s="270"/>
      <c r="N364" s="271" t="s">
        <v>1</v>
      </c>
      <c r="O364" s="213" t="s">
        <v>41</v>
      </c>
      <c r="P364" s="214">
        <f>I364+J364</f>
        <v>0</v>
      </c>
      <c r="Q364" s="214">
        <f>ROUND(I364*H364,2)</f>
        <v>0</v>
      </c>
      <c r="R364" s="214">
        <f>ROUND(J364*H364,2)</f>
        <v>0</v>
      </c>
      <c r="S364" s="78"/>
      <c r="T364" s="215">
        <f>S364*H364</f>
        <v>0</v>
      </c>
      <c r="U364" s="215">
        <v>0.0025</v>
      </c>
      <c r="V364" s="215">
        <f>U364*H364</f>
        <v>0.6069950000000001</v>
      </c>
      <c r="W364" s="215">
        <v>0</v>
      </c>
      <c r="X364" s="216">
        <f>W364*H364</f>
        <v>0</v>
      </c>
      <c r="AR364" s="16" t="s">
        <v>253</v>
      </c>
      <c r="AT364" s="16" t="s">
        <v>161</v>
      </c>
      <c r="AU364" s="16" t="s">
        <v>79</v>
      </c>
      <c r="AY364" s="16" t="s">
        <v>128</v>
      </c>
      <c r="BE364" s="217">
        <f>IF(O364="základní",K364,0)</f>
        <v>0</v>
      </c>
      <c r="BF364" s="217">
        <f>IF(O364="snížená",K364,0)</f>
        <v>0</v>
      </c>
      <c r="BG364" s="217">
        <f>IF(O364="zákl. přenesená",K364,0)</f>
        <v>0</v>
      </c>
      <c r="BH364" s="217">
        <f>IF(O364="sníž. přenesená",K364,0)</f>
        <v>0</v>
      </c>
      <c r="BI364" s="217">
        <f>IF(O364="nulová",K364,0)</f>
        <v>0</v>
      </c>
      <c r="BJ364" s="16" t="s">
        <v>77</v>
      </c>
      <c r="BK364" s="217">
        <f>ROUND(P364*H364,2)</f>
        <v>0</v>
      </c>
      <c r="BL364" s="16" t="s">
        <v>232</v>
      </c>
      <c r="BM364" s="16" t="s">
        <v>362</v>
      </c>
    </row>
    <row r="365" spans="2:51" s="11" customFormat="1" ht="12">
      <c r="B365" s="218"/>
      <c r="C365" s="219"/>
      <c r="D365" s="220" t="s">
        <v>139</v>
      </c>
      <c r="E365" s="221" t="s">
        <v>1</v>
      </c>
      <c r="F365" s="222" t="s">
        <v>140</v>
      </c>
      <c r="G365" s="219"/>
      <c r="H365" s="221" t="s">
        <v>1</v>
      </c>
      <c r="I365" s="223"/>
      <c r="J365" s="223"/>
      <c r="K365" s="219"/>
      <c r="L365" s="219"/>
      <c r="M365" s="224"/>
      <c r="N365" s="225"/>
      <c r="O365" s="226"/>
      <c r="P365" s="226"/>
      <c r="Q365" s="226"/>
      <c r="R365" s="226"/>
      <c r="S365" s="226"/>
      <c r="T365" s="226"/>
      <c r="U365" s="226"/>
      <c r="V365" s="226"/>
      <c r="W365" s="226"/>
      <c r="X365" s="227"/>
      <c r="AT365" s="228" t="s">
        <v>139</v>
      </c>
      <c r="AU365" s="228" t="s">
        <v>79</v>
      </c>
      <c r="AV365" s="11" t="s">
        <v>77</v>
      </c>
      <c r="AW365" s="11" t="s">
        <v>5</v>
      </c>
      <c r="AX365" s="11" t="s">
        <v>72</v>
      </c>
      <c r="AY365" s="228" t="s">
        <v>128</v>
      </c>
    </row>
    <row r="366" spans="2:51" s="11" customFormat="1" ht="12">
      <c r="B366" s="218"/>
      <c r="C366" s="219"/>
      <c r="D366" s="220" t="s">
        <v>139</v>
      </c>
      <c r="E366" s="221" t="s">
        <v>1</v>
      </c>
      <c r="F366" s="222" t="s">
        <v>338</v>
      </c>
      <c r="G366" s="219"/>
      <c r="H366" s="221" t="s">
        <v>1</v>
      </c>
      <c r="I366" s="223"/>
      <c r="J366" s="223"/>
      <c r="K366" s="219"/>
      <c r="L366" s="219"/>
      <c r="M366" s="224"/>
      <c r="N366" s="225"/>
      <c r="O366" s="226"/>
      <c r="P366" s="226"/>
      <c r="Q366" s="226"/>
      <c r="R366" s="226"/>
      <c r="S366" s="226"/>
      <c r="T366" s="226"/>
      <c r="U366" s="226"/>
      <c r="V366" s="226"/>
      <c r="W366" s="226"/>
      <c r="X366" s="227"/>
      <c r="AT366" s="228" t="s">
        <v>139</v>
      </c>
      <c r="AU366" s="228" t="s">
        <v>79</v>
      </c>
      <c r="AV366" s="11" t="s">
        <v>77</v>
      </c>
      <c r="AW366" s="11" t="s">
        <v>5</v>
      </c>
      <c r="AX366" s="11" t="s">
        <v>72</v>
      </c>
      <c r="AY366" s="228" t="s">
        <v>128</v>
      </c>
    </row>
    <row r="367" spans="2:51" s="12" customFormat="1" ht="12">
      <c r="B367" s="229"/>
      <c r="C367" s="230"/>
      <c r="D367" s="220" t="s">
        <v>139</v>
      </c>
      <c r="E367" s="231" t="s">
        <v>1</v>
      </c>
      <c r="F367" s="232" t="s">
        <v>363</v>
      </c>
      <c r="G367" s="230"/>
      <c r="H367" s="233">
        <v>140.036</v>
      </c>
      <c r="I367" s="234"/>
      <c r="J367" s="234"/>
      <c r="K367" s="230"/>
      <c r="L367" s="230"/>
      <c r="M367" s="235"/>
      <c r="N367" s="236"/>
      <c r="O367" s="237"/>
      <c r="P367" s="237"/>
      <c r="Q367" s="237"/>
      <c r="R367" s="237"/>
      <c r="S367" s="237"/>
      <c r="T367" s="237"/>
      <c r="U367" s="237"/>
      <c r="V367" s="237"/>
      <c r="W367" s="237"/>
      <c r="X367" s="238"/>
      <c r="AT367" s="239" t="s">
        <v>139</v>
      </c>
      <c r="AU367" s="239" t="s">
        <v>79</v>
      </c>
      <c r="AV367" s="12" t="s">
        <v>79</v>
      </c>
      <c r="AW367" s="12" t="s">
        <v>5</v>
      </c>
      <c r="AX367" s="12" t="s">
        <v>72</v>
      </c>
      <c r="AY367" s="239" t="s">
        <v>128</v>
      </c>
    </row>
    <row r="368" spans="2:51" s="11" customFormat="1" ht="12">
      <c r="B368" s="218"/>
      <c r="C368" s="219"/>
      <c r="D368" s="220" t="s">
        <v>139</v>
      </c>
      <c r="E368" s="221" t="s">
        <v>1</v>
      </c>
      <c r="F368" s="222" t="s">
        <v>342</v>
      </c>
      <c r="G368" s="219"/>
      <c r="H368" s="221" t="s">
        <v>1</v>
      </c>
      <c r="I368" s="223"/>
      <c r="J368" s="223"/>
      <c r="K368" s="219"/>
      <c r="L368" s="219"/>
      <c r="M368" s="224"/>
      <c r="N368" s="225"/>
      <c r="O368" s="226"/>
      <c r="P368" s="226"/>
      <c r="Q368" s="226"/>
      <c r="R368" s="226"/>
      <c r="S368" s="226"/>
      <c r="T368" s="226"/>
      <c r="U368" s="226"/>
      <c r="V368" s="226"/>
      <c r="W368" s="226"/>
      <c r="X368" s="227"/>
      <c r="AT368" s="228" t="s">
        <v>139</v>
      </c>
      <c r="AU368" s="228" t="s">
        <v>79</v>
      </c>
      <c r="AV368" s="11" t="s">
        <v>77</v>
      </c>
      <c r="AW368" s="11" t="s">
        <v>5</v>
      </c>
      <c r="AX368" s="11" t="s">
        <v>72</v>
      </c>
      <c r="AY368" s="228" t="s">
        <v>128</v>
      </c>
    </row>
    <row r="369" spans="2:51" s="12" customFormat="1" ht="12">
      <c r="B369" s="229"/>
      <c r="C369" s="230"/>
      <c r="D369" s="220" t="s">
        <v>139</v>
      </c>
      <c r="E369" s="231" t="s">
        <v>1</v>
      </c>
      <c r="F369" s="232" t="s">
        <v>364</v>
      </c>
      <c r="G369" s="230"/>
      <c r="H369" s="233">
        <v>66.033</v>
      </c>
      <c r="I369" s="234"/>
      <c r="J369" s="234"/>
      <c r="K369" s="230"/>
      <c r="L369" s="230"/>
      <c r="M369" s="235"/>
      <c r="N369" s="236"/>
      <c r="O369" s="237"/>
      <c r="P369" s="237"/>
      <c r="Q369" s="237"/>
      <c r="R369" s="237"/>
      <c r="S369" s="237"/>
      <c r="T369" s="237"/>
      <c r="U369" s="237"/>
      <c r="V369" s="237"/>
      <c r="W369" s="237"/>
      <c r="X369" s="238"/>
      <c r="AT369" s="239" t="s">
        <v>139</v>
      </c>
      <c r="AU369" s="239" t="s">
        <v>79</v>
      </c>
      <c r="AV369" s="12" t="s">
        <v>79</v>
      </c>
      <c r="AW369" s="12" t="s">
        <v>5</v>
      </c>
      <c r="AX369" s="12" t="s">
        <v>72</v>
      </c>
      <c r="AY369" s="239" t="s">
        <v>128</v>
      </c>
    </row>
    <row r="370" spans="2:51" s="11" customFormat="1" ht="12">
      <c r="B370" s="218"/>
      <c r="C370" s="219"/>
      <c r="D370" s="220" t="s">
        <v>139</v>
      </c>
      <c r="E370" s="221" t="s">
        <v>1</v>
      </c>
      <c r="F370" s="222" t="s">
        <v>346</v>
      </c>
      <c r="G370" s="219"/>
      <c r="H370" s="221" t="s">
        <v>1</v>
      </c>
      <c r="I370" s="223"/>
      <c r="J370" s="223"/>
      <c r="K370" s="219"/>
      <c r="L370" s="219"/>
      <c r="M370" s="224"/>
      <c r="N370" s="225"/>
      <c r="O370" s="226"/>
      <c r="P370" s="226"/>
      <c r="Q370" s="226"/>
      <c r="R370" s="226"/>
      <c r="S370" s="226"/>
      <c r="T370" s="226"/>
      <c r="U370" s="226"/>
      <c r="V370" s="226"/>
      <c r="W370" s="226"/>
      <c r="X370" s="227"/>
      <c r="AT370" s="228" t="s">
        <v>139</v>
      </c>
      <c r="AU370" s="228" t="s">
        <v>79</v>
      </c>
      <c r="AV370" s="11" t="s">
        <v>77</v>
      </c>
      <c r="AW370" s="11" t="s">
        <v>5</v>
      </c>
      <c r="AX370" s="11" t="s">
        <v>72</v>
      </c>
      <c r="AY370" s="228" t="s">
        <v>128</v>
      </c>
    </row>
    <row r="371" spans="2:51" s="12" customFormat="1" ht="12">
      <c r="B371" s="229"/>
      <c r="C371" s="230"/>
      <c r="D371" s="220" t="s">
        <v>139</v>
      </c>
      <c r="E371" s="231" t="s">
        <v>1</v>
      </c>
      <c r="F371" s="232" t="s">
        <v>365</v>
      </c>
      <c r="G371" s="230"/>
      <c r="H371" s="233">
        <v>2.695</v>
      </c>
      <c r="I371" s="234"/>
      <c r="J371" s="234"/>
      <c r="K371" s="230"/>
      <c r="L371" s="230"/>
      <c r="M371" s="235"/>
      <c r="N371" s="236"/>
      <c r="O371" s="237"/>
      <c r="P371" s="237"/>
      <c r="Q371" s="237"/>
      <c r="R371" s="237"/>
      <c r="S371" s="237"/>
      <c r="T371" s="237"/>
      <c r="U371" s="237"/>
      <c r="V371" s="237"/>
      <c r="W371" s="237"/>
      <c r="X371" s="238"/>
      <c r="AT371" s="239" t="s">
        <v>139</v>
      </c>
      <c r="AU371" s="239" t="s">
        <v>79</v>
      </c>
      <c r="AV371" s="12" t="s">
        <v>79</v>
      </c>
      <c r="AW371" s="12" t="s">
        <v>5</v>
      </c>
      <c r="AX371" s="12" t="s">
        <v>72</v>
      </c>
      <c r="AY371" s="239" t="s">
        <v>128</v>
      </c>
    </row>
    <row r="372" spans="2:51" s="11" customFormat="1" ht="12">
      <c r="B372" s="218"/>
      <c r="C372" s="219"/>
      <c r="D372" s="220" t="s">
        <v>139</v>
      </c>
      <c r="E372" s="221" t="s">
        <v>1</v>
      </c>
      <c r="F372" s="222" t="s">
        <v>350</v>
      </c>
      <c r="G372" s="219"/>
      <c r="H372" s="221" t="s">
        <v>1</v>
      </c>
      <c r="I372" s="223"/>
      <c r="J372" s="223"/>
      <c r="K372" s="219"/>
      <c r="L372" s="219"/>
      <c r="M372" s="224"/>
      <c r="N372" s="225"/>
      <c r="O372" s="226"/>
      <c r="P372" s="226"/>
      <c r="Q372" s="226"/>
      <c r="R372" s="226"/>
      <c r="S372" s="226"/>
      <c r="T372" s="226"/>
      <c r="U372" s="226"/>
      <c r="V372" s="226"/>
      <c r="W372" s="226"/>
      <c r="X372" s="227"/>
      <c r="AT372" s="228" t="s">
        <v>139</v>
      </c>
      <c r="AU372" s="228" t="s">
        <v>79</v>
      </c>
      <c r="AV372" s="11" t="s">
        <v>77</v>
      </c>
      <c r="AW372" s="11" t="s">
        <v>5</v>
      </c>
      <c r="AX372" s="11" t="s">
        <v>72</v>
      </c>
      <c r="AY372" s="228" t="s">
        <v>128</v>
      </c>
    </row>
    <row r="373" spans="2:51" s="12" customFormat="1" ht="12">
      <c r="B373" s="229"/>
      <c r="C373" s="230"/>
      <c r="D373" s="220" t="s">
        <v>139</v>
      </c>
      <c r="E373" s="231" t="s">
        <v>1</v>
      </c>
      <c r="F373" s="232" t="s">
        <v>366</v>
      </c>
      <c r="G373" s="230"/>
      <c r="H373" s="233">
        <v>26.664</v>
      </c>
      <c r="I373" s="234"/>
      <c r="J373" s="234"/>
      <c r="K373" s="230"/>
      <c r="L373" s="230"/>
      <c r="M373" s="235"/>
      <c r="N373" s="236"/>
      <c r="O373" s="237"/>
      <c r="P373" s="237"/>
      <c r="Q373" s="237"/>
      <c r="R373" s="237"/>
      <c r="S373" s="237"/>
      <c r="T373" s="237"/>
      <c r="U373" s="237"/>
      <c r="V373" s="237"/>
      <c r="W373" s="237"/>
      <c r="X373" s="238"/>
      <c r="AT373" s="239" t="s">
        <v>139</v>
      </c>
      <c r="AU373" s="239" t="s">
        <v>79</v>
      </c>
      <c r="AV373" s="12" t="s">
        <v>79</v>
      </c>
      <c r="AW373" s="12" t="s">
        <v>5</v>
      </c>
      <c r="AX373" s="12" t="s">
        <v>72</v>
      </c>
      <c r="AY373" s="239" t="s">
        <v>128</v>
      </c>
    </row>
    <row r="374" spans="2:51" s="11" customFormat="1" ht="12">
      <c r="B374" s="218"/>
      <c r="C374" s="219"/>
      <c r="D374" s="220" t="s">
        <v>139</v>
      </c>
      <c r="E374" s="221" t="s">
        <v>1</v>
      </c>
      <c r="F374" s="222" t="s">
        <v>352</v>
      </c>
      <c r="G374" s="219"/>
      <c r="H374" s="221" t="s">
        <v>1</v>
      </c>
      <c r="I374" s="223"/>
      <c r="J374" s="223"/>
      <c r="K374" s="219"/>
      <c r="L374" s="219"/>
      <c r="M374" s="224"/>
      <c r="N374" s="225"/>
      <c r="O374" s="226"/>
      <c r="P374" s="226"/>
      <c r="Q374" s="226"/>
      <c r="R374" s="226"/>
      <c r="S374" s="226"/>
      <c r="T374" s="226"/>
      <c r="U374" s="226"/>
      <c r="V374" s="226"/>
      <c r="W374" s="226"/>
      <c r="X374" s="227"/>
      <c r="AT374" s="228" t="s">
        <v>139</v>
      </c>
      <c r="AU374" s="228" t="s">
        <v>79</v>
      </c>
      <c r="AV374" s="11" t="s">
        <v>77</v>
      </c>
      <c r="AW374" s="11" t="s">
        <v>5</v>
      </c>
      <c r="AX374" s="11" t="s">
        <v>72</v>
      </c>
      <c r="AY374" s="228" t="s">
        <v>128</v>
      </c>
    </row>
    <row r="375" spans="2:51" s="12" customFormat="1" ht="12">
      <c r="B375" s="229"/>
      <c r="C375" s="230"/>
      <c r="D375" s="220" t="s">
        <v>139</v>
      </c>
      <c r="E375" s="231" t="s">
        <v>1</v>
      </c>
      <c r="F375" s="232" t="s">
        <v>358</v>
      </c>
      <c r="G375" s="230"/>
      <c r="H375" s="233">
        <v>7.37</v>
      </c>
      <c r="I375" s="234"/>
      <c r="J375" s="234"/>
      <c r="K375" s="230"/>
      <c r="L375" s="230"/>
      <c r="M375" s="235"/>
      <c r="N375" s="236"/>
      <c r="O375" s="237"/>
      <c r="P375" s="237"/>
      <c r="Q375" s="237"/>
      <c r="R375" s="237"/>
      <c r="S375" s="237"/>
      <c r="T375" s="237"/>
      <c r="U375" s="237"/>
      <c r="V375" s="237"/>
      <c r="W375" s="237"/>
      <c r="X375" s="238"/>
      <c r="AT375" s="239" t="s">
        <v>139</v>
      </c>
      <c r="AU375" s="239" t="s">
        <v>79</v>
      </c>
      <c r="AV375" s="12" t="s">
        <v>79</v>
      </c>
      <c r="AW375" s="12" t="s">
        <v>5</v>
      </c>
      <c r="AX375" s="12" t="s">
        <v>72</v>
      </c>
      <c r="AY375" s="239" t="s">
        <v>128</v>
      </c>
    </row>
    <row r="376" spans="2:51" s="14" customFormat="1" ht="12">
      <c r="B376" s="251"/>
      <c r="C376" s="252"/>
      <c r="D376" s="220" t="s">
        <v>139</v>
      </c>
      <c r="E376" s="253" t="s">
        <v>1</v>
      </c>
      <c r="F376" s="254" t="s">
        <v>153</v>
      </c>
      <c r="G376" s="252"/>
      <c r="H376" s="255">
        <v>242.798</v>
      </c>
      <c r="I376" s="256"/>
      <c r="J376" s="256"/>
      <c r="K376" s="252"/>
      <c r="L376" s="252"/>
      <c r="M376" s="257"/>
      <c r="N376" s="258"/>
      <c r="O376" s="259"/>
      <c r="P376" s="259"/>
      <c r="Q376" s="259"/>
      <c r="R376" s="259"/>
      <c r="S376" s="259"/>
      <c r="T376" s="259"/>
      <c r="U376" s="259"/>
      <c r="V376" s="259"/>
      <c r="W376" s="259"/>
      <c r="X376" s="260"/>
      <c r="AT376" s="261" t="s">
        <v>139</v>
      </c>
      <c r="AU376" s="261" t="s">
        <v>79</v>
      </c>
      <c r="AV376" s="14" t="s">
        <v>129</v>
      </c>
      <c r="AW376" s="14" t="s">
        <v>5</v>
      </c>
      <c r="AX376" s="14" t="s">
        <v>72</v>
      </c>
      <c r="AY376" s="261" t="s">
        <v>128</v>
      </c>
    </row>
    <row r="377" spans="2:51" s="13" customFormat="1" ht="12">
      <c r="B377" s="240"/>
      <c r="C377" s="241"/>
      <c r="D377" s="220" t="s">
        <v>139</v>
      </c>
      <c r="E377" s="242" t="s">
        <v>1</v>
      </c>
      <c r="F377" s="243" t="s">
        <v>142</v>
      </c>
      <c r="G377" s="241"/>
      <c r="H377" s="244">
        <v>242.798</v>
      </c>
      <c r="I377" s="245"/>
      <c r="J377" s="245"/>
      <c r="K377" s="241"/>
      <c r="L377" s="241"/>
      <c r="M377" s="246"/>
      <c r="N377" s="247"/>
      <c r="O377" s="248"/>
      <c r="P377" s="248"/>
      <c r="Q377" s="248"/>
      <c r="R377" s="248"/>
      <c r="S377" s="248"/>
      <c r="T377" s="248"/>
      <c r="U377" s="248"/>
      <c r="V377" s="248"/>
      <c r="W377" s="248"/>
      <c r="X377" s="249"/>
      <c r="AT377" s="250" t="s">
        <v>139</v>
      </c>
      <c r="AU377" s="250" t="s">
        <v>79</v>
      </c>
      <c r="AV377" s="13" t="s">
        <v>137</v>
      </c>
      <c r="AW377" s="13" t="s">
        <v>5</v>
      </c>
      <c r="AX377" s="13" t="s">
        <v>77</v>
      </c>
      <c r="AY377" s="250" t="s">
        <v>128</v>
      </c>
    </row>
    <row r="378" spans="2:65" s="1" customFormat="1" ht="16.5" customHeight="1">
      <c r="B378" s="37"/>
      <c r="C378" s="262" t="s">
        <v>367</v>
      </c>
      <c r="D378" s="262" t="s">
        <v>161</v>
      </c>
      <c r="E378" s="263" t="s">
        <v>368</v>
      </c>
      <c r="F378" s="264" t="s">
        <v>369</v>
      </c>
      <c r="G378" s="265" t="s">
        <v>135</v>
      </c>
      <c r="H378" s="266">
        <v>10.05</v>
      </c>
      <c r="I378" s="267"/>
      <c r="J378" s="268"/>
      <c r="K378" s="269">
        <f>ROUND(P378*H378,2)</f>
        <v>0</v>
      </c>
      <c r="L378" s="264" t="s">
        <v>136</v>
      </c>
      <c r="M378" s="270"/>
      <c r="N378" s="271" t="s">
        <v>1</v>
      </c>
      <c r="O378" s="213" t="s">
        <v>41</v>
      </c>
      <c r="P378" s="214">
        <f>I378+J378</f>
        <v>0</v>
      </c>
      <c r="Q378" s="214">
        <f>ROUND(I378*H378,2)</f>
        <v>0</v>
      </c>
      <c r="R378" s="214">
        <f>ROUND(J378*H378,2)</f>
        <v>0</v>
      </c>
      <c r="S378" s="78"/>
      <c r="T378" s="215">
        <f>S378*H378</f>
        <v>0</v>
      </c>
      <c r="U378" s="215">
        <v>0.0023</v>
      </c>
      <c r="V378" s="215">
        <f>U378*H378</f>
        <v>0.023115</v>
      </c>
      <c r="W378" s="215">
        <v>0</v>
      </c>
      <c r="X378" s="216">
        <f>W378*H378</f>
        <v>0</v>
      </c>
      <c r="AR378" s="16" t="s">
        <v>253</v>
      </c>
      <c r="AT378" s="16" t="s">
        <v>161</v>
      </c>
      <c r="AU378" s="16" t="s">
        <v>79</v>
      </c>
      <c r="AY378" s="16" t="s">
        <v>128</v>
      </c>
      <c r="BE378" s="217">
        <f>IF(O378="základní",K378,0)</f>
        <v>0</v>
      </c>
      <c r="BF378" s="217">
        <f>IF(O378="snížená",K378,0)</f>
        <v>0</v>
      </c>
      <c r="BG378" s="217">
        <f>IF(O378="zákl. přenesená",K378,0)</f>
        <v>0</v>
      </c>
      <c r="BH378" s="217">
        <f>IF(O378="sníž. přenesená",K378,0)</f>
        <v>0</v>
      </c>
      <c r="BI378" s="217">
        <f>IF(O378="nulová",K378,0)</f>
        <v>0</v>
      </c>
      <c r="BJ378" s="16" t="s">
        <v>77</v>
      </c>
      <c r="BK378" s="217">
        <f>ROUND(P378*H378,2)</f>
        <v>0</v>
      </c>
      <c r="BL378" s="16" t="s">
        <v>232</v>
      </c>
      <c r="BM378" s="16" t="s">
        <v>370</v>
      </c>
    </row>
    <row r="379" spans="2:51" s="11" customFormat="1" ht="12">
      <c r="B379" s="218"/>
      <c r="C379" s="219"/>
      <c r="D379" s="220" t="s">
        <v>139</v>
      </c>
      <c r="E379" s="221" t="s">
        <v>1</v>
      </c>
      <c r="F379" s="222" t="s">
        <v>140</v>
      </c>
      <c r="G379" s="219"/>
      <c r="H379" s="221" t="s">
        <v>1</v>
      </c>
      <c r="I379" s="223"/>
      <c r="J379" s="223"/>
      <c r="K379" s="219"/>
      <c r="L379" s="219"/>
      <c r="M379" s="224"/>
      <c r="N379" s="225"/>
      <c r="O379" s="226"/>
      <c r="P379" s="226"/>
      <c r="Q379" s="226"/>
      <c r="R379" s="226"/>
      <c r="S379" s="226"/>
      <c r="T379" s="226"/>
      <c r="U379" s="226"/>
      <c r="V379" s="226"/>
      <c r="W379" s="226"/>
      <c r="X379" s="227"/>
      <c r="AT379" s="228" t="s">
        <v>139</v>
      </c>
      <c r="AU379" s="228" t="s">
        <v>79</v>
      </c>
      <c r="AV379" s="11" t="s">
        <v>77</v>
      </c>
      <c r="AW379" s="11" t="s">
        <v>5</v>
      </c>
      <c r="AX379" s="11" t="s">
        <v>72</v>
      </c>
      <c r="AY379" s="228" t="s">
        <v>128</v>
      </c>
    </row>
    <row r="380" spans="2:51" s="11" customFormat="1" ht="12">
      <c r="B380" s="218"/>
      <c r="C380" s="219"/>
      <c r="D380" s="220" t="s">
        <v>139</v>
      </c>
      <c r="E380" s="221" t="s">
        <v>1</v>
      </c>
      <c r="F380" s="222" t="s">
        <v>151</v>
      </c>
      <c r="G380" s="219"/>
      <c r="H380" s="221" t="s">
        <v>1</v>
      </c>
      <c r="I380" s="223"/>
      <c r="J380" s="223"/>
      <c r="K380" s="219"/>
      <c r="L380" s="219"/>
      <c r="M380" s="224"/>
      <c r="N380" s="225"/>
      <c r="O380" s="226"/>
      <c r="P380" s="226"/>
      <c r="Q380" s="226"/>
      <c r="R380" s="226"/>
      <c r="S380" s="226"/>
      <c r="T380" s="226"/>
      <c r="U380" s="226"/>
      <c r="V380" s="226"/>
      <c r="W380" s="226"/>
      <c r="X380" s="227"/>
      <c r="AT380" s="228" t="s">
        <v>139</v>
      </c>
      <c r="AU380" s="228" t="s">
        <v>79</v>
      </c>
      <c r="AV380" s="11" t="s">
        <v>77</v>
      </c>
      <c r="AW380" s="11" t="s">
        <v>5</v>
      </c>
      <c r="AX380" s="11" t="s">
        <v>72</v>
      </c>
      <c r="AY380" s="228" t="s">
        <v>128</v>
      </c>
    </row>
    <row r="381" spans="2:51" s="12" customFormat="1" ht="12">
      <c r="B381" s="229"/>
      <c r="C381" s="230"/>
      <c r="D381" s="220" t="s">
        <v>139</v>
      </c>
      <c r="E381" s="231" t="s">
        <v>1</v>
      </c>
      <c r="F381" s="232" t="s">
        <v>152</v>
      </c>
      <c r="G381" s="230"/>
      <c r="H381" s="233">
        <v>10.05</v>
      </c>
      <c r="I381" s="234"/>
      <c r="J381" s="234"/>
      <c r="K381" s="230"/>
      <c r="L381" s="230"/>
      <c r="M381" s="235"/>
      <c r="N381" s="236"/>
      <c r="O381" s="237"/>
      <c r="P381" s="237"/>
      <c r="Q381" s="237"/>
      <c r="R381" s="237"/>
      <c r="S381" s="237"/>
      <c r="T381" s="237"/>
      <c r="U381" s="237"/>
      <c r="V381" s="237"/>
      <c r="W381" s="237"/>
      <c r="X381" s="238"/>
      <c r="AT381" s="239" t="s">
        <v>139</v>
      </c>
      <c r="AU381" s="239" t="s">
        <v>79</v>
      </c>
      <c r="AV381" s="12" t="s">
        <v>79</v>
      </c>
      <c r="AW381" s="12" t="s">
        <v>5</v>
      </c>
      <c r="AX381" s="12" t="s">
        <v>72</v>
      </c>
      <c r="AY381" s="239" t="s">
        <v>128</v>
      </c>
    </row>
    <row r="382" spans="2:51" s="14" customFormat="1" ht="12">
      <c r="B382" s="251"/>
      <c r="C382" s="252"/>
      <c r="D382" s="220" t="s">
        <v>139</v>
      </c>
      <c r="E382" s="253" t="s">
        <v>1</v>
      </c>
      <c r="F382" s="254" t="s">
        <v>153</v>
      </c>
      <c r="G382" s="252"/>
      <c r="H382" s="255">
        <v>10.05</v>
      </c>
      <c r="I382" s="256"/>
      <c r="J382" s="256"/>
      <c r="K382" s="252"/>
      <c r="L382" s="252"/>
      <c r="M382" s="257"/>
      <c r="N382" s="258"/>
      <c r="O382" s="259"/>
      <c r="P382" s="259"/>
      <c r="Q382" s="259"/>
      <c r="R382" s="259"/>
      <c r="S382" s="259"/>
      <c r="T382" s="259"/>
      <c r="U382" s="259"/>
      <c r="V382" s="259"/>
      <c r="W382" s="259"/>
      <c r="X382" s="260"/>
      <c r="AT382" s="261" t="s">
        <v>139</v>
      </c>
      <c r="AU382" s="261" t="s">
        <v>79</v>
      </c>
      <c r="AV382" s="14" t="s">
        <v>129</v>
      </c>
      <c r="AW382" s="14" t="s">
        <v>5</v>
      </c>
      <c r="AX382" s="14" t="s">
        <v>72</v>
      </c>
      <c r="AY382" s="261" t="s">
        <v>128</v>
      </c>
    </row>
    <row r="383" spans="2:51" s="13" customFormat="1" ht="12">
      <c r="B383" s="240"/>
      <c r="C383" s="241"/>
      <c r="D383" s="220" t="s">
        <v>139</v>
      </c>
      <c r="E383" s="242" t="s">
        <v>1</v>
      </c>
      <c r="F383" s="243" t="s">
        <v>142</v>
      </c>
      <c r="G383" s="241"/>
      <c r="H383" s="244">
        <v>10.05</v>
      </c>
      <c r="I383" s="245"/>
      <c r="J383" s="245"/>
      <c r="K383" s="241"/>
      <c r="L383" s="241"/>
      <c r="M383" s="246"/>
      <c r="N383" s="247"/>
      <c r="O383" s="248"/>
      <c r="P383" s="248"/>
      <c r="Q383" s="248"/>
      <c r="R383" s="248"/>
      <c r="S383" s="248"/>
      <c r="T383" s="248"/>
      <c r="U383" s="248"/>
      <c r="V383" s="248"/>
      <c r="W383" s="248"/>
      <c r="X383" s="249"/>
      <c r="AT383" s="250" t="s">
        <v>139</v>
      </c>
      <c r="AU383" s="250" t="s">
        <v>79</v>
      </c>
      <c r="AV383" s="13" t="s">
        <v>137</v>
      </c>
      <c r="AW383" s="13" t="s">
        <v>5</v>
      </c>
      <c r="AX383" s="13" t="s">
        <v>77</v>
      </c>
      <c r="AY383" s="250" t="s">
        <v>128</v>
      </c>
    </row>
    <row r="384" spans="2:65" s="1" customFormat="1" ht="16.5" customHeight="1">
      <c r="B384" s="37"/>
      <c r="C384" s="262" t="s">
        <v>371</v>
      </c>
      <c r="D384" s="262" t="s">
        <v>161</v>
      </c>
      <c r="E384" s="263" t="s">
        <v>372</v>
      </c>
      <c r="F384" s="264" t="s">
        <v>373</v>
      </c>
      <c r="G384" s="265" t="s">
        <v>135</v>
      </c>
      <c r="H384" s="266">
        <v>48.362</v>
      </c>
      <c r="I384" s="267"/>
      <c r="J384" s="268"/>
      <c r="K384" s="269">
        <f>ROUND(P384*H384,2)</f>
        <v>0</v>
      </c>
      <c r="L384" s="264" t="s">
        <v>136</v>
      </c>
      <c r="M384" s="270"/>
      <c r="N384" s="271" t="s">
        <v>1</v>
      </c>
      <c r="O384" s="213" t="s">
        <v>41</v>
      </c>
      <c r="P384" s="214">
        <f>I384+J384</f>
        <v>0</v>
      </c>
      <c r="Q384" s="214">
        <f>ROUND(I384*H384,2)</f>
        <v>0</v>
      </c>
      <c r="R384" s="214">
        <f>ROUND(J384*H384,2)</f>
        <v>0</v>
      </c>
      <c r="S384" s="78"/>
      <c r="T384" s="215">
        <f>S384*H384</f>
        <v>0</v>
      </c>
      <c r="U384" s="215">
        <v>0.0015</v>
      </c>
      <c r="V384" s="215">
        <f>U384*H384</f>
        <v>0.07254300000000001</v>
      </c>
      <c r="W384" s="215">
        <v>0</v>
      </c>
      <c r="X384" s="216">
        <f>W384*H384</f>
        <v>0</v>
      </c>
      <c r="AR384" s="16" t="s">
        <v>253</v>
      </c>
      <c r="AT384" s="16" t="s">
        <v>161</v>
      </c>
      <c r="AU384" s="16" t="s">
        <v>79</v>
      </c>
      <c r="AY384" s="16" t="s">
        <v>128</v>
      </c>
      <c r="BE384" s="217">
        <f>IF(O384="základní",K384,0)</f>
        <v>0</v>
      </c>
      <c r="BF384" s="217">
        <f>IF(O384="snížená",K384,0)</f>
        <v>0</v>
      </c>
      <c r="BG384" s="217">
        <f>IF(O384="zákl. přenesená",K384,0)</f>
        <v>0</v>
      </c>
      <c r="BH384" s="217">
        <f>IF(O384="sníž. přenesená",K384,0)</f>
        <v>0</v>
      </c>
      <c r="BI384" s="217">
        <f>IF(O384="nulová",K384,0)</f>
        <v>0</v>
      </c>
      <c r="BJ384" s="16" t="s">
        <v>77</v>
      </c>
      <c r="BK384" s="217">
        <f>ROUND(P384*H384,2)</f>
        <v>0</v>
      </c>
      <c r="BL384" s="16" t="s">
        <v>232</v>
      </c>
      <c r="BM384" s="16" t="s">
        <v>374</v>
      </c>
    </row>
    <row r="385" spans="2:51" s="11" customFormat="1" ht="12">
      <c r="B385" s="218"/>
      <c r="C385" s="219"/>
      <c r="D385" s="220" t="s">
        <v>139</v>
      </c>
      <c r="E385" s="221" t="s">
        <v>1</v>
      </c>
      <c r="F385" s="222" t="s">
        <v>140</v>
      </c>
      <c r="G385" s="219"/>
      <c r="H385" s="221" t="s">
        <v>1</v>
      </c>
      <c r="I385" s="223"/>
      <c r="J385" s="223"/>
      <c r="K385" s="219"/>
      <c r="L385" s="219"/>
      <c r="M385" s="224"/>
      <c r="N385" s="225"/>
      <c r="O385" s="226"/>
      <c r="P385" s="226"/>
      <c r="Q385" s="226"/>
      <c r="R385" s="226"/>
      <c r="S385" s="226"/>
      <c r="T385" s="226"/>
      <c r="U385" s="226"/>
      <c r="V385" s="226"/>
      <c r="W385" s="226"/>
      <c r="X385" s="227"/>
      <c r="AT385" s="228" t="s">
        <v>139</v>
      </c>
      <c r="AU385" s="228" t="s">
        <v>79</v>
      </c>
      <c r="AV385" s="11" t="s">
        <v>77</v>
      </c>
      <c r="AW385" s="11" t="s">
        <v>5</v>
      </c>
      <c r="AX385" s="11" t="s">
        <v>72</v>
      </c>
      <c r="AY385" s="228" t="s">
        <v>128</v>
      </c>
    </row>
    <row r="386" spans="2:51" s="11" customFormat="1" ht="12">
      <c r="B386" s="218"/>
      <c r="C386" s="219"/>
      <c r="D386" s="220" t="s">
        <v>139</v>
      </c>
      <c r="E386" s="221" t="s">
        <v>1</v>
      </c>
      <c r="F386" s="222" t="s">
        <v>340</v>
      </c>
      <c r="G386" s="219"/>
      <c r="H386" s="221" t="s">
        <v>1</v>
      </c>
      <c r="I386" s="223"/>
      <c r="J386" s="223"/>
      <c r="K386" s="219"/>
      <c r="L386" s="219"/>
      <c r="M386" s="224"/>
      <c r="N386" s="225"/>
      <c r="O386" s="226"/>
      <c r="P386" s="226"/>
      <c r="Q386" s="226"/>
      <c r="R386" s="226"/>
      <c r="S386" s="226"/>
      <c r="T386" s="226"/>
      <c r="U386" s="226"/>
      <c r="V386" s="226"/>
      <c r="W386" s="226"/>
      <c r="X386" s="227"/>
      <c r="AT386" s="228" t="s">
        <v>139</v>
      </c>
      <c r="AU386" s="228" t="s">
        <v>79</v>
      </c>
      <c r="AV386" s="11" t="s">
        <v>77</v>
      </c>
      <c r="AW386" s="11" t="s">
        <v>5</v>
      </c>
      <c r="AX386" s="11" t="s">
        <v>72</v>
      </c>
      <c r="AY386" s="228" t="s">
        <v>128</v>
      </c>
    </row>
    <row r="387" spans="2:51" s="12" customFormat="1" ht="12">
      <c r="B387" s="229"/>
      <c r="C387" s="230"/>
      <c r="D387" s="220" t="s">
        <v>139</v>
      </c>
      <c r="E387" s="231" t="s">
        <v>1</v>
      </c>
      <c r="F387" s="232" t="s">
        <v>375</v>
      </c>
      <c r="G387" s="230"/>
      <c r="H387" s="233">
        <v>42.62</v>
      </c>
      <c r="I387" s="234"/>
      <c r="J387" s="234"/>
      <c r="K387" s="230"/>
      <c r="L387" s="230"/>
      <c r="M387" s="235"/>
      <c r="N387" s="236"/>
      <c r="O387" s="237"/>
      <c r="P387" s="237"/>
      <c r="Q387" s="237"/>
      <c r="R387" s="237"/>
      <c r="S387" s="237"/>
      <c r="T387" s="237"/>
      <c r="U387" s="237"/>
      <c r="V387" s="237"/>
      <c r="W387" s="237"/>
      <c r="X387" s="238"/>
      <c r="AT387" s="239" t="s">
        <v>139</v>
      </c>
      <c r="AU387" s="239" t="s">
        <v>79</v>
      </c>
      <c r="AV387" s="12" t="s">
        <v>79</v>
      </c>
      <c r="AW387" s="12" t="s">
        <v>5</v>
      </c>
      <c r="AX387" s="12" t="s">
        <v>72</v>
      </c>
      <c r="AY387" s="239" t="s">
        <v>128</v>
      </c>
    </row>
    <row r="388" spans="2:51" s="11" customFormat="1" ht="12">
      <c r="B388" s="218"/>
      <c r="C388" s="219"/>
      <c r="D388" s="220" t="s">
        <v>139</v>
      </c>
      <c r="E388" s="221" t="s">
        <v>1</v>
      </c>
      <c r="F388" s="222" t="s">
        <v>344</v>
      </c>
      <c r="G388" s="219"/>
      <c r="H388" s="221" t="s">
        <v>1</v>
      </c>
      <c r="I388" s="223"/>
      <c r="J388" s="223"/>
      <c r="K388" s="219"/>
      <c r="L388" s="219"/>
      <c r="M388" s="224"/>
      <c r="N388" s="225"/>
      <c r="O388" s="226"/>
      <c r="P388" s="226"/>
      <c r="Q388" s="226"/>
      <c r="R388" s="226"/>
      <c r="S388" s="226"/>
      <c r="T388" s="226"/>
      <c r="U388" s="226"/>
      <c r="V388" s="226"/>
      <c r="W388" s="226"/>
      <c r="X388" s="227"/>
      <c r="AT388" s="228" t="s">
        <v>139</v>
      </c>
      <c r="AU388" s="228" t="s">
        <v>79</v>
      </c>
      <c r="AV388" s="11" t="s">
        <v>77</v>
      </c>
      <c r="AW388" s="11" t="s">
        <v>5</v>
      </c>
      <c r="AX388" s="11" t="s">
        <v>72</v>
      </c>
      <c r="AY388" s="228" t="s">
        <v>128</v>
      </c>
    </row>
    <row r="389" spans="2:51" s="12" customFormat="1" ht="12">
      <c r="B389" s="229"/>
      <c r="C389" s="230"/>
      <c r="D389" s="220" t="s">
        <v>139</v>
      </c>
      <c r="E389" s="231" t="s">
        <v>1</v>
      </c>
      <c r="F389" s="232" t="s">
        <v>376</v>
      </c>
      <c r="G389" s="230"/>
      <c r="H389" s="233">
        <v>5.742</v>
      </c>
      <c r="I389" s="234"/>
      <c r="J389" s="234"/>
      <c r="K389" s="230"/>
      <c r="L389" s="230"/>
      <c r="M389" s="235"/>
      <c r="N389" s="236"/>
      <c r="O389" s="237"/>
      <c r="P389" s="237"/>
      <c r="Q389" s="237"/>
      <c r="R389" s="237"/>
      <c r="S389" s="237"/>
      <c r="T389" s="237"/>
      <c r="U389" s="237"/>
      <c r="V389" s="237"/>
      <c r="W389" s="237"/>
      <c r="X389" s="238"/>
      <c r="AT389" s="239" t="s">
        <v>139</v>
      </c>
      <c r="AU389" s="239" t="s">
        <v>79</v>
      </c>
      <c r="AV389" s="12" t="s">
        <v>79</v>
      </c>
      <c r="AW389" s="12" t="s">
        <v>5</v>
      </c>
      <c r="AX389" s="12" t="s">
        <v>72</v>
      </c>
      <c r="AY389" s="239" t="s">
        <v>128</v>
      </c>
    </row>
    <row r="390" spans="2:51" s="14" customFormat="1" ht="12">
      <c r="B390" s="251"/>
      <c r="C390" s="252"/>
      <c r="D390" s="220" t="s">
        <v>139</v>
      </c>
      <c r="E390" s="253" t="s">
        <v>1</v>
      </c>
      <c r="F390" s="254" t="s">
        <v>153</v>
      </c>
      <c r="G390" s="252"/>
      <c r="H390" s="255">
        <v>48.361999999999995</v>
      </c>
      <c r="I390" s="256"/>
      <c r="J390" s="256"/>
      <c r="K390" s="252"/>
      <c r="L390" s="252"/>
      <c r="M390" s="257"/>
      <c r="N390" s="258"/>
      <c r="O390" s="259"/>
      <c r="P390" s="259"/>
      <c r="Q390" s="259"/>
      <c r="R390" s="259"/>
      <c r="S390" s="259"/>
      <c r="T390" s="259"/>
      <c r="U390" s="259"/>
      <c r="V390" s="259"/>
      <c r="W390" s="259"/>
      <c r="X390" s="260"/>
      <c r="AT390" s="261" t="s">
        <v>139</v>
      </c>
      <c r="AU390" s="261" t="s">
        <v>79</v>
      </c>
      <c r="AV390" s="14" t="s">
        <v>129</v>
      </c>
      <c r="AW390" s="14" t="s">
        <v>5</v>
      </c>
      <c r="AX390" s="14" t="s">
        <v>72</v>
      </c>
      <c r="AY390" s="261" t="s">
        <v>128</v>
      </c>
    </row>
    <row r="391" spans="2:51" s="13" customFormat="1" ht="12">
      <c r="B391" s="240"/>
      <c r="C391" s="241"/>
      <c r="D391" s="220" t="s">
        <v>139</v>
      </c>
      <c r="E391" s="242" t="s">
        <v>1</v>
      </c>
      <c r="F391" s="243" t="s">
        <v>142</v>
      </c>
      <c r="G391" s="241"/>
      <c r="H391" s="244">
        <v>48.361999999999995</v>
      </c>
      <c r="I391" s="245"/>
      <c r="J391" s="245"/>
      <c r="K391" s="241"/>
      <c r="L391" s="241"/>
      <c r="M391" s="246"/>
      <c r="N391" s="247"/>
      <c r="O391" s="248"/>
      <c r="P391" s="248"/>
      <c r="Q391" s="248"/>
      <c r="R391" s="248"/>
      <c r="S391" s="248"/>
      <c r="T391" s="248"/>
      <c r="U391" s="248"/>
      <c r="V391" s="248"/>
      <c r="W391" s="248"/>
      <c r="X391" s="249"/>
      <c r="AT391" s="250" t="s">
        <v>139</v>
      </c>
      <c r="AU391" s="250" t="s">
        <v>79</v>
      </c>
      <c r="AV391" s="13" t="s">
        <v>137</v>
      </c>
      <c r="AW391" s="13" t="s">
        <v>5</v>
      </c>
      <c r="AX391" s="13" t="s">
        <v>77</v>
      </c>
      <c r="AY391" s="250" t="s">
        <v>128</v>
      </c>
    </row>
    <row r="392" spans="2:65" s="1" customFormat="1" ht="16.5" customHeight="1">
      <c r="B392" s="37"/>
      <c r="C392" s="262" t="s">
        <v>377</v>
      </c>
      <c r="D392" s="262" t="s">
        <v>161</v>
      </c>
      <c r="E392" s="263" t="s">
        <v>378</v>
      </c>
      <c r="F392" s="264" t="s">
        <v>379</v>
      </c>
      <c r="G392" s="265" t="s">
        <v>135</v>
      </c>
      <c r="H392" s="266">
        <v>1.733</v>
      </c>
      <c r="I392" s="267"/>
      <c r="J392" s="268"/>
      <c r="K392" s="269">
        <f>ROUND(P392*H392,2)</f>
        <v>0</v>
      </c>
      <c r="L392" s="264" t="s">
        <v>136</v>
      </c>
      <c r="M392" s="270"/>
      <c r="N392" s="271" t="s">
        <v>1</v>
      </c>
      <c r="O392" s="213" t="s">
        <v>41</v>
      </c>
      <c r="P392" s="214">
        <f>I392+J392</f>
        <v>0</v>
      </c>
      <c r="Q392" s="214">
        <f>ROUND(I392*H392,2)</f>
        <v>0</v>
      </c>
      <c r="R392" s="214">
        <f>ROUND(J392*H392,2)</f>
        <v>0</v>
      </c>
      <c r="S392" s="78"/>
      <c r="T392" s="215">
        <f>S392*H392</f>
        <v>0</v>
      </c>
      <c r="U392" s="215">
        <v>0.0009</v>
      </c>
      <c r="V392" s="215">
        <f>U392*H392</f>
        <v>0.0015597</v>
      </c>
      <c r="W392" s="215">
        <v>0</v>
      </c>
      <c r="X392" s="216">
        <f>W392*H392</f>
        <v>0</v>
      </c>
      <c r="AR392" s="16" t="s">
        <v>253</v>
      </c>
      <c r="AT392" s="16" t="s">
        <v>161</v>
      </c>
      <c r="AU392" s="16" t="s">
        <v>79</v>
      </c>
      <c r="AY392" s="16" t="s">
        <v>128</v>
      </c>
      <c r="BE392" s="217">
        <f>IF(O392="základní",K392,0)</f>
        <v>0</v>
      </c>
      <c r="BF392" s="217">
        <f>IF(O392="snížená",K392,0)</f>
        <v>0</v>
      </c>
      <c r="BG392" s="217">
        <f>IF(O392="zákl. přenesená",K392,0)</f>
        <v>0</v>
      </c>
      <c r="BH392" s="217">
        <f>IF(O392="sníž. přenesená",K392,0)</f>
        <v>0</v>
      </c>
      <c r="BI392" s="217">
        <f>IF(O392="nulová",K392,0)</f>
        <v>0</v>
      </c>
      <c r="BJ392" s="16" t="s">
        <v>77</v>
      </c>
      <c r="BK392" s="217">
        <f>ROUND(P392*H392,2)</f>
        <v>0</v>
      </c>
      <c r="BL392" s="16" t="s">
        <v>232</v>
      </c>
      <c r="BM392" s="16" t="s">
        <v>380</v>
      </c>
    </row>
    <row r="393" spans="2:51" s="11" customFormat="1" ht="12">
      <c r="B393" s="218"/>
      <c r="C393" s="219"/>
      <c r="D393" s="220" t="s">
        <v>139</v>
      </c>
      <c r="E393" s="221" t="s">
        <v>1</v>
      </c>
      <c r="F393" s="222" t="s">
        <v>140</v>
      </c>
      <c r="G393" s="219"/>
      <c r="H393" s="221" t="s">
        <v>1</v>
      </c>
      <c r="I393" s="223"/>
      <c r="J393" s="223"/>
      <c r="K393" s="219"/>
      <c r="L393" s="219"/>
      <c r="M393" s="224"/>
      <c r="N393" s="225"/>
      <c r="O393" s="226"/>
      <c r="P393" s="226"/>
      <c r="Q393" s="226"/>
      <c r="R393" s="226"/>
      <c r="S393" s="226"/>
      <c r="T393" s="226"/>
      <c r="U393" s="226"/>
      <c r="V393" s="226"/>
      <c r="W393" s="226"/>
      <c r="X393" s="227"/>
      <c r="AT393" s="228" t="s">
        <v>139</v>
      </c>
      <c r="AU393" s="228" t="s">
        <v>79</v>
      </c>
      <c r="AV393" s="11" t="s">
        <v>77</v>
      </c>
      <c r="AW393" s="11" t="s">
        <v>5</v>
      </c>
      <c r="AX393" s="11" t="s">
        <v>72</v>
      </c>
      <c r="AY393" s="228" t="s">
        <v>128</v>
      </c>
    </row>
    <row r="394" spans="2:51" s="11" customFormat="1" ht="12">
      <c r="B394" s="218"/>
      <c r="C394" s="219"/>
      <c r="D394" s="220" t="s">
        <v>139</v>
      </c>
      <c r="E394" s="221" t="s">
        <v>1</v>
      </c>
      <c r="F394" s="222" t="s">
        <v>348</v>
      </c>
      <c r="G394" s="219"/>
      <c r="H394" s="221" t="s">
        <v>1</v>
      </c>
      <c r="I394" s="223"/>
      <c r="J394" s="223"/>
      <c r="K394" s="219"/>
      <c r="L394" s="219"/>
      <c r="M394" s="224"/>
      <c r="N394" s="225"/>
      <c r="O394" s="226"/>
      <c r="P394" s="226"/>
      <c r="Q394" s="226"/>
      <c r="R394" s="226"/>
      <c r="S394" s="226"/>
      <c r="T394" s="226"/>
      <c r="U394" s="226"/>
      <c r="V394" s="226"/>
      <c r="W394" s="226"/>
      <c r="X394" s="227"/>
      <c r="AT394" s="228" t="s">
        <v>139</v>
      </c>
      <c r="AU394" s="228" t="s">
        <v>79</v>
      </c>
      <c r="AV394" s="11" t="s">
        <v>77</v>
      </c>
      <c r="AW394" s="11" t="s">
        <v>5</v>
      </c>
      <c r="AX394" s="11" t="s">
        <v>72</v>
      </c>
      <c r="AY394" s="228" t="s">
        <v>128</v>
      </c>
    </row>
    <row r="395" spans="2:51" s="12" customFormat="1" ht="12">
      <c r="B395" s="229"/>
      <c r="C395" s="230"/>
      <c r="D395" s="220" t="s">
        <v>139</v>
      </c>
      <c r="E395" s="231" t="s">
        <v>1</v>
      </c>
      <c r="F395" s="232" t="s">
        <v>381</v>
      </c>
      <c r="G395" s="230"/>
      <c r="H395" s="233">
        <v>1.733</v>
      </c>
      <c r="I395" s="234"/>
      <c r="J395" s="234"/>
      <c r="K395" s="230"/>
      <c r="L395" s="230"/>
      <c r="M395" s="235"/>
      <c r="N395" s="236"/>
      <c r="O395" s="237"/>
      <c r="P395" s="237"/>
      <c r="Q395" s="237"/>
      <c r="R395" s="237"/>
      <c r="S395" s="237"/>
      <c r="T395" s="237"/>
      <c r="U395" s="237"/>
      <c r="V395" s="237"/>
      <c r="W395" s="237"/>
      <c r="X395" s="238"/>
      <c r="AT395" s="239" t="s">
        <v>139</v>
      </c>
      <c r="AU395" s="239" t="s">
        <v>79</v>
      </c>
      <c r="AV395" s="12" t="s">
        <v>79</v>
      </c>
      <c r="AW395" s="12" t="s">
        <v>5</v>
      </c>
      <c r="AX395" s="12" t="s">
        <v>72</v>
      </c>
      <c r="AY395" s="239" t="s">
        <v>128</v>
      </c>
    </row>
    <row r="396" spans="2:51" s="14" customFormat="1" ht="12">
      <c r="B396" s="251"/>
      <c r="C396" s="252"/>
      <c r="D396" s="220" t="s">
        <v>139</v>
      </c>
      <c r="E396" s="253" t="s">
        <v>1</v>
      </c>
      <c r="F396" s="254" t="s">
        <v>153</v>
      </c>
      <c r="G396" s="252"/>
      <c r="H396" s="255">
        <v>1.733</v>
      </c>
      <c r="I396" s="256"/>
      <c r="J396" s="256"/>
      <c r="K396" s="252"/>
      <c r="L396" s="252"/>
      <c r="M396" s="257"/>
      <c r="N396" s="258"/>
      <c r="O396" s="259"/>
      <c r="P396" s="259"/>
      <c r="Q396" s="259"/>
      <c r="R396" s="259"/>
      <c r="S396" s="259"/>
      <c r="T396" s="259"/>
      <c r="U396" s="259"/>
      <c r="V396" s="259"/>
      <c r="W396" s="259"/>
      <c r="X396" s="260"/>
      <c r="AT396" s="261" t="s">
        <v>139</v>
      </c>
      <c r="AU396" s="261" t="s">
        <v>79</v>
      </c>
      <c r="AV396" s="14" t="s">
        <v>129</v>
      </c>
      <c r="AW396" s="14" t="s">
        <v>5</v>
      </c>
      <c r="AX396" s="14" t="s">
        <v>72</v>
      </c>
      <c r="AY396" s="261" t="s">
        <v>128</v>
      </c>
    </row>
    <row r="397" spans="2:51" s="13" customFormat="1" ht="12">
      <c r="B397" s="240"/>
      <c r="C397" s="241"/>
      <c r="D397" s="220" t="s">
        <v>139</v>
      </c>
      <c r="E397" s="242" t="s">
        <v>1</v>
      </c>
      <c r="F397" s="243" t="s">
        <v>142</v>
      </c>
      <c r="G397" s="241"/>
      <c r="H397" s="244">
        <v>1.733</v>
      </c>
      <c r="I397" s="245"/>
      <c r="J397" s="245"/>
      <c r="K397" s="241"/>
      <c r="L397" s="241"/>
      <c r="M397" s="246"/>
      <c r="N397" s="247"/>
      <c r="O397" s="248"/>
      <c r="P397" s="248"/>
      <c r="Q397" s="248"/>
      <c r="R397" s="248"/>
      <c r="S397" s="248"/>
      <c r="T397" s="248"/>
      <c r="U397" s="248"/>
      <c r="V397" s="248"/>
      <c r="W397" s="248"/>
      <c r="X397" s="249"/>
      <c r="AT397" s="250" t="s">
        <v>139</v>
      </c>
      <c r="AU397" s="250" t="s">
        <v>79</v>
      </c>
      <c r="AV397" s="13" t="s">
        <v>137</v>
      </c>
      <c r="AW397" s="13" t="s">
        <v>5</v>
      </c>
      <c r="AX397" s="13" t="s">
        <v>77</v>
      </c>
      <c r="AY397" s="250" t="s">
        <v>128</v>
      </c>
    </row>
    <row r="398" spans="2:65" s="1" customFormat="1" ht="16.5" customHeight="1">
      <c r="B398" s="37"/>
      <c r="C398" s="205" t="s">
        <v>143</v>
      </c>
      <c r="D398" s="205" t="s">
        <v>132</v>
      </c>
      <c r="E398" s="206" t="s">
        <v>382</v>
      </c>
      <c r="F398" s="207" t="s">
        <v>383</v>
      </c>
      <c r="G398" s="208" t="s">
        <v>135</v>
      </c>
      <c r="H398" s="209">
        <v>821.579</v>
      </c>
      <c r="I398" s="210"/>
      <c r="J398" s="210"/>
      <c r="K398" s="211">
        <f>ROUND(P398*H398,2)</f>
        <v>0</v>
      </c>
      <c r="L398" s="207" t="s">
        <v>136</v>
      </c>
      <c r="M398" s="42"/>
      <c r="N398" s="212" t="s">
        <v>1</v>
      </c>
      <c r="O398" s="213" t="s">
        <v>41</v>
      </c>
      <c r="P398" s="214">
        <f>I398+J398</f>
        <v>0</v>
      </c>
      <c r="Q398" s="214">
        <f>ROUND(I398*H398,2)</f>
        <v>0</v>
      </c>
      <c r="R398" s="214">
        <f>ROUND(J398*H398,2)</f>
        <v>0</v>
      </c>
      <c r="S398" s="78"/>
      <c r="T398" s="215">
        <f>S398*H398</f>
        <v>0</v>
      </c>
      <c r="U398" s="215">
        <v>0</v>
      </c>
      <c r="V398" s="215">
        <f>U398*H398</f>
        <v>0</v>
      </c>
      <c r="W398" s="215">
        <v>0.024</v>
      </c>
      <c r="X398" s="216">
        <f>W398*H398</f>
        <v>19.717896</v>
      </c>
      <c r="AR398" s="16" t="s">
        <v>232</v>
      </c>
      <c r="AT398" s="16" t="s">
        <v>132</v>
      </c>
      <c r="AU398" s="16" t="s">
        <v>79</v>
      </c>
      <c r="AY398" s="16" t="s">
        <v>128</v>
      </c>
      <c r="BE398" s="217">
        <f>IF(O398="základní",K398,0)</f>
        <v>0</v>
      </c>
      <c r="BF398" s="217">
        <f>IF(O398="snížená",K398,0)</f>
        <v>0</v>
      </c>
      <c r="BG398" s="217">
        <f>IF(O398="zákl. přenesená",K398,0)</f>
        <v>0</v>
      </c>
      <c r="BH398" s="217">
        <f>IF(O398="sníž. přenesená",K398,0)</f>
        <v>0</v>
      </c>
      <c r="BI398" s="217">
        <f>IF(O398="nulová",K398,0)</f>
        <v>0</v>
      </c>
      <c r="BJ398" s="16" t="s">
        <v>77</v>
      </c>
      <c r="BK398" s="217">
        <f>ROUND(P398*H398,2)</f>
        <v>0</v>
      </c>
      <c r="BL398" s="16" t="s">
        <v>232</v>
      </c>
      <c r="BM398" s="16" t="s">
        <v>384</v>
      </c>
    </row>
    <row r="399" spans="2:51" s="11" customFormat="1" ht="12">
      <c r="B399" s="218"/>
      <c r="C399" s="219"/>
      <c r="D399" s="220" t="s">
        <v>139</v>
      </c>
      <c r="E399" s="221" t="s">
        <v>1</v>
      </c>
      <c r="F399" s="222" t="s">
        <v>328</v>
      </c>
      <c r="G399" s="219"/>
      <c r="H399" s="221" t="s">
        <v>1</v>
      </c>
      <c r="I399" s="223"/>
      <c r="J399" s="223"/>
      <c r="K399" s="219"/>
      <c r="L399" s="219"/>
      <c r="M399" s="224"/>
      <c r="N399" s="225"/>
      <c r="O399" s="226"/>
      <c r="P399" s="226"/>
      <c r="Q399" s="226"/>
      <c r="R399" s="226"/>
      <c r="S399" s="226"/>
      <c r="T399" s="226"/>
      <c r="U399" s="226"/>
      <c r="V399" s="226"/>
      <c r="W399" s="226"/>
      <c r="X399" s="227"/>
      <c r="AT399" s="228" t="s">
        <v>139</v>
      </c>
      <c r="AU399" s="228" t="s">
        <v>79</v>
      </c>
      <c r="AV399" s="11" t="s">
        <v>77</v>
      </c>
      <c r="AW399" s="11" t="s">
        <v>5</v>
      </c>
      <c r="AX399" s="11" t="s">
        <v>72</v>
      </c>
      <c r="AY399" s="228" t="s">
        <v>128</v>
      </c>
    </row>
    <row r="400" spans="2:51" s="11" customFormat="1" ht="12">
      <c r="B400" s="218"/>
      <c r="C400" s="219"/>
      <c r="D400" s="220" t="s">
        <v>139</v>
      </c>
      <c r="E400" s="221" t="s">
        <v>1</v>
      </c>
      <c r="F400" s="222" t="s">
        <v>189</v>
      </c>
      <c r="G400" s="219"/>
      <c r="H400" s="221" t="s">
        <v>1</v>
      </c>
      <c r="I400" s="223"/>
      <c r="J400" s="223"/>
      <c r="K400" s="219"/>
      <c r="L400" s="219"/>
      <c r="M400" s="224"/>
      <c r="N400" s="225"/>
      <c r="O400" s="226"/>
      <c r="P400" s="226"/>
      <c r="Q400" s="226"/>
      <c r="R400" s="226"/>
      <c r="S400" s="226"/>
      <c r="T400" s="226"/>
      <c r="U400" s="226"/>
      <c r="V400" s="226"/>
      <c r="W400" s="226"/>
      <c r="X400" s="227"/>
      <c r="AT400" s="228" t="s">
        <v>139</v>
      </c>
      <c r="AU400" s="228" t="s">
        <v>79</v>
      </c>
      <c r="AV400" s="11" t="s">
        <v>77</v>
      </c>
      <c r="AW400" s="11" t="s">
        <v>5</v>
      </c>
      <c r="AX400" s="11" t="s">
        <v>72</v>
      </c>
      <c r="AY400" s="228" t="s">
        <v>128</v>
      </c>
    </row>
    <row r="401" spans="2:51" s="12" customFormat="1" ht="12">
      <c r="B401" s="229"/>
      <c r="C401" s="230"/>
      <c r="D401" s="220" t="s">
        <v>139</v>
      </c>
      <c r="E401" s="231" t="s">
        <v>1</v>
      </c>
      <c r="F401" s="232" t="s">
        <v>329</v>
      </c>
      <c r="G401" s="230"/>
      <c r="H401" s="233">
        <v>821.579</v>
      </c>
      <c r="I401" s="234"/>
      <c r="J401" s="234"/>
      <c r="K401" s="230"/>
      <c r="L401" s="230"/>
      <c r="M401" s="235"/>
      <c r="N401" s="236"/>
      <c r="O401" s="237"/>
      <c r="P401" s="237"/>
      <c r="Q401" s="237"/>
      <c r="R401" s="237"/>
      <c r="S401" s="237"/>
      <c r="T401" s="237"/>
      <c r="U401" s="237"/>
      <c r="V401" s="237"/>
      <c r="W401" s="237"/>
      <c r="X401" s="238"/>
      <c r="AT401" s="239" t="s">
        <v>139</v>
      </c>
      <c r="AU401" s="239" t="s">
        <v>79</v>
      </c>
      <c r="AV401" s="12" t="s">
        <v>79</v>
      </c>
      <c r="AW401" s="12" t="s">
        <v>5</v>
      </c>
      <c r="AX401" s="12" t="s">
        <v>72</v>
      </c>
      <c r="AY401" s="239" t="s">
        <v>128</v>
      </c>
    </row>
    <row r="402" spans="2:51" s="14" customFormat="1" ht="12">
      <c r="B402" s="251"/>
      <c r="C402" s="252"/>
      <c r="D402" s="220" t="s">
        <v>139</v>
      </c>
      <c r="E402" s="253" t="s">
        <v>1</v>
      </c>
      <c r="F402" s="254" t="s">
        <v>191</v>
      </c>
      <c r="G402" s="252"/>
      <c r="H402" s="255">
        <v>821.579</v>
      </c>
      <c r="I402" s="256"/>
      <c r="J402" s="256"/>
      <c r="K402" s="252"/>
      <c r="L402" s="252"/>
      <c r="M402" s="257"/>
      <c r="N402" s="258"/>
      <c r="O402" s="259"/>
      <c r="P402" s="259"/>
      <c r="Q402" s="259"/>
      <c r="R402" s="259"/>
      <c r="S402" s="259"/>
      <c r="T402" s="259"/>
      <c r="U402" s="259"/>
      <c r="V402" s="259"/>
      <c r="W402" s="259"/>
      <c r="X402" s="260"/>
      <c r="AT402" s="261" t="s">
        <v>139</v>
      </c>
      <c r="AU402" s="261" t="s">
        <v>79</v>
      </c>
      <c r="AV402" s="14" t="s">
        <v>129</v>
      </c>
      <c r="AW402" s="14" t="s">
        <v>5</v>
      </c>
      <c r="AX402" s="14" t="s">
        <v>72</v>
      </c>
      <c r="AY402" s="261" t="s">
        <v>128</v>
      </c>
    </row>
    <row r="403" spans="2:51" s="13" customFormat="1" ht="12">
      <c r="B403" s="240"/>
      <c r="C403" s="241"/>
      <c r="D403" s="220" t="s">
        <v>139</v>
      </c>
      <c r="E403" s="242" t="s">
        <v>1</v>
      </c>
      <c r="F403" s="243" t="s">
        <v>142</v>
      </c>
      <c r="G403" s="241"/>
      <c r="H403" s="244">
        <v>821.579</v>
      </c>
      <c r="I403" s="245"/>
      <c r="J403" s="245"/>
      <c r="K403" s="241"/>
      <c r="L403" s="241"/>
      <c r="M403" s="246"/>
      <c r="N403" s="247"/>
      <c r="O403" s="248"/>
      <c r="P403" s="248"/>
      <c r="Q403" s="248"/>
      <c r="R403" s="248"/>
      <c r="S403" s="248"/>
      <c r="T403" s="248"/>
      <c r="U403" s="248"/>
      <c r="V403" s="248"/>
      <c r="W403" s="248"/>
      <c r="X403" s="249"/>
      <c r="AT403" s="250" t="s">
        <v>139</v>
      </c>
      <c r="AU403" s="250" t="s">
        <v>79</v>
      </c>
      <c r="AV403" s="13" t="s">
        <v>137</v>
      </c>
      <c r="AW403" s="13" t="s">
        <v>5</v>
      </c>
      <c r="AX403" s="13" t="s">
        <v>77</v>
      </c>
      <c r="AY403" s="250" t="s">
        <v>128</v>
      </c>
    </row>
    <row r="404" spans="2:65" s="1" customFormat="1" ht="16.5" customHeight="1">
      <c r="B404" s="37"/>
      <c r="C404" s="205" t="s">
        <v>385</v>
      </c>
      <c r="D404" s="205" t="s">
        <v>132</v>
      </c>
      <c r="E404" s="206" t="s">
        <v>386</v>
      </c>
      <c r="F404" s="207" t="s">
        <v>387</v>
      </c>
      <c r="G404" s="208" t="s">
        <v>135</v>
      </c>
      <c r="H404" s="209">
        <v>2127.92</v>
      </c>
      <c r="I404" s="210"/>
      <c r="J404" s="210"/>
      <c r="K404" s="211">
        <f>ROUND(P404*H404,2)</f>
        <v>0</v>
      </c>
      <c r="L404" s="207" t="s">
        <v>136</v>
      </c>
      <c r="M404" s="42"/>
      <c r="N404" s="212" t="s">
        <v>1</v>
      </c>
      <c r="O404" s="213" t="s">
        <v>41</v>
      </c>
      <c r="P404" s="214">
        <f>I404+J404</f>
        <v>0</v>
      </c>
      <c r="Q404" s="214">
        <f>ROUND(I404*H404,2)</f>
        <v>0</v>
      </c>
      <c r="R404" s="214">
        <f>ROUND(J404*H404,2)</f>
        <v>0</v>
      </c>
      <c r="S404" s="78"/>
      <c r="T404" s="215">
        <f>S404*H404</f>
        <v>0</v>
      </c>
      <c r="U404" s="215">
        <v>0.00012</v>
      </c>
      <c r="V404" s="215">
        <f>U404*H404</f>
        <v>0.25535040000000003</v>
      </c>
      <c r="W404" s="215">
        <v>0</v>
      </c>
      <c r="X404" s="216">
        <f>W404*H404</f>
        <v>0</v>
      </c>
      <c r="AR404" s="16" t="s">
        <v>232</v>
      </c>
      <c r="AT404" s="16" t="s">
        <v>132</v>
      </c>
      <c r="AU404" s="16" t="s">
        <v>79</v>
      </c>
      <c r="AY404" s="16" t="s">
        <v>128</v>
      </c>
      <c r="BE404" s="217">
        <f>IF(O404="základní",K404,0)</f>
        <v>0</v>
      </c>
      <c r="BF404" s="217">
        <f>IF(O404="snížená",K404,0)</f>
        <v>0</v>
      </c>
      <c r="BG404" s="217">
        <f>IF(O404="zákl. přenesená",K404,0)</f>
        <v>0</v>
      </c>
      <c r="BH404" s="217">
        <f>IF(O404="sníž. přenesená",K404,0)</f>
        <v>0</v>
      </c>
      <c r="BI404" s="217">
        <f>IF(O404="nulová",K404,0)</f>
        <v>0</v>
      </c>
      <c r="BJ404" s="16" t="s">
        <v>77</v>
      </c>
      <c r="BK404" s="217">
        <f>ROUND(P404*H404,2)</f>
        <v>0</v>
      </c>
      <c r="BL404" s="16" t="s">
        <v>232</v>
      </c>
      <c r="BM404" s="16" t="s">
        <v>388</v>
      </c>
    </row>
    <row r="405" spans="2:51" s="11" customFormat="1" ht="12">
      <c r="B405" s="218"/>
      <c r="C405" s="219"/>
      <c r="D405" s="220" t="s">
        <v>139</v>
      </c>
      <c r="E405" s="221" t="s">
        <v>1</v>
      </c>
      <c r="F405" s="222" t="s">
        <v>389</v>
      </c>
      <c r="G405" s="219"/>
      <c r="H405" s="221" t="s">
        <v>1</v>
      </c>
      <c r="I405" s="223"/>
      <c r="J405" s="223"/>
      <c r="K405" s="219"/>
      <c r="L405" s="219"/>
      <c r="M405" s="224"/>
      <c r="N405" s="225"/>
      <c r="O405" s="226"/>
      <c r="P405" s="226"/>
      <c r="Q405" s="226"/>
      <c r="R405" s="226"/>
      <c r="S405" s="226"/>
      <c r="T405" s="226"/>
      <c r="U405" s="226"/>
      <c r="V405" s="226"/>
      <c r="W405" s="226"/>
      <c r="X405" s="227"/>
      <c r="AT405" s="228" t="s">
        <v>139</v>
      </c>
      <c r="AU405" s="228" t="s">
        <v>79</v>
      </c>
      <c r="AV405" s="11" t="s">
        <v>77</v>
      </c>
      <c r="AW405" s="11" t="s">
        <v>5</v>
      </c>
      <c r="AX405" s="11" t="s">
        <v>72</v>
      </c>
      <c r="AY405" s="228" t="s">
        <v>128</v>
      </c>
    </row>
    <row r="406" spans="2:51" s="11" customFormat="1" ht="12">
      <c r="B406" s="218"/>
      <c r="C406" s="219"/>
      <c r="D406" s="220" t="s">
        <v>139</v>
      </c>
      <c r="E406" s="221" t="s">
        <v>1</v>
      </c>
      <c r="F406" s="222" t="s">
        <v>140</v>
      </c>
      <c r="G406" s="219"/>
      <c r="H406" s="221" t="s">
        <v>1</v>
      </c>
      <c r="I406" s="223"/>
      <c r="J406" s="223"/>
      <c r="K406" s="219"/>
      <c r="L406" s="219"/>
      <c r="M406" s="224"/>
      <c r="N406" s="225"/>
      <c r="O406" s="226"/>
      <c r="P406" s="226"/>
      <c r="Q406" s="226"/>
      <c r="R406" s="226"/>
      <c r="S406" s="226"/>
      <c r="T406" s="226"/>
      <c r="U406" s="226"/>
      <c r="V406" s="226"/>
      <c r="W406" s="226"/>
      <c r="X406" s="227"/>
      <c r="AT406" s="228" t="s">
        <v>139</v>
      </c>
      <c r="AU406" s="228" t="s">
        <v>79</v>
      </c>
      <c r="AV406" s="11" t="s">
        <v>77</v>
      </c>
      <c r="AW406" s="11" t="s">
        <v>5</v>
      </c>
      <c r="AX406" s="11" t="s">
        <v>72</v>
      </c>
      <c r="AY406" s="228" t="s">
        <v>128</v>
      </c>
    </row>
    <row r="407" spans="2:51" s="12" customFormat="1" ht="12">
      <c r="B407" s="229"/>
      <c r="C407" s="230"/>
      <c r="D407" s="220" t="s">
        <v>139</v>
      </c>
      <c r="E407" s="231" t="s">
        <v>1</v>
      </c>
      <c r="F407" s="232" t="s">
        <v>390</v>
      </c>
      <c r="G407" s="230"/>
      <c r="H407" s="233">
        <v>2049.12</v>
      </c>
      <c r="I407" s="234"/>
      <c r="J407" s="234"/>
      <c r="K407" s="230"/>
      <c r="L407" s="230"/>
      <c r="M407" s="235"/>
      <c r="N407" s="236"/>
      <c r="O407" s="237"/>
      <c r="P407" s="237"/>
      <c r="Q407" s="237"/>
      <c r="R407" s="237"/>
      <c r="S407" s="237"/>
      <c r="T407" s="237"/>
      <c r="U407" s="237"/>
      <c r="V407" s="237"/>
      <c r="W407" s="237"/>
      <c r="X407" s="238"/>
      <c r="AT407" s="239" t="s">
        <v>139</v>
      </c>
      <c r="AU407" s="239" t="s">
        <v>79</v>
      </c>
      <c r="AV407" s="12" t="s">
        <v>79</v>
      </c>
      <c r="AW407" s="12" t="s">
        <v>5</v>
      </c>
      <c r="AX407" s="12" t="s">
        <v>72</v>
      </c>
      <c r="AY407" s="239" t="s">
        <v>128</v>
      </c>
    </row>
    <row r="408" spans="2:51" s="14" customFormat="1" ht="12">
      <c r="B408" s="251"/>
      <c r="C408" s="252"/>
      <c r="D408" s="220" t="s">
        <v>139</v>
      </c>
      <c r="E408" s="253" t="s">
        <v>1</v>
      </c>
      <c r="F408" s="254" t="s">
        <v>191</v>
      </c>
      <c r="G408" s="252"/>
      <c r="H408" s="255">
        <v>2049.12</v>
      </c>
      <c r="I408" s="256"/>
      <c r="J408" s="256"/>
      <c r="K408" s="252"/>
      <c r="L408" s="252"/>
      <c r="M408" s="257"/>
      <c r="N408" s="258"/>
      <c r="O408" s="259"/>
      <c r="P408" s="259"/>
      <c r="Q408" s="259"/>
      <c r="R408" s="259"/>
      <c r="S408" s="259"/>
      <c r="T408" s="259"/>
      <c r="U408" s="259"/>
      <c r="V408" s="259"/>
      <c r="W408" s="259"/>
      <c r="X408" s="260"/>
      <c r="AT408" s="261" t="s">
        <v>139</v>
      </c>
      <c r="AU408" s="261" t="s">
        <v>79</v>
      </c>
      <c r="AV408" s="14" t="s">
        <v>129</v>
      </c>
      <c r="AW408" s="14" t="s">
        <v>5</v>
      </c>
      <c r="AX408" s="14" t="s">
        <v>72</v>
      </c>
      <c r="AY408" s="261" t="s">
        <v>128</v>
      </c>
    </row>
    <row r="409" spans="2:51" s="11" customFormat="1" ht="12">
      <c r="B409" s="218"/>
      <c r="C409" s="219"/>
      <c r="D409" s="220" t="s">
        <v>139</v>
      </c>
      <c r="E409" s="221" t="s">
        <v>1</v>
      </c>
      <c r="F409" s="222" t="s">
        <v>391</v>
      </c>
      <c r="G409" s="219"/>
      <c r="H409" s="221" t="s">
        <v>1</v>
      </c>
      <c r="I409" s="223"/>
      <c r="J409" s="223"/>
      <c r="K409" s="219"/>
      <c r="L409" s="219"/>
      <c r="M409" s="224"/>
      <c r="N409" s="225"/>
      <c r="O409" s="226"/>
      <c r="P409" s="226"/>
      <c r="Q409" s="226"/>
      <c r="R409" s="226"/>
      <c r="S409" s="226"/>
      <c r="T409" s="226"/>
      <c r="U409" s="226"/>
      <c r="V409" s="226"/>
      <c r="W409" s="226"/>
      <c r="X409" s="227"/>
      <c r="AT409" s="228" t="s">
        <v>139</v>
      </c>
      <c r="AU409" s="228" t="s">
        <v>79</v>
      </c>
      <c r="AV409" s="11" t="s">
        <v>77</v>
      </c>
      <c r="AW409" s="11" t="s">
        <v>5</v>
      </c>
      <c r="AX409" s="11" t="s">
        <v>72</v>
      </c>
      <c r="AY409" s="228" t="s">
        <v>128</v>
      </c>
    </row>
    <row r="410" spans="2:51" s="11" customFormat="1" ht="12">
      <c r="B410" s="218"/>
      <c r="C410" s="219"/>
      <c r="D410" s="220" t="s">
        <v>139</v>
      </c>
      <c r="E410" s="221" t="s">
        <v>1</v>
      </c>
      <c r="F410" s="222" t="s">
        <v>140</v>
      </c>
      <c r="G410" s="219"/>
      <c r="H410" s="221" t="s">
        <v>1</v>
      </c>
      <c r="I410" s="223"/>
      <c r="J410" s="223"/>
      <c r="K410" s="219"/>
      <c r="L410" s="219"/>
      <c r="M410" s="224"/>
      <c r="N410" s="225"/>
      <c r="O410" s="226"/>
      <c r="P410" s="226"/>
      <c r="Q410" s="226"/>
      <c r="R410" s="226"/>
      <c r="S410" s="226"/>
      <c r="T410" s="226"/>
      <c r="U410" s="226"/>
      <c r="V410" s="226"/>
      <c r="W410" s="226"/>
      <c r="X410" s="227"/>
      <c r="AT410" s="228" t="s">
        <v>139</v>
      </c>
      <c r="AU410" s="228" t="s">
        <v>79</v>
      </c>
      <c r="AV410" s="11" t="s">
        <v>77</v>
      </c>
      <c r="AW410" s="11" t="s">
        <v>5</v>
      </c>
      <c r="AX410" s="11" t="s">
        <v>72</v>
      </c>
      <c r="AY410" s="228" t="s">
        <v>128</v>
      </c>
    </row>
    <row r="411" spans="2:51" s="12" customFormat="1" ht="12">
      <c r="B411" s="229"/>
      <c r="C411" s="230"/>
      <c r="D411" s="220" t="s">
        <v>139</v>
      </c>
      <c r="E411" s="231" t="s">
        <v>1</v>
      </c>
      <c r="F411" s="232" t="s">
        <v>392</v>
      </c>
      <c r="G411" s="230"/>
      <c r="H411" s="233">
        <v>78.8</v>
      </c>
      <c r="I411" s="234"/>
      <c r="J411" s="234"/>
      <c r="K411" s="230"/>
      <c r="L411" s="230"/>
      <c r="M411" s="235"/>
      <c r="N411" s="236"/>
      <c r="O411" s="237"/>
      <c r="P411" s="237"/>
      <c r="Q411" s="237"/>
      <c r="R411" s="237"/>
      <c r="S411" s="237"/>
      <c r="T411" s="237"/>
      <c r="U411" s="237"/>
      <c r="V411" s="237"/>
      <c r="W411" s="237"/>
      <c r="X411" s="238"/>
      <c r="AT411" s="239" t="s">
        <v>139</v>
      </c>
      <c r="AU411" s="239" t="s">
        <v>79</v>
      </c>
      <c r="AV411" s="12" t="s">
        <v>79</v>
      </c>
      <c r="AW411" s="12" t="s">
        <v>5</v>
      </c>
      <c r="AX411" s="12" t="s">
        <v>72</v>
      </c>
      <c r="AY411" s="239" t="s">
        <v>128</v>
      </c>
    </row>
    <row r="412" spans="2:51" s="14" customFormat="1" ht="12">
      <c r="B412" s="251"/>
      <c r="C412" s="252"/>
      <c r="D412" s="220" t="s">
        <v>139</v>
      </c>
      <c r="E412" s="253" t="s">
        <v>1</v>
      </c>
      <c r="F412" s="254" t="s">
        <v>191</v>
      </c>
      <c r="G412" s="252"/>
      <c r="H412" s="255">
        <v>78.8</v>
      </c>
      <c r="I412" s="256"/>
      <c r="J412" s="256"/>
      <c r="K412" s="252"/>
      <c r="L412" s="252"/>
      <c r="M412" s="257"/>
      <c r="N412" s="258"/>
      <c r="O412" s="259"/>
      <c r="P412" s="259"/>
      <c r="Q412" s="259"/>
      <c r="R412" s="259"/>
      <c r="S412" s="259"/>
      <c r="T412" s="259"/>
      <c r="U412" s="259"/>
      <c r="V412" s="259"/>
      <c r="W412" s="259"/>
      <c r="X412" s="260"/>
      <c r="AT412" s="261" t="s">
        <v>139</v>
      </c>
      <c r="AU412" s="261" t="s">
        <v>79</v>
      </c>
      <c r="AV412" s="14" t="s">
        <v>129</v>
      </c>
      <c r="AW412" s="14" t="s">
        <v>5</v>
      </c>
      <c r="AX412" s="14" t="s">
        <v>72</v>
      </c>
      <c r="AY412" s="261" t="s">
        <v>128</v>
      </c>
    </row>
    <row r="413" spans="2:51" s="13" customFormat="1" ht="12">
      <c r="B413" s="240"/>
      <c r="C413" s="241"/>
      <c r="D413" s="220" t="s">
        <v>139</v>
      </c>
      <c r="E413" s="242" t="s">
        <v>1</v>
      </c>
      <c r="F413" s="243" t="s">
        <v>142</v>
      </c>
      <c r="G413" s="241"/>
      <c r="H413" s="244">
        <v>2127.92</v>
      </c>
      <c r="I413" s="245"/>
      <c r="J413" s="245"/>
      <c r="K413" s="241"/>
      <c r="L413" s="241"/>
      <c r="M413" s="246"/>
      <c r="N413" s="247"/>
      <c r="O413" s="248"/>
      <c r="P413" s="248"/>
      <c r="Q413" s="248"/>
      <c r="R413" s="248"/>
      <c r="S413" s="248"/>
      <c r="T413" s="248"/>
      <c r="U413" s="248"/>
      <c r="V413" s="248"/>
      <c r="W413" s="248"/>
      <c r="X413" s="249"/>
      <c r="AT413" s="250" t="s">
        <v>139</v>
      </c>
      <c r="AU413" s="250" t="s">
        <v>79</v>
      </c>
      <c r="AV413" s="13" t="s">
        <v>137</v>
      </c>
      <c r="AW413" s="13" t="s">
        <v>5</v>
      </c>
      <c r="AX413" s="13" t="s">
        <v>77</v>
      </c>
      <c r="AY413" s="250" t="s">
        <v>128</v>
      </c>
    </row>
    <row r="414" spans="2:65" s="1" customFormat="1" ht="16.5" customHeight="1">
      <c r="B414" s="37"/>
      <c r="C414" s="262" t="s">
        <v>393</v>
      </c>
      <c r="D414" s="262" t="s">
        <v>161</v>
      </c>
      <c r="E414" s="263" t="s">
        <v>394</v>
      </c>
      <c r="F414" s="264" t="s">
        <v>395</v>
      </c>
      <c r="G414" s="265" t="s">
        <v>135</v>
      </c>
      <c r="H414" s="266">
        <v>41.37</v>
      </c>
      <c r="I414" s="267"/>
      <c r="J414" s="268"/>
      <c r="K414" s="269">
        <f>ROUND(P414*H414,2)</f>
        <v>0</v>
      </c>
      <c r="L414" s="264" t="s">
        <v>136</v>
      </c>
      <c r="M414" s="270"/>
      <c r="N414" s="271" t="s">
        <v>1</v>
      </c>
      <c r="O414" s="213" t="s">
        <v>41</v>
      </c>
      <c r="P414" s="214">
        <f>I414+J414</f>
        <v>0</v>
      </c>
      <c r="Q414" s="214">
        <f>ROUND(I414*H414,2)</f>
        <v>0</v>
      </c>
      <c r="R414" s="214">
        <f>ROUND(J414*H414,2)</f>
        <v>0</v>
      </c>
      <c r="S414" s="78"/>
      <c r="T414" s="215">
        <f>S414*H414</f>
        <v>0</v>
      </c>
      <c r="U414" s="215">
        <v>0.00125</v>
      </c>
      <c r="V414" s="215">
        <f>U414*H414</f>
        <v>0.051712499999999995</v>
      </c>
      <c r="W414" s="215">
        <v>0</v>
      </c>
      <c r="X414" s="216">
        <f>W414*H414</f>
        <v>0</v>
      </c>
      <c r="AR414" s="16" t="s">
        <v>253</v>
      </c>
      <c r="AT414" s="16" t="s">
        <v>161</v>
      </c>
      <c r="AU414" s="16" t="s">
        <v>79</v>
      </c>
      <c r="AY414" s="16" t="s">
        <v>128</v>
      </c>
      <c r="BE414" s="217">
        <f>IF(O414="základní",K414,0)</f>
        <v>0</v>
      </c>
      <c r="BF414" s="217">
        <f>IF(O414="snížená",K414,0)</f>
        <v>0</v>
      </c>
      <c r="BG414" s="217">
        <f>IF(O414="zákl. přenesená",K414,0)</f>
        <v>0</v>
      </c>
      <c r="BH414" s="217">
        <f>IF(O414="sníž. přenesená",K414,0)</f>
        <v>0</v>
      </c>
      <c r="BI414" s="217">
        <f>IF(O414="nulová",K414,0)</f>
        <v>0</v>
      </c>
      <c r="BJ414" s="16" t="s">
        <v>77</v>
      </c>
      <c r="BK414" s="217">
        <f>ROUND(P414*H414,2)</f>
        <v>0</v>
      </c>
      <c r="BL414" s="16" t="s">
        <v>232</v>
      </c>
      <c r="BM414" s="16" t="s">
        <v>396</v>
      </c>
    </row>
    <row r="415" spans="2:51" s="11" customFormat="1" ht="12">
      <c r="B415" s="218"/>
      <c r="C415" s="219"/>
      <c r="D415" s="220" t="s">
        <v>139</v>
      </c>
      <c r="E415" s="221" t="s">
        <v>1</v>
      </c>
      <c r="F415" s="222" t="s">
        <v>140</v>
      </c>
      <c r="G415" s="219"/>
      <c r="H415" s="221" t="s">
        <v>1</v>
      </c>
      <c r="I415" s="223"/>
      <c r="J415" s="223"/>
      <c r="K415" s="219"/>
      <c r="L415" s="219"/>
      <c r="M415" s="224"/>
      <c r="N415" s="225"/>
      <c r="O415" s="226"/>
      <c r="P415" s="226"/>
      <c r="Q415" s="226"/>
      <c r="R415" s="226"/>
      <c r="S415" s="226"/>
      <c r="T415" s="226"/>
      <c r="U415" s="226"/>
      <c r="V415" s="226"/>
      <c r="W415" s="226"/>
      <c r="X415" s="227"/>
      <c r="AT415" s="228" t="s">
        <v>139</v>
      </c>
      <c r="AU415" s="228" t="s">
        <v>79</v>
      </c>
      <c r="AV415" s="11" t="s">
        <v>77</v>
      </c>
      <c r="AW415" s="11" t="s">
        <v>5</v>
      </c>
      <c r="AX415" s="11" t="s">
        <v>72</v>
      </c>
      <c r="AY415" s="228" t="s">
        <v>128</v>
      </c>
    </row>
    <row r="416" spans="2:51" s="12" customFormat="1" ht="12">
      <c r="B416" s="229"/>
      <c r="C416" s="230"/>
      <c r="D416" s="220" t="s">
        <v>139</v>
      </c>
      <c r="E416" s="231" t="s">
        <v>1</v>
      </c>
      <c r="F416" s="232" t="s">
        <v>397</v>
      </c>
      <c r="G416" s="230"/>
      <c r="H416" s="233">
        <v>41.37</v>
      </c>
      <c r="I416" s="234"/>
      <c r="J416" s="234"/>
      <c r="K416" s="230"/>
      <c r="L416" s="230"/>
      <c r="M416" s="235"/>
      <c r="N416" s="236"/>
      <c r="O416" s="237"/>
      <c r="P416" s="237"/>
      <c r="Q416" s="237"/>
      <c r="R416" s="237"/>
      <c r="S416" s="237"/>
      <c r="T416" s="237"/>
      <c r="U416" s="237"/>
      <c r="V416" s="237"/>
      <c r="W416" s="237"/>
      <c r="X416" s="238"/>
      <c r="AT416" s="239" t="s">
        <v>139</v>
      </c>
      <c r="AU416" s="239" t="s">
        <v>79</v>
      </c>
      <c r="AV416" s="12" t="s">
        <v>79</v>
      </c>
      <c r="AW416" s="12" t="s">
        <v>5</v>
      </c>
      <c r="AX416" s="12" t="s">
        <v>72</v>
      </c>
      <c r="AY416" s="239" t="s">
        <v>128</v>
      </c>
    </row>
    <row r="417" spans="2:51" s="14" customFormat="1" ht="12">
      <c r="B417" s="251"/>
      <c r="C417" s="252"/>
      <c r="D417" s="220" t="s">
        <v>139</v>
      </c>
      <c r="E417" s="253" t="s">
        <v>1</v>
      </c>
      <c r="F417" s="254" t="s">
        <v>191</v>
      </c>
      <c r="G417" s="252"/>
      <c r="H417" s="255">
        <v>41.37</v>
      </c>
      <c r="I417" s="256"/>
      <c r="J417" s="256"/>
      <c r="K417" s="252"/>
      <c r="L417" s="252"/>
      <c r="M417" s="257"/>
      <c r="N417" s="258"/>
      <c r="O417" s="259"/>
      <c r="P417" s="259"/>
      <c r="Q417" s="259"/>
      <c r="R417" s="259"/>
      <c r="S417" s="259"/>
      <c r="T417" s="259"/>
      <c r="U417" s="259"/>
      <c r="V417" s="259"/>
      <c r="W417" s="259"/>
      <c r="X417" s="260"/>
      <c r="AT417" s="261" t="s">
        <v>139</v>
      </c>
      <c r="AU417" s="261" t="s">
        <v>79</v>
      </c>
      <c r="AV417" s="14" t="s">
        <v>129</v>
      </c>
      <c r="AW417" s="14" t="s">
        <v>5</v>
      </c>
      <c r="AX417" s="14" t="s">
        <v>72</v>
      </c>
      <c r="AY417" s="261" t="s">
        <v>128</v>
      </c>
    </row>
    <row r="418" spans="2:51" s="13" customFormat="1" ht="12">
      <c r="B418" s="240"/>
      <c r="C418" s="241"/>
      <c r="D418" s="220" t="s">
        <v>139</v>
      </c>
      <c r="E418" s="242" t="s">
        <v>1</v>
      </c>
      <c r="F418" s="243" t="s">
        <v>142</v>
      </c>
      <c r="G418" s="241"/>
      <c r="H418" s="244">
        <v>41.37</v>
      </c>
      <c r="I418" s="245"/>
      <c r="J418" s="245"/>
      <c r="K418" s="241"/>
      <c r="L418" s="241"/>
      <c r="M418" s="246"/>
      <c r="N418" s="247"/>
      <c r="O418" s="248"/>
      <c r="P418" s="248"/>
      <c r="Q418" s="248"/>
      <c r="R418" s="248"/>
      <c r="S418" s="248"/>
      <c r="T418" s="248"/>
      <c r="U418" s="248"/>
      <c r="V418" s="248"/>
      <c r="W418" s="248"/>
      <c r="X418" s="249"/>
      <c r="AT418" s="250" t="s">
        <v>139</v>
      </c>
      <c r="AU418" s="250" t="s">
        <v>79</v>
      </c>
      <c r="AV418" s="13" t="s">
        <v>137</v>
      </c>
      <c r="AW418" s="13" t="s">
        <v>5</v>
      </c>
      <c r="AX418" s="13" t="s">
        <v>77</v>
      </c>
      <c r="AY418" s="250" t="s">
        <v>128</v>
      </c>
    </row>
    <row r="419" spans="2:65" s="1" customFormat="1" ht="16.5" customHeight="1">
      <c r="B419" s="37"/>
      <c r="C419" s="262" t="s">
        <v>398</v>
      </c>
      <c r="D419" s="262" t="s">
        <v>161</v>
      </c>
      <c r="E419" s="263" t="s">
        <v>399</v>
      </c>
      <c r="F419" s="264" t="s">
        <v>400</v>
      </c>
      <c r="G419" s="265" t="s">
        <v>135</v>
      </c>
      <c r="H419" s="266">
        <v>754.362</v>
      </c>
      <c r="I419" s="267"/>
      <c r="J419" s="268"/>
      <c r="K419" s="269">
        <f>ROUND(P419*H419,2)</f>
        <v>0</v>
      </c>
      <c r="L419" s="264" t="s">
        <v>136</v>
      </c>
      <c r="M419" s="270"/>
      <c r="N419" s="271" t="s">
        <v>1</v>
      </c>
      <c r="O419" s="213" t="s">
        <v>41</v>
      </c>
      <c r="P419" s="214">
        <f>I419+J419</f>
        <v>0</v>
      </c>
      <c r="Q419" s="214">
        <f>ROUND(I419*H419,2)</f>
        <v>0</v>
      </c>
      <c r="R419" s="214">
        <f>ROUND(J419*H419,2)</f>
        <v>0</v>
      </c>
      <c r="S419" s="78"/>
      <c r="T419" s="215">
        <f>S419*H419</f>
        <v>0</v>
      </c>
      <c r="U419" s="215">
        <v>0.003</v>
      </c>
      <c r="V419" s="215">
        <f>U419*H419</f>
        <v>2.263086</v>
      </c>
      <c r="W419" s="215">
        <v>0</v>
      </c>
      <c r="X419" s="216">
        <f>W419*H419</f>
        <v>0</v>
      </c>
      <c r="AR419" s="16" t="s">
        <v>253</v>
      </c>
      <c r="AT419" s="16" t="s">
        <v>161</v>
      </c>
      <c r="AU419" s="16" t="s">
        <v>79</v>
      </c>
      <c r="AY419" s="16" t="s">
        <v>128</v>
      </c>
      <c r="BE419" s="217">
        <f>IF(O419="základní",K419,0)</f>
        <v>0</v>
      </c>
      <c r="BF419" s="217">
        <f>IF(O419="snížená",K419,0)</f>
        <v>0</v>
      </c>
      <c r="BG419" s="217">
        <f>IF(O419="zákl. přenesená",K419,0)</f>
        <v>0</v>
      </c>
      <c r="BH419" s="217">
        <f>IF(O419="sníž. přenesená",K419,0)</f>
        <v>0</v>
      </c>
      <c r="BI419" s="217">
        <f>IF(O419="nulová",K419,0)</f>
        <v>0</v>
      </c>
      <c r="BJ419" s="16" t="s">
        <v>77</v>
      </c>
      <c r="BK419" s="217">
        <f>ROUND(P419*H419,2)</f>
        <v>0</v>
      </c>
      <c r="BL419" s="16" t="s">
        <v>232</v>
      </c>
      <c r="BM419" s="16" t="s">
        <v>401</v>
      </c>
    </row>
    <row r="420" spans="2:51" s="11" customFormat="1" ht="12">
      <c r="B420" s="218"/>
      <c r="C420" s="219"/>
      <c r="D420" s="220" t="s">
        <v>139</v>
      </c>
      <c r="E420" s="221" t="s">
        <v>1</v>
      </c>
      <c r="F420" s="222" t="s">
        <v>140</v>
      </c>
      <c r="G420" s="219"/>
      <c r="H420" s="221" t="s">
        <v>1</v>
      </c>
      <c r="I420" s="223"/>
      <c r="J420" s="223"/>
      <c r="K420" s="219"/>
      <c r="L420" s="219"/>
      <c r="M420" s="224"/>
      <c r="N420" s="225"/>
      <c r="O420" s="226"/>
      <c r="P420" s="226"/>
      <c r="Q420" s="226"/>
      <c r="R420" s="226"/>
      <c r="S420" s="226"/>
      <c r="T420" s="226"/>
      <c r="U420" s="226"/>
      <c r="V420" s="226"/>
      <c r="W420" s="226"/>
      <c r="X420" s="227"/>
      <c r="AT420" s="228" t="s">
        <v>139</v>
      </c>
      <c r="AU420" s="228" t="s">
        <v>79</v>
      </c>
      <c r="AV420" s="11" t="s">
        <v>77</v>
      </c>
      <c r="AW420" s="11" t="s">
        <v>5</v>
      </c>
      <c r="AX420" s="11" t="s">
        <v>72</v>
      </c>
      <c r="AY420" s="228" t="s">
        <v>128</v>
      </c>
    </row>
    <row r="421" spans="2:51" s="12" customFormat="1" ht="12">
      <c r="B421" s="229"/>
      <c r="C421" s="230"/>
      <c r="D421" s="220" t="s">
        <v>139</v>
      </c>
      <c r="E421" s="231" t="s">
        <v>1</v>
      </c>
      <c r="F421" s="232" t="s">
        <v>402</v>
      </c>
      <c r="G421" s="230"/>
      <c r="H421" s="233">
        <v>717.192</v>
      </c>
      <c r="I421" s="234"/>
      <c r="J421" s="234"/>
      <c r="K421" s="230"/>
      <c r="L421" s="230"/>
      <c r="M421" s="235"/>
      <c r="N421" s="236"/>
      <c r="O421" s="237"/>
      <c r="P421" s="237"/>
      <c r="Q421" s="237"/>
      <c r="R421" s="237"/>
      <c r="S421" s="237"/>
      <c r="T421" s="237"/>
      <c r="U421" s="237"/>
      <c r="V421" s="237"/>
      <c r="W421" s="237"/>
      <c r="X421" s="238"/>
      <c r="AT421" s="239" t="s">
        <v>139</v>
      </c>
      <c r="AU421" s="239" t="s">
        <v>79</v>
      </c>
      <c r="AV421" s="12" t="s">
        <v>79</v>
      </c>
      <c r="AW421" s="12" t="s">
        <v>5</v>
      </c>
      <c r="AX421" s="12" t="s">
        <v>72</v>
      </c>
      <c r="AY421" s="239" t="s">
        <v>128</v>
      </c>
    </row>
    <row r="422" spans="2:51" s="12" customFormat="1" ht="12">
      <c r="B422" s="229"/>
      <c r="C422" s="230"/>
      <c r="D422" s="220" t="s">
        <v>139</v>
      </c>
      <c r="E422" s="231" t="s">
        <v>1</v>
      </c>
      <c r="F422" s="232" t="s">
        <v>403</v>
      </c>
      <c r="G422" s="230"/>
      <c r="H422" s="233">
        <v>41.37</v>
      </c>
      <c r="I422" s="234"/>
      <c r="J422" s="234"/>
      <c r="K422" s="230"/>
      <c r="L422" s="230"/>
      <c r="M422" s="235"/>
      <c r="N422" s="236"/>
      <c r="O422" s="237"/>
      <c r="P422" s="237"/>
      <c r="Q422" s="237"/>
      <c r="R422" s="237"/>
      <c r="S422" s="237"/>
      <c r="T422" s="237"/>
      <c r="U422" s="237"/>
      <c r="V422" s="237"/>
      <c r="W422" s="237"/>
      <c r="X422" s="238"/>
      <c r="AT422" s="239" t="s">
        <v>139</v>
      </c>
      <c r="AU422" s="239" t="s">
        <v>79</v>
      </c>
      <c r="AV422" s="12" t="s">
        <v>79</v>
      </c>
      <c r="AW422" s="12" t="s">
        <v>5</v>
      </c>
      <c r="AX422" s="12" t="s">
        <v>72</v>
      </c>
      <c r="AY422" s="239" t="s">
        <v>128</v>
      </c>
    </row>
    <row r="423" spans="2:51" s="11" customFormat="1" ht="12">
      <c r="B423" s="218"/>
      <c r="C423" s="219"/>
      <c r="D423" s="220" t="s">
        <v>139</v>
      </c>
      <c r="E423" s="221" t="s">
        <v>1</v>
      </c>
      <c r="F423" s="222" t="s">
        <v>267</v>
      </c>
      <c r="G423" s="219"/>
      <c r="H423" s="221" t="s">
        <v>1</v>
      </c>
      <c r="I423" s="223"/>
      <c r="J423" s="223"/>
      <c r="K423" s="219"/>
      <c r="L423" s="219"/>
      <c r="M423" s="224"/>
      <c r="N423" s="225"/>
      <c r="O423" s="226"/>
      <c r="P423" s="226"/>
      <c r="Q423" s="226"/>
      <c r="R423" s="226"/>
      <c r="S423" s="226"/>
      <c r="T423" s="226"/>
      <c r="U423" s="226"/>
      <c r="V423" s="226"/>
      <c r="W423" s="226"/>
      <c r="X423" s="227"/>
      <c r="AT423" s="228" t="s">
        <v>139</v>
      </c>
      <c r="AU423" s="228" t="s">
        <v>79</v>
      </c>
      <c r="AV423" s="11" t="s">
        <v>77</v>
      </c>
      <c r="AW423" s="11" t="s">
        <v>5</v>
      </c>
      <c r="AX423" s="11" t="s">
        <v>72</v>
      </c>
      <c r="AY423" s="228" t="s">
        <v>128</v>
      </c>
    </row>
    <row r="424" spans="2:51" s="12" customFormat="1" ht="12">
      <c r="B424" s="229"/>
      <c r="C424" s="230"/>
      <c r="D424" s="220" t="s">
        <v>139</v>
      </c>
      <c r="E424" s="231" t="s">
        <v>1</v>
      </c>
      <c r="F424" s="232" t="s">
        <v>404</v>
      </c>
      <c r="G424" s="230"/>
      <c r="H424" s="233">
        <v>-4.2</v>
      </c>
      <c r="I424" s="234"/>
      <c r="J424" s="234"/>
      <c r="K424" s="230"/>
      <c r="L424" s="230"/>
      <c r="M424" s="235"/>
      <c r="N424" s="236"/>
      <c r="O424" s="237"/>
      <c r="P424" s="237"/>
      <c r="Q424" s="237"/>
      <c r="R424" s="237"/>
      <c r="S424" s="237"/>
      <c r="T424" s="237"/>
      <c r="U424" s="237"/>
      <c r="V424" s="237"/>
      <c r="W424" s="237"/>
      <c r="X424" s="238"/>
      <c r="AT424" s="239" t="s">
        <v>139</v>
      </c>
      <c r="AU424" s="239" t="s">
        <v>79</v>
      </c>
      <c r="AV424" s="12" t="s">
        <v>79</v>
      </c>
      <c r="AW424" s="12" t="s">
        <v>5</v>
      </c>
      <c r="AX424" s="12" t="s">
        <v>72</v>
      </c>
      <c r="AY424" s="239" t="s">
        <v>128</v>
      </c>
    </row>
    <row r="425" spans="2:51" s="14" customFormat="1" ht="12">
      <c r="B425" s="251"/>
      <c r="C425" s="252"/>
      <c r="D425" s="220" t="s">
        <v>139</v>
      </c>
      <c r="E425" s="253" t="s">
        <v>1</v>
      </c>
      <c r="F425" s="254" t="s">
        <v>191</v>
      </c>
      <c r="G425" s="252"/>
      <c r="H425" s="255">
        <v>754.362</v>
      </c>
      <c r="I425" s="256"/>
      <c r="J425" s="256"/>
      <c r="K425" s="252"/>
      <c r="L425" s="252"/>
      <c r="M425" s="257"/>
      <c r="N425" s="258"/>
      <c r="O425" s="259"/>
      <c r="P425" s="259"/>
      <c r="Q425" s="259"/>
      <c r="R425" s="259"/>
      <c r="S425" s="259"/>
      <c r="T425" s="259"/>
      <c r="U425" s="259"/>
      <c r="V425" s="259"/>
      <c r="W425" s="259"/>
      <c r="X425" s="260"/>
      <c r="AT425" s="261" t="s">
        <v>139</v>
      </c>
      <c r="AU425" s="261" t="s">
        <v>79</v>
      </c>
      <c r="AV425" s="14" t="s">
        <v>129</v>
      </c>
      <c r="AW425" s="14" t="s">
        <v>5</v>
      </c>
      <c r="AX425" s="14" t="s">
        <v>72</v>
      </c>
      <c r="AY425" s="261" t="s">
        <v>128</v>
      </c>
    </row>
    <row r="426" spans="2:51" s="13" customFormat="1" ht="12">
      <c r="B426" s="240"/>
      <c r="C426" s="241"/>
      <c r="D426" s="220" t="s">
        <v>139</v>
      </c>
      <c r="E426" s="242" t="s">
        <v>1</v>
      </c>
      <c r="F426" s="243" t="s">
        <v>142</v>
      </c>
      <c r="G426" s="241"/>
      <c r="H426" s="244">
        <v>754.362</v>
      </c>
      <c r="I426" s="245"/>
      <c r="J426" s="245"/>
      <c r="K426" s="241"/>
      <c r="L426" s="241"/>
      <c r="M426" s="246"/>
      <c r="N426" s="247"/>
      <c r="O426" s="248"/>
      <c r="P426" s="248"/>
      <c r="Q426" s="248"/>
      <c r="R426" s="248"/>
      <c r="S426" s="248"/>
      <c r="T426" s="248"/>
      <c r="U426" s="248"/>
      <c r="V426" s="248"/>
      <c r="W426" s="248"/>
      <c r="X426" s="249"/>
      <c r="AT426" s="250" t="s">
        <v>139</v>
      </c>
      <c r="AU426" s="250" t="s">
        <v>79</v>
      </c>
      <c r="AV426" s="13" t="s">
        <v>137</v>
      </c>
      <c r="AW426" s="13" t="s">
        <v>5</v>
      </c>
      <c r="AX426" s="13" t="s">
        <v>77</v>
      </c>
      <c r="AY426" s="250" t="s">
        <v>128</v>
      </c>
    </row>
    <row r="427" spans="2:65" s="1" customFormat="1" ht="16.5" customHeight="1">
      <c r="B427" s="37"/>
      <c r="C427" s="262" t="s">
        <v>405</v>
      </c>
      <c r="D427" s="262" t="s">
        <v>161</v>
      </c>
      <c r="E427" s="263" t="s">
        <v>360</v>
      </c>
      <c r="F427" s="264" t="s">
        <v>361</v>
      </c>
      <c r="G427" s="265" t="s">
        <v>135</v>
      </c>
      <c r="H427" s="266">
        <v>712.992</v>
      </c>
      <c r="I427" s="267"/>
      <c r="J427" s="268"/>
      <c r="K427" s="269">
        <f>ROUND(P427*H427,2)</f>
        <v>0</v>
      </c>
      <c r="L427" s="264" t="s">
        <v>136</v>
      </c>
      <c r="M427" s="270"/>
      <c r="N427" s="271" t="s">
        <v>1</v>
      </c>
      <c r="O427" s="213" t="s">
        <v>41</v>
      </c>
      <c r="P427" s="214">
        <f>I427+J427</f>
        <v>0</v>
      </c>
      <c r="Q427" s="214">
        <f>ROUND(I427*H427,2)</f>
        <v>0</v>
      </c>
      <c r="R427" s="214">
        <f>ROUND(J427*H427,2)</f>
        <v>0</v>
      </c>
      <c r="S427" s="78"/>
      <c r="T427" s="215">
        <f>S427*H427</f>
        <v>0</v>
      </c>
      <c r="U427" s="215">
        <v>0.0025</v>
      </c>
      <c r="V427" s="215">
        <f>U427*H427</f>
        <v>1.7824799999999998</v>
      </c>
      <c r="W427" s="215">
        <v>0</v>
      </c>
      <c r="X427" s="216">
        <f>W427*H427</f>
        <v>0</v>
      </c>
      <c r="AR427" s="16" t="s">
        <v>253</v>
      </c>
      <c r="AT427" s="16" t="s">
        <v>161</v>
      </c>
      <c r="AU427" s="16" t="s">
        <v>79</v>
      </c>
      <c r="AY427" s="16" t="s">
        <v>128</v>
      </c>
      <c r="BE427" s="217">
        <f>IF(O427="základní",K427,0)</f>
        <v>0</v>
      </c>
      <c r="BF427" s="217">
        <f>IF(O427="snížená",K427,0)</f>
        <v>0</v>
      </c>
      <c r="BG427" s="217">
        <f>IF(O427="zákl. přenesená",K427,0)</f>
        <v>0</v>
      </c>
      <c r="BH427" s="217">
        <f>IF(O427="sníž. přenesená",K427,0)</f>
        <v>0</v>
      </c>
      <c r="BI427" s="217">
        <f>IF(O427="nulová",K427,0)</f>
        <v>0</v>
      </c>
      <c r="BJ427" s="16" t="s">
        <v>77</v>
      </c>
      <c r="BK427" s="217">
        <f>ROUND(P427*H427,2)</f>
        <v>0</v>
      </c>
      <c r="BL427" s="16" t="s">
        <v>232</v>
      </c>
      <c r="BM427" s="16" t="s">
        <v>406</v>
      </c>
    </row>
    <row r="428" spans="2:51" s="11" customFormat="1" ht="12">
      <c r="B428" s="218"/>
      <c r="C428" s="219"/>
      <c r="D428" s="220" t="s">
        <v>139</v>
      </c>
      <c r="E428" s="221" t="s">
        <v>1</v>
      </c>
      <c r="F428" s="222" t="s">
        <v>140</v>
      </c>
      <c r="G428" s="219"/>
      <c r="H428" s="221" t="s">
        <v>1</v>
      </c>
      <c r="I428" s="223"/>
      <c r="J428" s="223"/>
      <c r="K428" s="219"/>
      <c r="L428" s="219"/>
      <c r="M428" s="224"/>
      <c r="N428" s="225"/>
      <c r="O428" s="226"/>
      <c r="P428" s="226"/>
      <c r="Q428" s="226"/>
      <c r="R428" s="226"/>
      <c r="S428" s="226"/>
      <c r="T428" s="226"/>
      <c r="U428" s="226"/>
      <c r="V428" s="226"/>
      <c r="W428" s="226"/>
      <c r="X428" s="227"/>
      <c r="AT428" s="228" t="s">
        <v>139</v>
      </c>
      <c r="AU428" s="228" t="s">
        <v>79</v>
      </c>
      <c r="AV428" s="11" t="s">
        <v>77</v>
      </c>
      <c r="AW428" s="11" t="s">
        <v>5</v>
      </c>
      <c r="AX428" s="11" t="s">
        <v>72</v>
      </c>
      <c r="AY428" s="228" t="s">
        <v>128</v>
      </c>
    </row>
    <row r="429" spans="2:51" s="12" customFormat="1" ht="12">
      <c r="B429" s="229"/>
      <c r="C429" s="230"/>
      <c r="D429" s="220" t="s">
        <v>139</v>
      </c>
      <c r="E429" s="231" t="s">
        <v>1</v>
      </c>
      <c r="F429" s="232" t="s">
        <v>407</v>
      </c>
      <c r="G429" s="230"/>
      <c r="H429" s="233">
        <v>717.192</v>
      </c>
      <c r="I429" s="234"/>
      <c r="J429" s="234"/>
      <c r="K429" s="230"/>
      <c r="L429" s="230"/>
      <c r="M429" s="235"/>
      <c r="N429" s="236"/>
      <c r="O429" s="237"/>
      <c r="P429" s="237"/>
      <c r="Q429" s="237"/>
      <c r="R429" s="237"/>
      <c r="S429" s="237"/>
      <c r="T429" s="237"/>
      <c r="U429" s="237"/>
      <c r="V429" s="237"/>
      <c r="W429" s="237"/>
      <c r="X429" s="238"/>
      <c r="AT429" s="239" t="s">
        <v>139</v>
      </c>
      <c r="AU429" s="239" t="s">
        <v>79</v>
      </c>
      <c r="AV429" s="12" t="s">
        <v>79</v>
      </c>
      <c r="AW429" s="12" t="s">
        <v>5</v>
      </c>
      <c r="AX429" s="12" t="s">
        <v>72</v>
      </c>
      <c r="AY429" s="239" t="s">
        <v>128</v>
      </c>
    </row>
    <row r="430" spans="2:51" s="11" customFormat="1" ht="12">
      <c r="B430" s="218"/>
      <c r="C430" s="219"/>
      <c r="D430" s="220" t="s">
        <v>139</v>
      </c>
      <c r="E430" s="221" t="s">
        <v>1</v>
      </c>
      <c r="F430" s="222" t="s">
        <v>267</v>
      </c>
      <c r="G430" s="219"/>
      <c r="H430" s="221" t="s">
        <v>1</v>
      </c>
      <c r="I430" s="223"/>
      <c r="J430" s="223"/>
      <c r="K430" s="219"/>
      <c r="L430" s="219"/>
      <c r="M430" s="224"/>
      <c r="N430" s="225"/>
      <c r="O430" s="226"/>
      <c r="P430" s="226"/>
      <c r="Q430" s="226"/>
      <c r="R430" s="226"/>
      <c r="S430" s="226"/>
      <c r="T430" s="226"/>
      <c r="U430" s="226"/>
      <c r="V430" s="226"/>
      <c r="W430" s="226"/>
      <c r="X430" s="227"/>
      <c r="AT430" s="228" t="s">
        <v>139</v>
      </c>
      <c r="AU430" s="228" t="s">
        <v>79</v>
      </c>
      <c r="AV430" s="11" t="s">
        <v>77</v>
      </c>
      <c r="AW430" s="11" t="s">
        <v>5</v>
      </c>
      <c r="AX430" s="11" t="s">
        <v>72</v>
      </c>
      <c r="AY430" s="228" t="s">
        <v>128</v>
      </c>
    </row>
    <row r="431" spans="2:51" s="12" customFormat="1" ht="12">
      <c r="B431" s="229"/>
      <c r="C431" s="230"/>
      <c r="D431" s="220" t="s">
        <v>139</v>
      </c>
      <c r="E431" s="231" t="s">
        <v>1</v>
      </c>
      <c r="F431" s="232" t="s">
        <v>404</v>
      </c>
      <c r="G431" s="230"/>
      <c r="H431" s="233">
        <v>-4.2</v>
      </c>
      <c r="I431" s="234"/>
      <c r="J431" s="234"/>
      <c r="K431" s="230"/>
      <c r="L431" s="230"/>
      <c r="M431" s="235"/>
      <c r="N431" s="236"/>
      <c r="O431" s="237"/>
      <c r="P431" s="237"/>
      <c r="Q431" s="237"/>
      <c r="R431" s="237"/>
      <c r="S431" s="237"/>
      <c r="T431" s="237"/>
      <c r="U431" s="237"/>
      <c r="V431" s="237"/>
      <c r="W431" s="237"/>
      <c r="X431" s="238"/>
      <c r="AT431" s="239" t="s">
        <v>139</v>
      </c>
      <c r="AU431" s="239" t="s">
        <v>79</v>
      </c>
      <c r="AV431" s="12" t="s">
        <v>79</v>
      </c>
      <c r="AW431" s="12" t="s">
        <v>5</v>
      </c>
      <c r="AX431" s="12" t="s">
        <v>72</v>
      </c>
      <c r="AY431" s="239" t="s">
        <v>128</v>
      </c>
    </row>
    <row r="432" spans="2:51" s="14" customFormat="1" ht="12">
      <c r="B432" s="251"/>
      <c r="C432" s="252"/>
      <c r="D432" s="220" t="s">
        <v>139</v>
      </c>
      <c r="E432" s="253" t="s">
        <v>1</v>
      </c>
      <c r="F432" s="254" t="s">
        <v>191</v>
      </c>
      <c r="G432" s="252"/>
      <c r="H432" s="255">
        <v>712.992</v>
      </c>
      <c r="I432" s="256"/>
      <c r="J432" s="256"/>
      <c r="K432" s="252"/>
      <c r="L432" s="252"/>
      <c r="M432" s="257"/>
      <c r="N432" s="258"/>
      <c r="O432" s="259"/>
      <c r="P432" s="259"/>
      <c r="Q432" s="259"/>
      <c r="R432" s="259"/>
      <c r="S432" s="259"/>
      <c r="T432" s="259"/>
      <c r="U432" s="259"/>
      <c r="V432" s="259"/>
      <c r="W432" s="259"/>
      <c r="X432" s="260"/>
      <c r="AT432" s="261" t="s">
        <v>139</v>
      </c>
      <c r="AU432" s="261" t="s">
        <v>79</v>
      </c>
      <c r="AV432" s="14" t="s">
        <v>129</v>
      </c>
      <c r="AW432" s="14" t="s">
        <v>5</v>
      </c>
      <c r="AX432" s="14" t="s">
        <v>72</v>
      </c>
      <c r="AY432" s="261" t="s">
        <v>128</v>
      </c>
    </row>
    <row r="433" spans="2:51" s="13" customFormat="1" ht="12">
      <c r="B433" s="240"/>
      <c r="C433" s="241"/>
      <c r="D433" s="220" t="s">
        <v>139</v>
      </c>
      <c r="E433" s="242" t="s">
        <v>1</v>
      </c>
      <c r="F433" s="243" t="s">
        <v>142</v>
      </c>
      <c r="G433" s="241"/>
      <c r="H433" s="244">
        <v>712.992</v>
      </c>
      <c r="I433" s="245"/>
      <c r="J433" s="245"/>
      <c r="K433" s="241"/>
      <c r="L433" s="241"/>
      <c r="M433" s="246"/>
      <c r="N433" s="247"/>
      <c r="O433" s="248"/>
      <c r="P433" s="248"/>
      <c r="Q433" s="248"/>
      <c r="R433" s="248"/>
      <c r="S433" s="248"/>
      <c r="T433" s="248"/>
      <c r="U433" s="248"/>
      <c r="V433" s="248"/>
      <c r="W433" s="248"/>
      <c r="X433" s="249"/>
      <c r="AT433" s="250" t="s">
        <v>139</v>
      </c>
      <c r="AU433" s="250" t="s">
        <v>79</v>
      </c>
      <c r="AV433" s="13" t="s">
        <v>137</v>
      </c>
      <c r="AW433" s="13" t="s">
        <v>5</v>
      </c>
      <c r="AX433" s="13" t="s">
        <v>77</v>
      </c>
      <c r="AY433" s="250" t="s">
        <v>128</v>
      </c>
    </row>
    <row r="434" spans="2:65" s="1" customFormat="1" ht="16.5" customHeight="1">
      <c r="B434" s="37"/>
      <c r="C434" s="262" t="s">
        <v>408</v>
      </c>
      <c r="D434" s="262" t="s">
        <v>161</v>
      </c>
      <c r="E434" s="263" t="s">
        <v>409</v>
      </c>
      <c r="F434" s="264" t="s">
        <v>410</v>
      </c>
      <c r="G434" s="265" t="s">
        <v>201</v>
      </c>
      <c r="H434" s="266">
        <v>106.949</v>
      </c>
      <c r="I434" s="267"/>
      <c r="J434" s="268"/>
      <c r="K434" s="269">
        <f>ROUND(P434*H434,2)</f>
        <v>0</v>
      </c>
      <c r="L434" s="264" t="s">
        <v>1</v>
      </c>
      <c r="M434" s="270"/>
      <c r="N434" s="271" t="s">
        <v>1</v>
      </c>
      <c r="O434" s="213" t="s">
        <v>41</v>
      </c>
      <c r="P434" s="214">
        <f>I434+J434</f>
        <v>0</v>
      </c>
      <c r="Q434" s="214">
        <f>ROUND(I434*H434,2)</f>
        <v>0</v>
      </c>
      <c r="R434" s="214">
        <f>ROUND(J434*H434,2)</f>
        <v>0</v>
      </c>
      <c r="S434" s="78"/>
      <c r="T434" s="215">
        <f>S434*H434</f>
        <v>0</v>
      </c>
      <c r="U434" s="215">
        <v>0</v>
      </c>
      <c r="V434" s="215">
        <f>U434*H434</f>
        <v>0</v>
      </c>
      <c r="W434" s="215">
        <v>0</v>
      </c>
      <c r="X434" s="216">
        <f>W434*H434</f>
        <v>0</v>
      </c>
      <c r="AR434" s="16" t="s">
        <v>253</v>
      </c>
      <c r="AT434" s="16" t="s">
        <v>161</v>
      </c>
      <c r="AU434" s="16" t="s">
        <v>79</v>
      </c>
      <c r="AY434" s="16" t="s">
        <v>128</v>
      </c>
      <c r="BE434" s="217">
        <f>IF(O434="základní",K434,0)</f>
        <v>0</v>
      </c>
      <c r="BF434" s="217">
        <f>IF(O434="snížená",K434,0)</f>
        <v>0</v>
      </c>
      <c r="BG434" s="217">
        <f>IF(O434="zákl. přenesená",K434,0)</f>
        <v>0</v>
      </c>
      <c r="BH434" s="217">
        <f>IF(O434="sníž. přenesená",K434,0)</f>
        <v>0</v>
      </c>
      <c r="BI434" s="217">
        <f>IF(O434="nulová",K434,0)</f>
        <v>0</v>
      </c>
      <c r="BJ434" s="16" t="s">
        <v>77</v>
      </c>
      <c r="BK434" s="217">
        <f>ROUND(P434*H434,2)</f>
        <v>0</v>
      </c>
      <c r="BL434" s="16" t="s">
        <v>232</v>
      </c>
      <c r="BM434" s="16" t="s">
        <v>411</v>
      </c>
    </row>
    <row r="435" spans="2:51" s="11" customFormat="1" ht="12">
      <c r="B435" s="218"/>
      <c r="C435" s="219"/>
      <c r="D435" s="220" t="s">
        <v>139</v>
      </c>
      <c r="E435" s="221" t="s">
        <v>1</v>
      </c>
      <c r="F435" s="222" t="s">
        <v>140</v>
      </c>
      <c r="G435" s="219"/>
      <c r="H435" s="221" t="s">
        <v>1</v>
      </c>
      <c r="I435" s="223"/>
      <c r="J435" s="223"/>
      <c r="K435" s="219"/>
      <c r="L435" s="219"/>
      <c r="M435" s="224"/>
      <c r="N435" s="225"/>
      <c r="O435" s="226"/>
      <c r="P435" s="226"/>
      <c r="Q435" s="226"/>
      <c r="R435" s="226"/>
      <c r="S435" s="226"/>
      <c r="T435" s="226"/>
      <c r="U435" s="226"/>
      <c r="V435" s="226"/>
      <c r="W435" s="226"/>
      <c r="X435" s="227"/>
      <c r="AT435" s="228" t="s">
        <v>139</v>
      </c>
      <c r="AU435" s="228" t="s">
        <v>79</v>
      </c>
      <c r="AV435" s="11" t="s">
        <v>77</v>
      </c>
      <c r="AW435" s="11" t="s">
        <v>5</v>
      </c>
      <c r="AX435" s="11" t="s">
        <v>72</v>
      </c>
      <c r="AY435" s="228" t="s">
        <v>128</v>
      </c>
    </row>
    <row r="436" spans="2:51" s="12" customFormat="1" ht="12">
      <c r="B436" s="229"/>
      <c r="C436" s="230"/>
      <c r="D436" s="220" t="s">
        <v>139</v>
      </c>
      <c r="E436" s="231" t="s">
        <v>1</v>
      </c>
      <c r="F436" s="232" t="s">
        <v>412</v>
      </c>
      <c r="G436" s="230"/>
      <c r="H436" s="233">
        <v>107.579</v>
      </c>
      <c r="I436" s="234"/>
      <c r="J436" s="234"/>
      <c r="K436" s="230"/>
      <c r="L436" s="230"/>
      <c r="M436" s="235"/>
      <c r="N436" s="236"/>
      <c r="O436" s="237"/>
      <c r="P436" s="237"/>
      <c r="Q436" s="237"/>
      <c r="R436" s="237"/>
      <c r="S436" s="237"/>
      <c r="T436" s="237"/>
      <c r="U436" s="237"/>
      <c r="V436" s="237"/>
      <c r="W436" s="237"/>
      <c r="X436" s="238"/>
      <c r="AT436" s="239" t="s">
        <v>139</v>
      </c>
      <c r="AU436" s="239" t="s">
        <v>79</v>
      </c>
      <c r="AV436" s="12" t="s">
        <v>79</v>
      </c>
      <c r="AW436" s="12" t="s">
        <v>5</v>
      </c>
      <c r="AX436" s="12" t="s">
        <v>72</v>
      </c>
      <c r="AY436" s="239" t="s">
        <v>128</v>
      </c>
    </row>
    <row r="437" spans="2:51" s="11" customFormat="1" ht="12">
      <c r="B437" s="218"/>
      <c r="C437" s="219"/>
      <c r="D437" s="220" t="s">
        <v>139</v>
      </c>
      <c r="E437" s="221" t="s">
        <v>1</v>
      </c>
      <c r="F437" s="222" t="s">
        <v>267</v>
      </c>
      <c r="G437" s="219"/>
      <c r="H437" s="221" t="s">
        <v>1</v>
      </c>
      <c r="I437" s="223"/>
      <c r="J437" s="223"/>
      <c r="K437" s="219"/>
      <c r="L437" s="219"/>
      <c r="M437" s="224"/>
      <c r="N437" s="225"/>
      <c r="O437" s="226"/>
      <c r="P437" s="226"/>
      <c r="Q437" s="226"/>
      <c r="R437" s="226"/>
      <c r="S437" s="226"/>
      <c r="T437" s="226"/>
      <c r="U437" s="226"/>
      <c r="V437" s="226"/>
      <c r="W437" s="226"/>
      <c r="X437" s="227"/>
      <c r="AT437" s="228" t="s">
        <v>139</v>
      </c>
      <c r="AU437" s="228" t="s">
        <v>79</v>
      </c>
      <c r="AV437" s="11" t="s">
        <v>77</v>
      </c>
      <c r="AW437" s="11" t="s">
        <v>5</v>
      </c>
      <c r="AX437" s="11" t="s">
        <v>72</v>
      </c>
      <c r="AY437" s="228" t="s">
        <v>128</v>
      </c>
    </row>
    <row r="438" spans="2:51" s="12" customFormat="1" ht="12">
      <c r="B438" s="229"/>
      <c r="C438" s="230"/>
      <c r="D438" s="220" t="s">
        <v>139</v>
      </c>
      <c r="E438" s="231" t="s">
        <v>1</v>
      </c>
      <c r="F438" s="232" t="s">
        <v>413</v>
      </c>
      <c r="G438" s="230"/>
      <c r="H438" s="233">
        <v>-0.63</v>
      </c>
      <c r="I438" s="234"/>
      <c r="J438" s="234"/>
      <c r="K438" s="230"/>
      <c r="L438" s="230"/>
      <c r="M438" s="235"/>
      <c r="N438" s="236"/>
      <c r="O438" s="237"/>
      <c r="P438" s="237"/>
      <c r="Q438" s="237"/>
      <c r="R438" s="237"/>
      <c r="S438" s="237"/>
      <c r="T438" s="237"/>
      <c r="U438" s="237"/>
      <c r="V438" s="237"/>
      <c r="W438" s="237"/>
      <c r="X438" s="238"/>
      <c r="AT438" s="239" t="s">
        <v>139</v>
      </c>
      <c r="AU438" s="239" t="s">
        <v>79</v>
      </c>
      <c r="AV438" s="12" t="s">
        <v>79</v>
      </c>
      <c r="AW438" s="12" t="s">
        <v>5</v>
      </c>
      <c r="AX438" s="12" t="s">
        <v>72</v>
      </c>
      <c r="AY438" s="239" t="s">
        <v>128</v>
      </c>
    </row>
    <row r="439" spans="2:51" s="14" customFormat="1" ht="12">
      <c r="B439" s="251"/>
      <c r="C439" s="252"/>
      <c r="D439" s="220" t="s">
        <v>139</v>
      </c>
      <c r="E439" s="253" t="s">
        <v>1</v>
      </c>
      <c r="F439" s="254" t="s">
        <v>191</v>
      </c>
      <c r="G439" s="252"/>
      <c r="H439" s="255">
        <v>106.949</v>
      </c>
      <c r="I439" s="256"/>
      <c r="J439" s="256"/>
      <c r="K439" s="252"/>
      <c r="L439" s="252"/>
      <c r="M439" s="257"/>
      <c r="N439" s="258"/>
      <c r="O439" s="259"/>
      <c r="P439" s="259"/>
      <c r="Q439" s="259"/>
      <c r="R439" s="259"/>
      <c r="S439" s="259"/>
      <c r="T439" s="259"/>
      <c r="U439" s="259"/>
      <c r="V439" s="259"/>
      <c r="W439" s="259"/>
      <c r="X439" s="260"/>
      <c r="AT439" s="261" t="s">
        <v>139</v>
      </c>
      <c r="AU439" s="261" t="s">
        <v>79</v>
      </c>
      <c r="AV439" s="14" t="s">
        <v>129</v>
      </c>
      <c r="AW439" s="14" t="s">
        <v>5</v>
      </c>
      <c r="AX439" s="14" t="s">
        <v>72</v>
      </c>
      <c r="AY439" s="261" t="s">
        <v>128</v>
      </c>
    </row>
    <row r="440" spans="2:51" s="13" customFormat="1" ht="12">
      <c r="B440" s="240"/>
      <c r="C440" s="241"/>
      <c r="D440" s="220" t="s">
        <v>139</v>
      </c>
      <c r="E440" s="242" t="s">
        <v>1</v>
      </c>
      <c r="F440" s="243" t="s">
        <v>142</v>
      </c>
      <c r="G440" s="241"/>
      <c r="H440" s="244">
        <v>106.949</v>
      </c>
      <c r="I440" s="245"/>
      <c r="J440" s="245"/>
      <c r="K440" s="241"/>
      <c r="L440" s="241"/>
      <c r="M440" s="246"/>
      <c r="N440" s="247"/>
      <c r="O440" s="248"/>
      <c r="P440" s="248"/>
      <c r="Q440" s="248"/>
      <c r="R440" s="248"/>
      <c r="S440" s="248"/>
      <c r="T440" s="248"/>
      <c r="U440" s="248"/>
      <c r="V440" s="248"/>
      <c r="W440" s="248"/>
      <c r="X440" s="249"/>
      <c r="AT440" s="250" t="s">
        <v>139</v>
      </c>
      <c r="AU440" s="250" t="s">
        <v>79</v>
      </c>
      <c r="AV440" s="13" t="s">
        <v>137</v>
      </c>
      <c r="AW440" s="13" t="s">
        <v>5</v>
      </c>
      <c r="AX440" s="13" t="s">
        <v>77</v>
      </c>
      <c r="AY440" s="250" t="s">
        <v>128</v>
      </c>
    </row>
    <row r="441" spans="2:65" s="1" customFormat="1" ht="16.5" customHeight="1">
      <c r="B441" s="37"/>
      <c r="C441" s="262" t="s">
        <v>414</v>
      </c>
      <c r="D441" s="262" t="s">
        <v>161</v>
      </c>
      <c r="E441" s="263" t="s">
        <v>415</v>
      </c>
      <c r="F441" s="264" t="s">
        <v>416</v>
      </c>
      <c r="G441" s="265" t="s">
        <v>135</v>
      </c>
      <c r="H441" s="266">
        <v>4.4</v>
      </c>
      <c r="I441" s="267"/>
      <c r="J441" s="268"/>
      <c r="K441" s="269">
        <f>ROUND(P441*H441,2)</f>
        <v>0</v>
      </c>
      <c r="L441" s="264" t="s">
        <v>1</v>
      </c>
      <c r="M441" s="270"/>
      <c r="N441" s="271" t="s">
        <v>1</v>
      </c>
      <c r="O441" s="213" t="s">
        <v>41</v>
      </c>
      <c r="P441" s="214">
        <f>I441+J441</f>
        <v>0</v>
      </c>
      <c r="Q441" s="214">
        <f>ROUND(I441*H441,2)</f>
        <v>0</v>
      </c>
      <c r="R441" s="214">
        <f>ROUND(J441*H441,2)</f>
        <v>0</v>
      </c>
      <c r="S441" s="78"/>
      <c r="T441" s="215">
        <f>S441*H441</f>
        <v>0</v>
      </c>
      <c r="U441" s="215">
        <v>0.004</v>
      </c>
      <c r="V441" s="215">
        <f>U441*H441</f>
        <v>0.0176</v>
      </c>
      <c r="W441" s="215">
        <v>0</v>
      </c>
      <c r="X441" s="216">
        <f>W441*H441</f>
        <v>0</v>
      </c>
      <c r="AR441" s="16" t="s">
        <v>253</v>
      </c>
      <c r="AT441" s="16" t="s">
        <v>161</v>
      </c>
      <c r="AU441" s="16" t="s">
        <v>79</v>
      </c>
      <c r="AY441" s="16" t="s">
        <v>128</v>
      </c>
      <c r="BE441" s="217">
        <f>IF(O441="základní",K441,0)</f>
        <v>0</v>
      </c>
      <c r="BF441" s="217">
        <f>IF(O441="snížená",K441,0)</f>
        <v>0</v>
      </c>
      <c r="BG441" s="217">
        <f>IF(O441="zákl. přenesená",K441,0)</f>
        <v>0</v>
      </c>
      <c r="BH441" s="217">
        <f>IF(O441="sníž. přenesená",K441,0)</f>
        <v>0</v>
      </c>
      <c r="BI441" s="217">
        <f>IF(O441="nulová",K441,0)</f>
        <v>0</v>
      </c>
      <c r="BJ441" s="16" t="s">
        <v>77</v>
      </c>
      <c r="BK441" s="217">
        <f>ROUND(P441*H441,2)</f>
        <v>0</v>
      </c>
      <c r="BL441" s="16" t="s">
        <v>232</v>
      </c>
      <c r="BM441" s="16" t="s">
        <v>417</v>
      </c>
    </row>
    <row r="442" spans="2:51" s="11" customFormat="1" ht="12">
      <c r="B442" s="218"/>
      <c r="C442" s="219"/>
      <c r="D442" s="220" t="s">
        <v>139</v>
      </c>
      <c r="E442" s="221" t="s">
        <v>1</v>
      </c>
      <c r="F442" s="222" t="s">
        <v>140</v>
      </c>
      <c r="G442" s="219"/>
      <c r="H442" s="221" t="s">
        <v>1</v>
      </c>
      <c r="I442" s="223"/>
      <c r="J442" s="223"/>
      <c r="K442" s="219"/>
      <c r="L442" s="219"/>
      <c r="M442" s="224"/>
      <c r="N442" s="225"/>
      <c r="O442" s="226"/>
      <c r="P442" s="226"/>
      <c r="Q442" s="226"/>
      <c r="R442" s="226"/>
      <c r="S442" s="226"/>
      <c r="T442" s="226"/>
      <c r="U442" s="226"/>
      <c r="V442" s="226"/>
      <c r="W442" s="226"/>
      <c r="X442" s="227"/>
      <c r="AT442" s="228" t="s">
        <v>139</v>
      </c>
      <c r="AU442" s="228" t="s">
        <v>79</v>
      </c>
      <c r="AV442" s="11" t="s">
        <v>77</v>
      </c>
      <c r="AW442" s="11" t="s">
        <v>5</v>
      </c>
      <c r="AX442" s="11" t="s">
        <v>72</v>
      </c>
      <c r="AY442" s="228" t="s">
        <v>128</v>
      </c>
    </row>
    <row r="443" spans="2:51" s="11" customFormat="1" ht="12">
      <c r="B443" s="218"/>
      <c r="C443" s="219"/>
      <c r="D443" s="220" t="s">
        <v>139</v>
      </c>
      <c r="E443" s="221" t="s">
        <v>1</v>
      </c>
      <c r="F443" s="222" t="s">
        <v>267</v>
      </c>
      <c r="G443" s="219"/>
      <c r="H443" s="221" t="s">
        <v>1</v>
      </c>
      <c r="I443" s="223"/>
      <c r="J443" s="223"/>
      <c r="K443" s="219"/>
      <c r="L443" s="219"/>
      <c r="M443" s="224"/>
      <c r="N443" s="225"/>
      <c r="O443" s="226"/>
      <c r="P443" s="226"/>
      <c r="Q443" s="226"/>
      <c r="R443" s="226"/>
      <c r="S443" s="226"/>
      <c r="T443" s="226"/>
      <c r="U443" s="226"/>
      <c r="V443" s="226"/>
      <c r="W443" s="226"/>
      <c r="X443" s="227"/>
      <c r="AT443" s="228" t="s">
        <v>139</v>
      </c>
      <c r="AU443" s="228" t="s">
        <v>79</v>
      </c>
      <c r="AV443" s="11" t="s">
        <v>77</v>
      </c>
      <c r="AW443" s="11" t="s">
        <v>5</v>
      </c>
      <c r="AX443" s="11" t="s">
        <v>72</v>
      </c>
      <c r="AY443" s="228" t="s">
        <v>128</v>
      </c>
    </row>
    <row r="444" spans="2:51" s="12" customFormat="1" ht="12">
      <c r="B444" s="229"/>
      <c r="C444" s="230"/>
      <c r="D444" s="220" t="s">
        <v>139</v>
      </c>
      <c r="E444" s="231" t="s">
        <v>1</v>
      </c>
      <c r="F444" s="232" t="s">
        <v>418</v>
      </c>
      <c r="G444" s="230"/>
      <c r="H444" s="233">
        <v>4.4</v>
      </c>
      <c r="I444" s="234"/>
      <c r="J444" s="234"/>
      <c r="K444" s="230"/>
      <c r="L444" s="230"/>
      <c r="M444" s="235"/>
      <c r="N444" s="236"/>
      <c r="O444" s="237"/>
      <c r="P444" s="237"/>
      <c r="Q444" s="237"/>
      <c r="R444" s="237"/>
      <c r="S444" s="237"/>
      <c r="T444" s="237"/>
      <c r="U444" s="237"/>
      <c r="V444" s="237"/>
      <c r="W444" s="237"/>
      <c r="X444" s="238"/>
      <c r="AT444" s="239" t="s">
        <v>139</v>
      </c>
      <c r="AU444" s="239" t="s">
        <v>79</v>
      </c>
      <c r="AV444" s="12" t="s">
        <v>79</v>
      </c>
      <c r="AW444" s="12" t="s">
        <v>5</v>
      </c>
      <c r="AX444" s="12" t="s">
        <v>72</v>
      </c>
      <c r="AY444" s="239" t="s">
        <v>128</v>
      </c>
    </row>
    <row r="445" spans="2:51" s="14" customFormat="1" ht="12">
      <c r="B445" s="251"/>
      <c r="C445" s="252"/>
      <c r="D445" s="220" t="s">
        <v>139</v>
      </c>
      <c r="E445" s="253" t="s">
        <v>1</v>
      </c>
      <c r="F445" s="254" t="s">
        <v>153</v>
      </c>
      <c r="G445" s="252"/>
      <c r="H445" s="255">
        <v>4.4</v>
      </c>
      <c r="I445" s="256"/>
      <c r="J445" s="256"/>
      <c r="K445" s="252"/>
      <c r="L445" s="252"/>
      <c r="M445" s="257"/>
      <c r="N445" s="258"/>
      <c r="O445" s="259"/>
      <c r="P445" s="259"/>
      <c r="Q445" s="259"/>
      <c r="R445" s="259"/>
      <c r="S445" s="259"/>
      <c r="T445" s="259"/>
      <c r="U445" s="259"/>
      <c r="V445" s="259"/>
      <c r="W445" s="259"/>
      <c r="X445" s="260"/>
      <c r="AT445" s="261" t="s">
        <v>139</v>
      </c>
      <c r="AU445" s="261" t="s">
        <v>79</v>
      </c>
      <c r="AV445" s="14" t="s">
        <v>129</v>
      </c>
      <c r="AW445" s="14" t="s">
        <v>5</v>
      </c>
      <c r="AX445" s="14" t="s">
        <v>72</v>
      </c>
      <c r="AY445" s="261" t="s">
        <v>128</v>
      </c>
    </row>
    <row r="446" spans="2:51" s="13" customFormat="1" ht="12">
      <c r="B446" s="240"/>
      <c r="C446" s="241"/>
      <c r="D446" s="220" t="s">
        <v>139</v>
      </c>
      <c r="E446" s="242" t="s">
        <v>1</v>
      </c>
      <c r="F446" s="243" t="s">
        <v>142</v>
      </c>
      <c r="G446" s="241"/>
      <c r="H446" s="244">
        <v>4.4</v>
      </c>
      <c r="I446" s="245"/>
      <c r="J446" s="245"/>
      <c r="K446" s="241"/>
      <c r="L446" s="241"/>
      <c r="M446" s="246"/>
      <c r="N446" s="247"/>
      <c r="O446" s="248"/>
      <c r="P446" s="248"/>
      <c r="Q446" s="248"/>
      <c r="R446" s="248"/>
      <c r="S446" s="248"/>
      <c r="T446" s="248"/>
      <c r="U446" s="248"/>
      <c r="V446" s="248"/>
      <c r="W446" s="248"/>
      <c r="X446" s="249"/>
      <c r="AT446" s="250" t="s">
        <v>139</v>
      </c>
      <c r="AU446" s="250" t="s">
        <v>79</v>
      </c>
      <c r="AV446" s="13" t="s">
        <v>137</v>
      </c>
      <c r="AW446" s="13" t="s">
        <v>5</v>
      </c>
      <c r="AX446" s="13" t="s">
        <v>77</v>
      </c>
      <c r="AY446" s="250" t="s">
        <v>128</v>
      </c>
    </row>
    <row r="447" spans="2:65" s="1" customFormat="1" ht="16.5" customHeight="1">
      <c r="B447" s="37"/>
      <c r="C447" s="205" t="s">
        <v>419</v>
      </c>
      <c r="D447" s="205" t="s">
        <v>132</v>
      </c>
      <c r="E447" s="206" t="s">
        <v>420</v>
      </c>
      <c r="F447" s="207" t="s">
        <v>421</v>
      </c>
      <c r="G447" s="208" t="s">
        <v>135</v>
      </c>
      <c r="H447" s="209">
        <v>39.4</v>
      </c>
      <c r="I447" s="210"/>
      <c r="J447" s="210"/>
      <c r="K447" s="211">
        <f>ROUND(P447*H447,2)</f>
        <v>0</v>
      </c>
      <c r="L447" s="207" t="s">
        <v>136</v>
      </c>
      <c r="M447" s="42"/>
      <c r="N447" s="212" t="s">
        <v>1</v>
      </c>
      <c r="O447" s="213" t="s">
        <v>41</v>
      </c>
      <c r="P447" s="214">
        <f>I447+J447</f>
        <v>0</v>
      </c>
      <c r="Q447" s="214">
        <f>ROUND(I447*H447,2)</f>
        <v>0</v>
      </c>
      <c r="R447" s="214">
        <f>ROUND(J447*H447,2)</f>
        <v>0</v>
      </c>
      <c r="S447" s="78"/>
      <c r="T447" s="215">
        <f>S447*H447</f>
        <v>0</v>
      </c>
      <c r="U447" s="215">
        <v>0</v>
      </c>
      <c r="V447" s="215">
        <f>U447*H447</f>
        <v>0</v>
      </c>
      <c r="W447" s="215">
        <v>0</v>
      </c>
      <c r="X447" s="216">
        <f>W447*H447</f>
        <v>0</v>
      </c>
      <c r="AR447" s="16" t="s">
        <v>232</v>
      </c>
      <c r="AT447" s="16" t="s">
        <v>132</v>
      </c>
      <c r="AU447" s="16" t="s">
        <v>79</v>
      </c>
      <c r="AY447" s="16" t="s">
        <v>128</v>
      </c>
      <c r="BE447" s="217">
        <f>IF(O447="základní",K447,0)</f>
        <v>0</v>
      </c>
      <c r="BF447" s="217">
        <f>IF(O447="snížená",K447,0)</f>
        <v>0</v>
      </c>
      <c r="BG447" s="217">
        <f>IF(O447="zákl. přenesená",K447,0)</f>
        <v>0</v>
      </c>
      <c r="BH447" s="217">
        <f>IF(O447="sníž. přenesená",K447,0)</f>
        <v>0</v>
      </c>
      <c r="BI447" s="217">
        <f>IF(O447="nulová",K447,0)</f>
        <v>0</v>
      </c>
      <c r="BJ447" s="16" t="s">
        <v>77</v>
      </c>
      <c r="BK447" s="217">
        <f>ROUND(P447*H447,2)</f>
        <v>0</v>
      </c>
      <c r="BL447" s="16" t="s">
        <v>232</v>
      </c>
      <c r="BM447" s="16" t="s">
        <v>422</v>
      </c>
    </row>
    <row r="448" spans="2:51" s="11" customFormat="1" ht="12">
      <c r="B448" s="218"/>
      <c r="C448" s="219"/>
      <c r="D448" s="220" t="s">
        <v>139</v>
      </c>
      <c r="E448" s="221" t="s">
        <v>1</v>
      </c>
      <c r="F448" s="222" t="s">
        <v>423</v>
      </c>
      <c r="G448" s="219"/>
      <c r="H448" s="221" t="s">
        <v>1</v>
      </c>
      <c r="I448" s="223"/>
      <c r="J448" s="223"/>
      <c r="K448" s="219"/>
      <c r="L448" s="219"/>
      <c r="M448" s="224"/>
      <c r="N448" s="225"/>
      <c r="O448" s="226"/>
      <c r="P448" s="226"/>
      <c r="Q448" s="226"/>
      <c r="R448" s="226"/>
      <c r="S448" s="226"/>
      <c r="T448" s="226"/>
      <c r="U448" s="226"/>
      <c r="V448" s="226"/>
      <c r="W448" s="226"/>
      <c r="X448" s="227"/>
      <c r="AT448" s="228" t="s">
        <v>139</v>
      </c>
      <c r="AU448" s="228" t="s">
        <v>79</v>
      </c>
      <c r="AV448" s="11" t="s">
        <v>77</v>
      </c>
      <c r="AW448" s="11" t="s">
        <v>5</v>
      </c>
      <c r="AX448" s="11" t="s">
        <v>72</v>
      </c>
      <c r="AY448" s="228" t="s">
        <v>128</v>
      </c>
    </row>
    <row r="449" spans="2:51" s="11" customFormat="1" ht="12">
      <c r="B449" s="218"/>
      <c r="C449" s="219"/>
      <c r="D449" s="220" t="s">
        <v>139</v>
      </c>
      <c r="E449" s="221" t="s">
        <v>1</v>
      </c>
      <c r="F449" s="222" t="s">
        <v>140</v>
      </c>
      <c r="G449" s="219"/>
      <c r="H449" s="221" t="s">
        <v>1</v>
      </c>
      <c r="I449" s="223"/>
      <c r="J449" s="223"/>
      <c r="K449" s="219"/>
      <c r="L449" s="219"/>
      <c r="M449" s="224"/>
      <c r="N449" s="225"/>
      <c r="O449" s="226"/>
      <c r="P449" s="226"/>
      <c r="Q449" s="226"/>
      <c r="R449" s="226"/>
      <c r="S449" s="226"/>
      <c r="T449" s="226"/>
      <c r="U449" s="226"/>
      <c r="V449" s="226"/>
      <c r="W449" s="226"/>
      <c r="X449" s="227"/>
      <c r="AT449" s="228" t="s">
        <v>139</v>
      </c>
      <c r="AU449" s="228" t="s">
        <v>79</v>
      </c>
      <c r="AV449" s="11" t="s">
        <v>77</v>
      </c>
      <c r="AW449" s="11" t="s">
        <v>5</v>
      </c>
      <c r="AX449" s="11" t="s">
        <v>72</v>
      </c>
      <c r="AY449" s="228" t="s">
        <v>128</v>
      </c>
    </row>
    <row r="450" spans="2:51" s="12" customFormat="1" ht="12">
      <c r="B450" s="229"/>
      <c r="C450" s="230"/>
      <c r="D450" s="220" t="s">
        <v>139</v>
      </c>
      <c r="E450" s="231" t="s">
        <v>1</v>
      </c>
      <c r="F450" s="232" t="s">
        <v>424</v>
      </c>
      <c r="G450" s="230"/>
      <c r="H450" s="233">
        <v>39.4</v>
      </c>
      <c r="I450" s="234"/>
      <c r="J450" s="234"/>
      <c r="K450" s="230"/>
      <c r="L450" s="230"/>
      <c r="M450" s="235"/>
      <c r="N450" s="236"/>
      <c r="O450" s="237"/>
      <c r="P450" s="237"/>
      <c r="Q450" s="237"/>
      <c r="R450" s="237"/>
      <c r="S450" s="237"/>
      <c r="T450" s="237"/>
      <c r="U450" s="237"/>
      <c r="V450" s="237"/>
      <c r="W450" s="237"/>
      <c r="X450" s="238"/>
      <c r="AT450" s="239" t="s">
        <v>139</v>
      </c>
      <c r="AU450" s="239" t="s">
        <v>79</v>
      </c>
      <c r="AV450" s="12" t="s">
        <v>79</v>
      </c>
      <c r="AW450" s="12" t="s">
        <v>5</v>
      </c>
      <c r="AX450" s="12" t="s">
        <v>72</v>
      </c>
      <c r="AY450" s="239" t="s">
        <v>128</v>
      </c>
    </row>
    <row r="451" spans="2:51" s="14" customFormat="1" ht="12">
      <c r="B451" s="251"/>
      <c r="C451" s="252"/>
      <c r="D451" s="220" t="s">
        <v>139</v>
      </c>
      <c r="E451" s="253" t="s">
        <v>1</v>
      </c>
      <c r="F451" s="254" t="s">
        <v>191</v>
      </c>
      <c r="G451" s="252"/>
      <c r="H451" s="255">
        <v>39.4</v>
      </c>
      <c r="I451" s="256"/>
      <c r="J451" s="256"/>
      <c r="K451" s="252"/>
      <c r="L451" s="252"/>
      <c r="M451" s="257"/>
      <c r="N451" s="258"/>
      <c r="O451" s="259"/>
      <c r="P451" s="259"/>
      <c r="Q451" s="259"/>
      <c r="R451" s="259"/>
      <c r="S451" s="259"/>
      <c r="T451" s="259"/>
      <c r="U451" s="259"/>
      <c r="V451" s="259"/>
      <c r="W451" s="259"/>
      <c r="X451" s="260"/>
      <c r="AT451" s="261" t="s">
        <v>139</v>
      </c>
      <c r="AU451" s="261" t="s">
        <v>79</v>
      </c>
      <c r="AV451" s="14" t="s">
        <v>129</v>
      </c>
      <c r="AW451" s="14" t="s">
        <v>5</v>
      </c>
      <c r="AX451" s="14" t="s">
        <v>72</v>
      </c>
      <c r="AY451" s="261" t="s">
        <v>128</v>
      </c>
    </row>
    <row r="452" spans="2:51" s="13" customFormat="1" ht="12">
      <c r="B452" s="240"/>
      <c r="C452" s="241"/>
      <c r="D452" s="220" t="s">
        <v>139</v>
      </c>
      <c r="E452" s="242" t="s">
        <v>1</v>
      </c>
      <c r="F452" s="243" t="s">
        <v>142</v>
      </c>
      <c r="G452" s="241"/>
      <c r="H452" s="244">
        <v>39.4</v>
      </c>
      <c r="I452" s="245"/>
      <c r="J452" s="245"/>
      <c r="K452" s="241"/>
      <c r="L452" s="241"/>
      <c r="M452" s="246"/>
      <c r="N452" s="247"/>
      <c r="O452" s="248"/>
      <c r="P452" s="248"/>
      <c r="Q452" s="248"/>
      <c r="R452" s="248"/>
      <c r="S452" s="248"/>
      <c r="T452" s="248"/>
      <c r="U452" s="248"/>
      <c r="V452" s="248"/>
      <c r="W452" s="248"/>
      <c r="X452" s="249"/>
      <c r="AT452" s="250" t="s">
        <v>139</v>
      </c>
      <c r="AU452" s="250" t="s">
        <v>79</v>
      </c>
      <c r="AV452" s="13" t="s">
        <v>137</v>
      </c>
      <c r="AW452" s="13" t="s">
        <v>5</v>
      </c>
      <c r="AX452" s="13" t="s">
        <v>77</v>
      </c>
      <c r="AY452" s="250" t="s">
        <v>128</v>
      </c>
    </row>
    <row r="453" spans="2:65" s="1" customFormat="1" ht="16.5" customHeight="1">
      <c r="B453" s="37"/>
      <c r="C453" s="262" t="s">
        <v>425</v>
      </c>
      <c r="D453" s="262" t="s">
        <v>161</v>
      </c>
      <c r="E453" s="263" t="s">
        <v>426</v>
      </c>
      <c r="F453" s="264" t="s">
        <v>427</v>
      </c>
      <c r="G453" s="265" t="s">
        <v>135</v>
      </c>
      <c r="H453" s="266">
        <v>41.37</v>
      </c>
      <c r="I453" s="267"/>
      <c r="J453" s="268"/>
      <c r="K453" s="269">
        <f>ROUND(P453*H453,2)</f>
        <v>0</v>
      </c>
      <c r="L453" s="264" t="s">
        <v>1</v>
      </c>
      <c r="M453" s="270"/>
      <c r="N453" s="271" t="s">
        <v>1</v>
      </c>
      <c r="O453" s="213" t="s">
        <v>41</v>
      </c>
      <c r="P453" s="214">
        <f>I453+J453</f>
        <v>0</v>
      </c>
      <c r="Q453" s="214">
        <f>ROUND(I453*H453,2)</f>
        <v>0</v>
      </c>
      <c r="R453" s="214">
        <f>ROUND(J453*H453,2)</f>
        <v>0</v>
      </c>
      <c r="S453" s="78"/>
      <c r="T453" s="215">
        <f>S453*H453</f>
        <v>0</v>
      </c>
      <c r="U453" s="215">
        <v>0.01</v>
      </c>
      <c r="V453" s="215">
        <f>U453*H453</f>
        <v>0.41369999999999996</v>
      </c>
      <c r="W453" s="215">
        <v>0</v>
      </c>
      <c r="X453" s="216">
        <f>W453*H453</f>
        <v>0</v>
      </c>
      <c r="AR453" s="16" t="s">
        <v>253</v>
      </c>
      <c r="AT453" s="16" t="s">
        <v>161</v>
      </c>
      <c r="AU453" s="16" t="s">
        <v>79</v>
      </c>
      <c r="AY453" s="16" t="s">
        <v>128</v>
      </c>
      <c r="BE453" s="217">
        <f>IF(O453="základní",K453,0)</f>
        <v>0</v>
      </c>
      <c r="BF453" s="217">
        <f>IF(O453="snížená",K453,0)</f>
        <v>0</v>
      </c>
      <c r="BG453" s="217">
        <f>IF(O453="zákl. přenesená",K453,0)</f>
        <v>0</v>
      </c>
      <c r="BH453" s="217">
        <f>IF(O453="sníž. přenesená",K453,0)</f>
        <v>0</v>
      </c>
      <c r="BI453" s="217">
        <f>IF(O453="nulová",K453,0)</f>
        <v>0</v>
      </c>
      <c r="BJ453" s="16" t="s">
        <v>77</v>
      </c>
      <c r="BK453" s="217">
        <f>ROUND(P453*H453,2)</f>
        <v>0</v>
      </c>
      <c r="BL453" s="16" t="s">
        <v>232</v>
      </c>
      <c r="BM453" s="16" t="s">
        <v>428</v>
      </c>
    </row>
    <row r="454" spans="2:51" s="11" customFormat="1" ht="12">
      <c r="B454" s="218"/>
      <c r="C454" s="219"/>
      <c r="D454" s="220" t="s">
        <v>139</v>
      </c>
      <c r="E454" s="221" t="s">
        <v>1</v>
      </c>
      <c r="F454" s="222" t="s">
        <v>423</v>
      </c>
      <c r="G454" s="219"/>
      <c r="H454" s="221" t="s">
        <v>1</v>
      </c>
      <c r="I454" s="223"/>
      <c r="J454" s="223"/>
      <c r="K454" s="219"/>
      <c r="L454" s="219"/>
      <c r="M454" s="224"/>
      <c r="N454" s="225"/>
      <c r="O454" s="226"/>
      <c r="P454" s="226"/>
      <c r="Q454" s="226"/>
      <c r="R454" s="226"/>
      <c r="S454" s="226"/>
      <c r="T454" s="226"/>
      <c r="U454" s="226"/>
      <c r="V454" s="226"/>
      <c r="W454" s="226"/>
      <c r="X454" s="227"/>
      <c r="AT454" s="228" t="s">
        <v>139</v>
      </c>
      <c r="AU454" s="228" t="s">
        <v>79</v>
      </c>
      <c r="AV454" s="11" t="s">
        <v>77</v>
      </c>
      <c r="AW454" s="11" t="s">
        <v>5</v>
      </c>
      <c r="AX454" s="11" t="s">
        <v>72</v>
      </c>
      <c r="AY454" s="228" t="s">
        <v>128</v>
      </c>
    </row>
    <row r="455" spans="2:51" s="11" customFormat="1" ht="12">
      <c r="B455" s="218"/>
      <c r="C455" s="219"/>
      <c r="D455" s="220" t="s">
        <v>139</v>
      </c>
      <c r="E455" s="221" t="s">
        <v>1</v>
      </c>
      <c r="F455" s="222" t="s">
        <v>140</v>
      </c>
      <c r="G455" s="219"/>
      <c r="H455" s="221" t="s">
        <v>1</v>
      </c>
      <c r="I455" s="223"/>
      <c r="J455" s="223"/>
      <c r="K455" s="219"/>
      <c r="L455" s="219"/>
      <c r="M455" s="224"/>
      <c r="N455" s="225"/>
      <c r="O455" s="226"/>
      <c r="P455" s="226"/>
      <c r="Q455" s="226"/>
      <c r="R455" s="226"/>
      <c r="S455" s="226"/>
      <c r="T455" s="226"/>
      <c r="U455" s="226"/>
      <c r="V455" s="226"/>
      <c r="W455" s="226"/>
      <c r="X455" s="227"/>
      <c r="AT455" s="228" t="s">
        <v>139</v>
      </c>
      <c r="AU455" s="228" t="s">
        <v>79</v>
      </c>
      <c r="AV455" s="11" t="s">
        <v>77</v>
      </c>
      <c r="AW455" s="11" t="s">
        <v>5</v>
      </c>
      <c r="AX455" s="11" t="s">
        <v>72</v>
      </c>
      <c r="AY455" s="228" t="s">
        <v>128</v>
      </c>
    </row>
    <row r="456" spans="2:51" s="12" customFormat="1" ht="12">
      <c r="B456" s="229"/>
      <c r="C456" s="230"/>
      <c r="D456" s="220" t="s">
        <v>139</v>
      </c>
      <c r="E456" s="231" t="s">
        <v>1</v>
      </c>
      <c r="F456" s="232" t="s">
        <v>397</v>
      </c>
      <c r="G456" s="230"/>
      <c r="H456" s="233">
        <v>41.37</v>
      </c>
      <c r="I456" s="234"/>
      <c r="J456" s="234"/>
      <c r="K456" s="230"/>
      <c r="L456" s="230"/>
      <c r="M456" s="235"/>
      <c r="N456" s="236"/>
      <c r="O456" s="237"/>
      <c r="P456" s="237"/>
      <c r="Q456" s="237"/>
      <c r="R456" s="237"/>
      <c r="S456" s="237"/>
      <c r="T456" s="237"/>
      <c r="U456" s="237"/>
      <c r="V456" s="237"/>
      <c r="W456" s="237"/>
      <c r="X456" s="238"/>
      <c r="AT456" s="239" t="s">
        <v>139</v>
      </c>
      <c r="AU456" s="239" t="s">
        <v>79</v>
      </c>
      <c r="AV456" s="12" t="s">
        <v>79</v>
      </c>
      <c r="AW456" s="12" t="s">
        <v>5</v>
      </c>
      <c r="AX456" s="12" t="s">
        <v>72</v>
      </c>
      <c r="AY456" s="239" t="s">
        <v>128</v>
      </c>
    </row>
    <row r="457" spans="2:51" s="14" customFormat="1" ht="12">
      <c r="B457" s="251"/>
      <c r="C457" s="252"/>
      <c r="D457" s="220" t="s">
        <v>139</v>
      </c>
      <c r="E457" s="253" t="s">
        <v>1</v>
      </c>
      <c r="F457" s="254" t="s">
        <v>191</v>
      </c>
      <c r="G457" s="252"/>
      <c r="H457" s="255">
        <v>41.37</v>
      </c>
      <c r="I457" s="256"/>
      <c r="J457" s="256"/>
      <c r="K457" s="252"/>
      <c r="L457" s="252"/>
      <c r="M457" s="257"/>
      <c r="N457" s="258"/>
      <c r="O457" s="259"/>
      <c r="P457" s="259"/>
      <c r="Q457" s="259"/>
      <c r="R457" s="259"/>
      <c r="S457" s="259"/>
      <c r="T457" s="259"/>
      <c r="U457" s="259"/>
      <c r="V457" s="259"/>
      <c r="W457" s="259"/>
      <c r="X457" s="260"/>
      <c r="AT457" s="261" t="s">
        <v>139</v>
      </c>
      <c r="AU457" s="261" t="s">
        <v>79</v>
      </c>
      <c r="AV457" s="14" t="s">
        <v>129</v>
      </c>
      <c r="AW457" s="14" t="s">
        <v>5</v>
      </c>
      <c r="AX457" s="14" t="s">
        <v>72</v>
      </c>
      <c r="AY457" s="261" t="s">
        <v>128</v>
      </c>
    </row>
    <row r="458" spans="2:51" s="13" customFormat="1" ht="12">
      <c r="B458" s="240"/>
      <c r="C458" s="241"/>
      <c r="D458" s="220" t="s">
        <v>139</v>
      </c>
      <c r="E458" s="242" t="s">
        <v>1</v>
      </c>
      <c r="F458" s="243" t="s">
        <v>142</v>
      </c>
      <c r="G458" s="241"/>
      <c r="H458" s="244">
        <v>41.37</v>
      </c>
      <c r="I458" s="245"/>
      <c r="J458" s="245"/>
      <c r="K458" s="241"/>
      <c r="L458" s="241"/>
      <c r="M458" s="246"/>
      <c r="N458" s="247"/>
      <c r="O458" s="248"/>
      <c r="P458" s="248"/>
      <c r="Q458" s="248"/>
      <c r="R458" s="248"/>
      <c r="S458" s="248"/>
      <c r="T458" s="248"/>
      <c r="U458" s="248"/>
      <c r="V458" s="248"/>
      <c r="W458" s="248"/>
      <c r="X458" s="249"/>
      <c r="AT458" s="250" t="s">
        <v>139</v>
      </c>
      <c r="AU458" s="250" t="s">
        <v>79</v>
      </c>
      <c r="AV458" s="13" t="s">
        <v>137</v>
      </c>
      <c r="AW458" s="13" t="s">
        <v>5</v>
      </c>
      <c r="AX458" s="13" t="s">
        <v>77</v>
      </c>
      <c r="AY458" s="250" t="s">
        <v>128</v>
      </c>
    </row>
    <row r="459" spans="2:65" s="1" customFormat="1" ht="16.5" customHeight="1">
      <c r="B459" s="37"/>
      <c r="C459" s="205" t="s">
        <v>429</v>
      </c>
      <c r="D459" s="205" t="s">
        <v>132</v>
      </c>
      <c r="E459" s="206" t="s">
        <v>430</v>
      </c>
      <c r="F459" s="207" t="s">
        <v>431</v>
      </c>
      <c r="G459" s="208" t="s">
        <v>157</v>
      </c>
      <c r="H459" s="209">
        <v>205.95</v>
      </c>
      <c r="I459" s="210"/>
      <c r="J459" s="210"/>
      <c r="K459" s="211">
        <f>ROUND(P459*H459,2)</f>
        <v>0</v>
      </c>
      <c r="L459" s="207" t="s">
        <v>136</v>
      </c>
      <c r="M459" s="42"/>
      <c r="N459" s="212" t="s">
        <v>1</v>
      </c>
      <c r="O459" s="213" t="s">
        <v>41</v>
      </c>
      <c r="P459" s="214">
        <f>I459+J459</f>
        <v>0</v>
      </c>
      <c r="Q459" s="214">
        <f>ROUND(I459*H459,2)</f>
        <v>0</v>
      </c>
      <c r="R459" s="214">
        <f>ROUND(J459*H459,2)</f>
        <v>0</v>
      </c>
      <c r="S459" s="78"/>
      <c r="T459" s="215">
        <f>S459*H459</f>
        <v>0</v>
      </c>
      <c r="U459" s="215">
        <v>0</v>
      </c>
      <c r="V459" s="215">
        <f>U459*H459</f>
        <v>0</v>
      </c>
      <c r="W459" s="215">
        <v>0</v>
      </c>
      <c r="X459" s="216">
        <f>W459*H459</f>
        <v>0</v>
      </c>
      <c r="AR459" s="16" t="s">
        <v>232</v>
      </c>
      <c r="AT459" s="16" t="s">
        <v>132</v>
      </c>
      <c r="AU459" s="16" t="s">
        <v>79</v>
      </c>
      <c r="AY459" s="16" t="s">
        <v>128</v>
      </c>
      <c r="BE459" s="217">
        <f>IF(O459="základní",K459,0)</f>
        <v>0</v>
      </c>
      <c r="BF459" s="217">
        <f>IF(O459="snížená",K459,0)</f>
        <v>0</v>
      </c>
      <c r="BG459" s="217">
        <f>IF(O459="zákl. přenesená",K459,0)</f>
        <v>0</v>
      </c>
      <c r="BH459" s="217">
        <f>IF(O459="sníž. přenesená",K459,0)</f>
        <v>0</v>
      </c>
      <c r="BI459" s="217">
        <f>IF(O459="nulová",K459,0)</f>
        <v>0</v>
      </c>
      <c r="BJ459" s="16" t="s">
        <v>77</v>
      </c>
      <c r="BK459" s="217">
        <f>ROUND(P459*H459,2)</f>
        <v>0</v>
      </c>
      <c r="BL459" s="16" t="s">
        <v>232</v>
      </c>
      <c r="BM459" s="16" t="s">
        <v>432</v>
      </c>
    </row>
    <row r="460" spans="2:51" s="11" customFormat="1" ht="12">
      <c r="B460" s="218"/>
      <c r="C460" s="219"/>
      <c r="D460" s="220" t="s">
        <v>139</v>
      </c>
      <c r="E460" s="221" t="s">
        <v>1</v>
      </c>
      <c r="F460" s="222" t="s">
        <v>140</v>
      </c>
      <c r="G460" s="219"/>
      <c r="H460" s="221" t="s">
        <v>1</v>
      </c>
      <c r="I460" s="223"/>
      <c r="J460" s="223"/>
      <c r="K460" s="219"/>
      <c r="L460" s="219"/>
      <c r="M460" s="224"/>
      <c r="N460" s="225"/>
      <c r="O460" s="226"/>
      <c r="P460" s="226"/>
      <c r="Q460" s="226"/>
      <c r="R460" s="226"/>
      <c r="S460" s="226"/>
      <c r="T460" s="226"/>
      <c r="U460" s="226"/>
      <c r="V460" s="226"/>
      <c r="W460" s="226"/>
      <c r="X460" s="227"/>
      <c r="AT460" s="228" t="s">
        <v>139</v>
      </c>
      <c r="AU460" s="228" t="s">
        <v>79</v>
      </c>
      <c r="AV460" s="11" t="s">
        <v>77</v>
      </c>
      <c r="AW460" s="11" t="s">
        <v>5</v>
      </c>
      <c r="AX460" s="11" t="s">
        <v>72</v>
      </c>
      <c r="AY460" s="228" t="s">
        <v>128</v>
      </c>
    </row>
    <row r="461" spans="2:51" s="11" customFormat="1" ht="12">
      <c r="B461" s="218"/>
      <c r="C461" s="219"/>
      <c r="D461" s="220" t="s">
        <v>139</v>
      </c>
      <c r="E461" s="221" t="s">
        <v>1</v>
      </c>
      <c r="F461" s="222" t="s">
        <v>241</v>
      </c>
      <c r="G461" s="219"/>
      <c r="H461" s="221" t="s">
        <v>1</v>
      </c>
      <c r="I461" s="223"/>
      <c r="J461" s="223"/>
      <c r="K461" s="219"/>
      <c r="L461" s="219"/>
      <c r="M461" s="224"/>
      <c r="N461" s="225"/>
      <c r="O461" s="226"/>
      <c r="P461" s="226"/>
      <c r="Q461" s="226"/>
      <c r="R461" s="226"/>
      <c r="S461" s="226"/>
      <c r="T461" s="226"/>
      <c r="U461" s="226"/>
      <c r="V461" s="226"/>
      <c r="W461" s="226"/>
      <c r="X461" s="227"/>
      <c r="AT461" s="228" t="s">
        <v>139</v>
      </c>
      <c r="AU461" s="228" t="s">
        <v>79</v>
      </c>
      <c r="AV461" s="11" t="s">
        <v>77</v>
      </c>
      <c r="AW461" s="11" t="s">
        <v>5</v>
      </c>
      <c r="AX461" s="11" t="s">
        <v>72</v>
      </c>
      <c r="AY461" s="228" t="s">
        <v>128</v>
      </c>
    </row>
    <row r="462" spans="2:51" s="12" customFormat="1" ht="12">
      <c r="B462" s="229"/>
      <c r="C462" s="230"/>
      <c r="D462" s="220" t="s">
        <v>139</v>
      </c>
      <c r="E462" s="231" t="s">
        <v>1</v>
      </c>
      <c r="F462" s="232" t="s">
        <v>433</v>
      </c>
      <c r="G462" s="230"/>
      <c r="H462" s="233">
        <v>110.7</v>
      </c>
      <c r="I462" s="234"/>
      <c r="J462" s="234"/>
      <c r="K462" s="230"/>
      <c r="L462" s="230"/>
      <c r="M462" s="235"/>
      <c r="N462" s="236"/>
      <c r="O462" s="237"/>
      <c r="P462" s="237"/>
      <c r="Q462" s="237"/>
      <c r="R462" s="237"/>
      <c r="S462" s="237"/>
      <c r="T462" s="237"/>
      <c r="U462" s="237"/>
      <c r="V462" s="237"/>
      <c r="W462" s="237"/>
      <c r="X462" s="238"/>
      <c r="AT462" s="239" t="s">
        <v>139</v>
      </c>
      <c r="AU462" s="239" t="s">
        <v>79</v>
      </c>
      <c r="AV462" s="12" t="s">
        <v>79</v>
      </c>
      <c r="AW462" s="12" t="s">
        <v>5</v>
      </c>
      <c r="AX462" s="12" t="s">
        <v>72</v>
      </c>
      <c r="AY462" s="239" t="s">
        <v>128</v>
      </c>
    </row>
    <row r="463" spans="2:51" s="11" customFormat="1" ht="12">
      <c r="B463" s="218"/>
      <c r="C463" s="219"/>
      <c r="D463" s="220" t="s">
        <v>139</v>
      </c>
      <c r="E463" s="221" t="s">
        <v>1</v>
      </c>
      <c r="F463" s="222" t="s">
        <v>243</v>
      </c>
      <c r="G463" s="219"/>
      <c r="H463" s="221" t="s">
        <v>1</v>
      </c>
      <c r="I463" s="223"/>
      <c r="J463" s="223"/>
      <c r="K463" s="219"/>
      <c r="L463" s="219"/>
      <c r="M463" s="224"/>
      <c r="N463" s="225"/>
      <c r="O463" s="226"/>
      <c r="P463" s="226"/>
      <c r="Q463" s="226"/>
      <c r="R463" s="226"/>
      <c r="S463" s="226"/>
      <c r="T463" s="226"/>
      <c r="U463" s="226"/>
      <c r="V463" s="226"/>
      <c r="W463" s="226"/>
      <c r="X463" s="227"/>
      <c r="AT463" s="228" t="s">
        <v>139</v>
      </c>
      <c r="AU463" s="228" t="s">
        <v>79</v>
      </c>
      <c r="AV463" s="11" t="s">
        <v>77</v>
      </c>
      <c r="AW463" s="11" t="s">
        <v>5</v>
      </c>
      <c r="AX463" s="11" t="s">
        <v>72</v>
      </c>
      <c r="AY463" s="228" t="s">
        <v>128</v>
      </c>
    </row>
    <row r="464" spans="2:51" s="12" customFormat="1" ht="12">
      <c r="B464" s="229"/>
      <c r="C464" s="230"/>
      <c r="D464" s="220" t="s">
        <v>139</v>
      </c>
      <c r="E464" s="231" t="s">
        <v>1</v>
      </c>
      <c r="F464" s="232" t="s">
        <v>434</v>
      </c>
      <c r="G464" s="230"/>
      <c r="H464" s="233">
        <v>52.2</v>
      </c>
      <c r="I464" s="234"/>
      <c r="J464" s="234"/>
      <c r="K464" s="230"/>
      <c r="L464" s="230"/>
      <c r="M464" s="235"/>
      <c r="N464" s="236"/>
      <c r="O464" s="237"/>
      <c r="P464" s="237"/>
      <c r="Q464" s="237"/>
      <c r="R464" s="237"/>
      <c r="S464" s="237"/>
      <c r="T464" s="237"/>
      <c r="U464" s="237"/>
      <c r="V464" s="237"/>
      <c r="W464" s="237"/>
      <c r="X464" s="238"/>
      <c r="AT464" s="239" t="s">
        <v>139</v>
      </c>
      <c r="AU464" s="239" t="s">
        <v>79</v>
      </c>
      <c r="AV464" s="12" t="s">
        <v>79</v>
      </c>
      <c r="AW464" s="12" t="s">
        <v>5</v>
      </c>
      <c r="AX464" s="12" t="s">
        <v>72</v>
      </c>
      <c r="AY464" s="239" t="s">
        <v>128</v>
      </c>
    </row>
    <row r="465" spans="2:51" s="11" customFormat="1" ht="12">
      <c r="B465" s="218"/>
      <c r="C465" s="219"/>
      <c r="D465" s="220" t="s">
        <v>139</v>
      </c>
      <c r="E465" s="221" t="s">
        <v>1</v>
      </c>
      <c r="F465" s="222" t="s">
        <v>149</v>
      </c>
      <c r="G465" s="219"/>
      <c r="H465" s="221" t="s">
        <v>1</v>
      </c>
      <c r="I465" s="223"/>
      <c r="J465" s="223"/>
      <c r="K465" s="219"/>
      <c r="L465" s="219"/>
      <c r="M465" s="224"/>
      <c r="N465" s="225"/>
      <c r="O465" s="226"/>
      <c r="P465" s="226"/>
      <c r="Q465" s="226"/>
      <c r="R465" s="226"/>
      <c r="S465" s="226"/>
      <c r="T465" s="226"/>
      <c r="U465" s="226"/>
      <c r="V465" s="226"/>
      <c r="W465" s="226"/>
      <c r="X465" s="227"/>
      <c r="AT465" s="228" t="s">
        <v>139</v>
      </c>
      <c r="AU465" s="228" t="s">
        <v>79</v>
      </c>
      <c r="AV465" s="11" t="s">
        <v>77</v>
      </c>
      <c r="AW465" s="11" t="s">
        <v>5</v>
      </c>
      <c r="AX465" s="11" t="s">
        <v>72</v>
      </c>
      <c r="AY465" s="228" t="s">
        <v>128</v>
      </c>
    </row>
    <row r="466" spans="2:51" s="12" customFormat="1" ht="12">
      <c r="B466" s="229"/>
      <c r="C466" s="230"/>
      <c r="D466" s="220" t="s">
        <v>139</v>
      </c>
      <c r="E466" s="231" t="s">
        <v>1</v>
      </c>
      <c r="F466" s="232" t="s">
        <v>435</v>
      </c>
      <c r="G466" s="230"/>
      <c r="H466" s="233">
        <v>3.5</v>
      </c>
      <c r="I466" s="234"/>
      <c r="J466" s="234"/>
      <c r="K466" s="230"/>
      <c r="L466" s="230"/>
      <c r="M466" s="235"/>
      <c r="N466" s="236"/>
      <c r="O466" s="237"/>
      <c r="P466" s="237"/>
      <c r="Q466" s="237"/>
      <c r="R466" s="237"/>
      <c r="S466" s="237"/>
      <c r="T466" s="237"/>
      <c r="U466" s="237"/>
      <c r="V466" s="237"/>
      <c r="W466" s="237"/>
      <c r="X466" s="238"/>
      <c r="AT466" s="239" t="s">
        <v>139</v>
      </c>
      <c r="AU466" s="239" t="s">
        <v>79</v>
      </c>
      <c r="AV466" s="12" t="s">
        <v>79</v>
      </c>
      <c r="AW466" s="12" t="s">
        <v>5</v>
      </c>
      <c r="AX466" s="12" t="s">
        <v>72</v>
      </c>
      <c r="AY466" s="239" t="s">
        <v>128</v>
      </c>
    </row>
    <row r="467" spans="2:51" s="11" customFormat="1" ht="12">
      <c r="B467" s="218"/>
      <c r="C467" s="219"/>
      <c r="D467" s="220" t="s">
        <v>139</v>
      </c>
      <c r="E467" s="221" t="s">
        <v>1</v>
      </c>
      <c r="F467" s="222" t="s">
        <v>246</v>
      </c>
      <c r="G467" s="219"/>
      <c r="H467" s="221" t="s">
        <v>1</v>
      </c>
      <c r="I467" s="223"/>
      <c r="J467" s="223"/>
      <c r="K467" s="219"/>
      <c r="L467" s="219"/>
      <c r="M467" s="224"/>
      <c r="N467" s="225"/>
      <c r="O467" s="226"/>
      <c r="P467" s="226"/>
      <c r="Q467" s="226"/>
      <c r="R467" s="226"/>
      <c r="S467" s="226"/>
      <c r="T467" s="226"/>
      <c r="U467" s="226"/>
      <c r="V467" s="226"/>
      <c r="W467" s="226"/>
      <c r="X467" s="227"/>
      <c r="AT467" s="228" t="s">
        <v>139</v>
      </c>
      <c r="AU467" s="228" t="s">
        <v>79</v>
      </c>
      <c r="AV467" s="11" t="s">
        <v>77</v>
      </c>
      <c r="AW467" s="11" t="s">
        <v>5</v>
      </c>
      <c r="AX467" s="11" t="s">
        <v>72</v>
      </c>
      <c r="AY467" s="228" t="s">
        <v>128</v>
      </c>
    </row>
    <row r="468" spans="2:51" s="12" customFormat="1" ht="12">
      <c r="B468" s="229"/>
      <c r="C468" s="230"/>
      <c r="D468" s="220" t="s">
        <v>139</v>
      </c>
      <c r="E468" s="231" t="s">
        <v>1</v>
      </c>
      <c r="F468" s="232" t="s">
        <v>436</v>
      </c>
      <c r="G468" s="230"/>
      <c r="H468" s="233">
        <v>22.8</v>
      </c>
      <c r="I468" s="234"/>
      <c r="J468" s="234"/>
      <c r="K468" s="230"/>
      <c r="L468" s="230"/>
      <c r="M468" s="235"/>
      <c r="N468" s="236"/>
      <c r="O468" s="237"/>
      <c r="P468" s="237"/>
      <c r="Q468" s="237"/>
      <c r="R468" s="237"/>
      <c r="S468" s="237"/>
      <c r="T468" s="237"/>
      <c r="U468" s="237"/>
      <c r="V468" s="237"/>
      <c r="W468" s="237"/>
      <c r="X468" s="238"/>
      <c r="AT468" s="239" t="s">
        <v>139</v>
      </c>
      <c r="AU468" s="239" t="s">
        <v>79</v>
      </c>
      <c r="AV468" s="12" t="s">
        <v>79</v>
      </c>
      <c r="AW468" s="12" t="s">
        <v>5</v>
      </c>
      <c r="AX468" s="12" t="s">
        <v>72</v>
      </c>
      <c r="AY468" s="239" t="s">
        <v>128</v>
      </c>
    </row>
    <row r="469" spans="2:51" s="11" customFormat="1" ht="12">
      <c r="B469" s="218"/>
      <c r="C469" s="219"/>
      <c r="D469" s="220" t="s">
        <v>139</v>
      </c>
      <c r="E469" s="221" t="s">
        <v>1</v>
      </c>
      <c r="F469" s="222" t="s">
        <v>151</v>
      </c>
      <c r="G469" s="219"/>
      <c r="H469" s="221" t="s">
        <v>1</v>
      </c>
      <c r="I469" s="223"/>
      <c r="J469" s="223"/>
      <c r="K469" s="219"/>
      <c r="L469" s="219"/>
      <c r="M469" s="224"/>
      <c r="N469" s="225"/>
      <c r="O469" s="226"/>
      <c r="P469" s="226"/>
      <c r="Q469" s="226"/>
      <c r="R469" s="226"/>
      <c r="S469" s="226"/>
      <c r="T469" s="226"/>
      <c r="U469" s="226"/>
      <c r="V469" s="226"/>
      <c r="W469" s="226"/>
      <c r="X469" s="227"/>
      <c r="AT469" s="228" t="s">
        <v>139</v>
      </c>
      <c r="AU469" s="228" t="s">
        <v>79</v>
      </c>
      <c r="AV469" s="11" t="s">
        <v>77</v>
      </c>
      <c r="AW469" s="11" t="s">
        <v>5</v>
      </c>
      <c r="AX469" s="11" t="s">
        <v>72</v>
      </c>
      <c r="AY469" s="228" t="s">
        <v>128</v>
      </c>
    </row>
    <row r="470" spans="2:51" s="12" customFormat="1" ht="12">
      <c r="B470" s="229"/>
      <c r="C470" s="230"/>
      <c r="D470" s="220" t="s">
        <v>139</v>
      </c>
      <c r="E470" s="231" t="s">
        <v>1</v>
      </c>
      <c r="F470" s="232" t="s">
        <v>159</v>
      </c>
      <c r="G470" s="230"/>
      <c r="H470" s="233">
        <v>16.75</v>
      </c>
      <c r="I470" s="234"/>
      <c r="J470" s="234"/>
      <c r="K470" s="230"/>
      <c r="L470" s="230"/>
      <c r="M470" s="235"/>
      <c r="N470" s="236"/>
      <c r="O470" s="237"/>
      <c r="P470" s="237"/>
      <c r="Q470" s="237"/>
      <c r="R470" s="237"/>
      <c r="S470" s="237"/>
      <c r="T470" s="237"/>
      <c r="U470" s="237"/>
      <c r="V470" s="237"/>
      <c r="W470" s="237"/>
      <c r="X470" s="238"/>
      <c r="AT470" s="239" t="s">
        <v>139</v>
      </c>
      <c r="AU470" s="239" t="s">
        <v>79</v>
      </c>
      <c r="AV470" s="12" t="s">
        <v>79</v>
      </c>
      <c r="AW470" s="12" t="s">
        <v>5</v>
      </c>
      <c r="AX470" s="12" t="s">
        <v>72</v>
      </c>
      <c r="AY470" s="239" t="s">
        <v>128</v>
      </c>
    </row>
    <row r="471" spans="2:51" s="14" customFormat="1" ht="12">
      <c r="B471" s="251"/>
      <c r="C471" s="252"/>
      <c r="D471" s="220" t="s">
        <v>139</v>
      </c>
      <c r="E471" s="253" t="s">
        <v>1</v>
      </c>
      <c r="F471" s="254" t="s">
        <v>153</v>
      </c>
      <c r="G471" s="252"/>
      <c r="H471" s="255">
        <v>205.95000000000002</v>
      </c>
      <c r="I471" s="256"/>
      <c r="J471" s="256"/>
      <c r="K471" s="252"/>
      <c r="L471" s="252"/>
      <c r="M471" s="257"/>
      <c r="N471" s="258"/>
      <c r="O471" s="259"/>
      <c r="P471" s="259"/>
      <c r="Q471" s="259"/>
      <c r="R471" s="259"/>
      <c r="S471" s="259"/>
      <c r="T471" s="259"/>
      <c r="U471" s="259"/>
      <c r="V471" s="259"/>
      <c r="W471" s="259"/>
      <c r="X471" s="260"/>
      <c r="AT471" s="261" t="s">
        <v>139</v>
      </c>
      <c r="AU471" s="261" t="s">
        <v>79</v>
      </c>
      <c r="AV471" s="14" t="s">
        <v>129</v>
      </c>
      <c r="AW471" s="14" t="s">
        <v>5</v>
      </c>
      <c r="AX471" s="14" t="s">
        <v>72</v>
      </c>
      <c r="AY471" s="261" t="s">
        <v>128</v>
      </c>
    </row>
    <row r="472" spans="2:51" s="13" customFormat="1" ht="12">
      <c r="B472" s="240"/>
      <c r="C472" s="241"/>
      <c r="D472" s="220" t="s">
        <v>139</v>
      </c>
      <c r="E472" s="242" t="s">
        <v>1</v>
      </c>
      <c r="F472" s="243" t="s">
        <v>142</v>
      </c>
      <c r="G472" s="241"/>
      <c r="H472" s="244">
        <v>205.95000000000002</v>
      </c>
      <c r="I472" s="245"/>
      <c r="J472" s="245"/>
      <c r="K472" s="241"/>
      <c r="L472" s="241"/>
      <c r="M472" s="246"/>
      <c r="N472" s="247"/>
      <c r="O472" s="248"/>
      <c r="P472" s="248"/>
      <c r="Q472" s="248"/>
      <c r="R472" s="248"/>
      <c r="S472" s="248"/>
      <c r="T472" s="248"/>
      <c r="U472" s="248"/>
      <c r="V472" s="248"/>
      <c r="W472" s="248"/>
      <c r="X472" s="249"/>
      <c r="AT472" s="250" t="s">
        <v>139</v>
      </c>
      <c r="AU472" s="250" t="s">
        <v>79</v>
      </c>
      <c r="AV472" s="13" t="s">
        <v>137</v>
      </c>
      <c r="AW472" s="13" t="s">
        <v>5</v>
      </c>
      <c r="AX472" s="13" t="s">
        <v>77</v>
      </c>
      <c r="AY472" s="250" t="s">
        <v>128</v>
      </c>
    </row>
    <row r="473" spans="2:65" s="1" customFormat="1" ht="16.5" customHeight="1">
      <c r="B473" s="37"/>
      <c r="C473" s="262" t="s">
        <v>437</v>
      </c>
      <c r="D473" s="262" t="s">
        <v>161</v>
      </c>
      <c r="E473" s="263" t="s">
        <v>438</v>
      </c>
      <c r="F473" s="264" t="s">
        <v>439</v>
      </c>
      <c r="G473" s="265" t="s">
        <v>157</v>
      </c>
      <c r="H473" s="266">
        <v>210.069</v>
      </c>
      <c r="I473" s="267"/>
      <c r="J473" s="268"/>
      <c r="K473" s="269">
        <f>ROUND(P473*H473,2)</f>
        <v>0</v>
      </c>
      <c r="L473" s="264" t="s">
        <v>136</v>
      </c>
      <c r="M473" s="270"/>
      <c r="N473" s="271" t="s">
        <v>1</v>
      </c>
      <c r="O473" s="213" t="s">
        <v>41</v>
      </c>
      <c r="P473" s="214">
        <f>I473+J473</f>
        <v>0</v>
      </c>
      <c r="Q473" s="214">
        <f>ROUND(I473*H473,2)</f>
        <v>0</v>
      </c>
      <c r="R473" s="214">
        <f>ROUND(J473*H473,2)</f>
        <v>0</v>
      </c>
      <c r="S473" s="78"/>
      <c r="T473" s="215">
        <f>S473*H473</f>
        <v>0</v>
      </c>
      <c r="U473" s="215">
        <v>0.00038</v>
      </c>
      <c r="V473" s="215">
        <f>U473*H473</f>
        <v>0.07982622</v>
      </c>
      <c r="W473" s="215">
        <v>0</v>
      </c>
      <c r="X473" s="216">
        <f>W473*H473</f>
        <v>0</v>
      </c>
      <c r="AR473" s="16" t="s">
        <v>253</v>
      </c>
      <c r="AT473" s="16" t="s">
        <v>161</v>
      </c>
      <c r="AU473" s="16" t="s">
        <v>79</v>
      </c>
      <c r="AY473" s="16" t="s">
        <v>128</v>
      </c>
      <c r="BE473" s="217">
        <f>IF(O473="základní",K473,0)</f>
        <v>0</v>
      </c>
      <c r="BF473" s="217">
        <f>IF(O473="snížená",K473,0)</f>
        <v>0</v>
      </c>
      <c r="BG473" s="217">
        <f>IF(O473="zákl. přenesená",K473,0)</f>
        <v>0</v>
      </c>
      <c r="BH473" s="217">
        <f>IF(O473="sníž. přenesená",K473,0)</f>
        <v>0</v>
      </c>
      <c r="BI473" s="217">
        <f>IF(O473="nulová",K473,0)</f>
        <v>0</v>
      </c>
      <c r="BJ473" s="16" t="s">
        <v>77</v>
      </c>
      <c r="BK473" s="217">
        <f>ROUND(P473*H473,2)</f>
        <v>0</v>
      </c>
      <c r="BL473" s="16" t="s">
        <v>232</v>
      </c>
      <c r="BM473" s="16" t="s">
        <v>440</v>
      </c>
    </row>
    <row r="474" spans="2:51" s="11" customFormat="1" ht="12">
      <c r="B474" s="218"/>
      <c r="C474" s="219"/>
      <c r="D474" s="220" t="s">
        <v>139</v>
      </c>
      <c r="E474" s="221" t="s">
        <v>1</v>
      </c>
      <c r="F474" s="222" t="s">
        <v>140</v>
      </c>
      <c r="G474" s="219"/>
      <c r="H474" s="221" t="s">
        <v>1</v>
      </c>
      <c r="I474" s="223"/>
      <c r="J474" s="223"/>
      <c r="K474" s="219"/>
      <c r="L474" s="219"/>
      <c r="M474" s="224"/>
      <c r="N474" s="225"/>
      <c r="O474" s="226"/>
      <c r="P474" s="226"/>
      <c r="Q474" s="226"/>
      <c r="R474" s="226"/>
      <c r="S474" s="226"/>
      <c r="T474" s="226"/>
      <c r="U474" s="226"/>
      <c r="V474" s="226"/>
      <c r="W474" s="226"/>
      <c r="X474" s="227"/>
      <c r="AT474" s="228" t="s">
        <v>139</v>
      </c>
      <c r="AU474" s="228" t="s">
        <v>79</v>
      </c>
      <c r="AV474" s="11" t="s">
        <v>77</v>
      </c>
      <c r="AW474" s="11" t="s">
        <v>5</v>
      </c>
      <c r="AX474" s="11" t="s">
        <v>72</v>
      </c>
      <c r="AY474" s="228" t="s">
        <v>128</v>
      </c>
    </row>
    <row r="475" spans="2:51" s="11" customFormat="1" ht="12">
      <c r="B475" s="218"/>
      <c r="C475" s="219"/>
      <c r="D475" s="220" t="s">
        <v>139</v>
      </c>
      <c r="E475" s="221" t="s">
        <v>1</v>
      </c>
      <c r="F475" s="222" t="s">
        <v>241</v>
      </c>
      <c r="G475" s="219"/>
      <c r="H475" s="221" t="s">
        <v>1</v>
      </c>
      <c r="I475" s="223"/>
      <c r="J475" s="223"/>
      <c r="K475" s="219"/>
      <c r="L475" s="219"/>
      <c r="M475" s="224"/>
      <c r="N475" s="225"/>
      <c r="O475" s="226"/>
      <c r="P475" s="226"/>
      <c r="Q475" s="226"/>
      <c r="R475" s="226"/>
      <c r="S475" s="226"/>
      <c r="T475" s="226"/>
      <c r="U475" s="226"/>
      <c r="V475" s="226"/>
      <c r="W475" s="226"/>
      <c r="X475" s="227"/>
      <c r="AT475" s="228" t="s">
        <v>139</v>
      </c>
      <c r="AU475" s="228" t="s">
        <v>79</v>
      </c>
      <c r="AV475" s="11" t="s">
        <v>77</v>
      </c>
      <c r="AW475" s="11" t="s">
        <v>5</v>
      </c>
      <c r="AX475" s="11" t="s">
        <v>72</v>
      </c>
      <c r="AY475" s="228" t="s">
        <v>128</v>
      </c>
    </row>
    <row r="476" spans="2:51" s="12" customFormat="1" ht="12">
      <c r="B476" s="229"/>
      <c r="C476" s="230"/>
      <c r="D476" s="220" t="s">
        <v>139</v>
      </c>
      <c r="E476" s="231" t="s">
        <v>1</v>
      </c>
      <c r="F476" s="232" t="s">
        <v>441</v>
      </c>
      <c r="G476" s="230"/>
      <c r="H476" s="233">
        <v>112.914</v>
      </c>
      <c r="I476" s="234"/>
      <c r="J476" s="234"/>
      <c r="K476" s="230"/>
      <c r="L476" s="230"/>
      <c r="M476" s="235"/>
      <c r="N476" s="236"/>
      <c r="O476" s="237"/>
      <c r="P476" s="237"/>
      <c r="Q476" s="237"/>
      <c r="R476" s="237"/>
      <c r="S476" s="237"/>
      <c r="T476" s="237"/>
      <c r="U476" s="237"/>
      <c r="V476" s="237"/>
      <c r="W476" s="237"/>
      <c r="X476" s="238"/>
      <c r="AT476" s="239" t="s">
        <v>139</v>
      </c>
      <c r="AU476" s="239" t="s">
        <v>79</v>
      </c>
      <c r="AV476" s="12" t="s">
        <v>79</v>
      </c>
      <c r="AW476" s="12" t="s">
        <v>5</v>
      </c>
      <c r="AX476" s="12" t="s">
        <v>72</v>
      </c>
      <c r="AY476" s="239" t="s">
        <v>128</v>
      </c>
    </row>
    <row r="477" spans="2:51" s="11" customFormat="1" ht="12">
      <c r="B477" s="218"/>
      <c r="C477" s="219"/>
      <c r="D477" s="220" t="s">
        <v>139</v>
      </c>
      <c r="E477" s="221" t="s">
        <v>1</v>
      </c>
      <c r="F477" s="222" t="s">
        <v>243</v>
      </c>
      <c r="G477" s="219"/>
      <c r="H477" s="221" t="s">
        <v>1</v>
      </c>
      <c r="I477" s="223"/>
      <c r="J477" s="223"/>
      <c r="K477" s="219"/>
      <c r="L477" s="219"/>
      <c r="M477" s="224"/>
      <c r="N477" s="225"/>
      <c r="O477" s="226"/>
      <c r="P477" s="226"/>
      <c r="Q477" s="226"/>
      <c r="R477" s="226"/>
      <c r="S477" s="226"/>
      <c r="T477" s="226"/>
      <c r="U477" s="226"/>
      <c r="V477" s="226"/>
      <c r="W477" s="226"/>
      <c r="X477" s="227"/>
      <c r="AT477" s="228" t="s">
        <v>139</v>
      </c>
      <c r="AU477" s="228" t="s">
        <v>79</v>
      </c>
      <c r="AV477" s="11" t="s">
        <v>77</v>
      </c>
      <c r="AW477" s="11" t="s">
        <v>5</v>
      </c>
      <c r="AX477" s="11" t="s">
        <v>72</v>
      </c>
      <c r="AY477" s="228" t="s">
        <v>128</v>
      </c>
    </row>
    <row r="478" spans="2:51" s="12" customFormat="1" ht="12">
      <c r="B478" s="229"/>
      <c r="C478" s="230"/>
      <c r="D478" s="220" t="s">
        <v>139</v>
      </c>
      <c r="E478" s="231" t="s">
        <v>1</v>
      </c>
      <c r="F478" s="232" t="s">
        <v>442</v>
      </c>
      <c r="G478" s="230"/>
      <c r="H478" s="233">
        <v>53.244</v>
      </c>
      <c r="I478" s="234"/>
      <c r="J478" s="234"/>
      <c r="K478" s="230"/>
      <c r="L478" s="230"/>
      <c r="M478" s="235"/>
      <c r="N478" s="236"/>
      <c r="O478" s="237"/>
      <c r="P478" s="237"/>
      <c r="Q478" s="237"/>
      <c r="R478" s="237"/>
      <c r="S478" s="237"/>
      <c r="T478" s="237"/>
      <c r="U478" s="237"/>
      <c r="V478" s="237"/>
      <c r="W478" s="237"/>
      <c r="X478" s="238"/>
      <c r="AT478" s="239" t="s">
        <v>139</v>
      </c>
      <c r="AU478" s="239" t="s">
        <v>79</v>
      </c>
      <c r="AV478" s="12" t="s">
        <v>79</v>
      </c>
      <c r="AW478" s="12" t="s">
        <v>5</v>
      </c>
      <c r="AX478" s="12" t="s">
        <v>72</v>
      </c>
      <c r="AY478" s="239" t="s">
        <v>128</v>
      </c>
    </row>
    <row r="479" spans="2:51" s="11" customFormat="1" ht="12">
      <c r="B479" s="218"/>
      <c r="C479" s="219"/>
      <c r="D479" s="220" t="s">
        <v>139</v>
      </c>
      <c r="E479" s="221" t="s">
        <v>1</v>
      </c>
      <c r="F479" s="222" t="s">
        <v>149</v>
      </c>
      <c r="G479" s="219"/>
      <c r="H479" s="221" t="s">
        <v>1</v>
      </c>
      <c r="I479" s="223"/>
      <c r="J479" s="223"/>
      <c r="K479" s="219"/>
      <c r="L479" s="219"/>
      <c r="M479" s="224"/>
      <c r="N479" s="225"/>
      <c r="O479" s="226"/>
      <c r="P479" s="226"/>
      <c r="Q479" s="226"/>
      <c r="R479" s="226"/>
      <c r="S479" s="226"/>
      <c r="T479" s="226"/>
      <c r="U479" s="226"/>
      <c r="V479" s="226"/>
      <c r="W479" s="226"/>
      <c r="X479" s="227"/>
      <c r="AT479" s="228" t="s">
        <v>139</v>
      </c>
      <c r="AU479" s="228" t="s">
        <v>79</v>
      </c>
      <c r="AV479" s="11" t="s">
        <v>77</v>
      </c>
      <c r="AW479" s="11" t="s">
        <v>5</v>
      </c>
      <c r="AX479" s="11" t="s">
        <v>72</v>
      </c>
      <c r="AY479" s="228" t="s">
        <v>128</v>
      </c>
    </row>
    <row r="480" spans="2:51" s="12" customFormat="1" ht="12">
      <c r="B480" s="229"/>
      <c r="C480" s="230"/>
      <c r="D480" s="220" t="s">
        <v>139</v>
      </c>
      <c r="E480" s="231" t="s">
        <v>1</v>
      </c>
      <c r="F480" s="232" t="s">
        <v>443</v>
      </c>
      <c r="G480" s="230"/>
      <c r="H480" s="233">
        <v>3.57</v>
      </c>
      <c r="I480" s="234"/>
      <c r="J480" s="234"/>
      <c r="K480" s="230"/>
      <c r="L480" s="230"/>
      <c r="M480" s="235"/>
      <c r="N480" s="236"/>
      <c r="O480" s="237"/>
      <c r="P480" s="237"/>
      <c r="Q480" s="237"/>
      <c r="R480" s="237"/>
      <c r="S480" s="237"/>
      <c r="T480" s="237"/>
      <c r="U480" s="237"/>
      <c r="V480" s="237"/>
      <c r="W480" s="237"/>
      <c r="X480" s="238"/>
      <c r="AT480" s="239" t="s">
        <v>139</v>
      </c>
      <c r="AU480" s="239" t="s">
        <v>79</v>
      </c>
      <c r="AV480" s="12" t="s">
        <v>79</v>
      </c>
      <c r="AW480" s="12" t="s">
        <v>5</v>
      </c>
      <c r="AX480" s="12" t="s">
        <v>72</v>
      </c>
      <c r="AY480" s="239" t="s">
        <v>128</v>
      </c>
    </row>
    <row r="481" spans="2:51" s="11" customFormat="1" ht="12">
      <c r="B481" s="218"/>
      <c r="C481" s="219"/>
      <c r="D481" s="220" t="s">
        <v>139</v>
      </c>
      <c r="E481" s="221" t="s">
        <v>1</v>
      </c>
      <c r="F481" s="222" t="s">
        <v>246</v>
      </c>
      <c r="G481" s="219"/>
      <c r="H481" s="221" t="s">
        <v>1</v>
      </c>
      <c r="I481" s="223"/>
      <c r="J481" s="223"/>
      <c r="K481" s="219"/>
      <c r="L481" s="219"/>
      <c r="M481" s="224"/>
      <c r="N481" s="225"/>
      <c r="O481" s="226"/>
      <c r="P481" s="226"/>
      <c r="Q481" s="226"/>
      <c r="R481" s="226"/>
      <c r="S481" s="226"/>
      <c r="T481" s="226"/>
      <c r="U481" s="226"/>
      <c r="V481" s="226"/>
      <c r="W481" s="226"/>
      <c r="X481" s="227"/>
      <c r="AT481" s="228" t="s">
        <v>139</v>
      </c>
      <c r="AU481" s="228" t="s">
        <v>79</v>
      </c>
      <c r="AV481" s="11" t="s">
        <v>77</v>
      </c>
      <c r="AW481" s="11" t="s">
        <v>5</v>
      </c>
      <c r="AX481" s="11" t="s">
        <v>72</v>
      </c>
      <c r="AY481" s="228" t="s">
        <v>128</v>
      </c>
    </row>
    <row r="482" spans="2:51" s="12" customFormat="1" ht="12">
      <c r="B482" s="229"/>
      <c r="C482" s="230"/>
      <c r="D482" s="220" t="s">
        <v>139</v>
      </c>
      <c r="E482" s="231" t="s">
        <v>1</v>
      </c>
      <c r="F482" s="232" t="s">
        <v>444</v>
      </c>
      <c r="G482" s="230"/>
      <c r="H482" s="233">
        <v>23.256</v>
      </c>
      <c r="I482" s="234"/>
      <c r="J482" s="234"/>
      <c r="K482" s="230"/>
      <c r="L482" s="230"/>
      <c r="M482" s="235"/>
      <c r="N482" s="236"/>
      <c r="O482" s="237"/>
      <c r="P482" s="237"/>
      <c r="Q482" s="237"/>
      <c r="R482" s="237"/>
      <c r="S482" s="237"/>
      <c r="T482" s="237"/>
      <c r="U482" s="237"/>
      <c r="V482" s="237"/>
      <c r="W482" s="237"/>
      <c r="X482" s="238"/>
      <c r="AT482" s="239" t="s">
        <v>139</v>
      </c>
      <c r="AU482" s="239" t="s">
        <v>79</v>
      </c>
      <c r="AV482" s="12" t="s">
        <v>79</v>
      </c>
      <c r="AW482" s="12" t="s">
        <v>5</v>
      </c>
      <c r="AX482" s="12" t="s">
        <v>72</v>
      </c>
      <c r="AY482" s="239" t="s">
        <v>128</v>
      </c>
    </row>
    <row r="483" spans="2:51" s="11" customFormat="1" ht="12">
      <c r="B483" s="218"/>
      <c r="C483" s="219"/>
      <c r="D483" s="220" t="s">
        <v>139</v>
      </c>
      <c r="E483" s="221" t="s">
        <v>1</v>
      </c>
      <c r="F483" s="222" t="s">
        <v>151</v>
      </c>
      <c r="G483" s="219"/>
      <c r="H483" s="221" t="s">
        <v>1</v>
      </c>
      <c r="I483" s="223"/>
      <c r="J483" s="223"/>
      <c r="K483" s="219"/>
      <c r="L483" s="219"/>
      <c r="M483" s="224"/>
      <c r="N483" s="225"/>
      <c r="O483" s="226"/>
      <c r="P483" s="226"/>
      <c r="Q483" s="226"/>
      <c r="R483" s="226"/>
      <c r="S483" s="226"/>
      <c r="T483" s="226"/>
      <c r="U483" s="226"/>
      <c r="V483" s="226"/>
      <c r="W483" s="226"/>
      <c r="X483" s="227"/>
      <c r="AT483" s="228" t="s">
        <v>139</v>
      </c>
      <c r="AU483" s="228" t="s">
        <v>79</v>
      </c>
      <c r="AV483" s="11" t="s">
        <v>77</v>
      </c>
      <c r="AW483" s="11" t="s">
        <v>5</v>
      </c>
      <c r="AX483" s="11" t="s">
        <v>72</v>
      </c>
      <c r="AY483" s="228" t="s">
        <v>128</v>
      </c>
    </row>
    <row r="484" spans="2:51" s="12" customFormat="1" ht="12">
      <c r="B484" s="229"/>
      <c r="C484" s="230"/>
      <c r="D484" s="220" t="s">
        <v>139</v>
      </c>
      <c r="E484" s="231" t="s">
        <v>1</v>
      </c>
      <c r="F484" s="232" t="s">
        <v>445</v>
      </c>
      <c r="G484" s="230"/>
      <c r="H484" s="233">
        <v>17.085</v>
      </c>
      <c r="I484" s="234"/>
      <c r="J484" s="234"/>
      <c r="K484" s="230"/>
      <c r="L484" s="230"/>
      <c r="M484" s="235"/>
      <c r="N484" s="236"/>
      <c r="O484" s="237"/>
      <c r="P484" s="237"/>
      <c r="Q484" s="237"/>
      <c r="R484" s="237"/>
      <c r="S484" s="237"/>
      <c r="T484" s="237"/>
      <c r="U484" s="237"/>
      <c r="V484" s="237"/>
      <c r="W484" s="237"/>
      <c r="X484" s="238"/>
      <c r="AT484" s="239" t="s">
        <v>139</v>
      </c>
      <c r="AU484" s="239" t="s">
        <v>79</v>
      </c>
      <c r="AV484" s="12" t="s">
        <v>79</v>
      </c>
      <c r="AW484" s="12" t="s">
        <v>5</v>
      </c>
      <c r="AX484" s="12" t="s">
        <v>72</v>
      </c>
      <c r="AY484" s="239" t="s">
        <v>128</v>
      </c>
    </row>
    <row r="485" spans="2:51" s="14" customFormat="1" ht="12">
      <c r="B485" s="251"/>
      <c r="C485" s="252"/>
      <c r="D485" s="220" t="s">
        <v>139</v>
      </c>
      <c r="E485" s="253" t="s">
        <v>1</v>
      </c>
      <c r="F485" s="254" t="s">
        <v>153</v>
      </c>
      <c r="G485" s="252"/>
      <c r="H485" s="255">
        <v>210.06900000000002</v>
      </c>
      <c r="I485" s="256"/>
      <c r="J485" s="256"/>
      <c r="K485" s="252"/>
      <c r="L485" s="252"/>
      <c r="M485" s="257"/>
      <c r="N485" s="258"/>
      <c r="O485" s="259"/>
      <c r="P485" s="259"/>
      <c r="Q485" s="259"/>
      <c r="R485" s="259"/>
      <c r="S485" s="259"/>
      <c r="T485" s="259"/>
      <c r="U485" s="259"/>
      <c r="V485" s="259"/>
      <c r="W485" s="259"/>
      <c r="X485" s="260"/>
      <c r="AT485" s="261" t="s">
        <v>139</v>
      </c>
      <c r="AU485" s="261" t="s">
        <v>79</v>
      </c>
      <c r="AV485" s="14" t="s">
        <v>129</v>
      </c>
      <c r="AW485" s="14" t="s">
        <v>5</v>
      </c>
      <c r="AX485" s="14" t="s">
        <v>72</v>
      </c>
      <c r="AY485" s="261" t="s">
        <v>128</v>
      </c>
    </row>
    <row r="486" spans="2:51" s="13" customFormat="1" ht="12">
      <c r="B486" s="240"/>
      <c r="C486" s="241"/>
      <c r="D486" s="220" t="s">
        <v>139</v>
      </c>
      <c r="E486" s="242" t="s">
        <v>1</v>
      </c>
      <c r="F486" s="243" t="s">
        <v>142</v>
      </c>
      <c r="G486" s="241"/>
      <c r="H486" s="244">
        <v>210.06900000000002</v>
      </c>
      <c r="I486" s="245"/>
      <c r="J486" s="245"/>
      <c r="K486" s="241"/>
      <c r="L486" s="241"/>
      <c r="M486" s="246"/>
      <c r="N486" s="247"/>
      <c r="O486" s="248"/>
      <c r="P486" s="248"/>
      <c r="Q486" s="248"/>
      <c r="R486" s="248"/>
      <c r="S486" s="248"/>
      <c r="T486" s="248"/>
      <c r="U486" s="248"/>
      <c r="V486" s="248"/>
      <c r="W486" s="248"/>
      <c r="X486" s="249"/>
      <c r="AT486" s="250" t="s">
        <v>139</v>
      </c>
      <c r="AU486" s="250" t="s">
        <v>79</v>
      </c>
      <c r="AV486" s="13" t="s">
        <v>137</v>
      </c>
      <c r="AW486" s="13" t="s">
        <v>5</v>
      </c>
      <c r="AX486" s="13" t="s">
        <v>77</v>
      </c>
      <c r="AY486" s="250" t="s">
        <v>128</v>
      </c>
    </row>
    <row r="487" spans="2:65" s="1" customFormat="1" ht="16.5" customHeight="1">
      <c r="B487" s="37"/>
      <c r="C487" s="205" t="s">
        <v>446</v>
      </c>
      <c r="D487" s="205" t="s">
        <v>132</v>
      </c>
      <c r="E487" s="206" t="s">
        <v>447</v>
      </c>
      <c r="F487" s="207" t="s">
        <v>448</v>
      </c>
      <c r="G487" s="208" t="s">
        <v>135</v>
      </c>
      <c r="H487" s="209">
        <v>63.287</v>
      </c>
      <c r="I487" s="210"/>
      <c r="J487" s="210"/>
      <c r="K487" s="211">
        <f>ROUND(P487*H487,2)</f>
        <v>0</v>
      </c>
      <c r="L487" s="207" t="s">
        <v>1</v>
      </c>
      <c r="M487" s="42"/>
      <c r="N487" s="212" t="s">
        <v>1</v>
      </c>
      <c r="O487" s="213" t="s">
        <v>41</v>
      </c>
      <c r="P487" s="214">
        <f>I487+J487</f>
        <v>0</v>
      </c>
      <c r="Q487" s="214">
        <f>ROUND(I487*H487,2)</f>
        <v>0</v>
      </c>
      <c r="R487" s="214">
        <f>ROUND(J487*H487,2)</f>
        <v>0</v>
      </c>
      <c r="S487" s="78"/>
      <c r="T487" s="215">
        <f>S487*H487</f>
        <v>0</v>
      </c>
      <c r="U487" s="215">
        <v>9E-05</v>
      </c>
      <c r="V487" s="215">
        <f>U487*H487</f>
        <v>0.005695830000000001</v>
      </c>
      <c r="W487" s="215">
        <v>0</v>
      </c>
      <c r="X487" s="216">
        <f>W487*H487</f>
        <v>0</v>
      </c>
      <c r="AR487" s="16" t="s">
        <v>232</v>
      </c>
      <c r="AT487" s="16" t="s">
        <v>132</v>
      </c>
      <c r="AU487" s="16" t="s">
        <v>79</v>
      </c>
      <c r="AY487" s="16" t="s">
        <v>128</v>
      </c>
      <c r="BE487" s="217">
        <f>IF(O487="základní",K487,0)</f>
        <v>0</v>
      </c>
      <c r="BF487" s="217">
        <f>IF(O487="snížená",K487,0)</f>
        <v>0</v>
      </c>
      <c r="BG487" s="217">
        <f>IF(O487="zákl. přenesená",K487,0)</f>
        <v>0</v>
      </c>
      <c r="BH487" s="217">
        <f>IF(O487="sníž. přenesená",K487,0)</f>
        <v>0</v>
      </c>
      <c r="BI487" s="217">
        <f>IF(O487="nulová",K487,0)</f>
        <v>0</v>
      </c>
      <c r="BJ487" s="16" t="s">
        <v>77</v>
      </c>
      <c r="BK487" s="217">
        <f>ROUND(P487*H487,2)</f>
        <v>0</v>
      </c>
      <c r="BL487" s="16" t="s">
        <v>232</v>
      </c>
      <c r="BM487" s="16" t="s">
        <v>449</v>
      </c>
    </row>
    <row r="488" spans="2:51" s="11" customFormat="1" ht="12">
      <c r="B488" s="218"/>
      <c r="C488" s="219"/>
      <c r="D488" s="220" t="s">
        <v>139</v>
      </c>
      <c r="E488" s="221" t="s">
        <v>1</v>
      </c>
      <c r="F488" s="222" t="s">
        <v>140</v>
      </c>
      <c r="G488" s="219"/>
      <c r="H488" s="221" t="s">
        <v>1</v>
      </c>
      <c r="I488" s="223"/>
      <c r="J488" s="223"/>
      <c r="K488" s="219"/>
      <c r="L488" s="219"/>
      <c r="M488" s="224"/>
      <c r="N488" s="225"/>
      <c r="O488" s="226"/>
      <c r="P488" s="226"/>
      <c r="Q488" s="226"/>
      <c r="R488" s="226"/>
      <c r="S488" s="226"/>
      <c r="T488" s="226"/>
      <c r="U488" s="226"/>
      <c r="V488" s="226"/>
      <c r="W488" s="226"/>
      <c r="X488" s="227"/>
      <c r="AT488" s="228" t="s">
        <v>139</v>
      </c>
      <c r="AU488" s="228" t="s">
        <v>79</v>
      </c>
      <c r="AV488" s="11" t="s">
        <v>77</v>
      </c>
      <c r="AW488" s="11" t="s">
        <v>5</v>
      </c>
      <c r="AX488" s="11" t="s">
        <v>72</v>
      </c>
      <c r="AY488" s="228" t="s">
        <v>128</v>
      </c>
    </row>
    <row r="489" spans="2:51" s="12" customFormat="1" ht="12">
      <c r="B489" s="229"/>
      <c r="C489" s="230"/>
      <c r="D489" s="220" t="s">
        <v>139</v>
      </c>
      <c r="E489" s="231" t="s">
        <v>1</v>
      </c>
      <c r="F489" s="232" t="s">
        <v>450</v>
      </c>
      <c r="G489" s="230"/>
      <c r="H489" s="233">
        <v>63.287</v>
      </c>
      <c r="I489" s="234"/>
      <c r="J489" s="234"/>
      <c r="K489" s="230"/>
      <c r="L489" s="230"/>
      <c r="M489" s="235"/>
      <c r="N489" s="236"/>
      <c r="O489" s="237"/>
      <c r="P489" s="237"/>
      <c r="Q489" s="237"/>
      <c r="R489" s="237"/>
      <c r="S489" s="237"/>
      <c r="T489" s="237"/>
      <c r="U489" s="237"/>
      <c r="V489" s="237"/>
      <c r="W489" s="237"/>
      <c r="X489" s="238"/>
      <c r="AT489" s="239" t="s">
        <v>139</v>
      </c>
      <c r="AU489" s="239" t="s">
        <v>79</v>
      </c>
      <c r="AV489" s="12" t="s">
        <v>79</v>
      </c>
      <c r="AW489" s="12" t="s">
        <v>5</v>
      </c>
      <c r="AX489" s="12" t="s">
        <v>72</v>
      </c>
      <c r="AY489" s="239" t="s">
        <v>128</v>
      </c>
    </row>
    <row r="490" spans="2:51" s="13" customFormat="1" ht="12">
      <c r="B490" s="240"/>
      <c r="C490" s="241"/>
      <c r="D490" s="220" t="s">
        <v>139</v>
      </c>
      <c r="E490" s="242" t="s">
        <v>1</v>
      </c>
      <c r="F490" s="243" t="s">
        <v>142</v>
      </c>
      <c r="G490" s="241"/>
      <c r="H490" s="244">
        <v>63.287</v>
      </c>
      <c r="I490" s="245"/>
      <c r="J490" s="245"/>
      <c r="K490" s="241"/>
      <c r="L490" s="241"/>
      <c r="M490" s="246"/>
      <c r="N490" s="247"/>
      <c r="O490" s="248"/>
      <c r="P490" s="248"/>
      <c r="Q490" s="248"/>
      <c r="R490" s="248"/>
      <c r="S490" s="248"/>
      <c r="T490" s="248"/>
      <c r="U490" s="248"/>
      <c r="V490" s="248"/>
      <c r="W490" s="248"/>
      <c r="X490" s="249"/>
      <c r="AT490" s="250" t="s">
        <v>139</v>
      </c>
      <c r="AU490" s="250" t="s">
        <v>79</v>
      </c>
      <c r="AV490" s="13" t="s">
        <v>137</v>
      </c>
      <c r="AW490" s="13" t="s">
        <v>5</v>
      </c>
      <c r="AX490" s="13" t="s">
        <v>77</v>
      </c>
      <c r="AY490" s="250" t="s">
        <v>128</v>
      </c>
    </row>
    <row r="491" spans="2:65" s="1" customFormat="1" ht="16.5" customHeight="1">
      <c r="B491" s="37"/>
      <c r="C491" s="205" t="s">
        <v>253</v>
      </c>
      <c r="D491" s="205" t="s">
        <v>132</v>
      </c>
      <c r="E491" s="206" t="s">
        <v>451</v>
      </c>
      <c r="F491" s="207" t="s">
        <v>452</v>
      </c>
      <c r="G491" s="208" t="s">
        <v>135</v>
      </c>
      <c r="H491" s="209">
        <v>446.642</v>
      </c>
      <c r="I491" s="210"/>
      <c r="J491" s="210"/>
      <c r="K491" s="211">
        <f>ROUND(P491*H491,2)</f>
        <v>0</v>
      </c>
      <c r="L491" s="207" t="s">
        <v>1</v>
      </c>
      <c r="M491" s="42"/>
      <c r="N491" s="212" t="s">
        <v>1</v>
      </c>
      <c r="O491" s="213" t="s">
        <v>41</v>
      </c>
      <c r="P491" s="214">
        <f>I491+J491</f>
        <v>0</v>
      </c>
      <c r="Q491" s="214">
        <f>ROUND(I491*H491,2)</f>
        <v>0</v>
      </c>
      <c r="R491" s="214">
        <f>ROUND(J491*H491,2)</f>
        <v>0</v>
      </c>
      <c r="S491" s="78"/>
      <c r="T491" s="215">
        <f>S491*H491</f>
        <v>0</v>
      </c>
      <c r="U491" s="215">
        <v>9E-05</v>
      </c>
      <c r="V491" s="215">
        <f>U491*H491</f>
        <v>0.04019778</v>
      </c>
      <c r="W491" s="215">
        <v>0</v>
      </c>
      <c r="X491" s="216">
        <f>W491*H491</f>
        <v>0</v>
      </c>
      <c r="AR491" s="16" t="s">
        <v>232</v>
      </c>
      <c r="AT491" s="16" t="s">
        <v>132</v>
      </c>
      <c r="AU491" s="16" t="s">
        <v>79</v>
      </c>
      <c r="AY491" s="16" t="s">
        <v>128</v>
      </c>
      <c r="BE491" s="217">
        <f>IF(O491="základní",K491,0)</f>
        <v>0</v>
      </c>
      <c r="BF491" s="217">
        <f>IF(O491="snížená",K491,0)</f>
        <v>0</v>
      </c>
      <c r="BG491" s="217">
        <f>IF(O491="zákl. přenesená",K491,0)</f>
        <v>0</v>
      </c>
      <c r="BH491" s="217">
        <f>IF(O491="sníž. přenesená",K491,0)</f>
        <v>0</v>
      </c>
      <c r="BI491" s="217">
        <f>IF(O491="nulová",K491,0)</f>
        <v>0</v>
      </c>
      <c r="BJ491" s="16" t="s">
        <v>77</v>
      </c>
      <c r="BK491" s="217">
        <f>ROUND(P491*H491,2)</f>
        <v>0</v>
      </c>
      <c r="BL491" s="16" t="s">
        <v>232</v>
      </c>
      <c r="BM491" s="16" t="s">
        <v>453</v>
      </c>
    </row>
    <row r="492" spans="2:51" s="11" customFormat="1" ht="12">
      <c r="B492" s="218"/>
      <c r="C492" s="219"/>
      <c r="D492" s="220" t="s">
        <v>139</v>
      </c>
      <c r="E492" s="221" t="s">
        <v>1</v>
      </c>
      <c r="F492" s="222" t="s">
        <v>140</v>
      </c>
      <c r="G492" s="219"/>
      <c r="H492" s="221" t="s">
        <v>1</v>
      </c>
      <c r="I492" s="223"/>
      <c r="J492" s="223"/>
      <c r="K492" s="219"/>
      <c r="L492" s="219"/>
      <c r="M492" s="224"/>
      <c r="N492" s="225"/>
      <c r="O492" s="226"/>
      <c r="P492" s="226"/>
      <c r="Q492" s="226"/>
      <c r="R492" s="226"/>
      <c r="S492" s="226"/>
      <c r="T492" s="226"/>
      <c r="U492" s="226"/>
      <c r="V492" s="226"/>
      <c r="W492" s="226"/>
      <c r="X492" s="227"/>
      <c r="AT492" s="228" t="s">
        <v>139</v>
      </c>
      <c r="AU492" s="228" t="s">
        <v>79</v>
      </c>
      <c r="AV492" s="11" t="s">
        <v>77</v>
      </c>
      <c r="AW492" s="11" t="s">
        <v>5</v>
      </c>
      <c r="AX492" s="11" t="s">
        <v>72</v>
      </c>
      <c r="AY492" s="228" t="s">
        <v>128</v>
      </c>
    </row>
    <row r="493" spans="2:51" s="12" customFormat="1" ht="12">
      <c r="B493" s="229"/>
      <c r="C493" s="230"/>
      <c r="D493" s="220" t="s">
        <v>139</v>
      </c>
      <c r="E493" s="231" t="s">
        <v>1</v>
      </c>
      <c r="F493" s="232" t="s">
        <v>454</v>
      </c>
      <c r="G493" s="230"/>
      <c r="H493" s="233">
        <v>446.642</v>
      </c>
      <c r="I493" s="234"/>
      <c r="J493" s="234"/>
      <c r="K493" s="230"/>
      <c r="L493" s="230"/>
      <c r="M493" s="235"/>
      <c r="N493" s="236"/>
      <c r="O493" s="237"/>
      <c r="P493" s="237"/>
      <c r="Q493" s="237"/>
      <c r="R493" s="237"/>
      <c r="S493" s="237"/>
      <c r="T493" s="237"/>
      <c r="U493" s="237"/>
      <c r="V493" s="237"/>
      <c r="W493" s="237"/>
      <c r="X493" s="238"/>
      <c r="AT493" s="239" t="s">
        <v>139</v>
      </c>
      <c r="AU493" s="239" t="s">
        <v>79</v>
      </c>
      <c r="AV493" s="12" t="s">
        <v>79</v>
      </c>
      <c r="AW493" s="12" t="s">
        <v>5</v>
      </c>
      <c r="AX493" s="12" t="s">
        <v>72</v>
      </c>
      <c r="AY493" s="239" t="s">
        <v>128</v>
      </c>
    </row>
    <row r="494" spans="2:51" s="13" customFormat="1" ht="12">
      <c r="B494" s="240"/>
      <c r="C494" s="241"/>
      <c r="D494" s="220" t="s">
        <v>139</v>
      </c>
      <c r="E494" s="242" t="s">
        <v>1</v>
      </c>
      <c r="F494" s="243" t="s">
        <v>142</v>
      </c>
      <c r="G494" s="241"/>
      <c r="H494" s="244">
        <v>446.642</v>
      </c>
      <c r="I494" s="245"/>
      <c r="J494" s="245"/>
      <c r="K494" s="241"/>
      <c r="L494" s="241"/>
      <c r="M494" s="246"/>
      <c r="N494" s="247"/>
      <c r="O494" s="248"/>
      <c r="P494" s="248"/>
      <c r="Q494" s="248"/>
      <c r="R494" s="248"/>
      <c r="S494" s="248"/>
      <c r="T494" s="248"/>
      <c r="U494" s="248"/>
      <c r="V494" s="248"/>
      <c r="W494" s="248"/>
      <c r="X494" s="249"/>
      <c r="AT494" s="250" t="s">
        <v>139</v>
      </c>
      <c r="AU494" s="250" t="s">
        <v>79</v>
      </c>
      <c r="AV494" s="13" t="s">
        <v>137</v>
      </c>
      <c r="AW494" s="13" t="s">
        <v>5</v>
      </c>
      <c r="AX494" s="13" t="s">
        <v>77</v>
      </c>
      <c r="AY494" s="250" t="s">
        <v>128</v>
      </c>
    </row>
    <row r="495" spans="2:65" s="1" customFormat="1" ht="16.5" customHeight="1">
      <c r="B495" s="37"/>
      <c r="C495" s="205" t="s">
        <v>455</v>
      </c>
      <c r="D495" s="205" t="s">
        <v>132</v>
      </c>
      <c r="E495" s="206" t="s">
        <v>456</v>
      </c>
      <c r="F495" s="207" t="s">
        <v>457</v>
      </c>
      <c r="G495" s="208" t="s">
        <v>135</v>
      </c>
      <c r="H495" s="209">
        <v>167.439</v>
      </c>
      <c r="I495" s="210"/>
      <c r="J495" s="210"/>
      <c r="K495" s="211">
        <f>ROUND(P495*H495,2)</f>
        <v>0</v>
      </c>
      <c r="L495" s="207" t="s">
        <v>1</v>
      </c>
      <c r="M495" s="42"/>
      <c r="N495" s="212" t="s">
        <v>1</v>
      </c>
      <c r="O495" s="213" t="s">
        <v>41</v>
      </c>
      <c r="P495" s="214">
        <f>I495+J495</f>
        <v>0</v>
      </c>
      <c r="Q495" s="214">
        <f>ROUND(I495*H495,2)</f>
        <v>0</v>
      </c>
      <c r="R495" s="214">
        <f>ROUND(J495*H495,2)</f>
        <v>0</v>
      </c>
      <c r="S495" s="78"/>
      <c r="T495" s="215">
        <f>S495*H495</f>
        <v>0</v>
      </c>
      <c r="U495" s="215">
        <v>9E-05</v>
      </c>
      <c r="V495" s="215">
        <f>U495*H495</f>
        <v>0.01506951</v>
      </c>
      <c r="W495" s="215">
        <v>0</v>
      </c>
      <c r="X495" s="216">
        <f>W495*H495</f>
        <v>0</v>
      </c>
      <c r="AR495" s="16" t="s">
        <v>232</v>
      </c>
      <c r="AT495" s="16" t="s">
        <v>132</v>
      </c>
      <c r="AU495" s="16" t="s">
        <v>79</v>
      </c>
      <c r="AY495" s="16" t="s">
        <v>128</v>
      </c>
      <c r="BE495" s="217">
        <f>IF(O495="základní",K495,0)</f>
        <v>0</v>
      </c>
      <c r="BF495" s="217">
        <f>IF(O495="snížená",K495,0)</f>
        <v>0</v>
      </c>
      <c r="BG495" s="217">
        <f>IF(O495="zákl. přenesená",K495,0)</f>
        <v>0</v>
      </c>
      <c r="BH495" s="217">
        <f>IF(O495="sníž. přenesená",K495,0)</f>
        <v>0</v>
      </c>
      <c r="BI495" s="217">
        <f>IF(O495="nulová",K495,0)</f>
        <v>0</v>
      </c>
      <c r="BJ495" s="16" t="s">
        <v>77</v>
      </c>
      <c r="BK495" s="217">
        <f>ROUND(P495*H495,2)</f>
        <v>0</v>
      </c>
      <c r="BL495" s="16" t="s">
        <v>232</v>
      </c>
      <c r="BM495" s="16" t="s">
        <v>458</v>
      </c>
    </row>
    <row r="496" spans="2:51" s="11" customFormat="1" ht="12">
      <c r="B496" s="218"/>
      <c r="C496" s="219"/>
      <c r="D496" s="220" t="s">
        <v>139</v>
      </c>
      <c r="E496" s="221" t="s">
        <v>1</v>
      </c>
      <c r="F496" s="222" t="s">
        <v>189</v>
      </c>
      <c r="G496" s="219"/>
      <c r="H496" s="221" t="s">
        <v>1</v>
      </c>
      <c r="I496" s="223"/>
      <c r="J496" s="223"/>
      <c r="K496" s="219"/>
      <c r="L496" s="219"/>
      <c r="M496" s="224"/>
      <c r="N496" s="225"/>
      <c r="O496" s="226"/>
      <c r="P496" s="226"/>
      <c r="Q496" s="226"/>
      <c r="R496" s="226"/>
      <c r="S496" s="226"/>
      <c r="T496" s="226"/>
      <c r="U496" s="226"/>
      <c r="V496" s="226"/>
      <c r="W496" s="226"/>
      <c r="X496" s="227"/>
      <c r="AT496" s="228" t="s">
        <v>139</v>
      </c>
      <c r="AU496" s="228" t="s">
        <v>79</v>
      </c>
      <c r="AV496" s="11" t="s">
        <v>77</v>
      </c>
      <c r="AW496" s="11" t="s">
        <v>5</v>
      </c>
      <c r="AX496" s="11" t="s">
        <v>72</v>
      </c>
      <c r="AY496" s="228" t="s">
        <v>128</v>
      </c>
    </row>
    <row r="497" spans="2:51" s="12" customFormat="1" ht="12">
      <c r="B497" s="229"/>
      <c r="C497" s="230"/>
      <c r="D497" s="220" t="s">
        <v>139</v>
      </c>
      <c r="E497" s="231" t="s">
        <v>1</v>
      </c>
      <c r="F497" s="232" t="s">
        <v>459</v>
      </c>
      <c r="G497" s="230"/>
      <c r="H497" s="233">
        <v>167.439</v>
      </c>
      <c r="I497" s="234"/>
      <c r="J497" s="234"/>
      <c r="K497" s="230"/>
      <c r="L497" s="230"/>
      <c r="M497" s="235"/>
      <c r="N497" s="236"/>
      <c r="O497" s="237"/>
      <c r="P497" s="237"/>
      <c r="Q497" s="237"/>
      <c r="R497" s="237"/>
      <c r="S497" s="237"/>
      <c r="T497" s="237"/>
      <c r="U497" s="237"/>
      <c r="V497" s="237"/>
      <c r="W497" s="237"/>
      <c r="X497" s="238"/>
      <c r="AT497" s="239" t="s">
        <v>139</v>
      </c>
      <c r="AU497" s="239" t="s">
        <v>79</v>
      </c>
      <c r="AV497" s="12" t="s">
        <v>79</v>
      </c>
      <c r="AW497" s="12" t="s">
        <v>5</v>
      </c>
      <c r="AX497" s="12" t="s">
        <v>72</v>
      </c>
      <c r="AY497" s="239" t="s">
        <v>128</v>
      </c>
    </row>
    <row r="498" spans="2:51" s="13" customFormat="1" ht="12">
      <c r="B498" s="240"/>
      <c r="C498" s="241"/>
      <c r="D498" s="220" t="s">
        <v>139</v>
      </c>
      <c r="E498" s="242" t="s">
        <v>1</v>
      </c>
      <c r="F498" s="243" t="s">
        <v>142</v>
      </c>
      <c r="G498" s="241"/>
      <c r="H498" s="244">
        <v>167.439</v>
      </c>
      <c r="I498" s="245"/>
      <c r="J498" s="245"/>
      <c r="K498" s="241"/>
      <c r="L498" s="241"/>
      <c r="M498" s="246"/>
      <c r="N498" s="247"/>
      <c r="O498" s="248"/>
      <c r="P498" s="248"/>
      <c r="Q498" s="248"/>
      <c r="R498" s="248"/>
      <c r="S498" s="248"/>
      <c r="T498" s="248"/>
      <c r="U498" s="248"/>
      <c r="V498" s="248"/>
      <c r="W498" s="248"/>
      <c r="X498" s="249"/>
      <c r="AT498" s="250" t="s">
        <v>139</v>
      </c>
      <c r="AU498" s="250" t="s">
        <v>79</v>
      </c>
      <c r="AV498" s="13" t="s">
        <v>137</v>
      </c>
      <c r="AW498" s="13" t="s">
        <v>5</v>
      </c>
      <c r="AX498" s="13" t="s">
        <v>77</v>
      </c>
      <c r="AY498" s="250" t="s">
        <v>128</v>
      </c>
    </row>
    <row r="499" spans="2:65" s="1" customFormat="1" ht="16.5" customHeight="1">
      <c r="B499" s="37"/>
      <c r="C499" s="205" t="s">
        <v>460</v>
      </c>
      <c r="D499" s="205" t="s">
        <v>132</v>
      </c>
      <c r="E499" s="206" t="s">
        <v>461</v>
      </c>
      <c r="F499" s="207" t="s">
        <v>462</v>
      </c>
      <c r="G499" s="208" t="s">
        <v>135</v>
      </c>
      <c r="H499" s="209">
        <v>57.123</v>
      </c>
      <c r="I499" s="210"/>
      <c r="J499" s="210"/>
      <c r="K499" s="211">
        <f>ROUND(P499*H499,2)</f>
        <v>0</v>
      </c>
      <c r="L499" s="207" t="s">
        <v>1</v>
      </c>
      <c r="M499" s="42"/>
      <c r="N499" s="212" t="s">
        <v>1</v>
      </c>
      <c r="O499" s="213" t="s">
        <v>41</v>
      </c>
      <c r="P499" s="214">
        <f>I499+J499</f>
        <v>0</v>
      </c>
      <c r="Q499" s="214">
        <f>ROUND(I499*H499,2)</f>
        <v>0</v>
      </c>
      <c r="R499" s="214">
        <f>ROUND(J499*H499,2)</f>
        <v>0</v>
      </c>
      <c r="S499" s="78"/>
      <c r="T499" s="215">
        <f>S499*H499</f>
        <v>0</v>
      </c>
      <c r="U499" s="215">
        <v>9E-05</v>
      </c>
      <c r="V499" s="215">
        <f>U499*H499</f>
        <v>0.00514107</v>
      </c>
      <c r="W499" s="215">
        <v>0</v>
      </c>
      <c r="X499" s="216">
        <f>W499*H499</f>
        <v>0</v>
      </c>
      <c r="AR499" s="16" t="s">
        <v>232</v>
      </c>
      <c r="AT499" s="16" t="s">
        <v>132</v>
      </c>
      <c r="AU499" s="16" t="s">
        <v>79</v>
      </c>
      <c r="AY499" s="16" t="s">
        <v>128</v>
      </c>
      <c r="BE499" s="217">
        <f>IF(O499="základní",K499,0)</f>
        <v>0</v>
      </c>
      <c r="BF499" s="217">
        <f>IF(O499="snížená",K499,0)</f>
        <v>0</v>
      </c>
      <c r="BG499" s="217">
        <f>IF(O499="zákl. přenesená",K499,0)</f>
        <v>0</v>
      </c>
      <c r="BH499" s="217">
        <f>IF(O499="sníž. přenesená",K499,0)</f>
        <v>0</v>
      </c>
      <c r="BI499" s="217">
        <f>IF(O499="nulová",K499,0)</f>
        <v>0</v>
      </c>
      <c r="BJ499" s="16" t="s">
        <v>77</v>
      </c>
      <c r="BK499" s="217">
        <f>ROUND(P499*H499,2)</f>
        <v>0</v>
      </c>
      <c r="BL499" s="16" t="s">
        <v>232</v>
      </c>
      <c r="BM499" s="16" t="s">
        <v>463</v>
      </c>
    </row>
    <row r="500" spans="2:51" s="11" customFormat="1" ht="12">
      <c r="B500" s="218"/>
      <c r="C500" s="219"/>
      <c r="D500" s="220" t="s">
        <v>139</v>
      </c>
      <c r="E500" s="221" t="s">
        <v>1</v>
      </c>
      <c r="F500" s="222" t="s">
        <v>189</v>
      </c>
      <c r="G500" s="219"/>
      <c r="H500" s="221" t="s">
        <v>1</v>
      </c>
      <c r="I500" s="223"/>
      <c r="J500" s="223"/>
      <c r="K500" s="219"/>
      <c r="L500" s="219"/>
      <c r="M500" s="224"/>
      <c r="N500" s="225"/>
      <c r="O500" s="226"/>
      <c r="P500" s="226"/>
      <c r="Q500" s="226"/>
      <c r="R500" s="226"/>
      <c r="S500" s="226"/>
      <c r="T500" s="226"/>
      <c r="U500" s="226"/>
      <c r="V500" s="226"/>
      <c r="W500" s="226"/>
      <c r="X500" s="227"/>
      <c r="AT500" s="228" t="s">
        <v>139</v>
      </c>
      <c r="AU500" s="228" t="s">
        <v>79</v>
      </c>
      <c r="AV500" s="11" t="s">
        <v>77</v>
      </c>
      <c r="AW500" s="11" t="s">
        <v>5</v>
      </c>
      <c r="AX500" s="11" t="s">
        <v>72</v>
      </c>
      <c r="AY500" s="228" t="s">
        <v>128</v>
      </c>
    </row>
    <row r="501" spans="2:51" s="12" customFormat="1" ht="12">
      <c r="B501" s="229"/>
      <c r="C501" s="230"/>
      <c r="D501" s="220" t="s">
        <v>139</v>
      </c>
      <c r="E501" s="231" t="s">
        <v>1</v>
      </c>
      <c r="F501" s="232" t="s">
        <v>464</v>
      </c>
      <c r="G501" s="230"/>
      <c r="H501" s="233">
        <v>57.123</v>
      </c>
      <c r="I501" s="234"/>
      <c r="J501" s="234"/>
      <c r="K501" s="230"/>
      <c r="L501" s="230"/>
      <c r="M501" s="235"/>
      <c r="N501" s="236"/>
      <c r="O501" s="237"/>
      <c r="P501" s="237"/>
      <c r="Q501" s="237"/>
      <c r="R501" s="237"/>
      <c r="S501" s="237"/>
      <c r="T501" s="237"/>
      <c r="U501" s="237"/>
      <c r="V501" s="237"/>
      <c r="W501" s="237"/>
      <c r="X501" s="238"/>
      <c r="AT501" s="239" t="s">
        <v>139</v>
      </c>
      <c r="AU501" s="239" t="s">
        <v>79</v>
      </c>
      <c r="AV501" s="12" t="s">
        <v>79</v>
      </c>
      <c r="AW501" s="12" t="s">
        <v>5</v>
      </c>
      <c r="AX501" s="12" t="s">
        <v>72</v>
      </c>
      <c r="AY501" s="239" t="s">
        <v>128</v>
      </c>
    </row>
    <row r="502" spans="2:51" s="13" customFormat="1" ht="12">
      <c r="B502" s="240"/>
      <c r="C502" s="241"/>
      <c r="D502" s="220" t="s">
        <v>139</v>
      </c>
      <c r="E502" s="242" t="s">
        <v>1</v>
      </c>
      <c r="F502" s="243" t="s">
        <v>142</v>
      </c>
      <c r="G502" s="241"/>
      <c r="H502" s="244">
        <v>57.123</v>
      </c>
      <c r="I502" s="245"/>
      <c r="J502" s="245"/>
      <c r="K502" s="241"/>
      <c r="L502" s="241"/>
      <c r="M502" s="246"/>
      <c r="N502" s="247"/>
      <c r="O502" s="248"/>
      <c r="P502" s="248"/>
      <c r="Q502" s="248"/>
      <c r="R502" s="248"/>
      <c r="S502" s="248"/>
      <c r="T502" s="248"/>
      <c r="U502" s="248"/>
      <c r="V502" s="248"/>
      <c r="W502" s="248"/>
      <c r="X502" s="249"/>
      <c r="AT502" s="250" t="s">
        <v>139</v>
      </c>
      <c r="AU502" s="250" t="s">
        <v>79</v>
      </c>
      <c r="AV502" s="13" t="s">
        <v>137</v>
      </c>
      <c r="AW502" s="13" t="s">
        <v>5</v>
      </c>
      <c r="AX502" s="13" t="s">
        <v>77</v>
      </c>
      <c r="AY502" s="250" t="s">
        <v>128</v>
      </c>
    </row>
    <row r="503" spans="2:65" s="1" customFormat="1" ht="16.5" customHeight="1">
      <c r="B503" s="37"/>
      <c r="C503" s="205" t="s">
        <v>465</v>
      </c>
      <c r="D503" s="205" t="s">
        <v>132</v>
      </c>
      <c r="E503" s="206" t="s">
        <v>466</v>
      </c>
      <c r="F503" s="207" t="s">
        <v>467</v>
      </c>
      <c r="G503" s="208" t="s">
        <v>320</v>
      </c>
      <c r="H503" s="272"/>
      <c r="I503" s="210"/>
      <c r="J503" s="210"/>
      <c r="K503" s="211">
        <f>ROUND(P503*H503,2)</f>
        <v>0</v>
      </c>
      <c r="L503" s="207" t="s">
        <v>136</v>
      </c>
      <c r="M503" s="42"/>
      <c r="N503" s="212" t="s">
        <v>1</v>
      </c>
      <c r="O503" s="213" t="s">
        <v>41</v>
      </c>
      <c r="P503" s="214">
        <f>I503+J503</f>
        <v>0</v>
      </c>
      <c r="Q503" s="214">
        <f>ROUND(I503*H503,2)</f>
        <v>0</v>
      </c>
      <c r="R503" s="214">
        <f>ROUND(J503*H503,2)</f>
        <v>0</v>
      </c>
      <c r="S503" s="78"/>
      <c r="T503" s="215">
        <f>S503*H503</f>
        <v>0</v>
      </c>
      <c r="U503" s="215">
        <v>0</v>
      </c>
      <c r="V503" s="215">
        <f>U503*H503</f>
        <v>0</v>
      </c>
      <c r="W503" s="215">
        <v>0</v>
      </c>
      <c r="X503" s="216">
        <f>W503*H503</f>
        <v>0</v>
      </c>
      <c r="AR503" s="16" t="s">
        <v>232</v>
      </c>
      <c r="AT503" s="16" t="s">
        <v>132</v>
      </c>
      <c r="AU503" s="16" t="s">
        <v>79</v>
      </c>
      <c r="AY503" s="16" t="s">
        <v>128</v>
      </c>
      <c r="BE503" s="217">
        <f>IF(O503="základní",K503,0)</f>
        <v>0</v>
      </c>
      <c r="BF503" s="217">
        <f>IF(O503="snížená",K503,0)</f>
        <v>0</v>
      </c>
      <c r="BG503" s="217">
        <f>IF(O503="zákl. přenesená",K503,0)</f>
        <v>0</v>
      </c>
      <c r="BH503" s="217">
        <f>IF(O503="sníž. přenesená",K503,0)</f>
        <v>0</v>
      </c>
      <c r="BI503" s="217">
        <f>IF(O503="nulová",K503,0)</f>
        <v>0</v>
      </c>
      <c r="BJ503" s="16" t="s">
        <v>77</v>
      </c>
      <c r="BK503" s="217">
        <f>ROUND(P503*H503,2)</f>
        <v>0</v>
      </c>
      <c r="BL503" s="16" t="s">
        <v>232</v>
      </c>
      <c r="BM503" s="16" t="s">
        <v>468</v>
      </c>
    </row>
    <row r="504" spans="2:63" s="10" customFormat="1" ht="22.8" customHeight="1">
      <c r="B504" s="189"/>
      <c r="C504" s="190"/>
      <c r="D504" s="191" t="s">
        <v>71</v>
      </c>
      <c r="E504" s="203" t="s">
        <v>469</v>
      </c>
      <c r="F504" s="203" t="s">
        <v>470</v>
      </c>
      <c r="G504" s="190"/>
      <c r="H504" s="190"/>
      <c r="I504" s="193"/>
      <c r="J504" s="193"/>
      <c r="K504" s="204">
        <f>BK504</f>
        <v>0</v>
      </c>
      <c r="L504" s="190"/>
      <c r="M504" s="194"/>
      <c r="N504" s="195"/>
      <c r="O504" s="196"/>
      <c r="P504" s="196"/>
      <c r="Q504" s="197">
        <f>SUM(Q505:Q517)</f>
        <v>0</v>
      </c>
      <c r="R504" s="197">
        <f>SUM(R505:R517)</f>
        <v>0</v>
      </c>
      <c r="S504" s="196"/>
      <c r="T504" s="198">
        <f>SUM(T505:T517)</f>
        <v>0</v>
      </c>
      <c r="U504" s="196"/>
      <c r="V504" s="198">
        <f>SUM(V505:V517)</f>
        <v>0.00832</v>
      </c>
      <c r="W504" s="196"/>
      <c r="X504" s="199">
        <f>SUM(X505:X517)</f>
        <v>0.0682</v>
      </c>
      <c r="AR504" s="200" t="s">
        <v>79</v>
      </c>
      <c r="AT504" s="201" t="s">
        <v>71</v>
      </c>
      <c r="AU504" s="201" t="s">
        <v>77</v>
      </c>
      <c r="AY504" s="200" t="s">
        <v>128</v>
      </c>
      <c r="BK504" s="202">
        <f>SUM(BK505:BK517)</f>
        <v>0</v>
      </c>
    </row>
    <row r="505" spans="2:65" s="1" customFormat="1" ht="16.5" customHeight="1">
      <c r="B505" s="37"/>
      <c r="C505" s="205" t="s">
        <v>471</v>
      </c>
      <c r="D505" s="205" t="s">
        <v>132</v>
      </c>
      <c r="E505" s="206" t="s">
        <v>472</v>
      </c>
      <c r="F505" s="207" t="s">
        <v>473</v>
      </c>
      <c r="G505" s="208" t="s">
        <v>474</v>
      </c>
      <c r="H505" s="209">
        <v>4</v>
      </c>
      <c r="I505" s="210"/>
      <c r="J505" s="210"/>
      <c r="K505" s="211">
        <f>ROUND(P505*H505,2)</f>
        <v>0</v>
      </c>
      <c r="L505" s="207" t="s">
        <v>136</v>
      </c>
      <c r="M505" s="42"/>
      <c r="N505" s="212" t="s">
        <v>1</v>
      </c>
      <c r="O505" s="213" t="s">
        <v>41</v>
      </c>
      <c r="P505" s="214">
        <f>I505+J505</f>
        <v>0</v>
      </c>
      <c r="Q505" s="214">
        <f>ROUND(I505*H505,2)</f>
        <v>0</v>
      </c>
      <c r="R505" s="214">
        <f>ROUND(J505*H505,2)</f>
        <v>0</v>
      </c>
      <c r="S505" s="78"/>
      <c r="T505" s="215">
        <f>S505*H505</f>
        <v>0</v>
      </c>
      <c r="U505" s="215">
        <v>0</v>
      </c>
      <c r="V505" s="215">
        <f>U505*H505</f>
        <v>0</v>
      </c>
      <c r="W505" s="215">
        <v>0.01705</v>
      </c>
      <c r="X505" s="216">
        <f>W505*H505</f>
        <v>0.0682</v>
      </c>
      <c r="AR505" s="16" t="s">
        <v>232</v>
      </c>
      <c r="AT505" s="16" t="s">
        <v>132</v>
      </c>
      <c r="AU505" s="16" t="s">
        <v>79</v>
      </c>
      <c r="AY505" s="16" t="s">
        <v>128</v>
      </c>
      <c r="BE505" s="217">
        <f>IF(O505="základní",K505,0)</f>
        <v>0</v>
      </c>
      <c r="BF505" s="217">
        <f>IF(O505="snížená",K505,0)</f>
        <v>0</v>
      </c>
      <c r="BG505" s="217">
        <f>IF(O505="zákl. přenesená",K505,0)</f>
        <v>0</v>
      </c>
      <c r="BH505" s="217">
        <f>IF(O505="sníž. přenesená",K505,0)</f>
        <v>0</v>
      </c>
      <c r="BI505" s="217">
        <f>IF(O505="nulová",K505,0)</f>
        <v>0</v>
      </c>
      <c r="BJ505" s="16" t="s">
        <v>77</v>
      </c>
      <c r="BK505" s="217">
        <f>ROUND(P505*H505,2)</f>
        <v>0</v>
      </c>
      <c r="BL505" s="16" t="s">
        <v>232</v>
      </c>
      <c r="BM505" s="16" t="s">
        <v>475</v>
      </c>
    </row>
    <row r="506" spans="2:51" s="11" customFormat="1" ht="12">
      <c r="B506" s="218"/>
      <c r="C506" s="219"/>
      <c r="D506" s="220" t="s">
        <v>139</v>
      </c>
      <c r="E506" s="221" t="s">
        <v>1</v>
      </c>
      <c r="F506" s="222" t="s">
        <v>140</v>
      </c>
      <c r="G506" s="219"/>
      <c r="H506" s="221" t="s">
        <v>1</v>
      </c>
      <c r="I506" s="223"/>
      <c r="J506" s="223"/>
      <c r="K506" s="219"/>
      <c r="L506" s="219"/>
      <c r="M506" s="224"/>
      <c r="N506" s="225"/>
      <c r="O506" s="226"/>
      <c r="P506" s="226"/>
      <c r="Q506" s="226"/>
      <c r="R506" s="226"/>
      <c r="S506" s="226"/>
      <c r="T506" s="226"/>
      <c r="U506" s="226"/>
      <c r="V506" s="226"/>
      <c r="W506" s="226"/>
      <c r="X506" s="227"/>
      <c r="AT506" s="228" t="s">
        <v>139</v>
      </c>
      <c r="AU506" s="228" t="s">
        <v>79</v>
      </c>
      <c r="AV506" s="11" t="s">
        <v>77</v>
      </c>
      <c r="AW506" s="11" t="s">
        <v>5</v>
      </c>
      <c r="AX506" s="11" t="s">
        <v>72</v>
      </c>
      <c r="AY506" s="228" t="s">
        <v>128</v>
      </c>
    </row>
    <row r="507" spans="2:51" s="11" customFormat="1" ht="12">
      <c r="B507" s="218"/>
      <c r="C507" s="219"/>
      <c r="D507" s="220" t="s">
        <v>139</v>
      </c>
      <c r="E507" s="221" t="s">
        <v>1</v>
      </c>
      <c r="F507" s="222" t="s">
        <v>267</v>
      </c>
      <c r="G507" s="219"/>
      <c r="H507" s="221" t="s">
        <v>1</v>
      </c>
      <c r="I507" s="223"/>
      <c r="J507" s="223"/>
      <c r="K507" s="219"/>
      <c r="L507" s="219"/>
      <c r="M507" s="224"/>
      <c r="N507" s="225"/>
      <c r="O507" s="226"/>
      <c r="P507" s="226"/>
      <c r="Q507" s="226"/>
      <c r="R507" s="226"/>
      <c r="S507" s="226"/>
      <c r="T507" s="226"/>
      <c r="U507" s="226"/>
      <c r="V507" s="226"/>
      <c r="W507" s="226"/>
      <c r="X507" s="227"/>
      <c r="AT507" s="228" t="s">
        <v>139</v>
      </c>
      <c r="AU507" s="228" t="s">
        <v>79</v>
      </c>
      <c r="AV507" s="11" t="s">
        <v>77</v>
      </c>
      <c r="AW507" s="11" t="s">
        <v>5</v>
      </c>
      <c r="AX507" s="11" t="s">
        <v>72</v>
      </c>
      <c r="AY507" s="228" t="s">
        <v>128</v>
      </c>
    </row>
    <row r="508" spans="2:51" s="12" customFormat="1" ht="12">
      <c r="B508" s="229"/>
      <c r="C508" s="230"/>
      <c r="D508" s="220" t="s">
        <v>139</v>
      </c>
      <c r="E508" s="231" t="s">
        <v>1</v>
      </c>
      <c r="F508" s="232" t="s">
        <v>137</v>
      </c>
      <c r="G508" s="230"/>
      <c r="H508" s="233">
        <v>4</v>
      </c>
      <c r="I508" s="234"/>
      <c r="J508" s="234"/>
      <c r="K508" s="230"/>
      <c r="L508" s="230"/>
      <c r="M508" s="235"/>
      <c r="N508" s="236"/>
      <c r="O508" s="237"/>
      <c r="P508" s="237"/>
      <c r="Q508" s="237"/>
      <c r="R508" s="237"/>
      <c r="S508" s="237"/>
      <c r="T508" s="237"/>
      <c r="U508" s="237"/>
      <c r="V508" s="237"/>
      <c r="W508" s="237"/>
      <c r="X508" s="238"/>
      <c r="AT508" s="239" t="s">
        <v>139</v>
      </c>
      <c r="AU508" s="239" t="s">
        <v>79</v>
      </c>
      <c r="AV508" s="12" t="s">
        <v>79</v>
      </c>
      <c r="AW508" s="12" t="s">
        <v>5</v>
      </c>
      <c r="AX508" s="12" t="s">
        <v>72</v>
      </c>
      <c r="AY508" s="239" t="s">
        <v>128</v>
      </c>
    </row>
    <row r="509" spans="2:51" s="14" customFormat="1" ht="12">
      <c r="B509" s="251"/>
      <c r="C509" s="252"/>
      <c r="D509" s="220" t="s">
        <v>139</v>
      </c>
      <c r="E509" s="253" t="s">
        <v>1</v>
      </c>
      <c r="F509" s="254" t="s">
        <v>153</v>
      </c>
      <c r="G509" s="252"/>
      <c r="H509" s="255">
        <v>4</v>
      </c>
      <c r="I509" s="256"/>
      <c r="J509" s="256"/>
      <c r="K509" s="252"/>
      <c r="L509" s="252"/>
      <c r="M509" s="257"/>
      <c r="N509" s="258"/>
      <c r="O509" s="259"/>
      <c r="P509" s="259"/>
      <c r="Q509" s="259"/>
      <c r="R509" s="259"/>
      <c r="S509" s="259"/>
      <c r="T509" s="259"/>
      <c r="U509" s="259"/>
      <c r="V509" s="259"/>
      <c r="W509" s="259"/>
      <c r="X509" s="260"/>
      <c r="AT509" s="261" t="s">
        <v>139</v>
      </c>
      <c r="AU509" s="261" t="s">
        <v>79</v>
      </c>
      <c r="AV509" s="14" t="s">
        <v>129</v>
      </c>
      <c r="AW509" s="14" t="s">
        <v>5</v>
      </c>
      <c r="AX509" s="14" t="s">
        <v>72</v>
      </c>
      <c r="AY509" s="261" t="s">
        <v>128</v>
      </c>
    </row>
    <row r="510" spans="2:51" s="13" customFormat="1" ht="12">
      <c r="B510" s="240"/>
      <c r="C510" s="241"/>
      <c r="D510" s="220" t="s">
        <v>139</v>
      </c>
      <c r="E510" s="242" t="s">
        <v>1</v>
      </c>
      <c r="F510" s="243" t="s">
        <v>142</v>
      </c>
      <c r="G510" s="241"/>
      <c r="H510" s="244">
        <v>4</v>
      </c>
      <c r="I510" s="245"/>
      <c r="J510" s="245"/>
      <c r="K510" s="241"/>
      <c r="L510" s="241"/>
      <c r="M510" s="246"/>
      <c r="N510" s="247"/>
      <c r="O510" s="248"/>
      <c r="P510" s="248"/>
      <c r="Q510" s="248"/>
      <c r="R510" s="248"/>
      <c r="S510" s="248"/>
      <c r="T510" s="248"/>
      <c r="U510" s="248"/>
      <c r="V510" s="248"/>
      <c r="W510" s="248"/>
      <c r="X510" s="249"/>
      <c r="AT510" s="250" t="s">
        <v>139</v>
      </c>
      <c r="AU510" s="250" t="s">
        <v>79</v>
      </c>
      <c r="AV510" s="13" t="s">
        <v>137</v>
      </c>
      <c r="AW510" s="13" t="s">
        <v>5</v>
      </c>
      <c r="AX510" s="13" t="s">
        <v>77</v>
      </c>
      <c r="AY510" s="250" t="s">
        <v>128</v>
      </c>
    </row>
    <row r="511" spans="2:65" s="1" customFormat="1" ht="22.5" customHeight="1">
      <c r="B511" s="37"/>
      <c r="C511" s="205" t="s">
        <v>476</v>
      </c>
      <c r="D511" s="205" t="s">
        <v>132</v>
      </c>
      <c r="E511" s="206" t="s">
        <v>477</v>
      </c>
      <c r="F511" s="207" t="s">
        <v>478</v>
      </c>
      <c r="G511" s="208" t="s">
        <v>474</v>
      </c>
      <c r="H511" s="209">
        <v>4</v>
      </c>
      <c r="I511" s="210"/>
      <c r="J511" s="210"/>
      <c r="K511" s="211">
        <f>ROUND(P511*H511,2)</f>
        <v>0</v>
      </c>
      <c r="L511" s="207" t="s">
        <v>1</v>
      </c>
      <c r="M511" s="42"/>
      <c r="N511" s="212" t="s">
        <v>1</v>
      </c>
      <c r="O511" s="213" t="s">
        <v>41</v>
      </c>
      <c r="P511" s="214">
        <f>I511+J511</f>
        <v>0</v>
      </c>
      <c r="Q511" s="214">
        <f>ROUND(I511*H511,2)</f>
        <v>0</v>
      </c>
      <c r="R511" s="214">
        <f>ROUND(J511*H511,2)</f>
        <v>0</v>
      </c>
      <c r="S511" s="78"/>
      <c r="T511" s="215">
        <f>S511*H511</f>
        <v>0</v>
      </c>
      <c r="U511" s="215">
        <v>0.00208</v>
      </c>
      <c r="V511" s="215">
        <f>U511*H511</f>
        <v>0.00832</v>
      </c>
      <c r="W511" s="215">
        <v>0</v>
      </c>
      <c r="X511" s="216">
        <f>W511*H511</f>
        <v>0</v>
      </c>
      <c r="AR511" s="16" t="s">
        <v>232</v>
      </c>
      <c r="AT511" s="16" t="s">
        <v>132</v>
      </c>
      <c r="AU511" s="16" t="s">
        <v>79</v>
      </c>
      <c r="AY511" s="16" t="s">
        <v>128</v>
      </c>
      <c r="BE511" s="217">
        <f>IF(O511="základní",K511,0)</f>
        <v>0</v>
      </c>
      <c r="BF511" s="217">
        <f>IF(O511="snížená",K511,0)</f>
        <v>0</v>
      </c>
      <c r="BG511" s="217">
        <f>IF(O511="zákl. přenesená",K511,0)</f>
        <v>0</v>
      </c>
      <c r="BH511" s="217">
        <f>IF(O511="sníž. přenesená",K511,0)</f>
        <v>0</v>
      </c>
      <c r="BI511" s="217">
        <f>IF(O511="nulová",K511,0)</f>
        <v>0</v>
      </c>
      <c r="BJ511" s="16" t="s">
        <v>77</v>
      </c>
      <c r="BK511" s="217">
        <f>ROUND(P511*H511,2)</f>
        <v>0</v>
      </c>
      <c r="BL511" s="16" t="s">
        <v>232</v>
      </c>
      <c r="BM511" s="16" t="s">
        <v>479</v>
      </c>
    </row>
    <row r="512" spans="2:51" s="11" customFormat="1" ht="12">
      <c r="B512" s="218"/>
      <c r="C512" s="219"/>
      <c r="D512" s="220" t="s">
        <v>139</v>
      </c>
      <c r="E512" s="221" t="s">
        <v>1</v>
      </c>
      <c r="F512" s="222" t="s">
        <v>140</v>
      </c>
      <c r="G512" s="219"/>
      <c r="H512" s="221" t="s">
        <v>1</v>
      </c>
      <c r="I512" s="223"/>
      <c r="J512" s="223"/>
      <c r="K512" s="219"/>
      <c r="L512" s="219"/>
      <c r="M512" s="224"/>
      <c r="N512" s="225"/>
      <c r="O512" s="226"/>
      <c r="P512" s="226"/>
      <c r="Q512" s="226"/>
      <c r="R512" s="226"/>
      <c r="S512" s="226"/>
      <c r="T512" s="226"/>
      <c r="U512" s="226"/>
      <c r="V512" s="226"/>
      <c r="W512" s="226"/>
      <c r="X512" s="227"/>
      <c r="AT512" s="228" t="s">
        <v>139</v>
      </c>
      <c r="AU512" s="228" t="s">
        <v>79</v>
      </c>
      <c r="AV512" s="11" t="s">
        <v>77</v>
      </c>
      <c r="AW512" s="11" t="s">
        <v>5</v>
      </c>
      <c r="AX512" s="11" t="s">
        <v>72</v>
      </c>
      <c r="AY512" s="228" t="s">
        <v>128</v>
      </c>
    </row>
    <row r="513" spans="2:51" s="11" customFormat="1" ht="12">
      <c r="B513" s="218"/>
      <c r="C513" s="219"/>
      <c r="D513" s="220" t="s">
        <v>139</v>
      </c>
      <c r="E513" s="221" t="s">
        <v>1</v>
      </c>
      <c r="F513" s="222" t="s">
        <v>267</v>
      </c>
      <c r="G513" s="219"/>
      <c r="H513" s="221" t="s">
        <v>1</v>
      </c>
      <c r="I513" s="223"/>
      <c r="J513" s="223"/>
      <c r="K513" s="219"/>
      <c r="L513" s="219"/>
      <c r="M513" s="224"/>
      <c r="N513" s="225"/>
      <c r="O513" s="226"/>
      <c r="P513" s="226"/>
      <c r="Q513" s="226"/>
      <c r="R513" s="226"/>
      <c r="S513" s="226"/>
      <c r="T513" s="226"/>
      <c r="U513" s="226"/>
      <c r="V513" s="226"/>
      <c r="W513" s="226"/>
      <c r="X513" s="227"/>
      <c r="AT513" s="228" t="s">
        <v>139</v>
      </c>
      <c r="AU513" s="228" t="s">
        <v>79</v>
      </c>
      <c r="AV513" s="11" t="s">
        <v>77</v>
      </c>
      <c r="AW513" s="11" t="s">
        <v>5</v>
      </c>
      <c r="AX513" s="11" t="s">
        <v>72</v>
      </c>
      <c r="AY513" s="228" t="s">
        <v>128</v>
      </c>
    </row>
    <row r="514" spans="2:51" s="12" customFormat="1" ht="12">
      <c r="B514" s="229"/>
      <c r="C514" s="230"/>
      <c r="D514" s="220" t="s">
        <v>139</v>
      </c>
      <c r="E514" s="231" t="s">
        <v>1</v>
      </c>
      <c r="F514" s="232" t="s">
        <v>137</v>
      </c>
      <c r="G514" s="230"/>
      <c r="H514" s="233">
        <v>4</v>
      </c>
      <c r="I514" s="234"/>
      <c r="J514" s="234"/>
      <c r="K514" s="230"/>
      <c r="L514" s="230"/>
      <c r="M514" s="235"/>
      <c r="N514" s="236"/>
      <c r="O514" s="237"/>
      <c r="P514" s="237"/>
      <c r="Q514" s="237"/>
      <c r="R514" s="237"/>
      <c r="S514" s="237"/>
      <c r="T514" s="237"/>
      <c r="U514" s="237"/>
      <c r="V514" s="237"/>
      <c r="W514" s="237"/>
      <c r="X514" s="238"/>
      <c r="AT514" s="239" t="s">
        <v>139</v>
      </c>
      <c r="AU514" s="239" t="s">
        <v>79</v>
      </c>
      <c r="AV514" s="12" t="s">
        <v>79</v>
      </c>
      <c r="AW514" s="12" t="s">
        <v>5</v>
      </c>
      <c r="AX514" s="12" t="s">
        <v>72</v>
      </c>
      <c r="AY514" s="239" t="s">
        <v>128</v>
      </c>
    </row>
    <row r="515" spans="2:51" s="14" customFormat="1" ht="12">
      <c r="B515" s="251"/>
      <c r="C515" s="252"/>
      <c r="D515" s="220" t="s">
        <v>139</v>
      </c>
      <c r="E515" s="253" t="s">
        <v>1</v>
      </c>
      <c r="F515" s="254" t="s">
        <v>153</v>
      </c>
      <c r="G515" s="252"/>
      <c r="H515" s="255">
        <v>4</v>
      </c>
      <c r="I515" s="256"/>
      <c r="J515" s="256"/>
      <c r="K515" s="252"/>
      <c r="L515" s="252"/>
      <c r="M515" s="257"/>
      <c r="N515" s="258"/>
      <c r="O515" s="259"/>
      <c r="P515" s="259"/>
      <c r="Q515" s="259"/>
      <c r="R515" s="259"/>
      <c r="S515" s="259"/>
      <c r="T515" s="259"/>
      <c r="U515" s="259"/>
      <c r="V515" s="259"/>
      <c r="W515" s="259"/>
      <c r="X515" s="260"/>
      <c r="AT515" s="261" t="s">
        <v>139</v>
      </c>
      <c r="AU515" s="261" t="s">
        <v>79</v>
      </c>
      <c r="AV515" s="14" t="s">
        <v>129</v>
      </c>
      <c r="AW515" s="14" t="s">
        <v>5</v>
      </c>
      <c r="AX515" s="14" t="s">
        <v>72</v>
      </c>
      <c r="AY515" s="261" t="s">
        <v>128</v>
      </c>
    </row>
    <row r="516" spans="2:51" s="13" customFormat="1" ht="12">
      <c r="B516" s="240"/>
      <c r="C516" s="241"/>
      <c r="D516" s="220" t="s">
        <v>139</v>
      </c>
      <c r="E516" s="242" t="s">
        <v>1</v>
      </c>
      <c r="F516" s="243" t="s">
        <v>142</v>
      </c>
      <c r="G516" s="241"/>
      <c r="H516" s="244">
        <v>4</v>
      </c>
      <c r="I516" s="245"/>
      <c r="J516" s="245"/>
      <c r="K516" s="241"/>
      <c r="L516" s="241"/>
      <c r="M516" s="246"/>
      <c r="N516" s="247"/>
      <c r="O516" s="248"/>
      <c r="P516" s="248"/>
      <c r="Q516" s="248"/>
      <c r="R516" s="248"/>
      <c r="S516" s="248"/>
      <c r="T516" s="248"/>
      <c r="U516" s="248"/>
      <c r="V516" s="248"/>
      <c r="W516" s="248"/>
      <c r="X516" s="249"/>
      <c r="AT516" s="250" t="s">
        <v>139</v>
      </c>
      <c r="AU516" s="250" t="s">
        <v>79</v>
      </c>
      <c r="AV516" s="13" t="s">
        <v>137</v>
      </c>
      <c r="AW516" s="13" t="s">
        <v>5</v>
      </c>
      <c r="AX516" s="13" t="s">
        <v>77</v>
      </c>
      <c r="AY516" s="250" t="s">
        <v>128</v>
      </c>
    </row>
    <row r="517" spans="2:65" s="1" customFormat="1" ht="16.5" customHeight="1">
      <c r="B517" s="37"/>
      <c r="C517" s="205" t="s">
        <v>480</v>
      </c>
      <c r="D517" s="205" t="s">
        <v>132</v>
      </c>
      <c r="E517" s="206" t="s">
        <v>481</v>
      </c>
      <c r="F517" s="207" t="s">
        <v>482</v>
      </c>
      <c r="G517" s="208" t="s">
        <v>320</v>
      </c>
      <c r="H517" s="272"/>
      <c r="I517" s="210"/>
      <c r="J517" s="210"/>
      <c r="K517" s="211">
        <f>ROUND(P517*H517,2)</f>
        <v>0</v>
      </c>
      <c r="L517" s="207" t="s">
        <v>136</v>
      </c>
      <c r="M517" s="42"/>
      <c r="N517" s="212" t="s">
        <v>1</v>
      </c>
      <c r="O517" s="213" t="s">
        <v>41</v>
      </c>
      <c r="P517" s="214">
        <f>I517+J517</f>
        <v>0</v>
      </c>
      <c r="Q517" s="214">
        <f>ROUND(I517*H517,2)</f>
        <v>0</v>
      </c>
      <c r="R517" s="214">
        <f>ROUND(J517*H517,2)</f>
        <v>0</v>
      </c>
      <c r="S517" s="78"/>
      <c r="T517" s="215">
        <f>S517*H517</f>
        <v>0</v>
      </c>
      <c r="U517" s="215">
        <v>0</v>
      </c>
      <c r="V517" s="215">
        <f>U517*H517</f>
        <v>0</v>
      </c>
      <c r="W517" s="215">
        <v>0</v>
      </c>
      <c r="X517" s="216">
        <f>W517*H517</f>
        <v>0</v>
      </c>
      <c r="AR517" s="16" t="s">
        <v>232</v>
      </c>
      <c r="AT517" s="16" t="s">
        <v>132</v>
      </c>
      <c r="AU517" s="16" t="s">
        <v>79</v>
      </c>
      <c r="AY517" s="16" t="s">
        <v>128</v>
      </c>
      <c r="BE517" s="217">
        <f>IF(O517="základní",K517,0)</f>
        <v>0</v>
      </c>
      <c r="BF517" s="217">
        <f>IF(O517="snížená",K517,0)</f>
        <v>0</v>
      </c>
      <c r="BG517" s="217">
        <f>IF(O517="zákl. přenesená",K517,0)</f>
        <v>0</v>
      </c>
      <c r="BH517" s="217">
        <f>IF(O517="sníž. přenesená",K517,0)</f>
        <v>0</v>
      </c>
      <c r="BI517" s="217">
        <f>IF(O517="nulová",K517,0)</f>
        <v>0</v>
      </c>
      <c r="BJ517" s="16" t="s">
        <v>77</v>
      </c>
      <c r="BK517" s="217">
        <f>ROUND(P517*H517,2)</f>
        <v>0</v>
      </c>
      <c r="BL517" s="16" t="s">
        <v>232</v>
      </c>
      <c r="BM517" s="16" t="s">
        <v>483</v>
      </c>
    </row>
    <row r="518" spans="2:63" s="10" customFormat="1" ht="22.8" customHeight="1">
      <c r="B518" s="189"/>
      <c r="C518" s="190"/>
      <c r="D518" s="191" t="s">
        <v>71</v>
      </c>
      <c r="E518" s="203" t="s">
        <v>484</v>
      </c>
      <c r="F518" s="203" t="s">
        <v>485</v>
      </c>
      <c r="G518" s="190"/>
      <c r="H518" s="190"/>
      <c r="I518" s="193"/>
      <c r="J518" s="193"/>
      <c r="K518" s="204">
        <f>BK518</f>
        <v>0</v>
      </c>
      <c r="L518" s="190"/>
      <c r="M518" s="194"/>
      <c r="N518" s="195"/>
      <c r="O518" s="196"/>
      <c r="P518" s="196"/>
      <c r="Q518" s="197">
        <f>SUM(Q519:Q521)</f>
        <v>0</v>
      </c>
      <c r="R518" s="197">
        <f>SUM(R519:R521)</f>
        <v>0</v>
      </c>
      <c r="S518" s="196"/>
      <c r="T518" s="198">
        <f>SUM(T519:T521)</f>
        <v>0</v>
      </c>
      <c r="U518" s="196"/>
      <c r="V518" s="198">
        <f>SUM(V519:V521)</f>
        <v>0</v>
      </c>
      <c r="W518" s="196"/>
      <c r="X518" s="199">
        <f>SUM(X519:X521)</f>
        <v>0</v>
      </c>
      <c r="AR518" s="200" t="s">
        <v>79</v>
      </c>
      <c r="AT518" s="201" t="s">
        <v>71</v>
      </c>
      <c r="AU518" s="201" t="s">
        <v>77</v>
      </c>
      <c r="AY518" s="200" t="s">
        <v>128</v>
      </c>
      <c r="BK518" s="202">
        <f>SUM(BK519:BK521)</f>
        <v>0</v>
      </c>
    </row>
    <row r="519" spans="2:65" s="1" customFormat="1" ht="22.5" customHeight="1">
      <c r="B519" s="37"/>
      <c r="C519" s="205" t="s">
        <v>486</v>
      </c>
      <c r="D519" s="205" t="s">
        <v>132</v>
      </c>
      <c r="E519" s="206" t="s">
        <v>487</v>
      </c>
      <c r="F519" s="207" t="s">
        <v>488</v>
      </c>
      <c r="G519" s="208" t="s">
        <v>489</v>
      </c>
      <c r="H519" s="209">
        <v>1</v>
      </c>
      <c r="I519" s="210"/>
      <c r="J519" s="210"/>
      <c r="K519" s="211">
        <f>ROUND(P519*H519,2)</f>
        <v>0</v>
      </c>
      <c r="L519" s="207" t="s">
        <v>1</v>
      </c>
      <c r="M519" s="42"/>
      <c r="N519" s="212" t="s">
        <v>1</v>
      </c>
      <c r="O519" s="213" t="s">
        <v>41</v>
      </c>
      <c r="P519" s="214">
        <f>I519+J519</f>
        <v>0</v>
      </c>
      <c r="Q519" s="214">
        <f>ROUND(I519*H519,2)</f>
        <v>0</v>
      </c>
      <c r="R519" s="214">
        <f>ROUND(J519*H519,2)</f>
        <v>0</v>
      </c>
      <c r="S519" s="78"/>
      <c r="T519" s="215">
        <f>S519*H519</f>
        <v>0</v>
      </c>
      <c r="U519" s="215">
        <v>0</v>
      </c>
      <c r="V519" s="215">
        <f>U519*H519</f>
        <v>0</v>
      </c>
      <c r="W519" s="215">
        <v>0</v>
      </c>
      <c r="X519" s="216">
        <f>W519*H519</f>
        <v>0</v>
      </c>
      <c r="AR519" s="16" t="s">
        <v>232</v>
      </c>
      <c r="AT519" s="16" t="s">
        <v>132</v>
      </c>
      <c r="AU519" s="16" t="s">
        <v>79</v>
      </c>
      <c r="AY519" s="16" t="s">
        <v>128</v>
      </c>
      <c r="BE519" s="217">
        <f>IF(O519="základní",K519,0)</f>
        <v>0</v>
      </c>
      <c r="BF519" s="217">
        <f>IF(O519="snížená",K519,0)</f>
        <v>0</v>
      </c>
      <c r="BG519" s="217">
        <f>IF(O519="zákl. přenesená",K519,0)</f>
        <v>0</v>
      </c>
      <c r="BH519" s="217">
        <f>IF(O519="sníž. přenesená",K519,0)</f>
        <v>0</v>
      </c>
      <c r="BI519" s="217">
        <f>IF(O519="nulová",K519,0)</f>
        <v>0</v>
      </c>
      <c r="BJ519" s="16" t="s">
        <v>77</v>
      </c>
      <c r="BK519" s="217">
        <f>ROUND(P519*H519,2)</f>
        <v>0</v>
      </c>
      <c r="BL519" s="16" t="s">
        <v>232</v>
      </c>
      <c r="BM519" s="16" t="s">
        <v>490</v>
      </c>
    </row>
    <row r="520" spans="2:51" s="12" customFormat="1" ht="12">
      <c r="B520" s="229"/>
      <c r="C520" s="230"/>
      <c r="D520" s="220" t="s">
        <v>139</v>
      </c>
      <c r="E520" s="231" t="s">
        <v>1</v>
      </c>
      <c r="F520" s="232" t="s">
        <v>77</v>
      </c>
      <c r="G520" s="230"/>
      <c r="H520" s="233">
        <v>1</v>
      </c>
      <c r="I520" s="234"/>
      <c r="J520" s="234"/>
      <c r="K520" s="230"/>
      <c r="L520" s="230"/>
      <c r="M520" s="235"/>
      <c r="N520" s="236"/>
      <c r="O520" s="237"/>
      <c r="P520" s="237"/>
      <c r="Q520" s="237"/>
      <c r="R520" s="237"/>
      <c r="S520" s="237"/>
      <c r="T520" s="237"/>
      <c r="U520" s="237"/>
      <c r="V520" s="237"/>
      <c r="W520" s="237"/>
      <c r="X520" s="238"/>
      <c r="AT520" s="239" t="s">
        <v>139</v>
      </c>
      <c r="AU520" s="239" t="s">
        <v>79</v>
      </c>
      <c r="AV520" s="12" t="s">
        <v>79</v>
      </c>
      <c r="AW520" s="12" t="s">
        <v>5</v>
      </c>
      <c r="AX520" s="12" t="s">
        <v>72</v>
      </c>
      <c r="AY520" s="239" t="s">
        <v>128</v>
      </c>
    </row>
    <row r="521" spans="2:51" s="13" customFormat="1" ht="12">
      <c r="B521" s="240"/>
      <c r="C521" s="241"/>
      <c r="D521" s="220" t="s">
        <v>139</v>
      </c>
      <c r="E521" s="242" t="s">
        <v>1</v>
      </c>
      <c r="F521" s="243" t="s">
        <v>142</v>
      </c>
      <c r="G521" s="241"/>
      <c r="H521" s="244">
        <v>1</v>
      </c>
      <c r="I521" s="245"/>
      <c r="J521" s="245"/>
      <c r="K521" s="241"/>
      <c r="L521" s="241"/>
      <c r="M521" s="246"/>
      <c r="N521" s="247"/>
      <c r="O521" s="248"/>
      <c r="P521" s="248"/>
      <c r="Q521" s="248"/>
      <c r="R521" s="248"/>
      <c r="S521" s="248"/>
      <c r="T521" s="248"/>
      <c r="U521" s="248"/>
      <c r="V521" s="248"/>
      <c r="W521" s="248"/>
      <c r="X521" s="249"/>
      <c r="AT521" s="250" t="s">
        <v>139</v>
      </c>
      <c r="AU521" s="250" t="s">
        <v>79</v>
      </c>
      <c r="AV521" s="13" t="s">
        <v>137</v>
      </c>
      <c r="AW521" s="13" t="s">
        <v>5</v>
      </c>
      <c r="AX521" s="13" t="s">
        <v>77</v>
      </c>
      <c r="AY521" s="250" t="s">
        <v>128</v>
      </c>
    </row>
    <row r="522" spans="2:63" s="10" customFormat="1" ht="22.8" customHeight="1">
      <c r="B522" s="189"/>
      <c r="C522" s="190"/>
      <c r="D522" s="191" t="s">
        <v>71</v>
      </c>
      <c r="E522" s="203" t="s">
        <v>491</v>
      </c>
      <c r="F522" s="203" t="s">
        <v>492</v>
      </c>
      <c r="G522" s="190"/>
      <c r="H522" s="190"/>
      <c r="I522" s="193"/>
      <c r="J522" s="193"/>
      <c r="K522" s="204">
        <f>BK522</f>
        <v>0</v>
      </c>
      <c r="L522" s="190"/>
      <c r="M522" s="194"/>
      <c r="N522" s="195"/>
      <c r="O522" s="196"/>
      <c r="P522" s="196"/>
      <c r="Q522" s="197">
        <f>SUM(Q523:Q526)</f>
        <v>0</v>
      </c>
      <c r="R522" s="197">
        <f>SUM(R523:R526)</f>
        <v>0</v>
      </c>
      <c r="S522" s="196"/>
      <c r="T522" s="198">
        <f>SUM(T523:T526)</f>
        <v>0</v>
      </c>
      <c r="U522" s="196"/>
      <c r="V522" s="198">
        <f>SUM(V523:V526)</f>
        <v>0</v>
      </c>
      <c r="W522" s="196"/>
      <c r="X522" s="199">
        <f>SUM(X523:X526)</f>
        <v>0</v>
      </c>
      <c r="AR522" s="200" t="s">
        <v>79</v>
      </c>
      <c r="AT522" s="201" t="s">
        <v>71</v>
      </c>
      <c r="AU522" s="201" t="s">
        <v>77</v>
      </c>
      <c r="AY522" s="200" t="s">
        <v>128</v>
      </c>
      <c r="BK522" s="202">
        <f>SUM(BK523:BK526)</f>
        <v>0</v>
      </c>
    </row>
    <row r="523" spans="2:65" s="1" customFormat="1" ht="16.5" customHeight="1">
      <c r="B523" s="37"/>
      <c r="C523" s="205" t="s">
        <v>493</v>
      </c>
      <c r="D523" s="205" t="s">
        <v>132</v>
      </c>
      <c r="E523" s="206" t="s">
        <v>494</v>
      </c>
      <c r="F523" s="207" t="s">
        <v>495</v>
      </c>
      <c r="G523" s="208" t="s">
        <v>489</v>
      </c>
      <c r="H523" s="209">
        <v>1</v>
      </c>
      <c r="I523" s="210"/>
      <c r="J523" s="210"/>
      <c r="K523" s="211">
        <f>ROUND(P523*H523,2)</f>
        <v>0</v>
      </c>
      <c r="L523" s="207" t="s">
        <v>1</v>
      </c>
      <c r="M523" s="42"/>
      <c r="N523" s="212" t="s">
        <v>1</v>
      </c>
      <c r="O523" s="213" t="s">
        <v>41</v>
      </c>
      <c r="P523" s="214">
        <f>I523+J523</f>
        <v>0</v>
      </c>
      <c r="Q523" s="214">
        <f>ROUND(I523*H523,2)</f>
        <v>0</v>
      </c>
      <c r="R523" s="214">
        <f>ROUND(J523*H523,2)</f>
        <v>0</v>
      </c>
      <c r="S523" s="78"/>
      <c r="T523" s="215">
        <f>S523*H523</f>
        <v>0</v>
      </c>
      <c r="U523" s="215">
        <v>0</v>
      </c>
      <c r="V523" s="215">
        <f>U523*H523</f>
        <v>0</v>
      </c>
      <c r="W523" s="215">
        <v>0</v>
      </c>
      <c r="X523" s="216">
        <f>W523*H523</f>
        <v>0</v>
      </c>
      <c r="AR523" s="16" t="s">
        <v>232</v>
      </c>
      <c r="AT523" s="16" t="s">
        <v>132</v>
      </c>
      <c r="AU523" s="16" t="s">
        <v>79</v>
      </c>
      <c r="AY523" s="16" t="s">
        <v>128</v>
      </c>
      <c r="BE523" s="217">
        <f>IF(O523="základní",K523,0)</f>
        <v>0</v>
      </c>
      <c r="BF523" s="217">
        <f>IF(O523="snížená",K523,0)</f>
        <v>0</v>
      </c>
      <c r="BG523" s="217">
        <f>IF(O523="zákl. přenesená",K523,0)</f>
        <v>0</v>
      </c>
      <c r="BH523" s="217">
        <f>IF(O523="sníž. přenesená",K523,0)</f>
        <v>0</v>
      </c>
      <c r="BI523" s="217">
        <f>IF(O523="nulová",K523,0)</f>
        <v>0</v>
      </c>
      <c r="BJ523" s="16" t="s">
        <v>77</v>
      </c>
      <c r="BK523" s="217">
        <f>ROUND(P523*H523,2)</f>
        <v>0</v>
      </c>
      <c r="BL523" s="16" t="s">
        <v>232</v>
      </c>
      <c r="BM523" s="16" t="s">
        <v>496</v>
      </c>
    </row>
    <row r="524" spans="2:51" s="12" customFormat="1" ht="12">
      <c r="B524" s="229"/>
      <c r="C524" s="230"/>
      <c r="D524" s="220" t="s">
        <v>139</v>
      </c>
      <c r="E524" s="231" t="s">
        <v>1</v>
      </c>
      <c r="F524" s="232" t="s">
        <v>77</v>
      </c>
      <c r="G524" s="230"/>
      <c r="H524" s="233">
        <v>1</v>
      </c>
      <c r="I524" s="234"/>
      <c r="J524" s="234"/>
      <c r="K524" s="230"/>
      <c r="L524" s="230"/>
      <c r="M524" s="235"/>
      <c r="N524" s="236"/>
      <c r="O524" s="237"/>
      <c r="P524" s="237"/>
      <c r="Q524" s="237"/>
      <c r="R524" s="237"/>
      <c r="S524" s="237"/>
      <c r="T524" s="237"/>
      <c r="U524" s="237"/>
      <c r="V524" s="237"/>
      <c r="W524" s="237"/>
      <c r="X524" s="238"/>
      <c r="AT524" s="239" t="s">
        <v>139</v>
      </c>
      <c r="AU524" s="239" t="s">
        <v>79</v>
      </c>
      <c r="AV524" s="12" t="s">
        <v>79</v>
      </c>
      <c r="AW524" s="12" t="s">
        <v>5</v>
      </c>
      <c r="AX524" s="12" t="s">
        <v>72</v>
      </c>
      <c r="AY524" s="239" t="s">
        <v>128</v>
      </c>
    </row>
    <row r="525" spans="2:51" s="13" customFormat="1" ht="12">
      <c r="B525" s="240"/>
      <c r="C525" s="241"/>
      <c r="D525" s="220" t="s">
        <v>139</v>
      </c>
      <c r="E525" s="242" t="s">
        <v>1</v>
      </c>
      <c r="F525" s="243" t="s">
        <v>142</v>
      </c>
      <c r="G525" s="241"/>
      <c r="H525" s="244">
        <v>1</v>
      </c>
      <c r="I525" s="245"/>
      <c r="J525" s="245"/>
      <c r="K525" s="241"/>
      <c r="L525" s="241"/>
      <c r="M525" s="246"/>
      <c r="N525" s="247"/>
      <c r="O525" s="248"/>
      <c r="P525" s="248"/>
      <c r="Q525" s="248"/>
      <c r="R525" s="248"/>
      <c r="S525" s="248"/>
      <c r="T525" s="248"/>
      <c r="U525" s="248"/>
      <c r="V525" s="248"/>
      <c r="W525" s="248"/>
      <c r="X525" s="249"/>
      <c r="AT525" s="250" t="s">
        <v>139</v>
      </c>
      <c r="AU525" s="250" t="s">
        <v>79</v>
      </c>
      <c r="AV525" s="13" t="s">
        <v>137</v>
      </c>
      <c r="AW525" s="13" t="s">
        <v>5</v>
      </c>
      <c r="AX525" s="13" t="s">
        <v>77</v>
      </c>
      <c r="AY525" s="250" t="s">
        <v>128</v>
      </c>
    </row>
    <row r="526" spans="2:65" s="1" customFormat="1" ht="16.5" customHeight="1">
      <c r="B526" s="37"/>
      <c r="C526" s="205" t="s">
        <v>497</v>
      </c>
      <c r="D526" s="205" t="s">
        <v>132</v>
      </c>
      <c r="E526" s="206" t="s">
        <v>498</v>
      </c>
      <c r="F526" s="207" t="s">
        <v>499</v>
      </c>
      <c r="G526" s="208" t="s">
        <v>320</v>
      </c>
      <c r="H526" s="272"/>
      <c r="I526" s="210"/>
      <c r="J526" s="210"/>
      <c r="K526" s="211">
        <f>ROUND(P526*H526,2)</f>
        <v>0</v>
      </c>
      <c r="L526" s="207" t="s">
        <v>136</v>
      </c>
      <c r="M526" s="42"/>
      <c r="N526" s="212" t="s">
        <v>1</v>
      </c>
      <c r="O526" s="213" t="s">
        <v>41</v>
      </c>
      <c r="P526" s="214">
        <f>I526+J526</f>
        <v>0</v>
      </c>
      <c r="Q526" s="214">
        <f>ROUND(I526*H526,2)</f>
        <v>0</v>
      </c>
      <c r="R526" s="214">
        <f>ROUND(J526*H526,2)</f>
        <v>0</v>
      </c>
      <c r="S526" s="78"/>
      <c r="T526" s="215">
        <f>S526*H526</f>
        <v>0</v>
      </c>
      <c r="U526" s="215">
        <v>0</v>
      </c>
      <c r="V526" s="215">
        <f>U526*H526</f>
        <v>0</v>
      </c>
      <c r="W526" s="215">
        <v>0</v>
      </c>
      <c r="X526" s="216">
        <f>W526*H526</f>
        <v>0</v>
      </c>
      <c r="AR526" s="16" t="s">
        <v>232</v>
      </c>
      <c r="AT526" s="16" t="s">
        <v>132</v>
      </c>
      <c r="AU526" s="16" t="s">
        <v>79</v>
      </c>
      <c r="AY526" s="16" t="s">
        <v>128</v>
      </c>
      <c r="BE526" s="217">
        <f>IF(O526="základní",K526,0)</f>
        <v>0</v>
      </c>
      <c r="BF526" s="217">
        <f>IF(O526="snížená",K526,0)</f>
        <v>0</v>
      </c>
      <c r="BG526" s="217">
        <f>IF(O526="zákl. přenesená",K526,0)</f>
        <v>0</v>
      </c>
      <c r="BH526" s="217">
        <f>IF(O526="sníž. přenesená",K526,0)</f>
        <v>0</v>
      </c>
      <c r="BI526" s="217">
        <f>IF(O526="nulová",K526,0)</f>
        <v>0</v>
      </c>
      <c r="BJ526" s="16" t="s">
        <v>77</v>
      </c>
      <c r="BK526" s="217">
        <f>ROUND(P526*H526,2)</f>
        <v>0</v>
      </c>
      <c r="BL526" s="16" t="s">
        <v>232</v>
      </c>
      <c r="BM526" s="16" t="s">
        <v>500</v>
      </c>
    </row>
    <row r="527" spans="2:63" s="10" customFormat="1" ht="22.8" customHeight="1">
      <c r="B527" s="189"/>
      <c r="C527" s="190"/>
      <c r="D527" s="191" t="s">
        <v>71</v>
      </c>
      <c r="E527" s="203" t="s">
        <v>501</v>
      </c>
      <c r="F527" s="203" t="s">
        <v>502</v>
      </c>
      <c r="G527" s="190"/>
      <c r="H527" s="190"/>
      <c r="I527" s="193"/>
      <c r="J527" s="193"/>
      <c r="K527" s="204">
        <f>BK527</f>
        <v>0</v>
      </c>
      <c r="L527" s="190"/>
      <c r="M527" s="194"/>
      <c r="N527" s="195"/>
      <c r="O527" s="196"/>
      <c r="P527" s="196"/>
      <c r="Q527" s="197">
        <f>SUM(Q528:Q557)</f>
        <v>0</v>
      </c>
      <c r="R527" s="197">
        <f>SUM(R528:R557)</f>
        <v>0</v>
      </c>
      <c r="S527" s="196"/>
      <c r="T527" s="198">
        <f>SUM(T528:T557)</f>
        <v>0</v>
      </c>
      <c r="U527" s="196"/>
      <c r="V527" s="198">
        <f>SUM(V528:V557)</f>
        <v>0</v>
      </c>
      <c r="W527" s="196"/>
      <c r="X527" s="199">
        <f>SUM(X528:X557)</f>
        <v>107.583935</v>
      </c>
      <c r="AR527" s="200" t="s">
        <v>79</v>
      </c>
      <c r="AT527" s="201" t="s">
        <v>71</v>
      </c>
      <c r="AU527" s="201" t="s">
        <v>77</v>
      </c>
      <c r="AY527" s="200" t="s">
        <v>128</v>
      </c>
      <c r="BK527" s="202">
        <f>SUM(BK528:BK557)</f>
        <v>0</v>
      </c>
    </row>
    <row r="528" spans="2:65" s="1" customFormat="1" ht="16.5" customHeight="1">
      <c r="B528" s="37"/>
      <c r="C528" s="205" t="s">
        <v>129</v>
      </c>
      <c r="D528" s="205" t="s">
        <v>132</v>
      </c>
      <c r="E528" s="206" t="s">
        <v>503</v>
      </c>
      <c r="F528" s="207" t="s">
        <v>504</v>
      </c>
      <c r="G528" s="208" t="s">
        <v>135</v>
      </c>
      <c r="H528" s="209">
        <v>747.915</v>
      </c>
      <c r="I528" s="210"/>
      <c r="J528" s="210"/>
      <c r="K528" s="211">
        <f>ROUND(P528*H528,2)</f>
        <v>0</v>
      </c>
      <c r="L528" s="207" t="s">
        <v>136</v>
      </c>
      <c r="M528" s="42"/>
      <c r="N528" s="212" t="s">
        <v>1</v>
      </c>
      <c r="O528" s="213" t="s">
        <v>41</v>
      </c>
      <c r="P528" s="214">
        <f>I528+J528</f>
        <v>0</v>
      </c>
      <c r="Q528" s="214">
        <f>ROUND(I528*H528,2)</f>
        <v>0</v>
      </c>
      <c r="R528" s="214">
        <f>ROUND(J528*H528,2)</f>
        <v>0</v>
      </c>
      <c r="S528" s="78"/>
      <c r="T528" s="215">
        <f>S528*H528</f>
        <v>0</v>
      </c>
      <c r="U528" s="215">
        <v>0</v>
      </c>
      <c r="V528" s="215">
        <f>U528*H528</f>
        <v>0</v>
      </c>
      <c r="W528" s="215">
        <v>0.031</v>
      </c>
      <c r="X528" s="216">
        <f>W528*H528</f>
        <v>23.185364999999997</v>
      </c>
      <c r="AR528" s="16" t="s">
        <v>232</v>
      </c>
      <c r="AT528" s="16" t="s">
        <v>132</v>
      </c>
      <c r="AU528" s="16" t="s">
        <v>79</v>
      </c>
      <c r="AY528" s="16" t="s">
        <v>128</v>
      </c>
      <c r="BE528" s="217">
        <f>IF(O528="základní",K528,0)</f>
        <v>0</v>
      </c>
      <c r="BF528" s="217">
        <f>IF(O528="snížená",K528,0)</f>
        <v>0</v>
      </c>
      <c r="BG528" s="217">
        <f>IF(O528="zákl. přenesená",K528,0)</f>
        <v>0</v>
      </c>
      <c r="BH528" s="217">
        <f>IF(O528="sníž. přenesená",K528,0)</f>
        <v>0</v>
      </c>
      <c r="BI528" s="217">
        <f>IF(O528="nulová",K528,0)</f>
        <v>0</v>
      </c>
      <c r="BJ528" s="16" t="s">
        <v>77</v>
      </c>
      <c r="BK528" s="217">
        <f>ROUND(P528*H528,2)</f>
        <v>0</v>
      </c>
      <c r="BL528" s="16" t="s">
        <v>232</v>
      </c>
      <c r="BM528" s="16" t="s">
        <v>505</v>
      </c>
    </row>
    <row r="529" spans="2:51" s="11" customFormat="1" ht="12">
      <c r="B529" s="218"/>
      <c r="C529" s="219"/>
      <c r="D529" s="220" t="s">
        <v>139</v>
      </c>
      <c r="E529" s="221" t="s">
        <v>1</v>
      </c>
      <c r="F529" s="222" t="s">
        <v>506</v>
      </c>
      <c r="G529" s="219"/>
      <c r="H529" s="221" t="s">
        <v>1</v>
      </c>
      <c r="I529" s="223"/>
      <c r="J529" s="223"/>
      <c r="K529" s="219"/>
      <c r="L529" s="219"/>
      <c r="M529" s="224"/>
      <c r="N529" s="225"/>
      <c r="O529" s="226"/>
      <c r="P529" s="226"/>
      <c r="Q529" s="226"/>
      <c r="R529" s="226"/>
      <c r="S529" s="226"/>
      <c r="T529" s="226"/>
      <c r="U529" s="226"/>
      <c r="V529" s="226"/>
      <c r="W529" s="226"/>
      <c r="X529" s="227"/>
      <c r="AT529" s="228" t="s">
        <v>139</v>
      </c>
      <c r="AU529" s="228" t="s">
        <v>79</v>
      </c>
      <c r="AV529" s="11" t="s">
        <v>77</v>
      </c>
      <c r="AW529" s="11" t="s">
        <v>5</v>
      </c>
      <c r="AX529" s="11" t="s">
        <v>72</v>
      </c>
      <c r="AY529" s="228" t="s">
        <v>128</v>
      </c>
    </row>
    <row r="530" spans="2:51" s="11" customFormat="1" ht="12">
      <c r="B530" s="218"/>
      <c r="C530" s="219"/>
      <c r="D530" s="220" t="s">
        <v>139</v>
      </c>
      <c r="E530" s="221" t="s">
        <v>1</v>
      </c>
      <c r="F530" s="222" t="s">
        <v>189</v>
      </c>
      <c r="G530" s="219"/>
      <c r="H530" s="221" t="s">
        <v>1</v>
      </c>
      <c r="I530" s="223"/>
      <c r="J530" s="223"/>
      <c r="K530" s="219"/>
      <c r="L530" s="219"/>
      <c r="M530" s="224"/>
      <c r="N530" s="225"/>
      <c r="O530" s="226"/>
      <c r="P530" s="226"/>
      <c r="Q530" s="226"/>
      <c r="R530" s="226"/>
      <c r="S530" s="226"/>
      <c r="T530" s="226"/>
      <c r="U530" s="226"/>
      <c r="V530" s="226"/>
      <c r="W530" s="226"/>
      <c r="X530" s="227"/>
      <c r="AT530" s="228" t="s">
        <v>139</v>
      </c>
      <c r="AU530" s="228" t="s">
        <v>79</v>
      </c>
      <c r="AV530" s="11" t="s">
        <v>77</v>
      </c>
      <c r="AW530" s="11" t="s">
        <v>5</v>
      </c>
      <c r="AX530" s="11" t="s">
        <v>72</v>
      </c>
      <c r="AY530" s="228" t="s">
        <v>128</v>
      </c>
    </row>
    <row r="531" spans="2:51" s="12" customFormat="1" ht="12">
      <c r="B531" s="229"/>
      <c r="C531" s="230"/>
      <c r="D531" s="220" t="s">
        <v>139</v>
      </c>
      <c r="E531" s="231" t="s">
        <v>1</v>
      </c>
      <c r="F531" s="232" t="s">
        <v>507</v>
      </c>
      <c r="G531" s="230"/>
      <c r="H531" s="233">
        <v>747.915</v>
      </c>
      <c r="I531" s="234"/>
      <c r="J531" s="234"/>
      <c r="K531" s="230"/>
      <c r="L531" s="230"/>
      <c r="M531" s="235"/>
      <c r="N531" s="236"/>
      <c r="O531" s="237"/>
      <c r="P531" s="237"/>
      <c r="Q531" s="237"/>
      <c r="R531" s="237"/>
      <c r="S531" s="237"/>
      <c r="T531" s="237"/>
      <c r="U531" s="237"/>
      <c r="V531" s="237"/>
      <c r="W531" s="237"/>
      <c r="X531" s="238"/>
      <c r="AT531" s="239" t="s">
        <v>139</v>
      </c>
      <c r="AU531" s="239" t="s">
        <v>79</v>
      </c>
      <c r="AV531" s="12" t="s">
        <v>79</v>
      </c>
      <c r="AW531" s="12" t="s">
        <v>5</v>
      </c>
      <c r="AX531" s="12" t="s">
        <v>72</v>
      </c>
      <c r="AY531" s="239" t="s">
        <v>128</v>
      </c>
    </row>
    <row r="532" spans="2:51" s="14" customFormat="1" ht="12">
      <c r="B532" s="251"/>
      <c r="C532" s="252"/>
      <c r="D532" s="220" t="s">
        <v>139</v>
      </c>
      <c r="E532" s="253" t="s">
        <v>1</v>
      </c>
      <c r="F532" s="254" t="s">
        <v>191</v>
      </c>
      <c r="G532" s="252"/>
      <c r="H532" s="255">
        <v>747.915</v>
      </c>
      <c r="I532" s="256"/>
      <c r="J532" s="256"/>
      <c r="K532" s="252"/>
      <c r="L532" s="252"/>
      <c r="M532" s="257"/>
      <c r="N532" s="258"/>
      <c r="O532" s="259"/>
      <c r="P532" s="259"/>
      <c r="Q532" s="259"/>
      <c r="R532" s="259"/>
      <c r="S532" s="259"/>
      <c r="T532" s="259"/>
      <c r="U532" s="259"/>
      <c r="V532" s="259"/>
      <c r="W532" s="259"/>
      <c r="X532" s="260"/>
      <c r="AT532" s="261" t="s">
        <v>139</v>
      </c>
      <c r="AU532" s="261" t="s">
        <v>79</v>
      </c>
      <c r="AV532" s="14" t="s">
        <v>129</v>
      </c>
      <c r="AW532" s="14" t="s">
        <v>5</v>
      </c>
      <c r="AX532" s="14" t="s">
        <v>72</v>
      </c>
      <c r="AY532" s="261" t="s">
        <v>128</v>
      </c>
    </row>
    <row r="533" spans="2:51" s="13" customFormat="1" ht="12">
      <c r="B533" s="240"/>
      <c r="C533" s="241"/>
      <c r="D533" s="220" t="s">
        <v>139</v>
      </c>
      <c r="E533" s="242" t="s">
        <v>1</v>
      </c>
      <c r="F533" s="243" t="s">
        <v>142</v>
      </c>
      <c r="G533" s="241"/>
      <c r="H533" s="244">
        <v>747.915</v>
      </c>
      <c r="I533" s="245"/>
      <c r="J533" s="245"/>
      <c r="K533" s="241"/>
      <c r="L533" s="241"/>
      <c r="M533" s="246"/>
      <c r="N533" s="247"/>
      <c r="O533" s="248"/>
      <c r="P533" s="248"/>
      <c r="Q533" s="248"/>
      <c r="R533" s="248"/>
      <c r="S533" s="248"/>
      <c r="T533" s="248"/>
      <c r="U533" s="248"/>
      <c r="V533" s="248"/>
      <c r="W533" s="248"/>
      <c r="X533" s="249"/>
      <c r="AT533" s="250" t="s">
        <v>139</v>
      </c>
      <c r="AU533" s="250" t="s">
        <v>79</v>
      </c>
      <c r="AV533" s="13" t="s">
        <v>137</v>
      </c>
      <c r="AW533" s="13" t="s">
        <v>5</v>
      </c>
      <c r="AX533" s="13" t="s">
        <v>77</v>
      </c>
      <c r="AY533" s="250" t="s">
        <v>128</v>
      </c>
    </row>
    <row r="534" spans="2:65" s="1" customFormat="1" ht="16.5" customHeight="1">
      <c r="B534" s="37"/>
      <c r="C534" s="205" t="s">
        <v>137</v>
      </c>
      <c r="D534" s="205" t="s">
        <v>132</v>
      </c>
      <c r="E534" s="206" t="s">
        <v>508</v>
      </c>
      <c r="F534" s="207" t="s">
        <v>509</v>
      </c>
      <c r="G534" s="208" t="s">
        <v>135</v>
      </c>
      <c r="H534" s="209">
        <v>746.89</v>
      </c>
      <c r="I534" s="210"/>
      <c r="J534" s="210"/>
      <c r="K534" s="211">
        <f>ROUND(P534*H534,2)</f>
        <v>0</v>
      </c>
      <c r="L534" s="207" t="s">
        <v>1</v>
      </c>
      <c r="M534" s="42"/>
      <c r="N534" s="212" t="s">
        <v>1</v>
      </c>
      <c r="O534" s="213" t="s">
        <v>41</v>
      </c>
      <c r="P534" s="214">
        <f>I534+J534</f>
        <v>0</v>
      </c>
      <c r="Q534" s="214">
        <f>ROUND(I534*H534,2)</f>
        <v>0</v>
      </c>
      <c r="R534" s="214">
        <f>ROUND(J534*H534,2)</f>
        <v>0</v>
      </c>
      <c r="S534" s="78"/>
      <c r="T534" s="215">
        <f>S534*H534</f>
        <v>0</v>
      </c>
      <c r="U534" s="215">
        <v>0</v>
      </c>
      <c r="V534" s="215">
        <f>U534*H534</f>
        <v>0</v>
      </c>
      <c r="W534" s="215">
        <v>0.113</v>
      </c>
      <c r="X534" s="216">
        <f>W534*H534</f>
        <v>84.39857</v>
      </c>
      <c r="AR534" s="16" t="s">
        <v>232</v>
      </c>
      <c r="AT534" s="16" t="s">
        <v>132</v>
      </c>
      <c r="AU534" s="16" t="s">
        <v>79</v>
      </c>
      <c r="AY534" s="16" t="s">
        <v>128</v>
      </c>
      <c r="BE534" s="217">
        <f>IF(O534="základní",K534,0)</f>
        <v>0</v>
      </c>
      <c r="BF534" s="217">
        <f>IF(O534="snížená",K534,0)</f>
        <v>0</v>
      </c>
      <c r="BG534" s="217">
        <f>IF(O534="zákl. přenesená",K534,0)</f>
        <v>0</v>
      </c>
      <c r="BH534" s="217">
        <f>IF(O534="sníž. přenesená",K534,0)</f>
        <v>0</v>
      </c>
      <c r="BI534" s="217">
        <f>IF(O534="nulová",K534,0)</f>
        <v>0</v>
      </c>
      <c r="BJ534" s="16" t="s">
        <v>77</v>
      </c>
      <c r="BK534" s="217">
        <f>ROUND(P534*H534,2)</f>
        <v>0</v>
      </c>
      <c r="BL534" s="16" t="s">
        <v>232</v>
      </c>
      <c r="BM534" s="16" t="s">
        <v>510</v>
      </c>
    </row>
    <row r="535" spans="2:51" s="11" customFormat="1" ht="12">
      <c r="B535" s="218"/>
      <c r="C535" s="219"/>
      <c r="D535" s="220" t="s">
        <v>139</v>
      </c>
      <c r="E535" s="221" t="s">
        <v>1</v>
      </c>
      <c r="F535" s="222" t="s">
        <v>189</v>
      </c>
      <c r="G535" s="219"/>
      <c r="H535" s="221" t="s">
        <v>1</v>
      </c>
      <c r="I535" s="223"/>
      <c r="J535" s="223"/>
      <c r="K535" s="219"/>
      <c r="L535" s="219"/>
      <c r="M535" s="224"/>
      <c r="N535" s="225"/>
      <c r="O535" s="226"/>
      <c r="P535" s="226"/>
      <c r="Q535" s="226"/>
      <c r="R535" s="226"/>
      <c r="S535" s="226"/>
      <c r="T535" s="226"/>
      <c r="U535" s="226"/>
      <c r="V535" s="226"/>
      <c r="W535" s="226"/>
      <c r="X535" s="227"/>
      <c r="AT535" s="228" t="s">
        <v>139</v>
      </c>
      <c r="AU535" s="228" t="s">
        <v>79</v>
      </c>
      <c r="AV535" s="11" t="s">
        <v>77</v>
      </c>
      <c r="AW535" s="11" t="s">
        <v>5</v>
      </c>
      <c r="AX535" s="11" t="s">
        <v>72</v>
      </c>
      <c r="AY535" s="228" t="s">
        <v>128</v>
      </c>
    </row>
    <row r="536" spans="2:51" s="12" customFormat="1" ht="12">
      <c r="B536" s="229"/>
      <c r="C536" s="230"/>
      <c r="D536" s="220" t="s">
        <v>139</v>
      </c>
      <c r="E536" s="231" t="s">
        <v>1</v>
      </c>
      <c r="F536" s="232" t="s">
        <v>511</v>
      </c>
      <c r="G536" s="230"/>
      <c r="H536" s="233">
        <v>746.89</v>
      </c>
      <c r="I536" s="234"/>
      <c r="J536" s="234"/>
      <c r="K536" s="230"/>
      <c r="L536" s="230"/>
      <c r="M536" s="235"/>
      <c r="N536" s="236"/>
      <c r="O536" s="237"/>
      <c r="P536" s="237"/>
      <c r="Q536" s="237"/>
      <c r="R536" s="237"/>
      <c r="S536" s="237"/>
      <c r="T536" s="237"/>
      <c r="U536" s="237"/>
      <c r="V536" s="237"/>
      <c r="W536" s="237"/>
      <c r="X536" s="238"/>
      <c r="AT536" s="239" t="s">
        <v>139</v>
      </c>
      <c r="AU536" s="239" t="s">
        <v>79</v>
      </c>
      <c r="AV536" s="12" t="s">
        <v>79</v>
      </c>
      <c r="AW536" s="12" t="s">
        <v>5</v>
      </c>
      <c r="AX536" s="12" t="s">
        <v>72</v>
      </c>
      <c r="AY536" s="239" t="s">
        <v>128</v>
      </c>
    </row>
    <row r="537" spans="2:51" s="14" customFormat="1" ht="12">
      <c r="B537" s="251"/>
      <c r="C537" s="252"/>
      <c r="D537" s="220" t="s">
        <v>139</v>
      </c>
      <c r="E537" s="253" t="s">
        <v>1</v>
      </c>
      <c r="F537" s="254" t="s">
        <v>191</v>
      </c>
      <c r="G537" s="252"/>
      <c r="H537" s="255">
        <v>746.89</v>
      </c>
      <c r="I537" s="256"/>
      <c r="J537" s="256"/>
      <c r="K537" s="252"/>
      <c r="L537" s="252"/>
      <c r="M537" s="257"/>
      <c r="N537" s="258"/>
      <c r="O537" s="259"/>
      <c r="P537" s="259"/>
      <c r="Q537" s="259"/>
      <c r="R537" s="259"/>
      <c r="S537" s="259"/>
      <c r="T537" s="259"/>
      <c r="U537" s="259"/>
      <c r="V537" s="259"/>
      <c r="W537" s="259"/>
      <c r="X537" s="260"/>
      <c r="AT537" s="261" t="s">
        <v>139</v>
      </c>
      <c r="AU537" s="261" t="s">
        <v>79</v>
      </c>
      <c r="AV537" s="14" t="s">
        <v>129</v>
      </c>
      <c r="AW537" s="14" t="s">
        <v>5</v>
      </c>
      <c r="AX537" s="14" t="s">
        <v>72</v>
      </c>
      <c r="AY537" s="261" t="s">
        <v>128</v>
      </c>
    </row>
    <row r="538" spans="2:51" s="13" customFormat="1" ht="12">
      <c r="B538" s="240"/>
      <c r="C538" s="241"/>
      <c r="D538" s="220" t="s">
        <v>139</v>
      </c>
      <c r="E538" s="242" t="s">
        <v>1</v>
      </c>
      <c r="F538" s="243" t="s">
        <v>142</v>
      </c>
      <c r="G538" s="241"/>
      <c r="H538" s="244">
        <v>746.89</v>
      </c>
      <c r="I538" s="245"/>
      <c r="J538" s="245"/>
      <c r="K538" s="241"/>
      <c r="L538" s="241"/>
      <c r="M538" s="246"/>
      <c r="N538" s="247"/>
      <c r="O538" s="248"/>
      <c r="P538" s="248"/>
      <c r="Q538" s="248"/>
      <c r="R538" s="248"/>
      <c r="S538" s="248"/>
      <c r="T538" s="248"/>
      <c r="U538" s="248"/>
      <c r="V538" s="248"/>
      <c r="W538" s="248"/>
      <c r="X538" s="249"/>
      <c r="AT538" s="250" t="s">
        <v>139</v>
      </c>
      <c r="AU538" s="250" t="s">
        <v>79</v>
      </c>
      <c r="AV538" s="13" t="s">
        <v>137</v>
      </c>
      <c r="AW538" s="13" t="s">
        <v>5</v>
      </c>
      <c r="AX538" s="13" t="s">
        <v>77</v>
      </c>
      <c r="AY538" s="250" t="s">
        <v>128</v>
      </c>
    </row>
    <row r="539" spans="2:65" s="1" customFormat="1" ht="22.5" customHeight="1">
      <c r="B539" s="37"/>
      <c r="C539" s="205" t="s">
        <v>512</v>
      </c>
      <c r="D539" s="205" t="s">
        <v>132</v>
      </c>
      <c r="E539" s="206" t="s">
        <v>513</v>
      </c>
      <c r="F539" s="207" t="s">
        <v>514</v>
      </c>
      <c r="G539" s="208" t="s">
        <v>515</v>
      </c>
      <c r="H539" s="209">
        <v>110.7</v>
      </c>
      <c r="I539" s="210"/>
      <c r="J539" s="210"/>
      <c r="K539" s="211">
        <f>ROUND(P539*H539,2)</f>
        <v>0</v>
      </c>
      <c r="L539" s="207" t="s">
        <v>1</v>
      </c>
      <c r="M539" s="42"/>
      <c r="N539" s="212" t="s">
        <v>1</v>
      </c>
      <c r="O539" s="213" t="s">
        <v>41</v>
      </c>
      <c r="P539" s="214">
        <f>I539+J539</f>
        <v>0</v>
      </c>
      <c r="Q539" s="214">
        <f>ROUND(I539*H539,2)</f>
        <v>0</v>
      </c>
      <c r="R539" s="214">
        <f>ROUND(J539*H539,2)</f>
        <v>0</v>
      </c>
      <c r="S539" s="78"/>
      <c r="T539" s="215">
        <f>S539*H539</f>
        <v>0</v>
      </c>
      <c r="U539" s="215">
        <v>0</v>
      </c>
      <c r="V539" s="215">
        <f>U539*H539</f>
        <v>0</v>
      </c>
      <c r="W539" s="215">
        <v>0</v>
      </c>
      <c r="X539" s="216">
        <f>W539*H539</f>
        <v>0</v>
      </c>
      <c r="AR539" s="16" t="s">
        <v>232</v>
      </c>
      <c r="AT539" s="16" t="s">
        <v>132</v>
      </c>
      <c r="AU539" s="16" t="s">
        <v>79</v>
      </c>
      <c r="AY539" s="16" t="s">
        <v>128</v>
      </c>
      <c r="BE539" s="217">
        <f>IF(O539="základní",K539,0)</f>
        <v>0</v>
      </c>
      <c r="BF539" s="217">
        <f>IF(O539="snížená",K539,0)</f>
        <v>0</v>
      </c>
      <c r="BG539" s="217">
        <f>IF(O539="zákl. přenesená",K539,0)</f>
        <v>0</v>
      </c>
      <c r="BH539" s="217">
        <f>IF(O539="sníž. přenesená",K539,0)</f>
        <v>0</v>
      </c>
      <c r="BI539" s="217">
        <f>IF(O539="nulová",K539,0)</f>
        <v>0</v>
      </c>
      <c r="BJ539" s="16" t="s">
        <v>77</v>
      </c>
      <c r="BK539" s="217">
        <f>ROUND(P539*H539,2)</f>
        <v>0</v>
      </c>
      <c r="BL539" s="16" t="s">
        <v>232</v>
      </c>
      <c r="BM539" s="16" t="s">
        <v>516</v>
      </c>
    </row>
    <row r="540" spans="2:51" s="11" customFormat="1" ht="12">
      <c r="B540" s="218"/>
      <c r="C540" s="219"/>
      <c r="D540" s="220" t="s">
        <v>139</v>
      </c>
      <c r="E540" s="221" t="s">
        <v>1</v>
      </c>
      <c r="F540" s="222" t="s">
        <v>140</v>
      </c>
      <c r="G540" s="219"/>
      <c r="H540" s="221" t="s">
        <v>1</v>
      </c>
      <c r="I540" s="223"/>
      <c r="J540" s="223"/>
      <c r="K540" s="219"/>
      <c r="L540" s="219"/>
      <c r="M540" s="224"/>
      <c r="N540" s="225"/>
      <c r="O540" s="226"/>
      <c r="P540" s="226"/>
      <c r="Q540" s="226"/>
      <c r="R540" s="226"/>
      <c r="S540" s="226"/>
      <c r="T540" s="226"/>
      <c r="U540" s="226"/>
      <c r="V540" s="226"/>
      <c r="W540" s="226"/>
      <c r="X540" s="227"/>
      <c r="AT540" s="228" t="s">
        <v>139</v>
      </c>
      <c r="AU540" s="228" t="s">
        <v>79</v>
      </c>
      <c r="AV540" s="11" t="s">
        <v>77</v>
      </c>
      <c r="AW540" s="11" t="s">
        <v>5</v>
      </c>
      <c r="AX540" s="11" t="s">
        <v>72</v>
      </c>
      <c r="AY540" s="228" t="s">
        <v>128</v>
      </c>
    </row>
    <row r="541" spans="2:51" s="11" customFormat="1" ht="12">
      <c r="B541" s="218"/>
      <c r="C541" s="219"/>
      <c r="D541" s="220" t="s">
        <v>139</v>
      </c>
      <c r="E541" s="221" t="s">
        <v>1</v>
      </c>
      <c r="F541" s="222" t="s">
        <v>241</v>
      </c>
      <c r="G541" s="219"/>
      <c r="H541" s="221" t="s">
        <v>1</v>
      </c>
      <c r="I541" s="223"/>
      <c r="J541" s="223"/>
      <c r="K541" s="219"/>
      <c r="L541" s="219"/>
      <c r="M541" s="224"/>
      <c r="N541" s="225"/>
      <c r="O541" s="226"/>
      <c r="P541" s="226"/>
      <c r="Q541" s="226"/>
      <c r="R541" s="226"/>
      <c r="S541" s="226"/>
      <c r="T541" s="226"/>
      <c r="U541" s="226"/>
      <c r="V541" s="226"/>
      <c r="W541" s="226"/>
      <c r="X541" s="227"/>
      <c r="AT541" s="228" t="s">
        <v>139</v>
      </c>
      <c r="AU541" s="228" t="s">
        <v>79</v>
      </c>
      <c r="AV541" s="11" t="s">
        <v>77</v>
      </c>
      <c r="AW541" s="11" t="s">
        <v>5</v>
      </c>
      <c r="AX541" s="11" t="s">
        <v>72</v>
      </c>
      <c r="AY541" s="228" t="s">
        <v>128</v>
      </c>
    </row>
    <row r="542" spans="2:51" s="12" customFormat="1" ht="12">
      <c r="B542" s="229"/>
      <c r="C542" s="230"/>
      <c r="D542" s="220" t="s">
        <v>139</v>
      </c>
      <c r="E542" s="231" t="s">
        <v>1</v>
      </c>
      <c r="F542" s="232" t="s">
        <v>433</v>
      </c>
      <c r="G542" s="230"/>
      <c r="H542" s="233">
        <v>110.7</v>
      </c>
      <c r="I542" s="234"/>
      <c r="J542" s="234"/>
      <c r="K542" s="230"/>
      <c r="L542" s="230"/>
      <c r="M542" s="235"/>
      <c r="N542" s="236"/>
      <c r="O542" s="237"/>
      <c r="P542" s="237"/>
      <c r="Q542" s="237"/>
      <c r="R542" s="237"/>
      <c r="S542" s="237"/>
      <c r="T542" s="237"/>
      <c r="U542" s="237"/>
      <c r="V542" s="237"/>
      <c r="W542" s="237"/>
      <c r="X542" s="238"/>
      <c r="AT542" s="239" t="s">
        <v>139</v>
      </c>
      <c r="AU542" s="239" t="s">
        <v>79</v>
      </c>
      <c r="AV542" s="12" t="s">
        <v>79</v>
      </c>
      <c r="AW542" s="12" t="s">
        <v>5</v>
      </c>
      <c r="AX542" s="12" t="s">
        <v>72</v>
      </c>
      <c r="AY542" s="239" t="s">
        <v>128</v>
      </c>
    </row>
    <row r="543" spans="2:51" s="14" customFormat="1" ht="12">
      <c r="B543" s="251"/>
      <c r="C543" s="252"/>
      <c r="D543" s="220" t="s">
        <v>139</v>
      </c>
      <c r="E543" s="253" t="s">
        <v>1</v>
      </c>
      <c r="F543" s="254" t="s">
        <v>153</v>
      </c>
      <c r="G543" s="252"/>
      <c r="H543" s="255">
        <v>110.7</v>
      </c>
      <c r="I543" s="256"/>
      <c r="J543" s="256"/>
      <c r="K543" s="252"/>
      <c r="L543" s="252"/>
      <c r="M543" s="257"/>
      <c r="N543" s="258"/>
      <c r="O543" s="259"/>
      <c r="P543" s="259"/>
      <c r="Q543" s="259"/>
      <c r="R543" s="259"/>
      <c r="S543" s="259"/>
      <c r="T543" s="259"/>
      <c r="U543" s="259"/>
      <c r="V543" s="259"/>
      <c r="W543" s="259"/>
      <c r="X543" s="260"/>
      <c r="AT543" s="261" t="s">
        <v>139</v>
      </c>
      <c r="AU543" s="261" t="s">
        <v>79</v>
      </c>
      <c r="AV543" s="14" t="s">
        <v>129</v>
      </c>
      <c r="AW543" s="14" t="s">
        <v>5</v>
      </c>
      <c r="AX543" s="14" t="s">
        <v>72</v>
      </c>
      <c r="AY543" s="261" t="s">
        <v>128</v>
      </c>
    </row>
    <row r="544" spans="2:51" s="13" customFormat="1" ht="12">
      <c r="B544" s="240"/>
      <c r="C544" s="241"/>
      <c r="D544" s="220" t="s">
        <v>139</v>
      </c>
      <c r="E544" s="242" t="s">
        <v>1</v>
      </c>
      <c r="F544" s="243" t="s">
        <v>142</v>
      </c>
      <c r="G544" s="241"/>
      <c r="H544" s="244">
        <v>110.7</v>
      </c>
      <c r="I544" s="245"/>
      <c r="J544" s="245"/>
      <c r="K544" s="241"/>
      <c r="L544" s="241"/>
      <c r="M544" s="246"/>
      <c r="N544" s="247"/>
      <c r="O544" s="248"/>
      <c r="P544" s="248"/>
      <c r="Q544" s="248"/>
      <c r="R544" s="248"/>
      <c r="S544" s="248"/>
      <c r="T544" s="248"/>
      <c r="U544" s="248"/>
      <c r="V544" s="248"/>
      <c r="W544" s="248"/>
      <c r="X544" s="249"/>
      <c r="AT544" s="250" t="s">
        <v>139</v>
      </c>
      <c r="AU544" s="250" t="s">
        <v>79</v>
      </c>
      <c r="AV544" s="13" t="s">
        <v>137</v>
      </c>
      <c r="AW544" s="13" t="s">
        <v>5</v>
      </c>
      <c r="AX544" s="13" t="s">
        <v>77</v>
      </c>
      <c r="AY544" s="250" t="s">
        <v>128</v>
      </c>
    </row>
    <row r="545" spans="2:65" s="1" customFormat="1" ht="16.5" customHeight="1">
      <c r="B545" s="37"/>
      <c r="C545" s="205" t="s">
        <v>517</v>
      </c>
      <c r="D545" s="205" t="s">
        <v>132</v>
      </c>
      <c r="E545" s="206" t="s">
        <v>518</v>
      </c>
      <c r="F545" s="207" t="s">
        <v>519</v>
      </c>
      <c r="G545" s="208" t="s">
        <v>515</v>
      </c>
      <c r="H545" s="209">
        <v>26.1</v>
      </c>
      <c r="I545" s="210"/>
      <c r="J545" s="210"/>
      <c r="K545" s="211">
        <f>ROUND(P545*H545,2)</f>
        <v>0</v>
      </c>
      <c r="L545" s="207" t="s">
        <v>1</v>
      </c>
      <c r="M545" s="42"/>
      <c r="N545" s="212" t="s">
        <v>1</v>
      </c>
      <c r="O545" s="213" t="s">
        <v>41</v>
      </c>
      <c r="P545" s="214">
        <f>I545+J545</f>
        <v>0</v>
      </c>
      <c r="Q545" s="214">
        <f>ROUND(I545*H545,2)</f>
        <v>0</v>
      </c>
      <c r="R545" s="214">
        <f>ROUND(J545*H545,2)</f>
        <v>0</v>
      </c>
      <c r="S545" s="78"/>
      <c r="T545" s="215">
        <f>S545*H545</f>
        <v>0</v>
      </c>
      <c r="U545" s="215">
        <v>0</v>
      </c>
      <c r="V545" s="215">
        <f>U545*H545</f>
        <v>0</v>
      </c>
      <c r="W545" s="215">
        <v>0</v>
      </c>
      <c r="X545" s="216">
        <f>W545*H545</f>
        <v>0</v>
      </c>
      <c r="AR545" s="16" t="s">
        <v>232</v>
      </c>
      <c r="AT545" s="16" t="s">
        <v>132</v>
      </c>
      <c r="AU545" s="16" t="s">
        <v>79</v>
      </c>
      <c r="AY545" s="16" t="s">
        <v>128</v>
      </c>
      <c r="BE545" s="217">
        <f>IF(O545="základní",K545,0)</f>
        <v>0</v>
      </c>
      <c r="BF545" s="217">
        <f>IF(O545="snížená",K545,0)</f>
        <v>0</v>
      </c>
      <c r="BG545" s="217">
        <f>IF(O545="zákl. přenesená",K545,0)</f>
        <v>0</v>
      </c>
      <c r="BH545" s="217">
        <f>IF(O545="sníž. přenesená",K545,0)</f>
        <v>0</v>
      </c>
      <c r="BI545" s="217">
        <f>IF(O545="nulová",K545,0)</f>
        <v>0</v>
      </c>
      <c r="BJ545" s="16" t="s">
        <v>77</v>
      </c>
      <c r="BK545" s="217">
        <f>ROUND(P545*H545,2)</f>
        <v>0</v>
      </c>
      <c r="BL545" s="16" t="s">
        <v>232</v>
      </c>
      <c r="BM545" s="16" t="s">
        <v>520</v>
      </c>
    </row>
    <row r="546" spans="2:51" s="11" customFormat="1" ht="12">
      <c r="B546" s="218"/>
      <c r="C546" s="219"/>
      <c r="D546" s="220" t="s">
        <v>139</v>
      </c>
      <c r="E546" s="221" t="s">
        <v>1</v>
      </c>
      <c r="F546" s="222" t="s">
        <v>140</v>
      </c>
      <c r="G546" s="219"/>
      <c r="H546" s="221" t="s">
        <v>1</v>
      </c>
      <c r="I546" s="223"/>
      <c r="J546" s="223"/>
      <c r="K546" s="219"/>
      <c r="L546" s="219"/>
      <c r="M546" s="224"/>
      <c r="N546" s="225"/>
      <c r="O546" s="226"/>
      <c r="P546" s="226"/>
      <c r="Q546" s="226"/>
      <c r="R546" s="226"/>
      <c r="S546" s="226"/>
      <c r="T546" s="226"/>
      <c r="U546" s="226"/>
      <c r="V546" s="226"/>
      <c r="W546" s="226"/>
      <c r="X546" s="227"/>
      <c r="AT546" s="228" t="s">
        <v>139</v>
      </c>
      <c r="AU546" s="228" t="s">
        <v>79</v>
      </c>
      <c r="AV546" s="11" t="s">
        <v>77</v>
      </c>
      <c r="AW546" s="11" t="s">
        <v>5</v>
      </c>
      <c r="AX546" s="11" t="s">
        <v>72</v>
      </c>
      <c r="AY546" s="228" t="s">
        <v>128</v>
      </c>
    </row>
    <row r="547" spans="2:51" s="11" customFormat="1" ht="12">
      <c r="B547" s="218"/>
      <c r="C547" s="219"/>
      <c r="D547" s="220" t="s">
        <v>139</v>
      </c>
      <c r="E547" s="221" t="s">
        <v>1</v>
      </c>
      <c r="F547" s="222" t="s">
        <v>243</v>
      </c>
      <c r="G547" s="219"/>
      <c r="H547" s="221" t="s">
        <v>1</v>
      </c>
      <c r="I547" s="223"/>
      <c r="J547" s="223"/>
      <c r="K547" s="219"/>
      <c r="L547" s="219"/>
      <c r="M547" s="224"/>
      <c r="N547" s="225"/>
      <c r="O547" s="226"/>
      <c r="P547" s="226"/>
      <c r="Q547" s="226"/>
      <c r="R547" s="226"/>
      <c r="S547" s="226"/>
      <c r="T547" s="226"/>
      <c r="U547" s="226"/>
      <c r="V547" s="226"/>
      <c r="W547" s="226"/>
      <c r="X547" s="227"/>
      <c r="AT547" s="228" t="s">
        <v>139</v>
      </c>
      <c r="AU547" s="228" t="s">
        <v>79</v>
      </c>
      <c r="AV547" s="11" t="s">
        <v>77</v>
      </c>
      <c r="AW547" s="11" t="s">
        <v>5</v>
      </c>
      <c r="AX547" s="11" t="s">
        <v>72</v>
      </c>
      <c r="AY547" s="228" t="s">
        <v>128</v>
      </c>
    </row>
    <row r="548" spans="2:51" s="12" customFormat="1" ht="12">
      <c r="B548" s="229"/>
      <c r="C548" s="230"/>
      <c r="D548" s="220" t="s">
        <v>139</v>
      </c>
      <c r="E548" s="231" t="s">
        <v>1</v>
      </c>
      <c r="F548" s="232" t="s">
        <v>521</v>
      </c>
      <c r="G548" s="230"/>
      <c r="H548" s="233">
        <v>26.1</v>
      </c>
      <c r="I548" s="234"/>
      <c r="J548" s="234"/>
      <c r="K548" s="230"/>
      <c r="L548" s="230"/>
      <c r="M548" s="235"/>
      <c r="N548" s="236"/>
      <c r="O548" s="237"/>
      <c r="P548" s="237"/>
      <c r="Q548" s="237"/>
      <c r="R548" s="237"/>
      <c r="S548" s="237"/>
      <c r="T548" s="237"/>
      <c r="U548" s="237"/>
      <c r="V548" s="237"/>
      <c r="W548" s="237"/>
      <c r="X548" s="238"/>
      <c r="AT548" s="239" t="s">
        <v>139</v>
      </c>
      <c r="AU548" s="239" t="s">
        <v>79</v>
      </c>
      <c r="AV548" s="12" t="s">
        <v>79</v>
      </c>
      <c r="AW548" s="12" t="s">
        <v>5</v>
      </c>
      <c r="AX548" s="12" t="s">
        <v>72</v>
      </c>
      <c r="AY548" s="239" t="s">
        <v>128</v>
      </c>
    </row>
    <row r="549" spans="2:51" s="14" customFormat="1" ht="12">
      <c r="B549" s="251"/>
      <c r="C549" s="252"/>
      <c r="D549" s="220" t="s">
        <v>139</v>
      </c>
      <c r="E549" s="253" t="s">
        <v>1</v>
      </c>
      <c r="F549" s="254" t="s">
        <v>153</v>
      </c>
      <c r="G549" s="252"/>
      <c r="H549" s="255">
        <v>26.1</v>
      </c>
      <c r="I549" s="256"/>
      <c r="J549" s="256"/>
      <c r="K549" s="252"/>
      <c r="L549" s="252"/>
      <c r="M549" s="257"/>
      <c r="N549" s="258"/>
      <c r="O549" s="259"/>
      <c r="P549" s="259"/>
      <c r="Q549" s="259"/>
      <c r="R549" s="259"/>
      <c r="S549" s="259"/>
      <c r="T549" s="259"/>
      <c r="U549" s="259"/>
      <c r="V549" s="259"/>
      <c r="W549" s="259"/>
      <c r="X549" s="260"/>
      <c r="AT549" s="261" t="s">
        <v>139</v>
      </c>
      <c r="AU549" s="261" t="s">
        <v>79</v>
      </c>
      <c r="AV549" s="14" t="s">
        <v>129</v>
      </c>
      <c r="AW549" s="14" t="s">
        <v>5</v>
      </c>
      <c r="AX549" s="14" t="s">
        <v>72</v>
      </c>
      <c r="AY549" s="261" t="s">
        <v>128</v>
      </c>
    </row>
    <row r="550" spans="2:51" s="13" customFormat="1" ht="12">
      <c r="B550" s="240"/>
      <c r="C550" s="241"/>
      <c r="D550" s="220" t="s">
        <v>139</v>
      </c>
      <c r="E550" s="242" t="s">
        <v>1</v>
      </c>
      <c r="F550" s="243" t="s">
        <v>142</v>
      </c>
      <c r="G550" s="241"/>
      <c r="H550" s="244">
        <v>26.1</v>
      </c>
      <c r="I550" s="245"/>
      <c r="J550" s="245"/>
      <c r="K550" s="241"/>
      <c r="L550" s="241"/>
      <c r="M550" s="246"/>
      <c r="N550" s="247"/>
      <c r="O550" s="248"/>
      <c r="P550" s="248"/>
      <c r="Q550" s="248"/>
      <c r="R550" s="248"/>
      <c r="S550" s="248"/>
      <c r="T550" s="248"/>
      <c r="U550" s="248"/>
      <c r="V550" s="248"/>
      <c r="W550" s="248"/>
      <c r="X550" s="249"/>
      <c r="AT550" s="250" t="s">
        <v>139</v>
      </c>
      <c r="AU550" s="250" t="s">
        <v>79</v>
      </c>
      <c r="AV550" s="13" t="s">
        <v>137</v>
      </c>
      <c r="AW550" s="13" t="s">
        <v>5</v>
      </c>
      <c r="AX550" s="13" t="s">
        <v>77</v>
      </c>
      <c r="AY550" s="250" t="s">
        <v>128</v>
      </c>
    </row>
    <row r="551" spans="2:65" s="1" customFormat="1" ht="16.5" customHeight="1">
      <c r="B551" s="37"/>
      <c r="C551" s="205" t="s">
        <v>522</v>
      </c>
      <c r="D551" s="205" t="s">
        <v>132</v>
      </c>
      <c r="E551" s="206" t="s">
        <v>523</v>
      </c>
      <c r="F551" s="207" t="s">
        <v>524</v>
      </c>
      <c r="G551" s="208" t="s">
        <v>135</v>
      </c>
      <c r="H551" s="209">
        <v>11.616</v>
      </c>
      <c r="I551" s="210"/>
      <c r="J551" s="210"/>
      <c r="K551" s="211">
        <f>ROUND(P551*H551,2)</f>
        <v>0</v>
      </c>
      <c r="L551" s="207" t="s">
        <v>1</v>
      </c>
      <c r="M551" s="42"/>
      <c r="N551" s="212" t="s">
        <v>1</v>
      </c>
      <c r="O551" s="213" t="s">
        <v>41</v>
      </c>
      <c r="P551" s="214">
        <f>I551+J551</f>
        <v>0</v>
      </c>
      <c r="Q551" s="214">
        <f>ROUND(I551*H551,2)</f>
        <v>0</v>
      </c>
      <c r="R551" s="214">
        <f>ROUND(J551*H551,2)</f>
        <v>0</v>
      </c>
      <c r="S551" s="78"/>
      <c r="T551" s="215">
        <f>S551*H551</f>
        <v>0</v>
      </c>
      <c r="U551" s="215">
        <v>0</v>
      </c>
      <c r="V551" s="215">
        <f>U551*H551</f>
        <v>0</v>
      </c>
      <c r="W551" s="215">
        <v>0</v>
      </c>
      <c r="X551" s="216">
        <f>W551*H551</f>
        <v>0</v>
      </c>
      <c r="AR551" s="16" t="s">
        <v>232</v>
      </c>
      <c r="AT551" s="16" t="s">
        <v>132</v>
      </c>
      <c r="AU551" s="16" t="s">
        <v>79</v>
      </c>
      <c r="AY551" s="16" t="s">
        <v>128</v>
      </c>
      <c r="BE551" s="217">
        <f>IF(O551="základní",K551,0)</f>
        <v>0</v>
      </c>
      <c r="BF551" s="217">
        <f>IF(O551="snížená",K551,0)</f>
        <v>0</v>
      </c>
      <c r="BG551" s="217">
        <f>IF(O551="zákl. přenesená",K551,0)</f>
        <v>0</v>
      </c>
      <c r="BH551" s="217">
        <f>IF(O551="sníž. přenesená",K551,0)</f>
        <v>0</v>
      </c>
      <c r="BI551" s="217">
        <f>IF(O551="nulová",K551,0)</f>
        <v>0</v>
      </c>
      <c r="BJ551" s="16" t="s">
        <v>77</v>
      </c>
      <c r="BK551" s="217">
        <f>ROUND(P551*H551,2)</f>
        <v>0</v>
      </c>
      <c r="BL551" s="16" t="s">
        <v>232</v>
      </c>
      <c r="BM551" s="16" t="s">
        <v>525</v>
      </c>
    </row>
    <row r="552" spans="2:51" s="11" customFormat="1" ht="12">
      <c r="B552" s="218"/>
      <c r="C552" s="219"/>
      <c r="D552" s="220" t="s">
        <v>139</v>
      </c>
      <c r="E552" s="221" t="s">
        <v>1</v>
      </c>
      <c r="F552" s="222" t="s">
        <v>140</v>
      </c>
      <c r="G552" s="219"/>
      <c r="H552" s="221" t="s">
        <v>1</v>
      </c>
      <c r="I552" s="223"/>
      <c r="J552" s="223"/>
      <c r="K552" s="219"/>
      <c r="L552" s="219"/>
      <c r="M552" s="224"/>
      <c r="N552" s="225"/>
      <c r="O552" s="226"/>
      <c r="P552" s="226"/>
      <c r="Q552" s="226"/>
      <c r="R552" s="226"/>
      <c r="S552" s="226"/>
      <c r="T552" s="226"/>
      <c r="U552" s="226"/>
      <c r="V552" s="226"/>
      <c r="W552" s="226"/>
      <c r="X552" s="227"/>
      <c r="AT552" s="228" t="s">
        <v>139</v>
      </c>
      <c r="AU552" s="228" t="s">
        <v>79</v>
      </c>
      <c r="AV552" s="11" t="s">
        <v>77</v>
      </c>
      <c r="AW552" s="11" t="s">
        <v>5</v>
      </c>
      <c r="AX552" s="11" t="s">
        <v>72</v>
      </c>
      <c r="AY552" s="228" t="s">
        <v>128</v>
      </c>
    </row>
    <row r="553" spans="2:51" s="11" customFormat="1" ht="12">
      <c r="B553" s="218"/>
      <c r="C553" s="219"/>
      <c r="D553" s="220" t="s">
        <v>139</v>
      </c>
      <c r="E553" s="221" t="s">
        <v>1</v>
      </c>
      <c r="F553" s="222" t="s">
        <v>246</v>
      </c>
      <c r="G553" s="219"/>
      <c r="H553" s="221" t="s">
        <v>1</v>
      </c>
      <c r="I553" s="223"/>
      <c r="J553" s="223"/>
      <c r="K553" s="219"/>
      <c r="L553" s="219"/>
      <c r="M553" s="224"/>
      <c r="N553" s="225"/>
      <c r="O553" s="226"/>
      <c r="P553" s="226"/>
      <c r="Q553" s="226"/>
      <c r="R553" s="226"/>
      <c r="S553" s="226"/>
      <c r="T553" s="226"/>
      <c r="U553" s="226"/>
      <c r="V553" s="226"/>
      <c r="W553" s="226"/>
      <c r="X553" s="227"/>
      <c r="AT553" s="228" t="s">
        <v>139</v>
      </c>
      <c r="AU553" s="228" t="s">
        <v>79</v>
      </c>
      <c r="AV553" s="11" t="s">
        <v>77</v>
      </c>
      <c r="AW553" s="11" t="s">
        <v>5</v>
      </c>
      <c r="AX553" s="11" t="s">
        <v>72</v>
      </c>
      <c r="AY553" s="228" t="s">
        <v>128</v>
      </c>
    </row>
    <row r="554" spans="2:51" s="12" customFormat="1" ht="12">
      <c r="B554" s="229"/>
      <c r="C554" s="230"/>
      <c r="D554" s="220" t="s">
        <v>139</v>
      </c>
      <c r="E554" s="231" t="s">
        <v>1</v>
      </c>
      <c r="F554" s="232" t="s">
        <v>526</v>
      </c>
      <c r="G554" s="230"/>
      <c r="H554" s="233">
        <v>11.616</v>
      </c>
      <c r="I554" s="234"/>
      <c r="J554" s="234"/>
      <c r="K554" s="230"/>
      <c r="L554" s="230"/>
      <c r="M554" s="235"/>
      <c r="N554" s="236"/>
      <c r="O554" s="237"/>
      <c r="P554" s="237"/>
      <c r="Q554" s="237"/>
      <c r="R554" s="237"/>
      <c r="S554" s="237"/>
      <c r="T554" s="237"/>
      <c r="U554" s="237"/>
      <c r="V554" s="237"/>
      <c r="W554" s="237"/>
      <c r="X554" s="238"/>
      <c r="AT554" s="239" t="s">
        <v>139</v>
      </c>
      <c r="AU554" s="239" t="s">
        <v>79</v>
      </c>
      <c r="AV554" s="12" t="s">
        <v>79</v>
      </c>
      <c r="AW554" s="12" t="s">
        <v>5</v>
      </c>
      <c r="AX554" s="12" t="s">
        <v>72</v>
      </c>
      <c r="AY554" s="239" t="s">
        <v>128</v>
      </c>
    </row>
    <row r="555" spans="2:51" s="14" customFormat="1" ht="12">
      <c r="B555" s="251"/>
      <c r="C555" s="252"/>
      <c r="D555" s="220" t="s">
        <v>139</v>
      </c>
      <c r="E555" s="253" t="s">
        <v>1</v>
      </c>
      <c r="F555" s="254" t="s">
        <v>153</v>
      </c>
      <c r="G555" s="252"/>
      <c r="H555" s="255">
        <v>11.616</v>
      </c>
      <c r="I555" s="256"/>
      <c r="J555" s="256"/>
      <c r="K555" s="252"/>
      <c r="L555" s="252"/>
      <c r="M555" s="257"/>
      <c r="N555" s="258"/>
      <c r="O555" s="259"/>
      <c r="P555" s="259"/>
      <c r="Q555" s="259"/>
      <c r="R555" s="259"/>
      <c r="S555" s="259"/>
      <c r="T555" s="259"/>
      <c r="U555" s="259"/>
      <c r="V555" s="259"/>
      <c r="W555" s="259"/>
      <c r="X555" s="260"/>
      <c r="AT555" s="261" t="s">
        <v>139</v>
      </c>
      <c r="AU555" s="261" t="s">
        <v>79</v>
      </c>
      <c r="AV555" s="14" t="s">
        <v>129</v>
      </c>
      <c r="AW555" s="14" t="s">
        <v>5</v>
      </c>
      <c r="AX555" s="14" t="s">
        <v>72</v>
      </c>
      <c r="AY555" s="261" t="s">
        <v>128</v>
      </c>
    </row>
    <row r="556" spans="2:51" s="13" customFormat="1" ht="12">
      <c r="B556" s="240"/>
      <c r="C556" s="241"/>
      <c r="D556" s="220" t="s">
        <v>139</v>
      </c>
      <c r="E556" s="242" t="s">
        <v>1</v>
      </c>
      <c r="F556" s="243" t="s">
        <v>142</v>
      </c>
      <c r="G556" s="241"/>
      <c r="H556" s="244">
        <v>11.616</v>
      </c>
      <c r="I556" s="245"/>
      <c r="J556" s="245"/>
      <c r="K556" s="241"/>
      <c r="L556" s="241"/>
      <c r="M556" s="246"/>
      <c r="N556" s="247"/>
      <c r="O556" s="248"/>
      <c r="P556" s="248"/>
      <c r="Q556" s="248"/>
      <c r="R556" s="248"/>
      <c r="S556" s="248"/>
      <c r="T556" s="248"/>
      <c r="U556" s="248"/>
      <c r="V556" s="248"/>
      <c r="W556" s="248"/>
      <c r="X556" s="249"/>
      <c r="AT556" s="250" t="s">
        <v>139</v>
      </c>
      <c r="AU556" s="250" t="s">
        <v>79</v>
      </c>
      <c r="AV556" s="13" t="s">
        <v>137</v>
      </c>
      <c r="AW556" s="13" t="s">
        <v>5</v>
      </c>
      <c r="AX556" s="13" t="s">
        <v>77</v>
      </c>
      <c r="AY556" s="250" t="s">
        <v>128</v>
      </c>
    </row>
    <row r="557" spans="2:65" s="1" customFormat="1" ht="16.5" customHeight="1">
      <c r="B557" s="37"/>
      <c r="C557" s="205" t="s">
        <v>527</v>
      </c>
      <c r="D557" s="205" t="s">
        <v>132</v>
      </c>
      <c r="E557" s="206" t="s">
        <v>528</v>
      </c>
      <c r="F557" s="207" t="s">
        <v>529</v>
      </c>
      <c r="G557" s="208" t="s">
        <v>320</v>
      </c>
      <c r="H557" s="272"/>
      <c r="I557" s="210"/>
      <c r="J557" s="210"/>
      <c r="K557" s="211">
        <f>ROUND(P557*H557,2)</f>
        <v>0</v>
      </c>
      <c r="L557" s="207" t="s">
        <v>136</v>
      </c>
      <c r="M557" s="42"/>
      <c r="N557" s="212" t="s">
        <v>1</v>
      </c>
      <c r="O557" s="213" t="s">
        <v>41</v>
      </c>
      <c r="P557" s="214">
        <f>I557+J557</f>
        <v>0</v>
      </c>
      <c r="Q557" s="214">
        <f>ROUND(I557*H557,2)</f>
        <v>0</v>
      </c>
      <c r="R557" s="214">
        <f>ROUND(J557*H557,2)</f>
        <v>0</v>
      </c>
      <c r="S557" s="78"/>
      <c r="T557" s="215">
        <f>S557*H557</f>
        <v>0</v>
      </c>
      <c r="U557" s="215">
        <v>0</v>
      </c>
      <c r="V557" s="215">
        <f>U557*H557</f>
        <v>0</v>
      </c>
      <c r="W557" s="215">
        <v>0</v>
      </c>
      <c r="X557" s="216">
        <f>W557*H557</f>
        <v>0</v>
      </c>
      <c r="AR557" s="16" t="s">
        <v>232</v>
      </c>
      <c r="AT557" s="16" t="s">
        <v>132</v>
      </c>
      <c r="AU557" s="16" t="s">
        <v>79</v>
      </c>
      <c r="AY557" s="16" t="s">
        <v>128</v>
      </c>
      <c r="BE557" s="217">
        <f>IF(O557="základní",K557,0)</f>
        <v>0</v>
      </c>
      <c r="BF557" s="217">
        <f>IF(O557="snížená",K557,0)</f>
        <v>0</v>
      </c>
      <c r="BG557" s="217">
        <f>IF(O557="zákl. přenesená",K557,0)</f>
        <v>0</v>
      </c>
      <c r="BH557" s="217">
        <f>IF(O557="sníž. přenesená",K557,0)</f>
        <v>0</v>
      </c>
      <c r="BI557" s="217">
        <f>IF(O557="nulová",K557,0)</f>
        <v>0</v>
      </c>
      <c r="BJ557" s="16" t="s">
        <v>77</v>
      </c>
      <c r="BK557" s="217">
        <f>ROUND(P557*H557,2)</f>
        <v>0</v>
      </c>
      <c r="BL557" s="16" t="s">
        <v>232</v>
      </c>
      <c r="BM557" s="16" t="s">
        <v>530</v>
      </c>
    </row>
    <row r="558" spans="2:63" s="10" customFormat="1" ht="22.8" customHeight="1">
      <c r="B558" s="189"/>
      <c r="C558" s="190"/>
      <c r="D558" s="191" t="s">
        <v>71</v>
      </c>
      <c r="E558" s="203" t="s">
        <v>531</v>
      </c>
      <c r="F558" s="203" t="s">
        <v>532</v>
      </c>
      <c r="G558" s="190"/>
      <c r="H558" s="190"/>
      <c r="I558" s="193"/>
      <c r="J558" s="193"/>
      <c r="K558" s="204">
        <f>BK558</f>
        <v>0</v>
      </c>
      <c r="L558" s="190"/>
      <c r="M558" s="194"/>
      <c r="N558" s="195"/>
      <c r="O558" s="196"/>
      <c r="P558" s="196"/>
      <c r="Q558" s="197">
        <f>SUM(Q559:Q607)</f>
        <v>0</v>
      </c>
      <c r="R558" s="197">
        <f>SUM(R559:R607)</f>
        <v>0</v>
      </c>
      <c r="S558" s="196"/>
      <c r="T558" s="198">
        <f>SUM(T559:T607)</f>
        <v>0</v>
      </c>
      <c r="U558" s="196"/>
      <c r="V558" s="198">
        <f>SUM(V559:V607)</f>
        <v>1.089293</v>
      </c>
      <c r="W558" s="196"/>
      <c r="X558" s="199">
        <f>SUM(X559:X607)</f>
        <v>0.33598300000000003</v>
      </c>
      <c r="AR558" s="200" t="s">
        <v>79</v>
      </c>
      <c r="AT558" s="201" t="s">
        <v>71</v>
      </c>
      <c r="AU558" s="201" t="s">
        <v>77</v>
      </c>
      <c r="AY558" s="200" t="s">
        <v>128</v>
      </c>
      <c r="BK558" s="202">
        <f>SUM(BK559:BK607)</f>
        <v>0</v>
      </c>
    </row>
    <row r="559" spans="2:65" s="1" customFormat="1" ht="16.5" customHeight="1">
      <c r="B559" s="37"/>
      <c r="C559" s="205" t="s">
        <v>533</v>
      </c>
      <c r="D559" s="205" t="s">
        <v>132</v>
      </c>
      <c r="E559" s="206" t="s">
        <v>534</v>
      </c>
      <c r="F559" s="207" t="s">
        <v>535</v>
      </c>
      <c r="G559" s="208" t="s">
        <v>157</v>
      </c>
      <c r="H559" s="209">
        <v>40.5</v>
      </c>
      <c r="I559" s="210"/>
      <c r="J559" s="210"/>
      <c r="K559" s="211">
        <f>ROUND(P559*H559,2)</f>
        <v>0</v>
      </c>
      <c r="L559" s="207" t="s">
        <v>1</v>
      </c>
      <c r="M559" s="42"/>
      <c r="N559" s="212" t="s">
        <v>1</v>
      </c>
      <c r="O559" s="213" t="s">
        <v>41</v>
      </c>
      <c r="P559" s="214">
        <f>I559+J559</f>
        <v>0</v>
      </c>
      <c r="Q559" s="214">
        <f>ROUND(I559*H559,2)</f>
        <v>0</v>
      </c>
      <c r="R559" s="214">
        <f>ROUND(J559*H559,2)</f>
        <v>0</v>
      </c>
      <c r="S559" s="78"/>
      <c r="T559" s="215">
        <f>S559*H559</f>
        <v>0</v>
      </c>
      <c r="U559" s="215">
        <v>0</v>
      </c>
      <c r="V559" s="215">
        <f>U559*H559</f>
        <v>0</v>
      </c>
      <c r="W559" s="215">
        <v>0.0017</v>
      </c>
      <c r="X559" s="216">
        <f>W559*H559</f>
        <v>0.06885</v>
      </c>
      <c r="AR559" s="16" t="s">
        <v>232</v>
      </c>
      <c r="AT559" s="16" t="s">
        <v>132</v>
      </c>
      <c r="AU559" s="16" t="s">
        <v>79</v>
      </c>
      <c r="AY559" s="16" t="s">
        <v>128</v>
      </c>
      <c r="BE559" s="217">
        <f>IF(O559="základní",K559,0)</f>
        <v>0</v>
      </c>
      <c r="BF559" s="217">
        <f>IF(O559="snížená",K559,0)</f>
        <v>0</v>
      </c>
      <c r="BG559" s="217">
        <f>IF(O559="zákl. přenesená",K559,0)</f>
        <v>0</v>
      </c>
      <c r="BH559" s="217">
        <f>IF(O559="sníž. přenesená",K559,0)</f>
        <v>0</v>
      </c>
      <c r="BI559" s="217">
        <f>IF(O559="nulová",K559,0)</f>
        <v>0</v>
      </c>
      <c r="BJ559" s="16" t="s">
        <v>77</v>
      </c>
      <c r="BK559" s="217">
        <f>ROUND(P559*H559,2)</f>
        <v>0</v>
      </c>
      <c r="BL559" s="16" t="s">
        <v>232</v>
      </c>
      <c r="BM559" s="16" t="s">
        <v>536</v>
      </c>
    </row>
    <row r="560" spans="2:51" s="11" customFormat="1" ht="12">
      <c r="B560" s="218"/>
      <c r="C560" s="219"/>
      <c r="D560" s="220" t="s">
        <v>139</v>
      </c>
      <c r="E560" s="221" t="s">
        <v>1</v>
      </c>
      <c r="F560" s="222" t="s">
        <v>140</v>
      </c>
      <c r="G560" s="219"/>
      <c r="H560" s="221" t="s">
        <v>1</v>
      </c>
      <c r="I560" s="223"/>
      <c r="J560" s="223"/>
      <c r="K560" s="219"/>
      <c r="L560" s="219"/>
      <c r="M560" s="224"/>
      <c r="N560" s="225"/>
      <c r="O560" s="226"/>
      <c r="P560" s="226"/>
      <c r="Q560" s="226"/>
      <c r="R560" s="226"/>
      <c r="S560" s="226"/>
      <c r="T560" s="226"/>
      <c r="U560" s="226"/>
      <c r="V560" s="226"/>
      <c r="W560" s="226"/>
      <c r="X560" s="227"/>
      <c r="AT560" s="228" t="s">
        <v>139</v>
      </c>
      <c r="AU560" s="228" t="s">
        <v>79</v>
      </c>
      <c r="AV560" s="11" t="s">
        <v>77</v>
      </c>
      <c r="AW560" s="11" t="s">
        <v>5</v>
      </c>
      <c r="AX560" s="11" t="s">
        <v>72</v>
      </c>
      <c r="AY560" s="228" t="s">
        <v>128</v>
      </c>
    </row>
    <row r="561" spans="2:51" s="12" customFormat="1" ht="12">
      <c r="B561" s="229"/>
      <c r="C561" s="230"/>
      <c r="D561" s="220" t="s">
        <v>139</v>
      </c>
      <c r="E561" s="231" t="s">
        <v>1</v>
      </c>
      <c r="F561" s="232" t="s">
        <v>537</v>
      </c>
      <c r="G561" s="230"/>
      <c r="H561" s="233">
        <v>40.5</v>
      </c>
      <c r="I561" s="234"/>
      <c r="J561" s="234"/>
      <c r="K561" s="230"/>
      <c r="L561" s="230"/>
      <c r="M561" s="235"/>
      <c r="N561" s="236"/>
      <c r="O561" s="237"/>
      <c r="P561" s="237"/>
      <c r="Q561" s="237"/>
      <c r="R561" s="237"/>
      <c r="S561" s="237"/>
      <c r="T561" s="237"/>
      <c r="U561" s="237"/>
      <c r="V561" s="237"/>
      <c r="W561" s="237"/>
      <c r="X561" s="238"/>
      <c r="AT561" s="239" t="s">
        <v>139</v>
      </c>
      <c r="AU561" s="239" t="s">
        <v>79</v>
      </c>
      <c r="AV561" s="12" t="s">
        <v>79</v>
      </c>
      <c r="AW561" s="12" t="s">
        <v>5</v>
      </c>
      <c r="AX561" s="12" t="s">
        <v>72</v>
      </c>
      <c r="AY561" s="239" t="s">
        <v>128</v>
      </c>
    </row>
    <row r="562" spans="2:51" s="13" customFormat="1" ht="12">
      <c r="B562" s="240"/>
      <c r="C562" s="241"/>
      <c r="D562" s="220" t="s">
        <v>139</v>
      </c>
      <c r="E562" s="242" t="s">
        <v>1</v>
      </c>
      <c r="F562" s="243" t="s">
        <v>142</v>
      </c>
      <c r="G562" s="241"/>
      <c r="H562" s="244">
        <v>40.5</v>
      </c>
      <c r="I562" s="245"/>
      <c r="J562" s="245"/>
      <c r="K562" s="241"/>
      <c r="L562" s="241"/>
      <c r="M562" s="246"/>
      <c r="N562" s="247"/>
      <c r="O562" s="248"/>
      <c r="P562" s="248"/>
      <c r="Q562" s="248"/>
      <c r="R562" s="248"/>
      <c r="S562" s="248"/>
      <c r="T562" s="248"/>
      <c r="U562" s="248"/>
      <c r="V562" s="248"/>
      <c r="W562" s="248"/>
      <c r="X562" s="249"/>
      <c r="AT562" s="250" t="s">
        <v>139</v>
      </c>
      <c r="AU562" s="250" t="s">
        <v>79</v>
      </c>
      <c r="AV562" s="13" t="s">
        <v>137</v>
      </c>
      <c r="AW562" s="13" t="s">
        <v>5</v>
      </c>
      <c r="AX562" s="13" t="s">
        <v>77</v>
      </c>
      <c r="AY562" s="250" t="s">
        <v>128</v>
      </c>
    </row>
    <row r="563" spans="2:65" s="1" customFormat="1" ht="16.5" customHeight="1">
      <c r="B563" s="37"/>
      <c r="C563" s="205" t="s">
        <v>538</v>
      </c>
      <c r="D563" s="205" t="s">
        <v>132</v>
      </c>
      <c r="E563" s="206" t="s">
        <v>539</v>
      </c>
      <c r="F563" s="207" t="s">
        <v>540</v>
      </c>
      <c r="G563" s="208" t="s">
        <v>157</v>
      </c>
      <c r="H563" s="209">
        <v>136.8</v>
      </c>
      <c r="I563" s="210"/>
      <c r="J563" s="210"/>
      <c r="K563" s="211">
        <f>ROUND(P563*H563,2)</f>
        <v>0</v>
      </c>
      <c r="L563" s="207" t="s">
        <v>136</v>
      </c>
      <c r="M563" s="42"/>
      <c r="N563" s="212" t="s">
        <v>1</v>
      </c>
      <c r="O563" s="213" t="s">
        <v>41</v>
      </c>
      <c r="P563" s="214">
        <f>I563+J563</f>
        <v>0</v>
      </c>
      <c r="Q563" s="214">
        <f>ROUND(I563*H563,2)</f>
        <v>0</v>
      </c>
      <c r="R563" s="214">
        <f>ROUND(J563*H563,2)</f>
        <v>0</v>
      </c>
      <c r="S563" s="78"/>
      <c r="T563" s="215">
        <f>S563*H563</f>
        <v>0</v>
      </c>
      <c r="U563" s="215">
        <v>0</v>
      </c>
      <c r="V563" s="215">
        <f>U563*H563</f>
        <v>0</v>
      </c>
      <c r="W563" s="215">
        <v>0.00191</v>
      </c>
      <c r="X563" s="216">
        <f>W563*H563</f>
        <v>0.261288</v>
      </c>
      <c r="AR563" s="16" t="s">
        <v>232</v>
      </c>
      <c r="AT563" s="16" t="s">
        <v>132</v>
      </c>
      <c r="AU563" s="16" t="s">
        <v>79</v>
      </c>
      <c r="AY563" s="16" t="s">
        <v>128</v>
      </c>
      <c r="BE563" s="217">
        <f>IF(O563="základní",K563,0)</f>
        <v>0</v>
      </c>
      <c r="BF563" s="217">
        <f>IF(O563="snížená",K563,0)</f>
        <v>0</v>
      </c>
      <c r="BG563" s="217">
        <f>IF(O563="zákl. přenesená",K563,0)</f>
        <v>0</v>
      </c>
      <c r="BH563" s="217">
        <f>IF(O563="sníž. přenesená",K563,0)</f>
        <v>0</v>
      </c>
      <c r="BI563" s="217">
        <f>IF(O563="nulová",K563,0)</f>
        <v>0</v>
      </c>
      <c r="BJ563" s="16" t="s">
        <v>77</v>
      </c>
      <c r="BK563" s="217">
        <f>ROUND(P563*H563,2)</f>
        <v>0</v>
      </c>
      <c r="BL563" s="16" t="s">
        <v>232</v>
      </c>
      <c r="BM563" s="16" t="s">
        <v>541</v>
      </c>
    </row>
    <row r="564" spans="2:51" s="11" customFormat="1" ht="12">
      <c r="B564" s="218"/>
      <c r="C564" s="219"/>
      <c r="D564" s="220" t="s">
        <v>139</v>
      </c>
      <c r="E564" s="221" t="s">
        <v>1</v>
      </c>
      <c r="F564" s="222" t="s">
        <v>140</v>
      </c>
      <c r="G564" s="219"/>
      <c r="H564" s="221" t="s">
        <v>1</v>
      </c>
      <c r="I564" s="223"/>
      <c r="J564" s="223"/>
      <c r="K564" s="219"/>
      <c r="L564" s="219"/>
      <c r="M564" s="224"/>
      <c r="N564" s="225"/>
      <c r="O564" s="226"/>
      <c r="P564" s="226"/>
      <c r="Q564" s="226"/>
      <c r="R564" s="226"/>
      <c r="S564" s="226"/>
      <c r="T564" s="226"/>
      <c r="U564" s="226"/>
      <c r="V564" s="226"/>
      <c r="W564" s="226"/>
      <c r="X564" s="227"/>
      <c r="AT564" s="228" t="s">
        <v>139</v>
      </c>
      <c r="AU564" s="228" t="s">
        <v>79</v>
      </c>
      <c r="AV564" s="11" t="s">
        <v>77</v>
      </c>
      <c r="AW564" s="11" t="s">
        <v>5</v>
      </c>
      <c r="AX564" s="11" t="s">
        <v>72</v>
      </c>
      <c r="AY564" s="228" t="s">
        <v>128</v>
      </c>
    </row>
    <row r="565" spans="2:51" s="12" customFormat="1" ht="12">
      <c r="B565" s="229"/>
      <c r="C565" s="230"/>
      <c r="D565" s="220" t="s">
        <v>139</v>
      </c>
      <c r="E565" s="231" t="s">
        <v>1</v>
      </c>
      <c r="F565" s="232" t="s">
        <v>542</v>
      </c>
      <c r="G565" s="230"/>
      <c r="H565" s="233">
        <v>136.8</v>
      </c>
      <c r="I565" s="234"/>
      <c r="J565" s="234"/>
      <c r="K565" s="230"/>
      <c r="L565" s="230"/>
      <c r="M565" s="235"/>
      <c r="N565" s="236"/>
      <c r="O565" s="237"/>
      <c r="P565" s="237"/>
      <c r="Q565" s="237"/>
      <c r="R565" s="237"/>
      <c r="S565" s="237"/>
      <c r="T565" s="237"/>
      <c r="U565" s="237"/>
      <c r="V565" s="237"/>
      <c r="W565" s="237"/>
      <c r="X565" s="238"/>
      <c r="AT565" s="239" t="s">
        <v>139</v>
      </c>
      <c r="AU565" s="239" t="s">
        <v>79</v>
      </c>
      <c r="AV565" s="12" t="s">
        <v>79</v>
      </c>
      <c r="AW565" s="12" t="s">
        <v>5</v>
      </c>
      <c r="AX565" s="12" t="s">
        <v>72</v>
      </c>
      <c r="AY565" s="239" t="s">
        <v>128</v>
      </c>
    </row>
    <row r="566" spans="2:51" s="13" customFormat="1" ht="12">
      <c r="B566" s="240"/>
      <c r="C566" s="241"/>
      <c r="D566" s="220" t="s">
        <v>139</v>
      </c>
      <c r="E566" s="242" t="s">
        <v>1</v>
      </c>
      <c r="F566" s="243" t="s">
        <v>142</v>
      </c>
      <c r="G566" s="241"/>
      <c r="H566" s="244">
        <v>136.8</v>
      </c>
      <c r="I566" s="245"/>
      <c r="J566" s="245"/>
      <c r="K566" s="241"/>
      <c r="L566" s="241"/>
      <c r="M566" s="246"/>
      <c r="N566" s="247"/>
      <c r="O566" s="248"/>
      <c r="P566" s="248"/>
      <c r="Q566" s="248"/>
      <c r="R566" s="248"/>
      <c r="S566" s="248"/>
      <c r="T566" s="248"/>
      <c r="U566" s="248"/>
      <c r="V566" s="248"/>
      <c r="W566" s="248"/>
      <c r="X566" s="249"/>
      <c r="AT566" s="250" t="s">
        <v>139</v>
      </c>
      <c r="AU566" s="250" t="s">
        <v>79</v>
      </c>
      <c r="AV566" s="13" t="s">
        <v>137</v>
      </c>
      <c r="AW566" s="13" t="s">
        <v>5</v>
      </c>
      <c r="AX566" s="13" t="s">
        <v>77</v>
      </c>
      <c r="AY566" s="250" t="s">
        <v>128</v>
      </c>
    </row>
    <row r="567" spans="2:65" s="1" customFormat="1" ht="16.5" customHeight="1">
      <c r="B567" s="37"/>
      <c r="C567" s="205" t="s">
        <v>543</v>
      </c>
      <c r="D567" s="205" t="s">
        <v>132</v>
      </c>
      <c r="E567" s="206" t="s">
        <v>544</v>
      </c>
      <c r="F567" s="207" t="s">
        <v>545</v>
      </c>
      <c r="G567" s="208" t="s">
        <v>157</v>
      </c>
      <c r="H567" s="209">
        <v>3.5</v>
      </c>
      <c r="I567" s="210"/>
      <c r="J567" s="210"/>
      <c r="K567" s="211">
        <f>ROUND(P567*H567,2)</f>
        <v>0</v>
      </c>
      <c r="L567" s="207" t="s">
        <v>136</v>
      </c>
      <c r="M567" s="42"/>
      <c r="N567" s="212" t="s">
        <v>1</v>
      </c>
      <c r="O567" s="213" t="s">
        <v>41</v>
      </c>
      <c r="P567" s="214">
        <f>I567+J567</f>
        <v>0</v>
      </c>
      <c r="Q567" s="214">
        <f>ROUND(I567*H567,2)</f>
        <v>0</v>
      </c>
      <c r="R567" s="214">
        <f>ROUND(J567*H567,2)</f>
        <v>0</v>
      </c>
      <c r="S567" s="78"/>
      <c r="T567" s="215">
        <f>S567*H567</f>
        <v>0</v>
      </c>
      <c r="U567" s="215">
        <v>0</v>
      </c>
      <c r="V567" s="215">
        <f>U567*H567</f>
        <v>0</v>
      </c>
      <c r="W567" s="215">
        <v>0.00167</v>
      </c>
      <c r="X567" s="216">
        <f>W567*H567</f>
        <v>0.005845</v>
      </c>
      <c r="AR567" s="16" t="s">
        <v>232</v>
      </c>
      <c r="AT567" s="16" t="s">
        <v>132</v>
      </c>
      <c r="AU567" s="16" t="s">
        <v>79</v>
      </c>
      <c r="AY567" s="16" t="s">
        <v>128</v>
      </c>
      <c r="BE567" s="217">
        <f>IF(O567="základní",K567,0)</f>
        <v>0</v>
      </c>
      <c r="BF567" s="217">
        <f>IF(O567="snížená",K567,0)</f>
        <v>0</v>
      </c>
      <c r="BG567" s="217">
        <f>IF(O567="zákl. přenesená",K567,0)</f>
        <v>0</v>
      </c>
      <c r="BH567" s="217">
        <f>IF(O567="sníž. přenesená",K567,0)</f>
        <v>0</v>
      </c>
      <c r="BI567" s="217">
        <f>IF(O567="nulová",K567,0)</f>
        <v>0</v>
      </c>
      <c r="BJ567" s="16" t="s">
        <v>77</v>
      </c>
      <c r="BK567" s="217">
        <f>ROUND(P567*H567,2)</f>
        <v>0</v>
      </c>
      <c r="BL567" s="16" t="s">
        <v>232</v>
      </c>
      <c r="BM567" s="16" t="s">
        <v>546</v>
      </c>
    </row>
    <row r="568" spans="2:51" s="11" customFormat="1" ht="12">
      <c r="B568" s="218"/>
      <c r="C568" s="219"/>
      <c r="D568" s="220" t="s">
        <v>139</v>
      </c>
      <c r="E568" s="221" t="s">
        <v>1</v>
      </c>
      <c r="F568" s="222" t="s">
        <v>547</v>
      </c>
      <c r="G568" s="219"/>
      <c r="H568" s="221" t="s">
        <v>1</v>
      </c>
      <c r="I568" s="223"/>
      <c r="J568" s="223"/>
      <c r="K568" s="219"/>
      <c r="L568" s="219"/>
      <c r="M568" s="224"/>
      <c r="N568" s="225"/>
      <c r="O568" s="226"/>
      <c r="P568" s="226"/>
      <c r="Q568" s="226"/>
      <c r="R568" s="226"/>
      <c r="S568" s="226"/>
      <c r="T568" s="226"/>
      <c r="U568" s="226"/>
      <c r="V568" s="226"/>
      <c r="W568" s="226"/>
      <c r="X568" s="227"/>
      <c r="AT568" s="228" t="s">
        <v>139</v>
      </c>
      <c r="AU568" s="228" t="s">
        <v>79</v>
      </c>
      <c r="AV568" s="11" t="s">
        <v>77</v>
      </c>
      <c r="AW568" s="11" t="s">
        <v>5</v>
      </c>
      <c r="AX568" s="11" t="s">
        <v>72</v>
      </c>
      <c r="AY568" s="228" t="s">
        <v>128</v>
      </c>
    </row>
    <row r="569" spans="2:51" s="11" customFormat="1" ht="12">
      <c r="B569" s="218"/>
      <c r="C569" s="219"/>
      <c r="D569" s="220" t="s">
        <v>139</v>
      </c>
      <c r="E569" s="221" t="s">
        <v>1</v>
      </c>
      <c r="F569" s="222" t="s">
        <v>140</v>
      </c>
      <c r="G569" s="219"/>
      <c r="H569" s="221" t="s">
        <v>1</v>
      </c>
      <c r="I569" s="223"/>
      <c r="J569" s="223"/>
      <c r="K569" s="219"/>
      <c r="L569" s="219"/>
      <c r="M569" s="224"/>
      <c r="N569" s="225"/>
      <c r="O569" s="226"/>
      <c r="P569" s="226"/>
      <c r="Q569" s="226"/>
      <c r="R569" s="226"/>
      <c r="S569" s="226"/>
      <c r="T569" s="226"/>
      <c r="U569" s="226"/>
      <c r="V569" s="226"/>
      <c r="W569" s="226"/>
      <c r="X569" s="227"/>
      <c r="AT569" s="228" t="s">
        <v>139</v>
      </c>
      <c r="AU569" s="228" t="s">
        <v>79</v>
      </c>
      <c r="AV569" s="11" t="s">
        <v>77</v>
      </c>
      <c r="AW569" s="11" t="s">
        <v>5</v>
      </c>
      <c r="AX569" s="11" t="s">
        <v>72</v>
      </c>
      <c r="AY569" s="228" t="s">
        <v>128</v>
      </c>
    </row>
    <row r="570" spans="2:51" s="12" customFormat="1" ht="12">
      <c r="B570" s="229"/>
      <c r="C570" s="230"/>
      <c r="D570" s="220" t="s">
        <v>139</v>
      </c>
      <c r="E570" s="231" t="s">
        <v>1</v>
      </c>
      <c r="F570" s="232" t="s">
        <v>435</v>
      </c>
      <c r="G570" s="230"/>
      <c r="H570" s="233">
        <v>3.5</v>
      </c>
      <c r="I570" s="234"/>
      <c r="J570" s="234"/>
      <c r="K570" s="230"/>
      <c r="L570" s="230"/>
      <c r="M570" s="235"/>
      <c r="N570" s="236"/>
      <c r="O570" s="237"/>
      <c r="P570" s="237"/>
      <c r="Q570" s="237"/>
      <c r="R570" s="237"/>
      <c r="S570" s="237"/>
      <c r="T570" s="237"/>
      <c r="U570" s="237"/>
      <c r="V570" s="237"/>
      <c r="W570" s="237"/>
      <c r="X570" s="238"/>
      <c r="AT570" s="239" t="s">
        <v>139</v>
      </c>
      <c r="AU570" s="239" t="s">
        <v>79</v>
      </c>
      <c r="AV570" s="12" t="s">
        <v>79</v>
      </c>
      <c r="AW570" s="12" t="s">
        <v>5</v>
      </c>
      <c r="AX570" s="12" t="s">
        <v>72</v>
      </c>
      <c r="AY570" s="239" t="s">
        <v>128</v>
      </c>
    </row>
    <row r="571" spans="2:51" s="13" customFormat="1" ht="12">
      <c r="B571" s="240"/>
      <c r="C571" s="241"/>
      <c r="D571" s="220" t="s">
        <v>139</v>
      </c>
      <c r="E571" s="242" t="s">
        <v>1</v>
      </c>
      <c r="F571" s="243" t="s">
        <v>142</v>
      </c>
      <c r="G571" s="241"/>
      <c r="H571" s="244">
        <v>3.5</v>
      </c>
      <c r="I571" s="245"/>
      <c r="J571" s="245"/>
      <c r="K571" s="241"/>
      <c r="L571" s="241"/>
      <c r="M571" s="246"/>
      <c r="N571" s="247"/>
      <c r="O571" s="248"/>
      <c r="P571" s="248"/>
      <c r="Q571" s="248"/>
      <c r="R571" s="248"/>
      <c r="S571" s="248"/>
      <c r="T571" s="248"/>
      <c r="U571" s="248"/>
      <c r="V571" s="248"/>
      <c r="W571" s="248"/>
      <c r="X571" s="249"/>
      <c r="AT571" s="250" t="s">
        <v>139</v>
      </c>
      <c r="AU571" s="250" t="s">
        <v>79</v>
      </c>
      <c r="AV571" s="13" t="s">
        <v>137</v>
      </c>
      <c r="AW571" s="13" t="s">
        <v>5</v>
      </c>
      <c r="AX571" s="13" t="s">
        <v>77</v>
      </c>
      <c r="AY571" s="250" t="s">
        <v>128</v>
      </c>
    </row>
    <row r="572" spans="2:65" s="1" customFormat="1" ht="22.5" customHeight="1">
      <c r="B572" s="37"/>
      <c r="C572" s="205" t="s">
        <v>548</v>
      </c>
      <c r="D572" s="205" t="s">
        <v>132</v>
      </c>
      <c r="E572" s="206" t="s">
        <v>549</v>
      </c>
      <c r="F572" s="207" t="s">
        <v>550</v>
      </c>
      <c r="G572" s="208" t="s">
        <v>157</v>
      </c>
      <c r="H572" s="209">
        <v>3.5</v>
      </c>
      <c r="I572" s="210"/>
      <c r="J572" s="210"/>
      <c r="K572" s="211">
        <f>ROUND(P572*H572,2)</f>
        <v>0</v>
      </c>
      <c r="L572" s="207" t="s">
        <v>1</v>
      </c>
      <c r="M572" s="42"/>
      <c r="N572" s="212" t="s">
        <v>1</v>
      </c>
      <c r="O572" s="213" t="s">
        <v>41</v>
      </c>
      <c r="P572" s="214">
        <f>I572+J572</f>
        <v>0</v>
      </c>
      <c r="Q572" s="214">
        <f>ROUND(I572*H572,2)</f>
        <v>0</v>
      </c>
      <c r="R572" s="214">
        <f>ROUND(J572*H572,2)</f>
        <v>0</v>
      </c>
      <c r="S572" s="78"/>
      <c r="T572" s="215">
        <f>S572*H572</f>
        <v>0</v>
      </c>
      <c r="U572" s="215">
        <v>0.00073</v>
      </c>
      <c r="V572" s="215">
        <f>U572*H572</f>
        <v>0.002555</v>
      </c>
      <c r="W572" s="215">
        <v>0</v>
      </c>
      <c r="X572" s="216">
        <f>W572*H572</f>
        <v>0</v>
      </c>
      <c r="AR572" s="16" t="s">
        <v>232</v>
      </c>
      <c r="AT572" s="16" t="s">
        <v>132</v>
      </c>
      <c r="AU572" s="16" t="s">
        <v>79</v>
      </c>
      <c r="AY572" s="16" t="s">
        <v>128</v>
      </c>
      <c r="BE572" s="217">
        <f>IF(O572="základní",K572,0)</f>
        <v>0</v>
      </c>
      <c r="BF572" s="217">
        <f>IF(O572="snížená",K572,0)</f>
        <v>0</v>
      </c>
      <c r="BG572" s="217">
        <f>IF(O572="zákl. přenesená",K572,0)</f>
        <v>0</v>
      </c>
      <c r="BH572" s="217">
        <f>IF(O572="sníž. přenesená",K572,0)</f>
        <v>0</v>
      </c>
      <c r="BI572" s="217">
        <f>IF(O572="nulová",K572,0)</f>
        <v>0</v>
      </c>
      <c r="BJ572" s="16" t="s">
        <v>77</v>
      </c>
      <c r="BK572" s="217">
        <f>ROUND(P572*H572,2)</f>
        <v>0</v>
      </c>
      <c r="BL572" s="16" t="s">
        <v>232</v>
      </c>
      <c r="BM572" s="16" t="s">
        <v>551</v>
      </c>
    </row>
    <row r="573" spans="2:51" s="11" customFormat="1" ht="12">
      <c r="B573" s="218"/>
      <c r="C573" s="219"/>
      <c r="D573" s="220" t="s">
        <v>139</v>
      </c>
      <c r="E573" s="221" t="s">
        <v>1</v>
      </c>
      <c r="F573" s="222" t="s">
        <v>552</v>
      </c>
      <c r="G573" s="219"/>
      <c r="H573" s="221" t="s">
        <v>1</v>
      </c>
      <c r="I573" s="223"/>
      <c r="J573" s="223"/>
      <c r="K573" s="219"/>
      <c r="L573" s="219"/>
      <c r="M573" s="224"/>
      <c r="N573" s="225"/>
      <c r="O573" s="226"/>
      <c r="P573" s="226"/>
      <c r="Q573" s="226"/>
      <c r="R573" s="226"/>
      <c r="S573" s="226"/>
      <c r="T573" s="226"/>
      <c r="U573" s="226"/>
      <c r="V573" s="226"/>
      <c r="W573" s="226"/>
      <c r="X573" s="227"/>
      <c r="AT573" s="228" t="s">
        <v>139</v>
      </c>
      <c r="AU573" s="228" t="s">
        <v>79</v>
      </c>
      <c r="AV573" s="11" t="s">
        <v>77</v>
      </c>
      <c r="AW573" s="11" t="s">
        <v>5</v>
      </c>
      <c r="AX573" s="11" t="s">
        <v>72</v>
      </c>
      <c r="AY573" s="228" t="s">
        <v>128</v>
      </c>
    </row>
    <row r="574" spans="2:51" s="11" customFormat="1" ht="12">
      <c r="B574" s="218"/>
      <c r="C574" s="219"/>
      <c r="D574" s="220" t="s">
        <v>139</v>
      </c>
      <c r="E574" s="221" t="s">
        <v>1</v>
      </c>
      <c r="F574" s="222" t="s">
        <v>140</v>
      </c>
      <c r="G574" s="219"/>
      <c r="H574" s="221" t="s">
        <v>1</v>
      </c>
      <c r="I574" s="223"/>
      <c r="J574" s="223"/>
      <c r="K574" s="219"/>
      <c r="L574" s="219"/>
      <c r="M574" s="224"/>
      <c r="N574" s="225"/>
      <c r="O574" s="226"/>
      <c r="P574" s="226"/>
      <c r="Q574" s="226"/>
      <c r="R574" s="226"/>
      <c r="S574" s="226"/>
      <c r="T574" s="226"/>
      <c r="U574" s="226"/>
      <c r="V574" s="226"/>
      <c r="W574" s="226"/>
      <c r="X574" s="227"/>
      <c r="AT574" s="228" t="s">
        <v>139</v>
      </c>
      <c r="AU574" s="228" t="s">
        <v>79</v>
      </c>
      <c r="AV574" s="11" t="s">
        <v>77</v>
      </c>
      <c r="AW574" s="11" t="s">
        <v>5</v>
      </c>
      <c r="AX574" s="11" t="s">
        <v>72</v>
      </c>
      <c r="AY574" s="228" t="s">
        <v>128</v>
      </c>
    </row>
    <row r="575" spans="2:51" s="12" customFormat="1" ht="12">
      <c r="B575" s="229"/>
      <c r="C575" s="230"/>
      <c r="D575" s="220" t="s">
        <v>139</v>
      </c>
      <c r="E575" s="231" t="s">
        <v>1</v>
      </c>
      <c r="F575" s="232" t="s">
        <v>435</v>
      </c>
      <c r="G575" s="230"/>
      <c r="H575" s="233">
        <v>3.5</v>
      </c>
      <c r="I575" s="234"/>
      <c r="J575" s="234"/>
      <c r="K575" s="230"/>
      <c r="L575" s="230"/>
      <c r="M575" s="235"/>
      <c r="N575" s="236"/>
      <c r="O575" s="237"/>
      <c r="P575" s="237"/>
      <c r="Q575" s="237"/>
      <c r="R575" s="237"/>
      <c r="S575" s="237"/>
      <c r="T575" s="237"/>
      <c r="U575" s="237"/>
      <c r="V575" s="237"/>
      <c r="W575" s="237"/>
      <c r="X575" s="238"/>
      <c r="AT575" s="239" t="s">
        <v>139</v>
      </c>
      <c r="AU575" s="239" t="s">
        <v>79</v>
      </c>
      <c r="AV575" s="12" t="s">
        <v>79</v>
      </c>
      <c r="AW575" s="12" t="s">
        <v>5</v>
      </c>
      <c r="AX575" s="12" t="s">
        <v>72</v>
      </c>
      <c r="AY575" s="239" t="s">
        <v>128</v>
      </c>
    </row>
    <row r="576" spans="2:51" s="13" customFormat="1" ht="12">
      <c r="B576" s="240"/>
      <c r="C576" s="241"/>
      <c r="D576" s="220" t="s">
        <v>139</v>
      </c>
      <c r="E576" s="242" t="s">
        <v>1</v>
      </c>
      <c r="F576" s="243" t="s">
        <v>142</v>
      </c>
      <c r="G576" s="241"/>
      <c r="H576" s="244">
        <v>3.5</v>
      </c>
      <c r="I576" s="245"/>
      <c r="J576" s="245"/>
      <c r="K576" s="241"/>
      <c r="L576" s="241"/>
      <c r="M576" s="246"/>
      <c r="N576" s="247"/>
      <c r="O576" s="248"/>
      <c r="P576" s="248"/>
      <c r="Q576" s="248"/>
      <c r="R576" s="248"/>
      <c r="S576" s="248"/>
      <c r="T576" s="248"/>
      <c r="U576" s="248"/>
      <c r="V576" s="248"/>
      <c r="W576" s="248"/>
      <c r="X576" s="249"/>
      <c r="AT576" s="250" t="s">
        <v>139</v>
      </c>
      <c r="AU576" s="250" t="s">
        <v>79</v>
      </c>
      <c r="AV576" s="13" t="s">
        <v>137</v>
      </c>
      <c r="AW576" s="13" t="s">
        <v>5</v>
      </c>
      <c r="AX576" s="13" t="s">
        <v>77</v>
      </c>
      <c r="AY576" s="250" t="s">
        <v>128</v>
      </c>
    </row>
    <row r="577" spans="2:65" s="1" customFormat="1" ht="22.5" customHeight="1">
      <c r="B577" s="37"/>
      <c r="C577" s="205" t="s">
        <v>553</v>
      </c>
      <c r="D577" s="205" t="s">
        <v>132</v>
      </c>
      <c r="E577" s="206" t="s">
        <v>554</v>
      </c>
      <c r="F577" s="207" t="s">
        <v>555</v>
      </c>
      <c r="G577" s="208" t="s">
        <v>157</v>
      </c>
      <c r="H577" s="209">
        <v>16.75</v>
      </c>
      <c r="I577" s="210"/>
      <c r="J577" s="210"/>
      <c r="K577" s="211">
        <f>ROUND(P577*H577,2)</f>
        <v>0</v>
      </c>
      <c r="L577" s="207" t="s">
        <v>1</v>
      </c>
      <c r="M577" s="42"/>
      <c r="N577" s="212" t="s">
        <v>1</v>
      </c>
      <c r="O577" s="213" t="s">
        <v>41</v>
      </c>
      <c r="P577" s="214">
        <f>I577+J577</f>
        <v>0</v>
      </c>
      <c r="Q577" s="214">
        <f>ROUND(I577*H577,2)</f>
        <v>0</v>
      </c>
      <c r="R577" s="214">
        <f>ROUND(J577*H577,2)</f>
        <v>0</v>
      </c>
      <c r="S577" s="78"/>
      <c r="T577" s="215">
        <f>S577*H577</f>
        <v>0</v>
      </c>
      <c r="U577" s="215">
        <v>0.00073</v>
      </c>
      <c r="V577" s="215">
        <f>U577*H577</f>
        <v>0.012227499999999999</v>
      </c>
      <c r="W577" s="215">
        <v>0</v>
      </c>
      <c r="X577" s="216">
        <f>W577*H577</f>
        <v>0</v>
      </c>
      <c r="AR577" s="16" t="s">
        <v>232</v>
      </c>
      <c r="AT577" s="16" t="s">
        <v>132</v>
      </c>
      <c r="AU577" s="16" t="s">
        <v>79</v>
      </c>
      <c r="AY577" s="16" t="s">
        <v>128</v>
      </c>
      <c r="BE577" s="217">
        <f>IF(O577="základní",K577,0)</f>
        <v>0</v>
      </c>
      <c r="BF577" s="217">
        <f>IF(O577="snížená",K577,0)</f>
        <v>0</v>
      </c>
      <c r="BG577" s="217">
        <f>IF(O577="zákl. přenesená",K577,0)</f>
        <v>0</v>
      </c>
      <c r="BH577" s="217">
        <f>IF(O577="sníž. přenesená",K577,0)</f>
        <v>0</v>
      </c>
      <c r="BI577" s="217">
        <f>IF(O577="nulová",K577,0)</f>
        <v>0</v>
      </c>
      <c r="BJ577" s="16" t="s">
        <v>77</v>
      </c>
      <c r="BK577" s="217">
        <f>ROUND(P577*H577,2)</f>
        <v>0</v>
      </c>
      <c r="BL577" s="16" t="s">
        <v>232</v>
      </c>
      <c r="BM577" s="16" t="s">
        <v>556</v>
      </c>
    </row>
    <row r="578" spans="2:51" s="11" customFormat="1" ht="12">
      <c r="B578" s="218"/>
      <c r="C578" s="219"/>
      <c r="D578" s="220" t="s">
        <v>139</v>
      </c>
      <c r="E578" s="221" t="s">
        <v>1</v>
      </c>
      <c r="F578" s="222" t="s">
        <v>557</v>
      </c>
      <c r="G578" s="219"/>
      <c r="H578" s="221" t="s">
        <v>1</v>
      </c>
      <c r="I578" s="223"/>
      <c r="J578" s="223"/>
      <c r="K578" s="219"/>
      <c r="L578" s="219"/>
      <c r="M578" s="224"/>
      <c r="N578" s="225"/>
      <c r="O578" s="226"/>
      <c r="P578" s="226"/>
      <c r="Q578" s="226"/>
      <c r="R578" s="226"/>
      <c r="S578" s="226"/>
      <c r="T578" s="226"/>
      <c r="U578" s="226"/>
      <c r="V578" s="226"/>
      <c r="W578" s="226"/>
      <c r="X578" s="227"/>
      <c r="AT578" s="228" t="s">
        <v>139</v>
      </c>
      <c r="AU578" s="228" t="s">
        <v>79</v>
      </c>
      <c r="AV578" s="11" t="s">
        <v>77</v>
      </c>
      <c r="AW578" s="11" t="s">
        <v>5</v>
      </c>
      <c r="AX578" s="11" t="s">
        <v>72</v>
      </c>
      <c r="AY578" s="228" t="s">
        <v>128</v>
      </c>
    </row>
    <row r="579" spans="2:51" s="11" customFormat="1" ht="12">
      <c r="B579" s="218"/>
      <c r="C579" s="219"/>
      <c r="D579" s="220" t="s">
        <v>139</v>
      </c>
      <c r="E579" s="221" t="s">
        <v>1</v>
      </c>
      <c r="F579" s="222" t="s">
        <v>140</v>
      </c>
      <c r="G579" s="219"/>
      <c r="H579" s="221" t="s">
        <v>1</v>
      </c>
      <c r="I579" s="223"/>
      <c r="J579" s="223"/>
      <c r="K579" s="219"/>
      <c r="L579" s="219"/>
      <c r="M579" s="224"/>
      <c r="N579" s="225"/>
      <c r="O579" s="226"/>
      <c r="P579" s="226"/>
      <c r="Q579" s="226"/>
      <c r="R579" s="226"/>
      <c r="S579" s="226"/>
      <c r="T579" s="226"/>
      <c r="U579" s="226"/>
      <c r="V579" s="226"/>
      <c r="W579" s="226"/>
      <c r="X579" s="227"/>
      <c r="AT579" s="228" t="s">
        <v>139</v>
      </c>
      <c r="AU579" s="228" t="s">
        <v>79</v>
      </c>
      <c r="AV579" s="11" t="s">
        <v>77</v>
      </c>
      <c r="AW579" s="11" t="s">
        <v>5</v>
      </c>
      <c r="AX579" s="11" t="s">
        <v>72</v>
      </c>
      <c r="AY579" s="228" t="s">
        <v>128</v>
      </c>
    </row>
    <row r="580" spans="2:51" s="12" customFormat="1" ht="12">
      <c r="B580" s="229"/>
      <c r="C580" s="230"/>
      <c r="D580" s="220" t="s">
        <v>139</v>
      </c>
      <c r="E580" s="231" t="s">
        <v>1</v>
      </c>
      <c r="F580" s="232" t="s">
        <v>159</v>
      </c>
      <c r="G580" s="230"/>
      <c r="H580" s="233">
        <v>16.75</v>
      </c>
      <c r="I580" s="234"/>
      <c r="J580" s="234"/>
      <c r="K580" s="230"/>
      <c r="L580" s="230"/>
      <c r="M580" s="235"/>
      <c r="N580" s="236"/>
      <c r="O580" s="237"/>
      <c r="P580" s="237"/>
      <c r="Q580" s="237"/>
      <c r="R580" s="237"/>
      <c r="S580" s="237"/>
      <c r="T580" s="237"/>
      <c r="U580" s="237"/>
      <c r="V580" s="237"/>
      <c r="W580" s="237"/>
      <c r="X580" s="238"/>
      <c r="AT580" s="239" t="s">
        <v>139</v>
      </c>
      <c r="AU580" s="239" t="s">
        <v>79</v>
      </c>
      <c r="AV580" s="12" t="s">
        <v>79</v>
      </c>
      <c r="AW580" s="12" t="s">
        <v>5</v>
      </c>
      <c r="AX580" s="12" t="s">
        <v>72</v>
      </c>
      <c r="AY580" s="239" t="s">
        <v>128</v>
      </c>
    </row>
    <row r="581" spans="2:51" s="13" customFormat="1" ht="12">
      <c r="B581" s="240"/>
      <c r="C581" s="241"/>
      <c r="D581" s="220" t="s">
        <v>139</v>
      </c>
      <c r="E581" s="242" t="s">
        <v>1</v>
      </c>
      <c r="F581" s="243" t="s">
        <v>142</v>
      </c>
      <c r="G581" s="241"/>
      <c r="H581" s="244">
        <v>16.75</v>
      </c>
      <c r="I581" s="245"/>
      <c r="J581" s="245"/>
      <c r="K581" s="241"/>
      <c r="L581" s="241"/>
      <c r="M581" s="246"/>
      <c r="N581" s="247"/>
      <c r="O581" s="248"/>
      <c r="P581" s="248"/>
      <c r="Q581" s="248"/>
      <c r="R581" s="248"/>
      <c r="S581" s="248"/>
      <c r="T581" s="248"/>
      <c r="U581" s="248"/>
      <c r="V581" s="248"/>
      <c r="W581" s="248"/>
      <c r="X581" s="249"/>
      <c r="AT581" s="250" t="s">
        <v>139</v>
      </c>
      <c r="AU581" s="250" t="s">
        <v>79</v>
      </c>
      <c r="AV581" s="13" t="s">
        <v>137</v>
      </c>
      <c r="AW581" s="13" t="s">
        <v>5</v>
      </c>
      <c r="AX581" s="13" t="s">
        <v>77</v>
      </c>
      <c r="AY581" s="250" t="s">
        <v>128</v>
      </c>
    </row>
    <row r="582" spans="2:65" s="1" customFormat="1" ht="16.5" customHeight="1">
      <c r="B582" s="37"/>
      <c r="C582" s="205" t="s">
        <v>558</v>
      </c>
      <c r="D582" s="205" t="s">
        <v>132</v>
      </c>
      <c r="E582" s="206" t="s">
        <v>559</v>
      </c>
      <c r="F582" s="207" t="s">
        <v>560</v>
      </c>
      <c r="G582" s="208" t="s">
        <v>157</v>
      </c>
      <c r="H582" s="209">
        <v>3.5</v>
      </c>
      <c r="I582" s="210"/>
      <c r="J582" s="210"/>
      <c r="K582" s="211">
        <f>ROUND(P582*H582,2)</f>
        <v>0</v>
      </c>
      <c r="L582" s="207" t="s">
        <v>1</v>
      </c>
      <c r="M582" s="42"/>
      <c r="N582" s="212" t="s">
        <v>1</v>
      </c>
      <c r="O582" s="213" t="s">
        <v>41</v>
      </c>
      <c r="P582" s="214">
        <f>I582+J582</f>
        <v>0</v>
      </c>
      <c r="Q582" s="214">
        <f>ROUND(I582*H582,2)</f>
        <v>0</v>
      </c>
      <c r="R582" s="214">
        <f>ROUND(J582*H582,2)</f>
        <v>0</v>
      </c>
      <c r="S582" s="78"/>
      <c r="T582" s="215">
        <f>S582*H582</f>
        <v>0</v>
      </c>
      <c r="U582" s="215">
        <v>0.00134</v>
      </c>
      <c r="V582" s="215">
        <f>U582*H582</f>
        <v>0.00469</v>
      </c>
      <c r="W582" s="215">
        <v>0</v>
      </c>
      <c r="X582" s="216">
        <f>W582*H582</f>
        <v>0</v>
      </c>
      <c r="AR582" s="16" t="s">
        <v>232</v>
      </c>
      <c r="AT582" s="16" t="s">
        <v>132</v>
      </c>
      <c r="AU582" s="16" t="s">
        <v>79</v>
      </c>
      <c r="AY582" s="16" t="s">
        <v>128</v>
      </c>
      <c r="BE582" s="217">
        <f>IF(O582="základní",K582,0)</f>
        <v>0</v>
      </c>
      <c r="BF582" s="217">
        <f>IF(O582="snížená",K582,0)</f>
        <v>0</v>
      </c>
      <c r="BG582" s="217">
        <f>IF(O582="zákl. přenesená",K582,0)</f>
        <v>0</v>
      </c>
      <c r="BH582" s="217">
        <f>IF(O582="sníž. přenesená",K582,0)</f>
        <v>0</v>
      </c>
      <c r="BI582" s="217">
        <f>IF(O582="nulová",K582,0)</f>
        <v>0</v>
      </c>
      <c r="BJ582" s="16" t="s">
        <v>77</v>
      </c>
      <c r="BK582" s="217">
        <f>ROUND(P582*H582,2)</f>
        <v>0</v>
      </c>
      <c r="BL582" s="16" t="s">
        <v>232</v>
      </c>
      <c r="BM582" s="16" t="s">
        <v>561</v>
      </c>
    </row>
    <row r="583" spans="2:51" s="11" customFormat="1" ht="12">
      <c r="B583" s="218"/>
      <c r="C583" s="219"/>
      <c r="D583" s="220" t="s">
        <v>139</v>
      </c>
      <c r="E583" s="221" t="s">
        <v>1</v>
      </c>
      <c r="F583" s="222" t="s">
        <v>562</v>
      </c>
      <c r="G583" s="219"/>
      <c r="H583" s="221" t="s">
        <v>1</v>
      </c>
      <c r="I583" s="223"/>
      <c r="J583" s="223"/>
      <c r="K583" s="219"/>
      <c r="L583" s="219"/>
      <c r="M583" s="224"/>
      <c r="N583" s="225"/>
      <c r="O583" s="226"/>
      <c r="P583" s="226"/>
      <c r="Q583" s="226"/>
      <c r="R583" s="226"/>
      <c r="S583" s="226"/>
      <c r="T583" s="226"/>
      <c r="U583" s="226"/>
      <c r="V583" s="226"/>
      <c r="W583" s="226"/>
      <c r="X583" s="227"/>
      <c r="AT583" s="228" t="s">
        <v>139</v>
      </c>
      <c r="AU583" s="228" t="s">
        <v>79</v>
      </c>
      <c r="AV583" s="11" t="s">
        <v>77</v>
      </c>
      <c r="AW583" s="11" t="s">
        <v>5</v>
      </c>
      <c r="AX583" s="11" t="s">
        <v>72</v>
      </c>
      <c r="AY583" s="228" t="s">
        <v>128</v>
      </c>
    </row>
    <row r="584" spans="2:51" s="11" customFormat="1" ht="12">
      <c r="B584" s="218"/>
      <c r="C584" s="219"/>
      <c r="D584" s="220" t="s">
        <v>139</v>
      </c>
      <c r="E584" s="221" t="s">
        <v>1</v>
      </c>
      <c r="F584" s="222" t="s">
        <v>140</v>
      </c>
      <c r="G584" s="219"/>
      <c r="H584" s="221" t="s">
        <v>1</v>
      </c>
      <c r="I584" s="223"/>
      <c r="J584" s="223"/>
      <c r="K584" s="219"/>
      <c r="L584" s="219"/>
      <c r="M584" s="224"/>
      <c r="N584" s="225"/>
      <c r="O584" s="226"/>
      <c r="P584" s="226"/>
      <c r="Q584" s="226"/>
      <c r="R584" s="226"/>
      <c r="S584" s="226"/>
      <c r="T584" s="226"/>
      <c r="U584" s="226"/>
      <c r="V584" s="226"/>
      <c r="W584" s="226"/>
      <c r="X584" s="227"/>
      <c r="AT584" s="228" t="s">
        <v>139</v>
      </c>
      <c r="AU584" s="228" t="s">
        <v>79</v>
      </c>
      <c r="AV584" s="11" t="s">
        <v>77</v>
      </c>
      <c r="AW584" s="11" t="s">
        <v>5</v>
      </c>
      <c r="AX584" s="11" t="s">
        <v>72</v>
      </c>
      <c r="AY584" s="228" t="s">
        <v>128</v>
      </c>
    </row>
    <row r="585" spans="2:51" s="12" customFormat="1" ht="12">
      <c r="B585" s="229"/>
      <c r="C585" s="230"/>
      <c r="D585" s="220" t="s">
        <v>139</v>
      </c>
      <c r="E585" s="231" t="s">
        <v>1</v>
      </c>
      <c r="F585" s="232" t="s">
        <v>435</v>
      </c>
      <c r="G585" s="230"/>
      <c r="H585" s="233">
        <v>3.5</v>
      </c>
      <c r="I585" s="234"/>
      <c r="J585" s="234"/>
      <c r="K585" s="230"/>
      <c r="L585" s="230"/>
      <c r="M585" s="235"/>
      <c r="N585" s="236"/>
      <c r="O585" s="237"/>
      <c r="P585" s="237"/>
      <c r="Q585" s="237"/>
      <c r="R585" s="237"/>
      <c r="S585" s="237"/>
      <c r="T585" s="237"/>
      <c r="U585" s="237"/>
      <c r="V585" s="237"/>
      <c r="W585" s="237"/>
      <c r="X585" s="238"/>
      <c r="AT585" s="239" t="s">
        <v>139</v>
      </c>
      <c r="AU585" s="239" t="s">
        <v>79</v>
      </c>
      <c r="AV585" s="12" t="s">
        <v>79</v>
      </c>
      <c r="AW585" s="12" t="s">
        <v>5</v>
      </c>
      <c r="AX585" s="12" t="s">
        <v>72</v>
      </c>
      <c r="AY585" s="239" t="s">
        <v>128</v>
      </c>
    </row>
    <row r="586" spans="2:51" s="13" customFormat="1" ht="12">
      <c r="B586" s="240"/>
      <c r="C586" s="241"/>
      <c r="D586" s="220" t="s">
        <v>139</v>
      </c>
      <c r="E586" s="242" t="s">
        <v>1</v>
      </c>
      <c r="F586" s="243" t="s">
        <v>142</v>
      </c>
      <c r="G586" s="241"/>
      <c r="H586" s="244">
        <v>3.5</v>
      </c>
      <c r="I586" s="245"/>
      <c r="J586" s="245"/>
      <c r="K586" s="241"/>
      <c r="L586" s="241"/>
      <c r="M586" s="246"/>
      <c r="N586" s="247"/>
      <c r="O586" s="248"/>
      <c r="P586" s="248"/>
      <c r="Q586" s="248"/>
      <c r="R586" s="248"/>
      <c r="S586" s="248"/>
      <c r="T586" s="248"/>
      <c r="U586" s="248"/>
      <c r="V586" s="248"/>
      <c r="W586" s="248"/>
      <c r="X586" s="249"/>
      <c r="AT586" s="250" t="s">
        <v>139</v>
      </c>
      <c r="AU586" s="250" t="s">
        <v>79</v>
      </c>
      <c r="AV586" s="13" t="s">
        <v>137</v>
      </c>
      <c r="AW586" s="13" t="s">
        <v>5</v>
      </c>
      <c r="AX586" s="13" t="s">
        <v>77</v>
      </c>
      <c r="AY586" s="250" t="s">
        <v>128</v>
      </c>
    </row>
    <row r="587" spans="2:65" s="1" customFormat="1" ht="22.5" customHeight="1">
      <c r="B587" s="37"/>
      <c r="C587" s="205" t="s">
        <v>563</v>
      </c>
      <c r="D587" s="205" t="s">
        <v>132</v>
      </c>
      <c r="E587" s="206" t="s">
        <v>564</v>
      </c>
      <c r="F587" s="207" t="s">
        <v>565</v>
      </c>
      <c r="G587" s="208" t="s">
        <v>157</v>
      </c>
      <c r="H587" s="209">
        <v>16.75</v>
      </c>
      <c r="I587" s="210"/>
      <c r="J587" s="210"/>
      <c r="K587" s="211">
        <f>ROUND(P587*H587,2)</f>
        <v>0</v>
      </c>
      <c r="L587" s="207" t="s">
        <v>1</v>
      </c>
      <c r="M587" s="42"/>
      <c r="N587" s="212" t="s">
        <v>1</v>
      </c>
      <c r="O587" s="213" t="s">
        <v>41</v>
      </c>
      <c r="P587" s="214">
        <f>I587+J587</f>
        <v>0</v>
      </c>
      <c r="Q587" s="214">
        <f>ROUND(I587*H587,2)</f>
        <v>0</v>
      </c>
      <c r="R587" s="214">
        <f>ROUND(J587*H587,2)</f>
        <v>0</v>
      </c>
      <c r="S587" s="78"/>
      <c r="T587" s="215">
        <f>S587*H587</f>
        <v>0</v>
      </c>
      <c r="U587" s="215">
        <v>0.00197</v>
      </c>
      <c r="V587" s="215">
        <f>U587*H587</f>
        <v>0.0329975</v>
      </c>
      <c r="W587" s="215">
        <v>0</v>
      </c>
      <c r="X587" s="216">
        <f>W587*H587</f>
        <v>0</v>
      </c>
      <c r="AR587" s="16" t="s">
        <v>232</v>
      </c>
      <c r="AT587" s="16" t="s">
        <v>132</v>
      </c>
      <c r="AU587" s="16" t="s">
        <v>79</v>
      </c>
      <c r="AY587" s="16" t="s">
        <v>128</v>
      </c>
      <c r="BE587" s="217">
        <f>IF(O587="základní",K587,0)</f>
        <v>0</v>
      </c>
      <c r="BF587" s="217">
        <f>IF(O587="snížená",K587,0)</f>
        <v>0</v>
      </c>
      <c r="BG587" s="217">
        <f>IF(O587="zákl. přenesená",K587,0)</f>
        <v>0</v>
      </c>
      <c r="BH587" s="217">
        <f>IF(O587="sníž. přenesená",K587,0)</f>
        <v>0</v>
      </c>
      <c r="BI587" s="217">
        <f>IF(O587="nulová",K587,0)</f>
        <v>0</v>
      </c>
      <c r="BJ587" s="16" t="s">
        <v>77</v>
      </c>
      <c r="BK587" s="217">
        <f>ROUND(P587*H587,2)</f>
        <v>0</v>
      </c>
      <c r="BL587" s="16" t="s">
        <v>232</v>
      </c>
      <c r="BM587" s="16" t="s">
        <v>566</v>
      </c>
    </row>
    <row r="588" spans="2:51" s="11" customFormat="1" ht="12">
      <c r="B588" s="218"/>
      <c r="C588" s="219"/>
      <c r="D588" s="220" t="s">
        <v>139</v>
      </c>
      <c r="E588" s="221" t="s">
        <v>1</v>
      </c>
      <c r="F588" s="222" t="s">
        <v>567</v>
      </c>
      <c r="G588" s="219"/>
      <c r="H588" s="221" t="s">
        <v>1</v>
      </c>
      <c r="I588" s="223"/>
      <c r="J588" s="223"/>
      <c r="K588" s="219"/>
      <c r="L588" s="219"/>
      <c r="M588" s="224"/>
      <c r="N588" s="225"/>
      <c r="O588" s="226"/>
      <c r="P588" s="226"/>
      <c r="Q588" s="226"/>
      <c r="R588" s="226"/>
      <c r="S588" s="226"/>
      <c r="T588" s="226"/>
      <c r="U588" s="226"/>
      <c r="V588" s="226"/>
      <c r="W588" s="226"/>
      <c r="X588" s="227"/>
      <c r="AT588" s="228" t="s">
        <v>139</v>
      </c>
      <c r="AU588" s="228" t="s">
        <v>79</v>
      </c>
      <c r="AV588" s="11" t="s">
        <v>77</v>
      </c>
      <c r="AW588" s="11" t="s">
        <v>5</v>
      </c>
      <c r="AX588" s="11" t="s">
        <v>72</v>
      </c>
      <c r="AY588" s="228" t="s">
        <v>128</v>
      </c>
    </row>
    <row r="589" spans="2:51" s="11" customFormat="1" ht="12">
      <c r="B589" s="218"/>
      <c r="C589" s="219"/>
      <c r="D589" s="220" t="s">
        <v>139</v>
      </c>
      <c r="E589" s="221" t="s">
        <v>1</v>
      </c>
      <c r="F589" s="222" t="s">
        <v>140</v>
      </c>
      <c r="G589" s="219"/>
      <c r="H589" s="221" t="s">
        <v>1</v>
      </c>
      <c r="I589" s="223"/>
      <c r="J589" s="223"/>
      <c r="K589" s="219"/>
      <c r="L589" s="219"/>
      <c r="M589" s="224"/>
      <c r="N589" s="225"/>
      <c r="O589" s="226"/>
      <c r="P589" s="226"/>
      <c r="Q589" s="226"/>
      <c r="R589" s="226"/>
      <c r="S589" s="226"/>
      <c r="T589" s="226"/>
      <c r="U589" s="226"/>
      <c r="V589" s="226"/>
      <c r="W589" s="226"/>
      <c r="X589" s="227"/>
      <c r="AT589" s="228" t="s">
        <v>139</v>
      </c>
      <c r="AU589" s="228" t="s">
        <v>79</v>
      </c>
      <c r="AV589" s="11" t="s">
        <v>77</v>
      </c>
      <c r="AW589" s="11" t="s">
        <v>5</v>
      </c>
      <c r="AX589" s="11" t="s">
        <v>72</v>
      </c>
      <c r="AY589" s="228" t="s">
        <v>128</v>
      </c>
    </row>
    <row r="590" spans="2:51" s="12" customFormat="1" ht="12">
      <c r="B590" s="229"/>
      <c r="C590" s="230"/>
      <c r="D590" s="220" t="s">
        <v>139</v>
      </c>
      <c r="E590" s="231" t="s">
        <v>1</v>
      </c>
      <c r="F590" s="232" t="s">
        <v>159</v>
      </c>
      <c r="G590" s="230"/>
      <c r="H590" s="233">
        <v>16.75</v>
      </c>
      <c r="I590" s="234"/>
      <c r="J590" s="234"/>
      <c r="K590" s="230"/>
      <c r="L590" s="230"/>
      <c r="M590" s="235"/>
      <c r="N590" s="236"/>
      <c r="O590" s="237"/>
      <c r="P590" s="237"/>
      <c r="Q590" s="237"/>
      <c r="R590" s="237"/>
      <c r="S590" s="237"/>
      <c r="T590" s="237"/>
      <c r="U590" s="237"/>
      <c r="V590" s="237"/>
      <c r="W590" s="237"/>
      <c r="X590" s="238"/>
      <c r="AT590" s="239" t="s">
        <v>139</v>
      </c>
      <c r="AU590" s="239" t="s">
        <v>79</v>
      </c>
      <c r="AV590" s="12" t="s">
        <v>79</v>
      </c>
      <c r="AW590" s="12" t="s">
        <v>5</v>
      </c>
      <c r="AX590" s="12" t="s">
        <v>72</v>
      </c>
      <c r="AY590" s="239" t="s">
        <v>128</v>
      </c>
    </row>
    <row r="591" spans="2:51" s="13" customFormat="1" ht="12">
      <c r="B591" s="240"/>
      <c r="C591" s="241"/>
      <c r="D591" s="220" t="s">
        <v>139</v>
      </c>
      <c r="E591" s="242" t="s">
        <v>1</v>
      </c>
      <c r="F591" s="243" t="s">
        <v>142</v>
      </c>
      <c r="G591" s="241"/>
      <c r="H591" s="244">
        <v>16.75</v>
      </c>
      <c r="I591" s="245"/>
      <c r="J591" s="245"/>
      <c r="K591" s="241"/>
      <c r="L591" s="241"/>
      <c r="M591" s="246"/>
      <c r="N591" s="247"/>
      <c r="O591" s="248"/>
      <c r="P591" s="248"/>
      <c r="Q591" s="248"/>
      <c r="R591" s="248"/>
      <c r="S591" s="248"/>
      <c r="T591" s="248"/>
      <c r="U591" s="248"/>
      <c r="V591" s="248"/>
      <c r="W591" s="248"/>
      <c r="X591" s="249"/>
      <c r="AT591" s="250" t="s">
        <v>139</v>
      </c>
      <c r="AU591" s="250" t="s">
        <v>79</v>
      </c>
      <c r="AV591" s="13" t="s">
        <v>137</v>
      </c>
      <c r="AW591" s="13" t="s">
        <v>5</v>
      </c>
      <c r="AX591" s="13" t="s">
        <v>77</v>
      </c>
      <c r="AY591" s="250" t="s">
        <v>128</v>
      </c>
    </row>
    <row r="592" spans="2:65" s="1" customFormat="1" ht="22.5" customHeight="1">
      <c r="B592" s="37"/>
      <c r="C592" s="205" t="s">
        <v>568</v>
      </c>
      <c r="D592" s="205" t="s">
        <v>132</v>
      </c>
      <c r="E592" s="206" t="s">
        <v>569</v>
      </c>
      <c r="F592" s="207" t="s">
        <v>570</v>
      </c>
      <c r="G592" s="208" t="s">
        <v>157</v>
      </c>
      <c r="H592" s="209">
        <v>26.1</v>
      </c>
      <c r="I592" s="210"/>
      <c r="J592" s="210"/>
      <c r="K592" s="211">
        <f>ROUND(P592*H592,2)</f>
        <v>0</v>
      </c>
      <c r="L592" s="207" t="s">
        <v>1</v>
      </c>
      <c r="M592" s="42"/>
      <c r="N592" s="212" t="s">
        <v>1</v>
      </c>
      <c r="O592" s="213" t="s">
        <v>41</v>
      </c>
      <c r="P592" s="214">
        <f>I592+J592</f>
        <v>0</v>
      </c>
      <c r="Q592" s="214">
        <f>ROUND(I592*H592,2)</f>
        <v>0</v>
      </c>
      <c r="R592" s="214">
        <f>ROUND(J592*H592,2)</f>
        <v>0</v>
      </c>
      <c r="S592" s="78"/>
      <c r="T592" s="215">
        <f>S592*H592</f>
        <v>0</v>
      </c>
      <c r="U592" s="215">
        <v>0.00584</v>
      </c>
      <c r="V592" s="215">
        <f>U592*H592</f>
        <v>0.152424</v>
      </c>
      <c r="W592" s="215">
        <v>0</v>
      </c>
      <c r="X592" s="216">
        <f>W592*H592</f>
        <v>0</v>
      </c>
      <c r="AR592" s="16" t="s">
        <v>232</v>
      </c>
      <c r="AT592" s="16" t="s">
        <v>132</v>
      </c>
      <c r="AU592" s="16" t="s">
        <v>79</v>
      </c>
      <c r="AY592" s="16" t="s">
        <v>128</v>
      </c>
      <c r="BE592" s="217">
        <f>IF(O592="základní",K592,0)</f>
        <v>0</v>
      </c>
      <c r="BF592" s="217">
        <f>IF(O592="snížená",K592,0)</f>
        <v>0</v>
      </c>
      <c r="BG592" s="217">
        <f>IF(O592="zákl. přenesená",K592,0)</f>
        <v>0</v>
      </c>
      <c r="BH592" s="217">
        <f>IF(O592="sníž. přenesená",K592,0)</f>
        <v>0</v>
      </c>
      <c r="BI592" s="217">
        <f>IF(O592="nulová",K592,0)</f>
        <v>0</v>
      </c>
      <c r="BJ592" s="16" t="s">
        <v>77</v>
      </c>
      <c r="BK592" s="217">
        <f>ROUND(P592*H592,2)</f>
        <v>0</v>
      </c>
      <c r="BL592" s="16" t="s">
        <v>232</v>
      </c>
      <c r="BM592" s="16" t="s">
        <v>571</v>
      </c>
    </row>
    <row r="593" spans="2:51" s="11" customFormat="1" ht="12">
      <c r="B593" s="218"/>
      <c r="C593" s="219"/>
      <c r="D593" s="220" t="s">
        <v>139</v>
      </c>
      <c r="E593" s="221" t="s">
        <v>1</v>
      </c>
      <c r="F593" s="222" t="s">
        <v>572</v>
      </c>
      <c r="G593" s="219"/>
      <c r="H593" s="221" t="s">
        <v>1</v>
      </c>
      <c r="I593" s="223"/>
      <c r="J593" s="223"/>
      <c r="K593" s="219"/>
      <c r="L593" s="219"/>
      <c r="M593" s="224"/>
      <c r="N593" s="225"/>
      <c r="O593" s="226"/>
      <c r="P593" s="226"/>
      <c r="Q593" s="226"/>
      <c r="R593" s="226"/>
      <c r="S593" s="226"/>
      <c r="T593" s="226"/>
      <c r="U593" s="226"/>
      <c r="V593" s="226"/>
      <c r="W593" s="226"/>
      <c r="X593" s="227"/>
      <c r="AT593" s="228" t="s">
        <v>139</v>
      </c>
      <c r="AU593" s="228" t="s">
        <v>79</v>
      </c>
      <c r="AV593" s="11" t="s">
        <v>77</v>
      </c>
      <c r="AW593" s="11" t="s">
        <v>5</v>
      </c>
      <c r="AX593" s="11" t="s">
        <v>72</v>
      </c>
      <c r="AY593" s="228" t="s">
        <v>128</v>
      </c>
    </row>
    <row r="594" spans="2:51" s="11" customFormat="1" ht="12">
      <c r="B594" s="218"/>
      <c r="C594" s="219"/>
      <c r="D594" s="220" t="s">
        <v>139</v>
      </c>
      <c r="E594" s="221" t="s">
        <v>1</v>
      </c>
      <c r="F594" s="222" t="s">
        <v>140</v>
      </c>
      <c r="G594" s="219"/>
      <c r="H594" s="221" t="s">
        <v>1</v>
      </c>
      <c r="I594" s="223"/>
      <c r="J594" s="223"/>
      <c r="K594" s="219"/>
      <c r="L594" s="219"/>
      <c r="M594" s="224"/>
      <c r="N594" s="225"/>
      <c r="O594" s="226"/>
      <c r="P594" s="226"/>
      <c r="Q594" s="226"/>
      <c r="R594" s="226"/>
      <c r="S594" s="226"/>
      <c r="T594" s="226"/>
      <c r="U594" s="226"/>
      <c r="V594" s="226"/>
      <c r="W594" s="226"/>
      <c r="X594" s="227"/>
      <c r="AT594" s="228" t="s">
        <v>139</v>
      </c>
      <c r="AU594" s="228" t="s">
        <v>79</v>
      </c>
      <c r="AV594" s="11" t="s">
        <v>77</v>
      </c>
      <c r="AW594" s="11" t="s">
        <v>5</v>
      </c>
      <c r="AX594" s="11" t="s">
        <v>72</v>
      </c>
      <c r="AY594" s="228" t="s">
        <v>128</v>
      </c>
    </row>
    <row r="595" spans="2:51" s="12" customFormat="1" ht="12">
      <c r="B595" s="229"/>
      <c r="C595" s="230"/>
      <c r="D595" s="220" t="s">
        <v>139</v>
      </c>
      <c r="E595" s="231" t="s">
        <v>1</v>
      </c>
      <c r="F595" s="232" t="s">
        <v>521</v>
      </c>
      <c r="G595" s="230"/>
      <c r="H595" s="233">
        <v>26.1</v>
      </c>
      <c r="I595" s="234"/>
      <c r="J595" s="234"/>
      <c r="K595" s="230"/>
      <c r="L595" s="230"/>
      <c r="M595" s="235"/>
      <c r="N595" s="236"/>
      <c r="O595" s="237"/>
      <c r="P595" s="237"/>
      <c r="Q595" s="237"/>
      <c r="R595" s="237"/>
      <c r="S595" s="237"/>
      <c r="T595" s="237"/>
      <c r="U595" s="237"/>
      <c r="V595" s="237"/>
      <c r="W595" s="237"/>
      <c r="X595" s="238"/>
      <c r="AT595" s="239" t="s">
        <v>139</v>
      </c>
      <c r="AU595" s="239" t="s">
        <v>79</v>
      </c>
      <c r="AV595" s="12" t="s">
        <v>79</v>
      </c>
      <c r="AW595" s="12" t="s">
        <v>5</v>
      </c>
      <c r="AX595" s="12" t="s">
        <v>72</v>
      </c>
      <c r="AY595" s="239" t="s">
        <v>128</v>
      </c>
    </row>
    <row r="596" spans="2:51" s="13" customFormat="1" ht="12">
      <c r="B596" s="240"/>
      <c r="C596" s="241"/>
      <c r="D596" s="220" t="s">
        <v>139</v>
      </c>
      <c r="E596" s="242" t="s">
        <v>1</v>
      </c>
      <c r="F596" s="243" t="s">
        <v>142</v>
      </c>
      <c r="G596" s="241"/>
      <c r="H596" s="244">
        <v>26.1</v>
      </c>
      <c r="I596" s="245"/>
      <c r="J596" s="245"/>
      <c r="K596" s="241"/>
      <c r="L596" s="241"/>
      <c r="M596" s="246"/>
      <c r="N596" s="247"/>
      <c r="O596" s="248"/>
      <c r="P596" s="248"/>
      <c r="Q596" s="248"/>
      <c r="R596" s="248"/>
      <c r="S596" s="248"/>
      <c r="T596" s="248"/>
      <c r="U596" s="248"/>
      <c r="V596" s="248"/>
      <c r="W596" s="248"/>
      <c r="X596" s="249"/>
      <c r="AT596" s="250" t="s">
        <v>139</v>
      </c>
      <c r="AU596" s="250" t="s">
        <v>79</v>
      </c>
      <c r="AV596" s="13" t="s">
        <v>137</v>
      </c>
      <c r="AW596" s="13" t="s">
        <v>5</v>
      </c>
      <c r="AX596" s="13" t="s">
        <v>77</v>
      </c>
      <c r="AY596" s="250" t="s">
        <v>128</v>
      </c>
    </row>
    <row r="597" spans="2:65" s="1" customFormat="1" ht="22.5" customHeight="1">
      <c r="B597" s="37"/>
      <c r="C597" s="205" t="s">
        <v>573</v>
      </c>
      <c r="D597" s="205" t="s">
        <v>132</v>
      </c>
      <c r="E597" s="206" t="s">
        <v>574</v>
      </c>
      <c r="F597" s="207" t="s">
        <v>575</v>
      </c>
      <c r="G597" s="208" t="s">
        <v>157</v>
      </c>
      <c r="H597" s="209">
        <v>110.7</v>
      </c>
      <c r="I597" s="210"/>
      <c r="J597" s="210"/>
      <c r="K597" s="211">
        <f>ROUND(P597*H597,2)</f>
        <v>0</v>
      </c>
      <c r="L597" s="207" t="s">
        <v>1</v>
      </c>
      <c r="M597" s="42"/>
      <c r="N597" s="212" t="s">
        <v>1</v>
      </c>
      <c r="O597" s="213" t="s">
        <v>41</v>
      </c>
      <c r="P597" s="214">
        <f>I597+J597</f>
        <v>0</v>
      </c>
      <c r="Q597" s="214">
        <f>ROUND(I597*H597,2)</f>
        <v>0</v>
      </c>
      <c r="R597" s="214">
        <f>ROUND(J597*H597,2)</f>
        <v>0</v>
      </c>
      <c r="S597" s="78"/>
      <c r="T597" s="215">
        <f>S597*H597</f>
        <v>0</v>
      </c>
      <c r="U597" s="215">
        <v>0.00782</v>
      </c>
      <c r="V597" s="215">
        <f>U597*H597</f>
        <v>0.865674</v>
      </c>
      <c r="W597" s="215">
        <v>0</v>
      </c>
      <c r="X597" s="216">
        <f>W597*H597</f>
        <v>0</v>
      </c>
      <c r="AR597" s="16" t="s">
        <v>232</v>
      </c>
      <c r="AT597" s="16" t="s">
        <v>132</v>
      </c>
      <c r="AU597" s="16" t="s">
        <v>79</v>
      </c>
      <c r="AY597" s="16" t="s">
        <v>128</v>
      </c>
      <c r="BE597" s="217">
        <f>IF(O597="základní",K597,0)</f>
        <v>0</v>
      </c>
      <c r="BF597" s="217">
        <f>IF(O597="snížená",K597,0)</f>
        <v>0</v>
      </c>
      <c r="BG597" s="217">
        <f>IF(O597="zákl. přenesená",K597,0)</f>
        <v>0</v>
      </c>
      <c r="BH597" s="217">
        <f>IF(O597="sníž. přenesená",K597,0)</f>
        <v>0</v>
      </c>
      <c r="BI597" s="217">
        <f>IF(O597="nulová",K597,0)</f>
        <v>0</v>
      </c>
      <c r="BJ597" s="16" t="s">
        <v>77</v>
      </c>
      <c r="BK597" s="217">
        <f>ROUND(P597*H597,2)</f>
        <v>0</v>
      </c>
      <c r="BL597" s="16" t="s">
        <v>232</v>
      </c>
      <c r="BM597" s="16" t="s">
        <v>576</v>
      </c>
    </row>
    <row r="598" spans="2:51" s="11" customFormat="1" ht="12">
      <c r="B598" s="218"/>
      <c r="C598" s="219"/>
      <c r="D598" s="220" t="s">
        <v>139</v>
      </c>
      <c r="E598" s="221" t="s">
        <v>1</v>
      </c>
      <c r="F598" s="222" t="s">
        <v>547</v>
      </c>
      <c r="G598" s="219"/>
      <c r="H598" s="221" t="s">
        <v>1</v>
      </c>
      <c r="I598" s="223"/>
      <c r="J598" s="223"/>
      <c r="K598" s="219"/>
      <c r="L598" s="219"/>
      <c r="M598" s="224"/>
      <c r="N598" s="225"/>
      <c r="O598" s="226"/>
      <c r="P598" s="226"/>
      <c r="Q598" s="226"/>
      <c r="R598" s="226"/>
      <c r="S598" s="226"/>
      <c r="T598" s="226"/>
      <c r="U598" s="226"/>
      <c r="V598" s="226"/>
      <c r="W598" s="226"/>
      <c r="X598" s="227"/>
      <c r="AT598" s="228" t="s">
        <v>139</v>
      </c>
      <c r="AU598" s="228" t="s">
        <v>79</v>
      </c>
      <c r="AV598" s="11" t="s">
        <v>77</v>
      </c>
      <c r="AW598" s="11" t="s">
        <v>5</v>
      </c>
      <c r="AX598" s="11" t="s">
        <v>72</v>
      </c>
      <c r="AY598" s="228" t="s">
        <v>128</v>
      </c>
    </row>
    <row r="599" spans="2:51" s="11" customFormat="1" ht="12">
      <c r="B599" s="218"/>
      <c r="C599" s="219"/>
      <c r="D599" s="220" t="s">
        <v>139</v>
      </c>
      <c r="E599" s="221" t="s">
        <v>1</v>
      </c>
      <c r="F599" s="222" t="s">
        <v>140</v>
      </c>
      <c r="G599" s="219"/>
      <c r="H599" s="221" t="s">
        <v>1</v>
      </c>
      <c r="I599" s="223"/>
      <c r="J599" s="223"/>
      <c r="K599" s="219"/>
      <c r="L599" s="219"/>
      <c r="M599" s="224"/>
      <c r="N599" s="225"/>
      <c r="O599" s="226"/>
      <c r="P599" s="226"/>
      <c r="Q599" s="226"/>
      <c r="R599" s="226"/>
      <c r="S599" s="226"/>
      <c r="T599" s="226"/>
      <c r="U599" s="226"/>
      <c r="V599" s="226"/>
      <c r="W599" s="226"/>
      <c r="X599" s="227"/>
      <c r="AT599" s="228" t="s">
        <v>139</v>
      </c>
      <c r="AU599" s="228" t="s">
        <v>79</v>
      </c>
      <c r="AV599" s="11" t="s">
        <v>77</v>
      </c>
      <c r="AW599" s="11" t="s">
        <v>5</v>
      </c>
      <c r="AX599" s="11" t="s">
        <v>72</v>
      </c>
      <c r="AY599" s="228" t="s">
        <v>128</v>
      </c>
    </row>
    <row r="600" spans="2:51" s="12" customFormat="1" ht="12">
      <c r="B600" s="229"/>
      <c r="C600" s="230"/>
      <c r="D600" s="220" t="s">
        <v>139</v>
      </c>
      <c r="E600" s="231" t="s">
        <v>1</v>
      </c>
      <c r="F600" s="232" t="s">
        <v>433</v>
      </c>
      <c r="G600" s="230"/>
      <c r="H600" s="233">
        <v>110.7</v>
      </c>
      <c r="I600" s="234"/>
      <c r="J600" s="234"/>
      <c r="K600" s="230"/>
      <c r="L600" s="230"/>
      <c r="M600" s="235"/>
      <c r="N600" s="236"/>
      <c r="O600" s="237"/>
      <c r="P600" s="237"/>
      <c r="Q600" s="237"/>
      <c r="R600" s="237"/>
      <c r="S600" s="237"/>
      <c r="T600" s="237"/>
      <c r="U600" s="237"/>
      <c r="V600" s="237"/>
      <c r="W600" s="237"/>
      <c r="X600" s="238"/>
      <c r="AT600" s="239" t="s">
        <v>139</v>
      </c>
      <c r="AU600" s="239" t="s">
        <v>79</v>
      </c>
      <c r="AV600" s="12" t="s">
        <v>79</v>
      </c>
      <c r="AW600" s="12" t="s">
        <v>5</v>
      </c>
      <c r="AX600" s="12" t="s">
        <v>72</v>
      </c>
      <c r="AY600" s="239" t="s">
        <v>128</v>
      </c>
    </row>
    <row r="601" spans="2:51" s="13" customFormat="1" ht="12">
      <c r="B601" s="240"/>
      <c r="C601" s="241"/>
      <c r="D601" s="220" t="s">
        <v>139</v>
      </c>
      <c r="E601" s="242" t="s">
        <v>1</v>
      </c>
      <c r="F601" s="243" t="s">
        <v>142</v>
      </c>
      <c r="G601" s="241"/>
      <c r="H601" s="244">
        <v>110.7</v>
      </c>
      <c r="I601" s="245"/>
      <c r="J601" s="245"/>
      <c r="K601" s="241"/>
      <c r="L601" s="241"/>
      <c r="M601" s="246"/>
      <c r="N601" s="247"/>
      <c r="O601" s="248"/>
      <c r="P601" s="248"/>
      <c r="Q601" s="248"/>
      <c r="R601" s="248"/>
      <c r="S601" s="248"/>
      <c r="T601" s="248"/>
      <c r="U601" s="248"/>
      <c r="V601" s="248"/>
      <c r="W601" s="248"/>
      <c r="X601" s="249"/>
      <c r="AT601" s="250" t="s">
        <v>139</v>
      </c>
      <c r="AU601" s="250" t="s">
        <v>79</v>
      </c>
      <c r="AV601" s="13" t="s">
        <v>137</v>
      </c>
      <c r="AW601" s="13" t="s">
        <v>5</v>
      </c>
      <c r="AX601" s="13" t="s">
        <v>77</v>
      </c>
      <c r="AY601" s="250" t="s">
        <v>128</v>
      </c>
    </row>
    <row r="602" spans="2:65" s="1" customFormat="1" ht="22.5" customHeight="1">
      <c r="B602" s="37"/>
      <c r="C602" s="205" t="s">
        <v>577</v>
      </c>
      <c r="D602" s="205" t="s">
        <v>132</v>
      </c>
      <c r="E602" s="206" t="s">
        <v>578</v>
      </c>
      <c r="F602" s="207" t="s">
        <v>579</v>
      </c>
      <c r="G602" s="208" t="s">
        <v>157</v>
      </c>
      <c r="H602" s="209">
        <v>3.5</v>
      </c>
      <c r="I602" s="210"/>
      <c r="J602" s="210"/>
      <c r="K602" s="211">
        <f>ROUND(P602*H602,2)</f>
        <v>0</v>
      </c>
      <c r="L602" s="207" t="s">
        <v>1</v>
      </c>
      <c r="M602" s="42"/>
      <c r="N602" s="212" t="s">
        <v>1</v>
      </c>
      <c r="O602" s="213" t="s">
        <v>41</v>
      </c>
      <c r="P602" s="214">
        <f>I602+J602</f>
        <v>0</v>
      </c>
      <c r="Q602" s="214">
        <f>ROUND(I602*H602,2)</f>
        <v>0</v>
      </c>
      <c r="R602" s="214">
        <f>ROUND(J602*H602,2)</f>
        <v>0</v>
      </c>
      <c r="S602" s="78"/>
      <c r="T602" s="215">
        <f>S602*H602</f>
        <v>0</v>
      </c>
      <c r="U602" s="215">
        <v>0.00535</v>
      </c>
      <c r="V602" s="215">
        <f>U602*H602</f>
        <v>0.018725</v>
      </c>
      <c r="W602" s="215">
        <v>0</v>
      </c>
      <c r="X602" s="216">
        <f>W602*H602</f>
        <v>0</v>
      </c>
      <c r="AR602" s="16" t="s">
        <v>232</v>
      </c>
      <c r="AT602" s="16" t="s">
        <v>132</v>
      </c>
      <c r="AU602" s="16" t="s">
        <v>79</v>
      </c>
      <c r="AY602" s="16" t="s">
        <v>128</v>
      </c>
      <c r="BE602" s="217">
        <f>IF(O602="základní",K602,0)</f>
        <v>0</v>
      </c>
      <c r="BF602" s="217">
        <f>IF(O602="snížená",K602,0)</f>
        <v>0</v>
      </c>
      <c r="BG602" s="217">
        <f>IF(O602="zákl. přenesená",K602,0)</f>
        <v>0</v>
      </c>
      <c r="BH602" s="217">
        <f>IF(O602="sníž. přenesená",K602,0)</f>
        <v>0</v>
      </c>
      <c r="BI602" s="217">
        <f>IF(O602="nulová",K602,0)</f>
        <v>0</v>
      </c>
      <c r="BJ602" s="16" t="s">
        <v>77</v>
      </c>
      <c r="BK602" s="217">
        <f>ROUND(P602*H602,2)</f>
        <v>0</v>
      </c>
      <c r="BL602" s="16" t="s">
        <v>232</v>
      </c>
      <c r="BM602" s="16" t="s">
        <v>580</v>
      </c>
    </row>
    <row r="603" spans="2:51" s="11" customFormat="1" ht="12">
      <c r="B603" s="218"/>
      <c r="C603" s="219"/>
      <c r="D603" s="220" t="s">
        <v>139</v>
      </c>
      <c r="E603" s="221" t="s">
        <v>1</v>
      </c>
      <c r="F603" s="222" t="s">
        <v>581</v>
      </c>
      <c r="G603" s="219"/>
      <c r="H603" s="221" t="s">
        <v>1</v>
      </c>
      <c r="I603" s="223"/>
      <c r="J603" s="223"/>
      <c r="K603" s="219"/>
      <c r="L603" s="219"/>
      <c r="M603" s="224"/>
      <c r="N603" s="225"/>
      <c r="O603" s="226"/>
      <c r="P603" s="226"/>
      <c r="Q603" s="226"/>
      <c r="R603" s="226"/>
      <c r="S603" s="226"/>
      <c r="T603" s="226"/>
      <c r="U603" s="226"/>
      <c r="V603" s="226"/>
      <c r="W603" s="226"/>
      <c r="X603" s="227"/>
      <c r="AT603" s="228" t="s">
        <v>139</v>
      </c>
      <c r="AU603" s="228" t="s">
        <v>79</v>
      </c>
      <c r="AV603" s="11" t="s">
        <v>77</v>
      </c>
      <c r="AW603" s="11" t="s">
        <v>5</v>
      </c>
      <c r="AX603" s="11" t="s">
        <v>72</v>
      </c>
      <c r="AY603" s="228" t="s">
        <v>128</v>
      </c>
    </row>
    <row r="604" spans="2:51" s="11" customFormat="1" ht="12">
      <c r="B604" s="218"/>
      <c r="C604" s="219"/>
      <c r="D604" s="220" t="s">
        <v>139</v>
      </c>
      <c r="E604" s="221" t="s">
        <v>1</v>
      </c>
      <c r="F604" s="222" t="s">
        <v>140</v>
      </c>
      <c r="G604" s="219"/>
      <c r="H604" s="221" t="s">
        <v>1</v>
      </c>
      <c r="I604" s="223"/>
      <c r="J604" s="223"/>
      <c r="K604" s="219"/>
      <c r="L604" s="219"/>
      <c r="M604" s="224"/>
      <c r="N604" s="225"/>
      <c r="O604" s="226"/>
      <c r="P604" s="226"/>
      <c r="Q604" s="226"/>
      <c r="R604" s="226"/>
      <c r="S604" s="226"/>
      <c r="T604" s="226"/>
      <c r="U604" s="226"/>
      <c r="V604" s="226"/>
      <c r="W604" s="226"/>
      <c r="X604" s="227"/>
      <c r="AT604" s="228" t="s">
        <v>139</v>
      </c>
      <c r="AU604" s="228" t="s">
        <v>79</v>
      </c>
      <c r="AV604" s="11" t="s">
        <v>77</v>
      </c>
      <c r="AW604" s="11" t="s">
        <v>5</v>
      </c>
      <c r="AX604" s="11" t="s">
        <v>72</v>
      </c>
      <c r="AY604" s="228" t="s">
        <v>128</v>
      </c>
    </row>
    <row r="605" spans="2:51" s="12" customFormat="1" ht="12">
      <c r="B605" s="229"/>
      <c r="C605" s="230"/>
      <c r="D605" s="220" t="s">
        <v>139</v>
      </c>
      <c r="E605" s="231" t="s">
        <v>1</v>
      </c>
      <c r="F605" s="232" t="s">
        <v>435</v>
      </c>
      <c r="G605" s="230"/>
      <c r="H605" s="233">
        <v>3.5</v>
      </c>
      <c r="I605" s="234"/>
      <c r="J605" s="234"/>
      <c r="K605" s="230"/>
      <c r="L605" s="230"/>
      <c r="M605" s="235"/>
      <c r="N605" s="236"/>
      <c r="O605" s="237"/>
      <c r="P605" s="237"/>
      <c r="Q605" s="237"/>
      <c r="R605" s="237"/>
      <c r="S605" s="237"/>
      <c r="T605" s="237"/>
      <c r="U605" s="237"/>
      <c r="V605" s="237"/>
      <c r="W605" s="237"/>
      <c r="X605" s="238"/>
      <c r="AT605" s="239" t="s">
        <v>139</v>
      </c>
      <c r="AU605" s="239" t="s">
        <v>79</v>
      </c>
      <c r="AV605" s="12" t="s">
        <v>79</v>
      </c>
      <c r="AW605" s="12" t="s">
        <v>5</v>
      </c>
      <c r="AX605" s="12" t="s">
        <v>72</v>
      </c>
      <c r="AY605" s="239" t="s">
        <v>128</v>
      </c>
    </row>
    <row r="606" spans="2:51" s="13" customFormat="1" ht="12">
      <c r="B606" s="240"/>
      <c r="C606" s="241"/>
      <c r="D606" s="220" t="s">
        <v>139</v>
      </c>
      <c r="E606" s="242" t="s">
        <v>1</v>
      </c>
      <c r="F606" s="243" t="s">
        <v>142</v>
      </c>
      <c r="G606" s="241"/>
      <c r="H606" s="244">
        <v>3.5</v>
      </c>
      <c r="I606" s="245"/>
      <c r="J606" s="245"/>
      <c r="K606" s="241"/>
      <c r="L606" s="241"/>
      <c r="M606" s="246"/>
      <c r="N606" s="247"/>
      <c r="O606" s="248"/>
      <c r="P606" s="248"/>
      <c r="Q606" s="248"/>
      <c r="R606" s="248"/>
      <c r="S606" s="248"/>
      <c r="T606" s="248"/>
      <c r="U606" s="248"/>
      <c r="V606" s="248"/>
      <c r="W606" s="248"/>
      <c r="X606" s="249"/>
      <c r="AT606" s="250" t="s">
        <v>139</v>
      </c>
      <c r="AU606" s="250" t="s">
        <v>79</v>
      </c>
      <c r="AV606" s="13" t="s">
        <v>137</v>
      </c>
      <c r="AW606" s="13" t="s">
        <v>5</v>
      </c>
      <c r="AX606" s="13" t="s">
        <v>77</v>
      </c>
      <c r="AY606" s="250" t="s">
        <v>128</v>
      </c>
    </row>
    <row r="607" spans="2:65" s="1" customFormat="1" ht="16.5" customHeight="1">
      <c r="B607" s="37"/>
      <c r="C607" s="205" t="s">
        <v>582</v>
      </c>
      <c r="D607" s="205" t="s">
        <v>132</v>
      </c>
      <c r="E607" s="206" t="s">
        <v>583</v>
      </c>
      <c r="F607" s="207" t="s">
        <v>584</v>
      </c>
      <c r="G607" s="208" t="s">
        <v>320</v>
      </c>
      <c r="H607" s="272"/>
      <c r="I607" s="210"/>
      <c r="J607" s="210"/>
      <c r="K607" s="211">
        <f>ROUND(P607*H607,2)</f>
        <v>0</v>
      </c>
      <c r="L607" s="207" t="s">
        <v>136</v>
      </c>
      <c r="M607" s="42"/>
      <c r="N607" s="212" t="s">
        <v>1</v>
      </c>
      <c r="O607" s="213" t="s">
        <v>41</v>
      </c>
      <c r="P607" s="214">
        <f>I607+J607</f>
        <v>0</v>
      </c>
      <c r="Q607" s="214">
        <f>ROUND(I607*H607,2)</f>
        <v>0</v>
      </c>
      <c r="R607" s="214">
        <f>ROUND(J607*H607,2)</f>
        <v>0</v>
      </c>
      <c r="S607" s="78"/>
      <c r="T607" s="215">
        <f>S607*H607</f>
        <v>0</v>
      </c>
      <c r="U607" s="215">
        <v>0</v>
      </c>
      <c r="V607" s="215">
        <f>U607*H607</f>
        <v>0</v>
      </c>
      <c r="W607" s="215">
        <v>0</v>
      </c>
      <c r="X607" s="216">
        <f>W607*H607</f>
        <v>0</v>
      </c>
      <c r="AR607" s="16" t="s">
        <v>232</v>
      </c>
      <c r="AT607" s="16" t="s">
        <v>132</v>
      </c>
      <c r="AU607" s="16" t="s">
        <v>79</v>
      </c>
      <c r="AY607" s="16" t="s">
        <v>128</v>
      </c>
      <c r="BE607" s="217">
        <f>IF(O607="základní",K607,0)</f>
        <v>0</v>
      </c>
      <c r="BF607" s="217">
        <f>IF(O607="snížená",K607,0)</f>
        <v>0</v>
      </c>
      <c r="BG607" s="217">
        <f>IF(O607="zákl. přenesená",K607,0)</f>
        <v>0</v>
      </c>
      <c r="BH607" s="217">
        <f>IF(O607="sníž. přenesená",K607,0)</f>
        <v>0</v>
      </c>
      <c r="BI607" s="217">
        <f>IF(O607="nulová",K607,0)</f>
        <v>0</v>
      </c>
      <c r="BJ607" s="16" t="s">
        <v>77</v>
      </c>
      <c r="BK607" s="217">
        <f>ROUND(P607*H607,2)</f>
        <v>0</v>
      </c>
      <c r="BL607" s="16" t="s">
        <v>232</v>
      </c>
      <c r="BM607" s="16" t="s">
        <v>585</v>
      </c>
    </row>
    <row r="608" spans="2:63" s="10" customFormat="1" ht="22.8" customHeight="1">
      <c r="B608" s="189"/>
      <c r="C608" s="190"/>
      <c r="D608" s="191" t="s">
        <v>71</v>
      </c>
      <c r="E608" s="203" t="s">
        <v>586</v>
      </c>
      <c r="F608" s="203" t="s">
        <v>587</v>
      </c>
      <c r="G608" s="190"/>
      <c r="H608" s="190"/>
      <c r="I608" s="193"/>
      <c r="J608" s="193"/>
      <c r="K608" s="204">
        <f>BK608</f>
        <v>0</v>
      </c>
      <c r="L608" s="190"/>
      <c r="M608" s="194"/>
      <c r="N608" s="195"/>
      <c r="O608" s="196"/>
      <c r="P608" s="196"/>
      <c r="Q608" s="197">
        <f>SUM(Q609:Q610)</f>
        <v>0</v>
      </c>
      <c r="R608" s="197">
        <f>SUM(R609:R610)</f>
        <v>0</v>
      </c>
      <c r="S608" s="196"/>
      <c r="T608" s="198">
        <f>SUM(T609:T610)</f>
        <v>0</v>
      </c>
      <c r="U608" s="196"/>
      <c r="V608" s="198">
        <f>SUM(V609:V610)</f>
        <v>0</v>
      </c>
      <c r="W608" s="196"/>
      <c r="X608" s="199">
        <f>SUM(X609:X610)</f>
        <v>0</v>
      </c>
      <c r="AR608" s="200" t="s">
        <v>79</v>
      </c>
      <c r="AT608" s="201" t="s">
        <v>71</v>
      </c>
      <c r="AU608" s="201" t="s">
        <v>77</v>
      </c>
      <c r="AY608" s="200" t="s">
        <v>128</v>
      </c>
      <c r="BK608" s="202">
        <f>SUM(BK609:BK610)</f>
        <v>0</v>
      </c>
    </row>
    <row r="609" spans="2:65" s="1" customFormat="1" ht="16.5" customHeight="1">
      <c r="B609" s="37"/>
      <c r="C609" s="205" t="s">
        <v>588</v>
      </c>
      <c r="D609" s="205" t="s">
        <v>132</v>
      </c>
      <c r="E609" s="206" t="s">
        <v>589</v>
      </c>
      <c r="F609" s="207" t="s">
        <v>590</v>
      </c>
      <c r="G609" s="208" t="s">
        <v>489</v>
      </c>
      <c r="H609" s="209">
        <v>1</v>
      </c>
      <c r="I609" s="210"/>
      <c r="J609" s="210"/>
      <c r="K609" s="211">
        <f>ROUND(P609*H609,2)</f>
        <v>0</v>
      </c>
      <c r="L609" s="207" t="s">
        <v>1</v>
      </c>
      <c r="M609" s="42"/>
      <c r="N609" s="212" t="s">
        <v>1</v>
      </c>
      <c r="O609" s="213" t="s">
        <v>41</v>
      </c>
      <c r="P609" s="214">
        <f>I609+J609</f>
        <v>0</v>
      </c>
      <c r="Q609" s="214">
        <f>ROUND(I609*H609,2)</f>
        <v>0</v>
      </c>
      <c r="R609" s="214">
        <f>ROUND(J609*H609,2)</f>
        <v>0</v>
      </c>
      <c r="S609" s="78"/>
      <c r="T609" s="215">
        <f>S609*H609</f>
        <v>0</v>
      </c>
      <c r="U609" s="215">
        <v>0</v>
      </c>
      <c r="V609" s="215">
        <f>U609*H609</f>
        <v>0</v>
      </c>
      <c r="W609" s="215">
        <v>0</v>
      </c>
      <c r="X609" s="216">
        <f>W609*H609</f>
        <v>0</v>
      </c>
      <c r="AR609" s="16" t="s">
        <v>232</v>
      </c>
      <c r="AT609" s="16" t="s">
        <v>132</v>
      </c>
      <c r="AU609" s="16" t="s">
        <v>79</v>
      </c>
      <c r="AY609" s="16" t="s">
        <v>128</v>
      </c>
      <c r="BE609" s="217">
        <f>IF(O609="základní",K609,0)</f>
        <v>0</v>
      </c>
      <c r="BF609" s="217">
        <f>IF(O609="snížená",K609,0)</f>
        <v>0</v>
      </c>
      <c r="BG609" s="217">
        <f>IF(O609="zákl. přenesená",K609,0)</f>
        <v>0</v>
      </c>
      <c r="BH609" s="217">
        <f>IF(O609="sníž. přenesená",K609,0)</f>
        <v>0</v>
      </c>
      <c r="BI609" s="217">
        <f>IF(O609="nulová",K609,0)</f>
        <v>0</v>
      </c>
      <c r="BJ609" s="16" t="s">
        <v>77</v>
      </c>
      <c r="BK609" s="217">
        <f>ROUND(P609*H609,2)</f>
        <v>0</v>
      </c>
      <c r="BL609" s="16" t="s">
        <v>232</v>
      </c>
      <c r="BM609" s="16" t="s">
        <v>591</v>
      </c>
    </row>
    <row r="610" spans="2:65" s="1" customFormat="1" ht="16.5" customHeight="1">
      <c r="B610" s="37"/>
      <c r="C610" s="205" t="s">
        <v>592</v>
      </c>
      <c r="D610" s="205" t="s">
        <v>132</v>
      </c>
      <c r="E610" s="206" t="s">
        <v>593</v>
      </c>
      <c r="F610" s="207" t="s">
        <v>594</v>
      </c>
      <c r="G610" s="208" t="s">
        <v>320</v>
      </c>
      <c r="H610" s="272"/>
      <c r="I610" s="210"/>
      <c r="J610" s="210"/>
      <c r="K610" s="211">
        <f>ROUND(P610*H610,2)</f>
        <v>0</v>
      </c>
      <c r="L610" s="207" t="s">
        <v>136</v>
      </c>
      <c r="M610" s="42"/>
      <c r="N610" s="212" t="s">
        <v>1</v>
      </c>
      <c r="O610" s="213" t="s">
        <v>41</v>
      </c>
      <c r="P610" s="214">
        <f>I610+J610</f>
        <v>0</v>
      </c>
      <c r="Q610" s="214">
        <f>ROUND(I610*H610,2)</f>
        <v>0</v>
      </c>
      <c r="R610" s="214">
        <f>ROUND(J610*H610,2)</f>
        <v>0</v>
      </c>
      <c r="S610" s="78"/>
      <c r="T610" s="215">
        <f>S610*H610</f>
        <v>0</v>
      </c>
      <c r="U610" s="215">
        <v>0</v>
      </c>
      <c r="V610" s="215">
        <f>U610*H610</f>
        <v>0</v>
      </c>
      <c r="W610" s="215">
        <v>0</v>
      </c>
      <c r="X610" s="216">
        <f>W610*H610</f>
        <v>0</v>
      </c>
      <c r="AR610" s="16" t="s">
        <v>232</v>
      </c>
      <c r="AT610" s="16" t="s">
        <v>132</v>
      </c>
      <c r="AU610" s="16" t="s">
        <v>79</v>
      </c>
      <c r="AY610" s="16" t="s">
        <v>128</v>
      </c>
      <c r="BE610" s="217">
        <f>IF(O610="základní",K610,0)</f>
        <v>0</v>
      </c>
      <c r="BF610" s="217">
        <f>IF(O610="snížená",K610,0)</f>
        <v>0</v>
      </c>
      <c r="BG610" s="217">
        <f>IF(O610="zákl. přenesená",K610,0)</f>
        <v>0</v>
      </c>
      <c r="BH610" s="217">
        <f>IF(O610="sníž. přenesená",K610,0)</f>
        <v>0</v>
      </c>
      <c r="BI610" s="217">
        <f>IF(O610="nulová",K610,0)</f>
        <v>0</v>
      </c>
      <c r="BJ610" s="16" t="s">
        <v>77</v>
      </c>
      <c r="BK610" s="217">
        <f>ROUND(P610*H610,2)</f>
        <v>0</v>
      </c>
      <c r="BL610" s="16" t="s">
        <v>232</v>
      </c>
      <c r="BM610" s="16" t="s">
        <v>595</v>
      </c>
    </row>
    <row r="611" spans="2:63" s="10" customFormat="1" ht="25.9" customHeight="1">
      <c r="B611" s="189"/>
      <c r="C611" s="190"/>
      <c r="D611" s="191" t="s">
        <v>71</v>
      </c>
      <c r="E611" s="192" t="s">
        <v>596</v>
      </c>
      <c r="F611" s="192" t="s">
        <v>597</v>
      </c>
      <c r="G611" s="190"/>
      <c r="H611" s="190"/>
      <c r="I611" s="193"/>
      <c r="J611" s="193"/>
      <c r="K611" s="177">
        <f>BK611</f>
        <v>0</v>
      </c>
      <c r="L611" s="190"/>
      <c r="M611" s="194"/>
      <c r="N611" s="195"/>
      <c r="O611" s="196"/>
      <c r="P611" s="196"/>
      <c r="Q611" s="197">
        <f>Q612+Q616</f>
        <v>0</v>
      </c>
      <c r="R611" s="197">
        <f>R612+R616</f>
        <v>0</v>
      </c>
      <c r="S611" s="196"/>
      <c r="T611" s="198">
        <f>T612+T616</f>
        <v>0</v>
      </c>
      <c r="U611" s="196"/>
      <c r="V611" s="198">
        <f>V612+V616</f>
        <v>0</v>
      </c>
      <c r="W611" s="196"/>
      <c r="X611" s="199">
        <f>X612+X616</f>
        <v>0</v>
      </c>
      <c r="AR611" s="200" t="s">
        <v>324</v>
      </c>
      <c r="AT611" s="201" t="s">
        <v>71</v>
      </c>
      <c r="AU611" s="201" t="s">
        <v>72</v>
      </c>
      <c r="AY611" s="200" t="s">
        <v>128</v>
      </c>
      <c r="BK611" s="202">
        <f>BK612+BK616</f>
        <v>0</v>
      </c>
    </row>
    <row r="612" spans="2:63" s="10" customFormat="1" ht="22.8" customHeight="1">
      <c r="B612" s="189"/>
      <c r="C612" s="190"/>
      <c r="D612" s="191" t="s">
        <v>71</v>
      </c>
      <c r="E612" s="203" t="s">
        <v>598</v>
      </c>
      <c r="F612" s="203" t="s">
        <v>599</v>
      </c>
      <c r="G612" s="190"/>
      <c r="H612" s="190"/>
      <c r="I612" s="193"/>
      <c r="J612" s="193"/>
      <c r="K612" s="204">
        <f>BK612</f>
        <v>0</v>
      </c>
      <c r="L612" s="190"/>
      <c r="M612" s="194"/>
      <c r="N612" s="195"/>
      <c r="O612" s="196"/>
      <c r="P612" s="196"/>
      <c r="Q612" s="197">
        <f>SUM(Q613:Q615)</f>
        <v>0</v>
      </c>
      <c r="R612" s="197">
        <f>SUM(R613:R615)</f>
        <v>0</v>
      </c>
      <c r="S612" s="196"/>
      <c r="T612" s="198">
        <f>SUM(T613:T615)</f>
        <v>0</v>
      </c>
      <c r="U612" s="196"/>
      <c r="V612" s="198">
        <f>SUM(V613:V615)</f>
        <v>0</v>
      </c>
      <c r="W612" s="196"/>
      <c r="X612" s="199">
        <f>SUM(X613:X615)</f>
        <v>0</v>
      </c>
      <c r="AR612" s="200" t="s">
        <v>324</v>
      </c>
      <c r="AT612" s="201" t="s">
        <v>71</v>
      </c>
      <c r="AU612" s="201" t="s">
        <v>77</v>
      </c>
      <c r="AY612" s="200" t="s">
        <v>128</v>
      </c>
      <c r="BK612" s="202">
        <f>SUM(BK613:BK615)</f>
        <v>0</v>
      </c>
    </row>
    <row r="613" spans="2:65" s="1" customFormat="1" ht="16.5" customHeight="1">
      <c r="B613" s="37"/>
      <c r="C613" s="205" t="s">
        <v>600</v>
      </c>
      <c r="D613" s="205" t="s">
        <v>132</v>
      </c>
      <c r="E613" s="206" t="s">
        <v>601</v>
      </c>
      <c r="F613" s="207" t="s">
        <v>602</v>
      </c>
      <c r="G613" s="208" t="s">
        <v>489</v>
      </c>
      <c r="H613" s="209">
        <v>1</v>
      </c>
      <c r="I613" s="210"/>
      <c r="J613" s="210"/>
      <c r="K613" s="211">
        <f>ROUND(P613*H613,2)</f>
        <v>0</v>
      </c>
      <c r="L613" s="207" t="s">
        <v>1</v>
      </c>
      <c r="M613" s="42"/>
      <c r="N613" s="212" t="s">
        <v>1</v>
      </c>
      <c r="O613" s="213" t="s">
        <v>41</v>
      </c>
      <c r="P613" s="214">
        <f>I613+J613</f>
        <v>0</v>
      </c>
      <c r="Q613" s="214">
        <f>ROUND(I613*H613,2)</f>
        <v>0</v>
      </c>
      <c r="R613" s="214">
        <f>ROUND(J613*H613,2)</f>
        <v>0</v>
      </c>
      <c r="S613" s="78"/>
      <c r="T613" s="215">
        <f>S613*H613</f>
        <v>0</v>
      </c>
      <c r="U613" s="215">
        <v>0</v>
      </c>
      <c r="V613" s="215">
        <f>U613*H613</f>
        <v>0</v>
      </c>
      <c r="W613" s="215">
        <v>0</v>
      </c>
      <c r="X613" s="216">
        <f>W613*H613</f>
        <v>0</v>
      </c>
      <c r="AR613" s="16" t="s">
        <v>603</v>
      </c>
      <c r="AT613" s="16" t="s">
        <v>132</v>
      </c>
      <c r="AU613" s="16" t="s">
        <v>79</v>
      </c>
      <c r="AY613" s="16" t="s">
        <v>128</v>
      </c>
      <c r="BE613" s="217">
        <f>IF(O613="základní",K613,0)</f>
        <v>0</v>
      </c>
      <c r="BF613" s="217">
        <f>IF(O613="snížená",K613,0)</f>
        <v>0</v>
      </c>
      <c r="BG613" s="217">
        <f>IF(O613="zákl. přenesená",K613,0)</f>
        <v>0</v>
      </c>
      <c r="BH613" s="217">
        <f>IF(O613="sníž. přenesená",K613,0)</f>
        <v>0</v>
      </c>
      <c r="BI613" s="217">
        <f>IF(O613="nulová",K613,0)</f>
        <v>0</v>
      </c>
      <c r="BJ613" s="16" t="s">
        <v>77</v>
      </c>
      <c r="BK613" s="217">
        <f>ROUND(P613*H613,2)</f>
        <v>0</v>
      </c>
      <c r="BL613" s="16" t="s">
        <v>603</v>
      </c>
      <c r="BM613" s="16" t="s">
        <v>604</v>
      </c>
    </row>
    <row r="614" spans="2:65" s="1" customFormat="1" ht="16.5" customHeight="1">
      <c r="B614" s="37"/>
      <c r="C614" s="205" t="s">
        <v>9</v>
      </c>
      <c r="D614" s="205" t="s">
        <v>132</v>
      </c>
      <c r="E614" s="206" t="s">
        <v>605</v>
      </c>
      <c r="F614" s="207" t="s">
        <v>606</v>
      </c>
      <c r="G614" s="208" t="s">
        <v>489</v>
      </c>
      <c r="H614" s="209">
        <v>1</v>
      </c>
      <c r="I614" s="210"/>
      <c r="J614" s="210"/>
      <c r="K614" s="211">
        <f>ROUND(P614*H614,2)</f>
        <v>0</v>
      </c>
      <c r="L614" s="207" t="s">
        <v>1</v>
      </c>
      <c r="M614" s="42"/>
      <c r="N614" s="212" t="s">
        <v>1</v>
      </c>
      <c r="O614" s="213" t="s">
        <v>41</v>
      </c>
      <c r="P614" s="214">
        <f>I614+J614</f>
        <v>0</v>
      </c>
      <c r="Q614" s="214">
        <f>ROUND(I614*H614,2)</f>
        <v>0</v>
      </c>
      <c r="R614" s="214">
        <f>ROUND(J614*H614,2)</f>
        <v>0</v>
      </c>
      <c r="S614" s="78"/>
      <c r="T614" s="215">
        <f>S614*H614</f>
        <v>0</v>
      </c>
      <c r="U614" s="215">
        <v>0</v>
      </c>
      <c r="V614" s="215">
        <f>U614*H614</f>
        <v>0</v>
      </c>
      <c r="W614" s="215">
        <v>0</v>
      </c>
      <c r="X614" s="216">
        <f>W614*H614</f>
        <v>0</v>
      </c>
      <c r="AR614" s="16" t="s">
        <v>603</v>
      </c>
      <c r="AT614" s="16" t="s">
        <v>132</v>
      </c>
      <c r="AU614" s="16" t="s">
        <v>79</v>
      </c>
      <c r="AY614" s="16" t="s">
        <v>128</v>
      </c>
      <c r="BE614" s="217">
        <f>IF(O614="základní",K614,0)</f>
        <v>0</v>
      </c>
      <c r="BF614" s="217">
        <f>IF(O614="snížená",K614,0)</f>
        <v>0</v>
      </c>
      <c r="BG614" s="217">
        <f>IF(O614="zákl. přenesená",K614,0)</f>
        <v>0</v>
      </c>
      <c r="BH614" s="217">
        <f>IF(O614="sníž. přenesená",K614,0)</f>
        <v>0</v>
      </c>
      <c r="BI614" s="217">
        <f>IF(O614="nulová",K614,0)</f>
        <v>0</v>
      </c>
      <c r="BJ614" s="16" t="s">
        <v>77</v>
      </c>
      <c r="BK614" s="217">
        <f>ROUND(P614*H614,2)</f>
        <v>0</v>
      </c>
      <c r="BL614" s="16" t="s">
        <v>603</v>
      </c>
      <c r="BM614" s="16" t="s">
        <v>607</v>
      </c>
    </row>
    <row r="615" spans="2:65" s="1" customFormat="1" ht="33.75" customHeight="1">
      <c r="B615" s="37"/>
      <c r="C615" s="205" t="s">
        <v>232</v>
      </c>
      <c r="D615" s="205" t="s">
        <v>132</v>
      </c>
      <c r="E615" s="206" t="s">
        <v>608</v>
      </c>
      <c r="F615" s="207" t="s">
        <v>609</v>
      </c>
      <c r="G615" s="208" t="s">
        <v>489</v>
      </c>
      <c r="H615" s="209">
        <v>1</v>
      </c>
      <c r="I615" s="210"/>
      <c r="J615" s="210"/>
      <c r="K615" s="211">
        <f>ROUND(P615*H615,2)</f>
        <v>0</v>
      </c>
      <c r="L615" s="207" t="s">
        <v>1</v>
      </c>
      <c r="M615" s="42"/>
      <c r="N615" s="212" t="s">
        <v>1</v>
      </c>
      <c r="O615" s="213" t="s">
        <v>41</v>
      </c>
      <c r="P615" s="214">
        <f>I615+J615</f>
        <v>0</v>
      </c>
      <c r="Q615" s="214">
        <f>ROUND(I615*H615,2)</f>
        <v>0</v>
      </c>
      <c r="R615" s="214">
        <f>ROUND(J615*H615,2)</f>
        <v>0</v>
      </c>
      <c r="S615" s="78"/>
      <c r="T615" s="215">
        <f>S615*H615</f>
        <v>0</v>
      </c>
      <c r="U615" s="215">
        <v>0</v>
      </c>
      <c r="V615" s="215">
        <f>U615*H615</f>
        <v>0</v>
      </c>
      <c r="W615" s="215">
        <v>0</v>
      </c>
      <c r="X615" s="216">
        <f>W615*H615</f>
        <v>0</v>
      </c>
      <c r="AR615" s="16" t="s">
        <v>603</v>
      </c>
      <c r="AT615" s="16" t="s">
        <v>132</v>
      </c>
      <c r="AU615" s="16" t="s">
        <v>79</v>
      </c>
      <c r="AY615" s="16" t="s">
        <v>128</v>
      </c>
      <c r="BE615" s="217">
        <f>IF(O615="základní",K615,0)</f>
        <v>0</v>
      </c>
      <c r="BF615" s="217">
        <f>IF(O615="snížená",K615,0)</f>
        <v>0</v>
      </c>
      <c r="BG615" s="217">
        <f>IF(O615="zákl. přenesená",K615,0)</f>
        <v>0</v>
      </c>
      <c r="BH615" s="217">
        <f>IF(O615="sníž. přenesená",K615,0)</f>
        <v>0</v>
      </c>
      <c r="BI615" s="217">
        <f>IF(O615="nulová",K615,0)</f>
        <v>0</v>
      </c>
      <c r="BJ615" s="16" t="s">
        <v>77</v>
      </c>
      <c r="BK615" s="217">
        <f>ROUND(P615*H615,2)</f>
        <v>0</v>
      </c>
      <c r="BL615" s="16" t="s">
        <v>603</v>
      </c>
      <c r="BM615" s="16" t="s">
        <v>610</v>
      </c>
    </row>
    <row r="616" spans="2:63" s="10" customFormat="1" ht="22.8" customHeight="1">
      <c r="B616" s="189"/>
      <c r="C616" s="190"/>
      <c r="D616" s="191" t="s">
        <v>71</v>
      </c>
      <c r="E616" s="203" t="s">
        <v>611</v>
      </c>
      <c r="F616" s="203" t="s">
        <v>612</v>
      </c>
      <c r="G616" s="190"/>
      <c r="H616" s="190"/>
      <c r="I616" s="193"/>
      <c r="J616" s="193"/>
      <c r="K616" s="204">
        <f>BK616</f>
        <v>0</v>
      </c>
      <c r="L616" s="190"/>
      <c r="M616" s="194"/>
      <c r="N616" s="195"/>
      <c r="O616" s="196"/>
      <c r="P616" s="196"/>
      <c r="Q616" s="197">
        <f>Q617</f>
        <v>0</v>
      </c>
      <c r="R616" s="197">
        <f>R617</f>
        <v>0</v>
      </c>
      <c r="S616" s="196"/>
      <c r="T616" s="198">
        <f>T617</f>
        <v>0</v>
      </c>
      <c r="U616" s="196"/>
      <c r="V616" s="198">
        <f>V617</f>
        <v>0</v>
      </c>
      <c r="W616" s="196"/>
      <c r="X616" s="199">
        <f>X617</f>
        <v>0</v>
      </c>
      <c r="AR616" s="200" t="s">
        <v>324</v>
      </c>
      <c r="AT616" s="201" t="s">
        <v>71</v>
      </c>
      <c r="AU616" s="201" t="s">
        <v>77</v>
      </c>
      <c r="AY616" s="200" t="s">
        <v>128</v>
      </c>
      <c r="BK616" s="202">
        <f>BK617</f>
        <v>0</v>
      </c>
    </row>
    <row r="617" spans="2:65" s="1" customFormat="1" ht="16.5" customHeight="1">
      <c r="B617" s="37"/>
      <c r="C617" s="205" t="s">
        <v>613</v>
      </c>
      <c r="D617" s="205" t="s">
        <v>132</v>
      </c>
      <c r="E617" s="206" t="s">
        <v>614</v>
      </c>
      <c r="F617" s="207" t="s">
        <v>615</v>
      </c>
      <c r="G617" s="208" t="s">
        <v>489</v>
      </c>
      <c r="H617" s="209">
        <v>1</v>
      </c>
      <c r="I617" s="210"/>
      <c r="J617" s="210"/>
      <c r="K617" s="211">
        <f>ROUND(P617*H617,2)</f>
        <v>0</v>
      </c>
      <c r="L617" s="207" t="s">
        <v>1</v>
      </c>
      <c r="M617" s="42"/>
      <c r="N617" s="212" t="s">
        <v>1</v>
      </c>
      <c r="O617" s="213" t="s">
        <v>41</v>
      </c>
      <c r="P617" s="214">
        <f>I617+J617</f>
        <v>0</v>
      </c>
      <c r="Q617" s="214">
        <f>ROUND(I617*H617,2)</f>
        <v>0</v>
      </c>
      <c r="R617" s="214">
        <f>ROUND(J617*H617,2)</f>
        <v>0</v>
      </c>
      <c r="S617" s="78"/>
      <c r="T617" s="215">
        <f>S617*H617</f>
        <v>0</v>
      </c>
      <c r="U617" s="215">
        <v>0</v>
      </c>
      <c r="V617" s="215">
        <f>U617*H617</f>
        <v>0</v>
      </c>
      <c r="W617" s="215">
        <v>0</v>
      </c>
      <c r="X617" s="216">
        <f>W617*H617</f>
        <v>0</v>
      </c>
      <c r="AR617" s="16" t="s">
        <v>603</v>
      </c>
      <c r="AT617" s="16" t="s">
        <v>132</v>
      </c>
      <c r="AU617" s="16" t="s">
        <v>79</v>
      </c>
      <c r="AY617" s="16" t="s">
        <v>128</v>
      </c>
      <c r="BE617" s="217">
        <f>IF(O617="základní",K617,0)</f>
        <v>0</v>
      </c>
      <c r="BF617" s="217">
        <f>IF(O617="snížená",K617,0)</f>
        <v>0</v>
      </c>
      <c r="BG617" s="217">
        <f>IF(O617="zákl. přenesená",K617,0)</f>
        <v>0</v>
      </c>
      <c r="BH617" s="217">
        <f>IF(O617="sníž. přenesená",K617,0)</f>
        <v>0</v>
      </c>
      <c r="BI617" s="217">
        <f>IF(O617="nulová",K617,0)</f>
        <v>0</v>
      </c>
      <c r="BJ617" s="16" t="s">
        <v>77</v>
      </c>
      <c r="BK617" s="217">
        <f>ROUND(P617*H617,2)</f>
        <v>0</v>
      </c>
      <c r="BL617" s="16" t="s">
        <v>603</v>
      </c>
      <c r="BM617" s="16" t="s">
        <v>616</v>
      </c>
    </row>
    <row r="618" spans="2:63" s="1" customFormat="1" ht="49.9" customHeight="1">
      <c r="B618" s="37"/>
      <c r="C618" s="38"/>
      <c r="D618" s="38"/>
      <c r="E618" s="192" t="s">
        <v>617</v>
      </c>
      <c r="F618" s="192" t="s">
        <v>618</v>
      </c>
      <c r="G618" s="38"/>
      <c r="H618" s="38"/>
      <c r="I618" s="125"/>
      <c r="J618" s="125"/>
      <c r="K618" s="177">
        <f>BK618</f>
        <v>0</v>
      </c>
      <c r="L618" s="38"/>
      <c r="M618" s="42"/>
      <c r="N618" s="273"/>
      <c r="O618" s="78"/>
      <c r="P618" s="78"/>
      <c r="Q618" s="197">
        <f>SUM(Q619:Q628)</f>
        <v>0</v>
      </c>
      <c r="R618" s="197">
        <f>SUM(R619:R628)</f>
        <v>0</v>
      </c>
      <c r="S618" s="78"/>
      <c r="T618" s="78"/>
      <c r="U618" s="78"/>
      <c r="V618" s="78"/>
      <c r="W618" s="78"/>
      <c r="X618" s="79"/>
      <c r="AT618" s="16" t="s">
        <v>71</v>
      </c>
      <c r="AU618" s="16" t="s">
        <v>72</v>
      </c>
      <c r="AY618" s="16" t="s">
        <v>619</v>
      </c>
      <c r="BK618" s="217">
        <f>SUM(BK619:BK628)</f>
        <v>0</v>
      </c>
    </row>
    <row r="619" spans="2:63" s="1" customFormat="1" ht="16.3" customHeight="1">
      <c r="B619" s="37"/>
      <c r="C619" s="274" t="s">
        <v>1</v>
      </c>
      <c r="D619" s="274" t="s">
        <v>132</v>
      </c>
      <c r="E619" s="275" t="s">
        <v>1</v>
      </c>
      <c r="F619" s="276" t="s">
        <v>1</v>
      </c>
      <c r="G619" s="277" t="s">
        <v>1</v>
      </c>
      <c r="H619" s="272"/>
      <c r="I619" s="272"/>
      <c r="J619" s="272"/>
      <c r="K619" s="211">
        <f>BK619</f>
        <v>0</v>
      </c>
      <c r="L619" s="278"/>
      <c r="M619" s="42"/>
      <c r="N619" s="279" t="s">
        <v>1</v>
      </c>
      <c r="O619" s="280" t="s">
        <v>41</v>
      </c>
      <c r="P619" s="214">
        <f>I619+J619</f>
        <v>0</v>
      </c>
      <c r="Q619" s="281">
        <f>I619*H619</f>
        <v>0</v>
      </c>
      <c r="R619" s="281">
        <f>J619*H619</f>
        <v>0</v>
      </c>
      <c r="S619" s="78"/>
      <c r="T619" s="78"/>
      <c r="U619" s="78"/>
      <c r="V619" s="78"/>
      <c r="W619" s="78"/>
      <c r="X619" s="79"/>
      <c r="AT619" s="16" t="s">
        <v>619</v>
      </c>
      <c r="AU619" s="16" t="s">
        <v>77</v>
      </c>
      <c r="AY619" s="16" t="s">
        <v>619</v>
      </c>
      <c r="BE619" s="217">
        <f>IF(O619="základní",K619,0)</f>
        <v>0</v>
      </c>
      <c r="BF619" s="217">
        <f>IF(O619="snížená",K619,0)</f>
        <v>0</v>
      </c>
      <c r="BG619" s="217">
        <f>IF(O619="zákl. přenesená",K619,0)</f>
        <v>0</v>
      </c>
      <c r="BH619" s="217">
        <f>IF(O619="sníž. přenesená",K619,0)</f>
        <v>0</v>
      </c>
      <c r="BI619" s="217">
        <f>IF(O619="nulová",K619,0)</f>
        <v>0</v>
      </c>
      <c r="BJ619" s="16" t="s">
        <v>77</v>
      </c>
      <c r="BK619" s="217">
        <f>P619*H619</f>
        <v>0</v>
      </c>
    </row>
    <row r="620" spans="2:63" s="1" customFormat="1" ht="16.3" customHeight="1">
      <c r="B620" s="37"/>
      <c r="C620" s="274" t="s">
        <v>1</v>
      </c>
      <c r="D620" s="274" t="s">
        <v>132</v>
      </c>
      <c r="E620" s="275" t="s">
        <v>1</v>
      </c>
      <c r="F620" s="276" t="s">
        <v>1</v>
      </c>
      <c r="G620" s="277" t="s">
        <v>1</v>
      </c>
      <c r="H620" s="272"/>
      <c r="I620" s="272"/>
      <c r="J620" s="272"/>
      <c r="K620" s="211">
        <f>BK620</f>
        <v>0</v>
      </c>
      <c r="L620" s="278"/>
      <c r="M620" s="42"/>
      <c r="N620" s="279" t="s">
        <v>1</v>
      </c>
      <c r="O620" s="280" t="s">
        <v>41</v>
      </c>
      <c r="P620" s="214">
        <f>I620+J620</f>
        <v>0</v>
      </c>
      <c r="Q620" s="281">
        <f>I620*H620</f>
        <v>0</v>
      </c>
      <c r="R620" s="281">
        <f>J620*H620</f>
        <v>0</v>
      </c>
      <c r="S620" s="78"/>
      <c r="T620" s="78"/>
      <c r="U620" s="78"/>
      <c r="V620" s="78"/>
      <c r="W620" s="78"/>
      <c r="X620" s="79"/>
      <c r="AT620" s="16" t="s">
        <v>619</v>
      </c>
      <c r="AU620" s="16" t="s">
        <v>77</v>
      </c>
      <c r="AY620" s="16" t="s">
        <v>619</v>
      </c>
      <c r="BE620" s="217">
        <f>IF(O620="základní",K620,0)</f>
        <v>0</v>
      </c>
      <c r="BF620" s="217">
        <f>IF(O620="snížená",K620,0)</f>
        <v>0</v>
      </c>
      <c r="BG620" s="217">
        <f>IF(O620="zákl. přenesená",K620,0)</f>
        <v>0</v>
      </c>
      <c r="BH620" s="217">
        <f>IF(O620="sníž. přenesená",K620,0)</f>
        <v>0</v>
      </c>
      <c r="BI620" s="217">
        <f>IF(O620="nulová",K620,0)</f>
        <v>0</v>
      </c>
      <c r="BJ620" s="16" t="s">
        <v>77</v>
      </c>
      <c r="BK620" s="217">
        <f>P620*H620</f>
        <v>0</v>
      </c>
    </row>
    <row r="621" spans="2:63" s="1" customFormat="1" ht="16.3" customHeight="1">
      <c r="B621" s="37"/>
      <c r="C621" s="274" t="s">
        <v>1</v>
      </c>
      <c r="D621" s="274" t="s">
        <v>132</v>
      </c>
      <c r="E621" s="275" t="s">
        <v>1</v>
      </c>
      <c r="F621" s="276" t="s">
        <v>1</v>
      </c>
      <c r="G621" s="277" t="s">
        <v>1</v>
      </c>
      <c r="H621" s="272"/>
      <c r="I621" s="272"/>
      <c r="J621" s="272"/>
      <c r="K621" s="211">
        <f>BK621</f>
        <v>0</v>
      </c>
      <c r="L621" s="278"/>
      <c r="M621" s="42"/>
      <c r="N621" s="279" t="s">
        <v>1</v>
      </c>
      <c r="O621" s="280" t="s">
        <v>41</v>
      </c>
      <c r="P621" s="214">
        <f>I621+J621</f>
        <v>0</v>
      </c>
      <c r="Q621" s="281">
        <f>I621*H621</f>
        <v>0</v>
      </c>
      <c r="R621" s="281">
        <f>J621*H621</f>
        <v>0</v>
      </c>
      <c r="S621" s="78"/>
      <c r="T621" s="78"/>
      <c r="U621" s="78"/>
      <c r="V621" s="78"/>
      <c r="W621" s="78"/>
      <c r="X621" s="79"/>
      <c r="AT621" s="16" t="s">
        <v>619</v>
      </c>
      <c r="AU621" s="16" t="s">
        <v>77</v>
      </c>
      <c r="AY621" s="16" t="s">
        <v>619</v>
      </c>
      <c r="BE621" s="217">
        <f>IF(O621="základní",K621,0)</f>
        <v>0</v>
      </c>
      <c r="BF621" s="217">
        <f>IF(O621="snížená",K621,0)</f>
        <v>0</v>
      </c>
      <c r="BG621" s="217">
        <f>IF(O621="zákl. přenesená",K621,0)</f>
        <v>0</v>
      </c>
      <c r="BH621" s="217">
        <f>IF(O621="sníž. přenesená",K621,0)</f>
        <v>0</v>
      </c>
      <c r="BI621" s="217">
        <f>IF(O621="nulová",K621,0)</f>
        <v>0</v>
      </c>
      <c r="BJ621" s="16" t="s">
        <v>77</v>
      </c>
      <c r="BK621" s="217">
        <f>P621*H621</f>
        <v>0</v>
      </c>
    </row>
    <row r="622" spans="2:63" s="1" customFormat="1" ht="16.3" customHeight="1">
      <c r="B622" s="37"/>
      <c r="C622" s="274" t="s">
        <v>1</v>
      </c>
      <c r="D622" s="274" t="s">
        <v>132</v>
      </c>
      <c r="E622" s="275" t="s">
        <v>1</v>
      </c>
      <c r="F622" s="276" t="s">
        <v>1</v>
      </c>
      <c r="G622" s="277" t="s">
        <v>1</v>
      </c>
      <c r="H622" s="272"/>
      <c r="I622" s="272"/>
      <c r="J622" s="272"/>
      <c r="K622" s="211">
        <f>BK622</f>
        <v>0</v>
      </c>
      <c r="L622" s="278"/>
      <c r="M622" s="42"/>
      <c r="N622" s="279" t="s">
        <v>1</v>
      </c>
      <c r="O622" s="280" t="s">
        <v>41</v>
      </c>
      <c r="P622" s="214">
        <f>I622+J622</f>
        <v>0</v>
      </c>
      <c r="Q622" s="281">
        <f>I622*H622</f>
        <v>0</v>
      </c>
      <c r="R622" s="281">
        <f>J622*H622</f>
        <v>0</v>
      </c>
      <c r="S622" s="78"/>
      <c r="T622" s="78"/>
      <c r="U622" s="78"/>
      <c r="V622" s="78"/>
      <c r="W622" s="78"/>
      <c r="X622" s="79"/>
      <c r="AT622" s="16" t="s">
        <v>619</v>
      </c>
      <c r="AU622" s="16" t="s">
        <v>77</v>
      </c>
      <c r="AY622" s="16" t="s">
        <v>619</v>
      </c>
      <c r="BE622" s="217">
        <f>IF(O622="základní",K622,0)</f>
        <v>0</v>
      </c>
      <c r="BF622" s="217">
        <f>IF(O622="snížená",K622,0)</f>
        <v>0</v>
      </c>
      <c r="BG622" s="217">
        <f>IF(O622="zákl. přenesená",K622,0)</f>
        <v>0</v>
      </c>
      <c r="BH622" s="217">
        <f>IF(O622="sníž. přenesená",K622,0)</f>
        <v>0</v>
      </c>
      <c r="BI622" s="217">
        <f>IF(O622="nulová",K622,0)</f>
        <v>0</v>
      </c>
      <c r="BJ622" s="16" t="s">
        <v>77</v>
      </c>
      <c r="BK622" s="217">
        <f>P622*H622</f>
        <v>0</v>
      </c>
    </row>
    <row r="623" spans="2:63" s="1" customFormat="1" ht="16.3" customHeight="1">
      <c r="B623" s="37"/>
      <c r="C623" s="274" t="s">
        <v>1</v>
      </c>
      <c r="D623" s="274" t="s">
        <v>132</v>
      </c>
      <c r="E623" s="275" t="s">
        <v>1</v>
      </c>
      <c r="F623" s="276" t="s">
        <v>1</v>
      </c>
      <c r="G623" s="277" t="s">
        <v>1</v>
      </c>
      <c r="H623" s="272"/>
      <c r="I623" s="272"/>
      <c r="J623" s="272"/>
      <c r="K623" s="211">
        <f>BK623</f>
        <v>0</v>
      </c>
      <c r="L623" s="278"/>
      <c r="M623" s="42"/>
      <c r="N623" s="279" t="s">
        <v>1</v>
      </c>
      <c r="O623" s="280" t="s">
        <v>41</v>
      </c>
      <c r="P623" s="214">
        <f>I623+J623</f>
        <v>0</v>
      </c>
      <c r="Q623" s="281">
        <f>I623*H623</f>
        <v>0</v>
      </c>
      <c r="R623" s="281">
        <f>J623*H623</f>
        <v>0</v>
      </c>
      <c r="S623" s="78"/>
      <c r="T623" s="78"/>
      <c r="U623" s="78"/>
      <c r="V623" s="78"/>
      <c r="W623" s="78"/>
      <c r="X623" s="79"/>
      <c r="AT623" s="16" t="s">
        <v>619</v>
      </c>
      <c r="AU623" s="16" t="s">
        <v>77</v>
      </c>
      <c r="AY623" s="16" t="s">
        <v>619</v>
      </c>
      <c r="BE623" s="217">
        <f>IF(O623="základní",K623,0)</f>
        <v>0</v>
      </c>
      <c r="BF623" s="217">
        <f>IF(O623="snížená",K623,0)</f>
        <v>0</v>
      </c>
      <c r="BG623" s="217">
        <f>IF(O623="zákl. přenesená",K623,0)</f>
        <v>0</v>
      </c>
      <c r="BH623" s="217">
        <f>IF(O623="sníž. přenesená",K623,0)</f>
        <v>0</v>
      </c>
      <c r="BI623" s="217">
        <f>IF(O623="nulová",K623,0)</f>
        <v>0</v>
      </c>
      <c r="BJ623" s="16" t="s">
        <v>77</v>
      </c>
      <c r="BK623" s="217">
        <f>P623*H623</f>
        <v>0</v>
      </c>
    </row>
    <row r="624" spans="2:63" s="1" customFormat="1" ht="16.3" customHeight="1">
      <c r="B624" s="37"/>
      <c r="C624" s="274" t="s">
        <v>1</v>
      </c>
      <c r="D624" s="274" t="s">
        <v>132</v>
      </c>
      <c r="E624" s="275" t="s">
        <v>1</v>
      </c>
      <c r="F624" s="276" t="s">
        <v>1</v>
      </c>
      <c r="G624" s="277" t="s">
        <v>1</v>
      </c>
      <c r="H624" s="272"/>
      <c r="I624" s="272"/>
      <c r="J624" s="272"/>
      <c r="K624" s="211">
        <f>BK624</f>
        <v>0</v>
      </c>
      <c r="L624" s="278"/>
      <c r="M624" s="42"/>
      <c r="N624" s="279" t="s">
        <v>1</v>
      </c>
      <c r="O624" s="280" t="s">
        <v>41</v>
      </c>
      <c r="P624" s="214">
        <f>I624+J624</f>
        <v>0</v>
      </c>
      <c r="Q624" s="281">
        <f>I624*H624</f>
        <v>0</v>
      </c>
      <c r="R624" s="281">
        <f>J624*H624</f>
        <v>0</v>
      </c>
      <c r="S624" s="78"/>
      <c r="T624" s="78"/>
      <c r="U624" s="78"/>
      <c r="V624" s="78"/>
      <c r="W624" s="78"/>
      <c r="X624" s="79"/>
      <c r="AT624" s="16" t="s">
        <v>619</v>
      </c>
      <c r="AU624" s="16" t="s">
        <v>77</v>
      </c>
      <c r="AY624" s="16" t="s">
        <v>619</v>
      </c>
      <c r="BE624" s="217">
        <f>IF(O624="základní",K624,0)</f>
        <v>0</v>
      </c>
      <c r="BF624" s="217">
        <f>IF(O624="snížená",K624,0)</f>
        <v>0</v>
      </c>
      <c r="BG624" s="217">
        <f>IF(O624="zákl. přenesená",K624,0)</f>
        <v>0</v>
      </c>
      <c r="BH624" s="217">
        <f>IF(O624="sníž. přenesená",K624,0)</f>
        <v>0</v>
      </c>
      <c r="BI624" s="217">
        <f>IF(O624="nulová",K624,0)</f>
        <v>0</v>
      </c>
      <c r="BJ624" s="16" t="s">
        <v>77</v>
      </c>
      <c r="BK624" s="217">
        <f>P624*H624</f>
        <v>0</v>
      </c>
    </row>
    <row r="625" spans="2:63" s="1" customFormat="1" ht="16.3" customHeight="1">
      <c r="B625" s="37"/>
      <c r="C625" s="274" t="s">
        <v>1</v>
      </c>
      <c r="D625" s="274" t="s">
        <v>132</v>
      </c>
      <c r="E625" s="275" t="s">
        <v>1</v>
      </c>
      <c r="F625" s="276" t="s">
        <v>1</v>
      </c>
      <c r="G625" s="277" t="s">
        <v>1</v>
      </c>
      <c r="H625" s="272"/>
      <c r="I625" s="272"/>
      <c r="J625" s="272"/>
      <c r="K625" s="211">
        <f>BK625</f>
        <v>0</v>
      </c>
      <c r="L625" s="278"/>
      <c r="M625" s="42"/>
      <c r="N625" s="279" t="s">
        <v>1</v>
      </c>
      <c r="O625" s="280" t="s">
        <v>41</v>
      </c>
      <c r="P625" s="214">
        <f>I625+J625</f>
        <v>0</v>
      </c>
      <c r="Q625" s="281">
        <f>I625*H625</f>
        <v>0</v>
      </c>
      <c r="R625" s="281">
        <f>J625*H625</f>
        <v>0</v>
      </c>
      <c r="S625" s="78"/>
      <c r="T625" s="78"/>
      <c r="U625" s="78"/>
      <c r="V625" s="78"/>
      <c r="W625" s="78"/>
      <c r="X625" s="79"/>
      <c r="AT625" s="16" t="s">
        <v>619</v>
      </c>
      <c r="AU625" s="16" t="s">
        <v>77</v>
      </c>
      <c r="AY625" s="16" t="s">
        <v>619</v>
      </c>
      <c r="BE625" s="217">
        <f>IF(O625="základní",K625,0)</f>
        <v>0</v>
      </c>
      <c r="BF625" s="217">
        <f>IF(O625="snížená",K625,0)</f>
        <v>0</v>
      </c>
      <c r="BG625" s="217">
        <f>IF(O625="zákl. přenesená",K625,0)</f>
        <v>0</v>
      </c>
      <c r="BH625" s="217">
        <f>IF(O625="sníž. přenesená",K625,0)</f>
        <v>0</v>
      </c>
      <c r="BI625" s="217">
        <f>IF(O625="nulová",K625,0)</f>
        <v>0</v>
      </c>
      <c r="BJ625" s="16" t="s">
        <v>77</v>
      </c>
      <c r="BK625" s="217">
        <f>P625*H625</f>
        <v>0</v>
      </c>
    </row>
    <row r="626" spans="2:63" s="1" customFormat="1" ht="16.3" customHeight="1">
      <c r="B626" s="37"/>
      <c r="C626" s="274" t="s">
        <v>1</v>
      </c>
      <c r="D626" s="274" t="s">
        <v>132</v>
      </c>
      <c r="E626" s="275" t="s">
        <v>1</v>
      </c>
      <c r="F626" s="276" t="s">
        <v>1</v>
      </c>
      <c r="G626" s="277" t="s">
        <v>1</v>
      </c>
      <c r="H626" s="272"/>
      <c r="I626" s="272"/>
      <c r="J626" s="272"/>
      <c r="K626" s="211">
        <f>BK626</f>
        <v>0</v>
      </c>
      <c r="L626" s="278"/>
      <c r="M626" s="42"/>
      <c r="N626" s="279" t="s">
        <v>1</v>
      </c>
      <c r="O626" s="280" t="s">
        <v>41</v>
      </c>
      <c r="P626" s="214">
        <f>I626+J626</f>
        <v>0</v>
      </c>
      <c r="Q626" s="281">
        <f>I626*H626</f>
        <v>0</v>
      </c>
      <c r="R626" s="281">
        <f>J626*H626</f>
        <v>0</v>
      </c>
      <c r="S626" s="78"/>
      <c r="T626" s="78"/>
      <c r="U626" s="78"/>
      <c r="V626" s="78"/>
      <c r="W626" s="78"/>
      <c r="X626" s="79"/>
      <c r="AT626" s="16" t="s">
        <v>619</v>
      </c>
      <c r="AU626" s="16" t="s">
        <v>77</v>
      </c>
      <c r="AY626" s="16" t="s">
        <v>619</v>
      </c>
      <c r="BE626" s="217">
        <f>IF(O626="základní",K626,0)</f>
        <v>0</v>
      </c>
      <c r="BF626" s="217">
        <f>IF(O626="snížená",K626,0)</f>
        <v>0</v>
      </c>
      <c r="BG626" s="217">
        <f>IF(O626="zákl. přenesená",K626,0)</f>
        <v>0</v>
      </c>
      <c r="BH626" s="217">
        <f>IF(O626="sníž. přenesená",K626,0)</f>
        <v>0</v>
      </c>
      <c r="BI626" s="217">
        <f>IF(O626="nulová",K626,0)</f>
        <v>0</v>
      </c>
      <c r="BJ626" s="16" t="s">
        <v>77</v>
      </c>
      <c r="BK626" s="217">
        <f>P626*H626</f>
        <v>0</v>
      </c>
    </row>
    <row r="627" spans="2:63" s="1" customFormat="1" ht="16.3" customHeight="1">
      <c r="B627" s="37"/>
      <c r="C627" s="274" t="s">
        <v>1</v>
      </c>
      <c r="D627" s="274" t="s">
        <v>132</v>
      </c>
      <c r="E627" s="275" t="s">
        <v>1</v>
      </c>
      <c r="F627" s="276" t="s">
        <v>1</v>
      </c>
      <c r="G627" s="277" t="s">
        <v>1</v>
      </c>
      <c r="H627" s="272"/>
      <c r="I627" s="272"/>
      <c r="J627" s="272"/>
      <c r="K627" s="211">
        <f>BK627</f>
        <v>0</v>
      </c>
      <c r="L627" s="278"/>
      <c r="M627" s="42"/>
      <c r="N627" s="279" t="s">
        <v>1</v>
      </c>
      <c r="O627" s="280" t="s">
        <v>41</v>
      </c>
      <c r="P627" s="214">
        <f>I627+J627</f>
        <v>0</v>
      </c>
      <c r="Q627" s="281">
        <f>I627*H627</f>
        <v>0</v>
      </c>
      <c r="R627" s="281">
        <f>J627*H627</f>
        <v>0</v>
      </c>
      <c r="S627" s="78"/>
      <c r="T627" s="78"/>
      <c r="U627" s="78"/>
      <c r="V627" s="78"/>
      <c r="W627" s="78"/>
      <c r="X627" s="79"/>
      <c r="AT627" s="16" t="s">
        <v>619</v>
      </c>
      <c r="AU627" s="16" t="s">
        <v>77</v>
      </c>
      <c r="AY627" s="16" t="s">
        <v>619</v>
      </c>
      <c r="BE627" s="217">
        <f>IF(O627="základní",K627,0)</f>
        <v>0</v>
      </c>
      <c r="BF627" s="217">
        <f>IF(O627="snížená",K627,0)</f>
        <v>0</v>
      </c>
      <c r="BG627" s="217">
        <f>IF(O627="zákl. přenesená",K627,0)</f>
        <v>0</v>
      </c>
      <c r="BH627" s="217">
        <f>IF(O627="sníž. přenesená",K627,0)</f>
        <v>0</v>
      </c>
      <c r="BI627" s="217">
        <f>IF(O627="nulová",K627,0)</f>
        <v>0</v>
      </c>
      <c r="BJ627" s="16" t="s">
        <v>77</v>
      </c>
      <c r="BK627" s="217">
        <f>P627*H627</f>
        <v>0</v>
      </c>
    </row>
    <row r="628" spans="2:63" s="1" customFormat="1" ht="16.3" customHeight="1">
      <c r="B628" s="37"/>
      <c r="C628" s="274" t="s">
        <v>1</v>
      </c>
      <c r="D628" s="274" t="s">
        <v>132</v>
      </c>
      <c r="E628" s="275" t="s">
        <v>1</v>
      </c>
      <c r="F628" s="276" t="s">
        <v>1</v>
      </c>
      <c r="G628" s="277" t="s">
        <v>1</v>
      </c>
      <c r="H628" s="272"/>
      <c r="I628" s="272"/>
      <c r="J628" s="272"/>
      <c r="K628" s="211">
        <f>BK628</f>
        <v>0</v>
      </c>
      <c r="L628" s="278"/>
      <c r="M628" s="42"/>
      <c r="N628" s="279" t="s">
        <v>1</v>
      </c>
      <c r="O628" s="280" t="s">
        <v>41</v>
      </c>
      <c r="P628" s="282">
        <f>I628+J628</f>
        <v>0</v>
      </c>
      <c r="Q628" s="283">
        <f>I628*H628</f>
        <v>0</v>
      </c>
      <c r="R628" s="283">
        <f>J628*H628</f>
        <v>0</v>
      </c>
      <c r="S628" s="284"/>
      <c r="T628" s="284"/>
      <c r="U628" s="284"/>
      <c r="V628" s="284"/>
      <c r="W628" s="284"/>
      <c r="X628" s="285"/>
      <c r="AT628" s="16" t="s">
        <v>619</v>
      </c>
      <c r="AU628" s="16" t="s">
        <v>77</v>
      </c>
      <c r="AY628" s="16" t="s">
        <v>619</v>
      </c>
      <c r="BE628" s="217">
        <f>IF(O628="základní",K628,0)</f>
        <v>0</v>
      </c>
      <c r="BF628" s="217">
        <f>IF(O628="snížená",K628,0)</f>
        <v>0</v>
      </c>
      <c r="BG628" s="217">
        <f>IF(O628="zákl. přenesená",K628,0)</f>
        <v>0</v>
      </c>
      <c r="BH628" s="217">
        <f>IF(O628="sníž. přenesená",K628,0)</f>
        <v>0</v>
      </c>
      <c r="BI628" s="217">
        <f>IF(O628="nulová",K628,0)</f>
        <v>0</v>
      </c>
      <c r="BJ628" s="16" t="s">
        <v>77</v>
      </c>
      <c r="BK628" s="217">
        <f>P628*H628</f>
        <v>0</v>
      </c>
    </row>
    <row r="629" spans="2:13" s="1" customFormat="1" ht="6.95" customHeight="1">
      <c r="B629" s="56"/>
      <c r="C629" s="57"/>
      <c r="D629" s="57"/>
      <c r="E629" s="57"/>
      <c r="F629" s="57"/>
      <c r="G629" s="57"/>
      <c r="H629" s="57"/>
      <c r="I629" s="150"/>
      <c r="J629" s="150"/>
      <c r="K629" s="57"/>
      <c r="L629" s="57"/>
      <c r="M629" s="42"/>
    </row>
  </sheetData>
  <sheetProtection password="CC35" sheet="1" objects="1" scenarios="1" formatColumns="0" formatRows="0" autoFilter="0"/>
  <autoFilter ref="C93:L628"/>
  <mergeCells count="6">
    <mergeCell ref="E7:H7"/>
    <mergeCell ref="E16:H16"/>
    <mergeCell ref="E25:H25"/>
    <mergeCell ref="E48:H48"/>
    <mergeCell ref="E86:H86"/>
    <mergeCell ref="M2:Z2"/>
  </mergeCells>
  <dataValidations count="2">
    <dataValidation type="list" allowBlank="1" showInputMessage="1" showErrorMessage="1" error="Povoleny jsou hodnoty K, M." sqref="D619:D629">
      <formula1>"K, M"</formula1>
    </dataValidation>
    <dataValidation type="list" allowBlank="1" showInputMessage="1" showErrorMessage="1" error="Povoleny jsou hodnoty základní, snížená, zákl. přenesená, sníž. přenesená, nulová." sqref="O619:O629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DESKTOP-E2J5M8A\Katka</dc:creator>
  <cp:keywords/>
  <dc:description/>
  <cp:lastModifiedBy>DESKTOP-E2J5M8A\Katka</cp:lastModifiedBy>
  <dcterms:created xsi:type="dcterms:W3CDTF">2019-04-25T07:00:03Z</dcterms:created>
  <dcterms:modified xsi:type="dcterms:W3CDTF">2019-04-25T07:00:08Z</dcterms:modified>
  <cp:category/>
  <cp:version/>
  <cp:contentType/>
  <cp:contentStatus/>
</cp:coreProperties>
</file>