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101" i="12" l="1"/>
  <c r="F39" i="1" s="1"/>
  <c r="BA96" i="12"/>
  <c r="BA82" i="12"/>
  <c r="BA80" i="12"/>
  <c r="BA70" i="12"/>
  <c r="BA69" i="12"/>
  <c r="BA13" i="12"/>
  <c r="G9" i="12"/>
  <c r="M9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7" i="12"/>
  <c r="G36" i="12" s="1"/>
  <c r="I48" i="1" s="1"/>
  <c r="I37" i="12"/>
  <c r="K37" i="12"/>
  <c r="O37" i="12"/>
  <c r="O36" i="12" s="1"/>
  <c r="Q37" i="12"/>
  <c r="U37" i="12"/>
  <c r="G38" i="12"/>
  <c r="I38" i="12"/>
  <c r="K38" i="12"/>
  <c r="M38" i="12"/>
  <c r="O38" i="12"/>
  <c r="Q38" i="12"/>
  <c r="U38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9" i="12"/>
  <c r="M79" i="12" s="1"/>
  <c r="M78" i="12" s="1"/>
  <c r="I79" i="12"/>
  <c r="I78" i="12" s="1"/>
  <c r="K79" i="12"/>
  <c r="O79" i="12"/>
  <c r="O78" i="12" s="1"/>
  <c r="Q79" i="12"/>
  <c r="Q78" i="12" s="1"/>
  <c r="U79" i="12"/>
  <c r="G81" i="12"/>
  <c r="I81" i="12"/>
  <c r="K81" i="12"/>
  <c r="M81" i="12"/>
  <c r="O81" i="12"/>
  <c r="Q81" i="12"/>
  <c r="U81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I86" i="12"/>
  <c r="K86" i="12"/>
  <c r="M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I90" i="12"/>
  <c r="K90" i="12"/>
  <c r="M90" i="12"/>
  <c r="O90" i="12"/>
  <c r="Q90" i="12"/>
  <c r="U90" i="12"/>
  <c r="G92" i="12"/>
  <c r="I92" i="12"/>
  <c r="K92" i="12"/>
  <c r="O92" i="12"/>
  <c r="O91" i="12" s="1"/>
  <c r="Q92" i="12"/>
  <c r="U92" i="12"/>
  <c r="G93" i="12"/>
  <c r="M93" i="12" s="1"/>
  <c r="I93" i="12"/>
  <c r="K93" i="12"/>
  <c r="O93" i="12"/>
  <c r="Q93" i="12"/>
  <c r="U93" i="12"/>
  <c r="U91" i="12" s="1"/>
  <c r="I94" i="12"/>
  <c r="Q94" i="12"/>
  <c r="G95" i="12"/>
  <c r="G94" i="12" s="1"/>
  <c r="I54" i="1" s="1"/>
  <c r="I17" i="1" s="1"/>
  <c r="I95" i="12"/>
  <c r="K95" i="12"/>
  <c r="K94" i="12" s="1"/>
  <c r="M95" i="12"/>
  <c r="M94" i="12" s="1"/>
  <c r="O95" i="12"/>
  <c r="O94" i="12" s="1"/>
  <c r="Q95" i="12"/>
  <c r="U95" i="12"/>
  <c r="U94" i="12" s="1"/>
  <c r="G98" i="12"/>
  <c r="M98" i="12" s="1"/>
  <c r="I98" i="12"/>
  <c r="I97" i="12" s="1"/>
  <c r="K98" i="12"/>
  <c r="K97" i="12" s="1"/>
  <c r="O98" i="12"/>
  <c r="O97" i="12" s="1"/>
  <c r="Q98" i="12"/>
  <c r="U98" i="12"/>
  <c r="U97" i="12" s="1"/>
  <c r="G99" i="12"/>
  <c r="G97" i="12" s="1"/>
  <c r="I55" i="1" s="1"/>
  <c r="I18" i="1" s="1"/>
  <c r="I99" i="12"/>
  <c r="K99" i="12"/>
  <c r="M99" i="12"/>
  <c r="O99" i="12"/>
  <c r="Q99" i="12"/>
  <c r="U99" i="12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Q97" i="12" l="1"/>
  <c r="M97" i="12"/>
  <c r="I91" i="12"/>
  <c r="U56" i="12"/>
  <c r="I56" i="12"/>
  <c r="I39" i="12"/>
  <c r="K36" i="12"/>
  <c r="O8" i="12"/>
  <c r="U83" i="12"/>
  <c r="U39" i="12"/>
  <c r="K91" i="12"/>
  <c r="Q91" i="12"/>
  <c r="G91" i="12"/>
  <c r="I53" i="1" s="1"/>
  <c r="I83" i="12"/>
  <c r="K78" i="12"/>
  <c r="G78" i="12"/>
  <c r="I51" i="1" s="1"/>
  <c r="Q56" i="12"/>
  <c r="Q39" i="12"/>
  <c r="U36" i="12"/>
  <c r="I36" i="12"/>
  <c r="K8" i="12"/>
  <c r="O83" i="12"/>
  <c r="K83" i="12"/>
  <c r="Q83" i="12"/>
  <c r="U78" i="12"/>
  <c r="O56" i="12"/>
  <c r="O39" i="12"/>
  <c r="Q36" i="12"/>
  <c r="U8" i="12"/>
  <c r="I8" i="12"/>
  <c r="AD101" i="12"/>
  <c r="G39" i="1" s="1"/>
  <c r="G40" i="1" s="1"/>
  <c r="G25" i="1" s="1"/>
  <c r="G26" i="1" s="1"/>
  <c r="K56" i="12"/>
  <c r="K39" i="12"/>
  <c r="G8" i="12"/>
  <c r="Q8" i="12"/>
  <c r="F40" i="1"/>
  <c r="M56" i="12"/>
  <c r="M39" i="12"/>
  <c r="M83" i="12"/>
  <c r="M92" i="12"/>
  <c r="M91" i="12" s="1"/>
  <c r="M37" i="12"/>
  <c r="M36" i="12" s="1"/>
  <c r="M12" i="12"/>
  <c r="M8" i="12" s="1"/>
  <c r="G83" i="12"/>
  <c r="I52" i="1" s="1"/>
  <c r="G39" i="12"/>
  <c r="I49" i="1" s="1"/>
  <c r="G56" i="12"/>
  <c r="I50" i="1" s="1"/>
  <c r="I47" i="1" l="1"/>
  <c r="G101" i="12"/>
  <c r="H39" i="1"/>
  <c r="G28" i="1"/>
  <c r="G23" i="1"/>
  <c r="I39" i="1" l="1"/>
  <c r="I40" i="1" s="1"/>
  <c r="J39" i="1" s="1"/>
  <c r="J40" i="1" s="1"/>
  <c r="H40" i="1"/>
  <c r="I56" i="1"/>
  <c r="I16" i="1"/>
  <c r="I21" i="1" s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<sst xmlns="http://schemas.openxmlformats.org/spreadsheetml/2006/main" count="503" uniqueCount="278">
  <si>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</si>
  <si>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</si>
  <si>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</si>
  <si>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</si>
  <si>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</si>
  <si>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</si>
  <si>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</si>
  <si>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</si>
  <si>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</si>
  <si>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</si>
  <si>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</si>
  <si>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</si>
  <si>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</si>
  <si>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</si>
  <si>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</si>
  <si>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</si>
  <si>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</si>
  <si>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</si>
  <si>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</si>
  <si>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</si>
  <si>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</si>
  <si>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</si>
  <si>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</si>
  <si>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</si>
  <si>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</si>
  <si>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</si>
  <si>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</si>
  <si>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</si>
  <si>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</si>
  <si>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</si>
  <si>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</si>
  <si>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</si>
  <si>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</si>
  <si>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</si>
  <si>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</si>
  <si>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</si>
  <si>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</si>
  <si>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</si>
  <si>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</si>
  <si>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</si>
  <si>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</si>
  <si>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</si>
  <si>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</si>
  <si>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Sokolov, Závodu míru</t>
  </si>
  <si>
    <t>Rozpočet:</t>
  </si>
  <si>
    <t>Misto</t>
  </si>
  <si>
    <t>Sokolov, ulice Závodu míru - parkoviště pro osobní automobily</t>
  </si>
  <si>
    <t>Město Sokolov</t>
  </si>
  <si>
    <t>Rokycanova 1929</t>
  </si>
  <si>
    <t>Sokolov</t>
  </si>
  <si>
    <t>35601</t>
  </si>
  <si>
    <t>00259586</t>
  </si>
  <si>
    <t>CZ00259586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</si>
  <si>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</si>
  <si>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</si>
  <si>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</si>
  <si>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</si>
  <si>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</si>
  <si>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</si>
  <si>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</si>
  <si>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</si>
  <si>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</si>
  <si>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</si>
  <si>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</si>
  <si>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</si>
  <si>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</si>
  <si>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</si>
  <si>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</si>
  <si>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</si>
  <si>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</si>
  <si>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</si>
  <si>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</si>
  <si>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767</t>
  </si>
  <si>
    <t>Konstrukce zámečnické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</si>
  <si>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</si>
  <si>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</si>
  <si>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</si>
  <si>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</si>
  <si>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</si>
  <si>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</si>
  <si>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</si>
  <si>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</si>
  <si>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</si>
  <si>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</si>
  <si>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</si>
  <si>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</si>
  <si>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</si>
  <si>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</si>
  <si>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</si>
  <si>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</si>
  <si>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</si>
  <si>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</si>
  <si>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</si>
  <si>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</si>
  <si>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</si>
  <si>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</si>
  <si>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</si>
  <si>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</si>
  <si>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</si>
  <si>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</si>
  <si>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</si>
  <si>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</si>
  <si>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</si>
  <si>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</si>
  <si>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</si>
  <si>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121101101R00</t>
  </si>
  <si>
    <t>Sejmutí ornice s přemístěním do 50 m</t>
  </si>
  <si>
    <t>m3</t>
  </si>
  <si>
    <t>POL1_0</t>
  </si>
  <si>
    <t>111201101R00</t>
  </si>
  <si>
    <t>Odstranění křovin i s kořeny na ploše do 1000 m2</t>
  </si>
  <si>
    <t>m2</t>
  </si>
  <si>
    <t>111201401R00</t>
  </si>
  <si>
    <t>Spálení křovin a stromů o průměru do 100 mm</t>
  </si>
  <si>
    <t>112201104R00</t>
  </si>
  <si>
    <t>Odstranění pařezů pod úrovní, o průměru 70 - 90 cm</t>
  </si>
  <si>
    <t>kus</t>
  </si>
  <si>
    <t>Pařez po topolu</t>
  </si>
  <si>
    <t>POP</t>
  </si>
  <si>
    <t>122202201R00</t>
  </si>
  <si>
    <t>Odkopávky pro silnice v hor. 3 do 100 m3</t>
  </si>
  <si>
    <t>122202209R00</t>
  </si>
  <si>
    <t>Příplatek za lepivost - odkop. pro silnice v hor.3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</si>
  <si>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</si>
  <si>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</si>
  <si>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</si>
  <si>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</si>
  <si>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</si>
  <si>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</si>
  <si>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</si>
  <si>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</si>
  <si>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113106231R00</t>
  </si>
  <si>
    <t>Rozebrání dlažeb ze zámkové dlažby v kamenivu</t>
  </si>
  <si>
    <t>113108310R00</t>
  </si>
  <si>
    <t>Odstranění asfaltové vrstvy pl. do 50 m2, tl.10 cm</t>
  </si>
  <si>
    <t>113107630R00</t>
  </si>
  <si>
    <t>Odstranění podkladu nad 50 m2,kam.drcené tl.30 cm</t>
  </si>
  <si>
    <t>199000003R00</t>
  </si>
  <si>
    <t>Poplatek za skládku horniny 5 - 7</t>
  </si>
  <si>
    <t>113204111R00</t>
  </si>
  <si>
    <t>Vytrhání obrubníků zahradních</t>
  </si>
  <si>
    <t>m</t>
  </si>
  <si>
    <t>113202111R00</t>
  </si>
  <si>
    <t>Vytrhání obrub obrubníků silničních</t>
  </si>
  <si>
    <t>181101102R00</t>
  </si>
  <si>
    <t>Úprava pláně v zářezech v hor. 1-4, se zhutněním</t>
  </si>
  <si>
    <t>171102105R00</t>
  </si>
  <si>
    <t>Uložení sypaniny do násypů, zhutn, na 103% PS</t>
  </si>
  <si>
    <t>182201101R00</t>
  </si>
  <si>
    <t>Svahování násypů</t>
  </si>
  <si>
    <t>182301121R00</t>
  </si>
  <si>
    <t>Rozprostření ornice, svah, tl. do 10 cm, do 500 m2</t>
  </si>
  <si>
    <t>181301101R00</t>
  </si>
  <si>
    <t>Rozprostření ornice, rovina, tl. do 10 cm do 500m2</t>
  </si>
  <si>
    <t>180402111R00</t>
  </si>
  <si>
    <t>Založení trávníku parkového výsevem v rovině</t>
  </si>
  <si>
    <t>180401213R00</t>
  </si>
  <si>
    <t>Založení trávníku lučního výsevem ve svahu do 1:1</t>
  </si>
  <si>
    <t>00572410R</t>
  </si>
  <si>
    <t>Směs travní parková II. mírná zátěž PROFI, á 25 kg</t>
  </si>
  <si>
    <t>kg</t>
  </si>
  <si>
    <t>POL3_0</t>
  </si>
  <si>
    <t>185803111R00</t>
  </si>
  <si>
    <t>Ošetření trávníku v rovině</t>
  </si>
  <si>
    <t>185803113R00</t>
  </si>
  <si>
    <t>Ošetření trávníku na svahu 1:1</t>
  </si>
  <si>
    <t>338920021R00</t>
  </si>
  <si>
    <t>Osazení betonové palisády, š. do 20 cm, dl. 60 cm</t>
  </si>
  <si>
    <t>59228409R</t>
  </si>
  <si>
    <t>Palisáda přírodní Uriko 16x16x60 cm</t>
  </si>
  <si>
    <t>564851113R00</t>
  </si>
  <si>
    <t>Podklad ze štěrkodrti po zhutnění tloušťky 17 cm</t>
  </si>
  <si>
    <t>564871111R00</t>
  </si>
  <si>
    <t>Podklad ze štěrkodrti po zhutnění tloušťky 25 cm</t>
  </si>
  <si>
    <t>567122111R00</t>
  </si>
  <si>
    <t>Podklad z kameniva zpev.cementem SC C8/10 tl.12 cm</t>
  </si>
  <si>
    <t>567122114R00</t>
  </si>
  <si>
    <t>Podklad z kameniva zpev.cementem SC C8/10 tl.15 cm</t>
  </si>
  <si>
    <t>573111113R00</t>
  </si>
  <si>
    <t>Postřik živičný infiltr.+ posyp, asfalt 1,5 kg/m2</t>
  </si>
  <si>
    <t>565151211R00</t>
  </si>
  <si>
    <t>Podklad z obal kam.ACP 16+,ACP 22+,nad 3 m,tl.7 cm</t>
  </si>
  <si>
    <t>565131211R00</t>
  </si>
  <si>
    <t>Podklad z obal kamen. ACP 16+, š.nad 3 m, tl. 5 cm</t>
  </si>
  <si>
    <t>573211111R00</t>
  </si>
  <si>
    <t>Postřik živičný spojovací z asfaltu 0,5-0,7 kg/m2</t>
  </si>
  <si>
    <t>577132311R00</t>
  </si>
  <si>
    <t>Beton asfalt. ACO 8 CH obrusný, nad 3 m, 4 cm</t>
  </si>
  <si>
    <t>577152123R00</t>
  </si>
  <si>
    <t>Beton asfalt. ACL 16+ ložný, š. nad 3 m, tl. 6 cm</t>
  </si>
  <si>
    <t>576111123R00</t>
  </si>
  <si>
    <t>Koberec asfalt.mastix SMA 8 S (AKMJ) nad 3 m, 4 cm</t>
  </si>
  <si>
    <t>596215040R00</t>
  </si>
  <si>
    <t>Kladení zámkové dlažby tl. 8 cm do drtě tl. 4 cm</t>
  </si>
  <si>
    <t>59245266R</t>
  </si>
  <si>
    <t>Dlažba BEST KLASIKO barevná  20x10x8, povrch STANDARD</t>
  </si>
  <si>
    <t>592452650R</t>
  </si>
  <si>
    <t>Dlažba BEST KLASIKO přírodní pro nevidomé 20x10x8, povrch STANDARD</t>
  </si>
  <si>
    <t>596215020R00</t>
  </si>
  <si>
    <t>Kladení zámkové dlažby tl. 6 cm do drtě tl. 3 cm</t>
  </si>
  <si>
    <t>59245308R</t>
  </si>
  <si>
    <t>Dlažba BEST KLASIKO přírodní  20x10x6</t>
  </si>
  <si>
    <t>917862111RT8</t>
  </si>
  <si>
    <t>Osazení stojat. obrub.bet. s opěrou,lože z C 12/15, včetně obrubníku  100/15/30</t>
  </si>
  <si>
    <t>917882111RU4</t>
  </si>
  <si>
    <t>Osazení obrubníku bet. zastávkového, lože C 12/15, včetně obrub. přímého CSB HK 1003/400/370</t>
  </si>
  <si>
    <t>917882111RU3</t>
  </si>
  <si>
    <t>Osazení obrubníku bet. zastávkového, lože C 12/15, včetně obrub. náběhového CSB HK 1003/400/310-370</t>
  </si>
  <si>
    <t>917882111RU2</t>
  </si>
  <si>
    <t>Osazení obrubníku bet. zastávkového, lože C 12/15, včetně obrub. přechodového CSB HK 1003/400/H25-310</t>
  </si>
  <si>
    <t>916661111RT3</t>
  </si>
  <si>
    <t>Osazení park. obrubníků do lože z C 12/15 s opěrou, včetně obrubníku 80x250x500 mm</t>
  </si>
  <si>
    <t>915791111R00</t>
  </si>
  <si>
    <t>Předznačení pro značení dělicí čáry,vodicí proužky</t>
  </si>
  <si>
    <t>915711111R00</t>
  </si>
  <si>
    <t>Vodorovné značení dělicích čar 12 cm střík.barvou</t>
  </si>
  <si>
    <t>915791112R00</t>
  </si>
  <si>
    <t>Předznačení pro značení stopčáry, zebry, nápisů</t>
  </si>
  <si>
    <t>915721111R00</t>
  </si>
  <si>
    <t>Vodorovné značení střík.barvou stopčar,zeber atd.</t>
  </si>
  <si>
    <t>914001121R00</t>
  </si>
  <si>
    <t>Osaz.sloupku dopr.značky vč. bet.základu+Al patka</t>
  </si>
  <si>
    <t>914001125R00</t>
  </si>
  <si>
    <t>Osazení svislé dopr.značky na sloupek nebo konzolu</t>
  </si>
  <si>
    <t>40445050.AR</t>
  </si>
  <si>
    <t>Značka dopr inf IP 11-13 500/700 fól1, EG7letá</t>
  </si>
  <si>
    <t>IP11b - Parkoviště (Kolmá stání)</t>
  </si>
  <si>
    <t>IP12 - Parkoviště RESERVÉ s piktogramem č.225 (osoba imobilní)</t>
  </si>
  <si>
    <t>919735113R00</t>
  </si>
  <si>
    <t>Řezání stávajícího živičného krytu tl. 10 - 15 cm</t>
  </si>
  <si>
    <t>914991001R00</t>
  </si>
  <si>
    <t>Montáž dočasné značky včetně stojanu</t>
  </si>
  <si>
    <t>914991003R00</t>
  </si>
  <si>
    <t>Montáž dočasné zábrany vč. sloupků a podstavců</t>
  </si>
  <si>
    <t>914992001R00</t>
  </si>
  <si>
    <t>Nájem dopravní značky včetně stojanu - den</t>
  </si>
  <si>
    <t>914992003R00</t>
  </si>
  <si>
    <t>Nájem zábrany včetně podstavců - den</t>
  </si>
  <si>
    <t>914993001R00</t>
  </si>
  <si>
    <t>Demontáž dočasné značky včetně stojanu</t>
  </si>
  <si>
    <t>914993003R00</t>
  </si>
  <si>
    <t>Demontáž dočasné zábrany vč.sloupků a podstavců</t>
  </si>
  <si>
    <t>966006215R00</t>
  </si>
  <si>
    <t>Odstranění  sloupků dopravních značek z Al patek</t>
  </si>
  <si>
    <t>Stará vitrína u chodníku</t>
  </si>
  <si>
    <t>966006211R00</t>
  </si>
  <si>
    <t>Odstranění doprav. značky ze sloupů nebo konzolí</t>
  </si>
  <si>
    <t>Stará vitrína podél chodníku</t>
  </si>
  <si>
    <t>979082213R00</t>
  </si>
  <si>
    <t>Vodorovná doprava suti po suchu do 1 km</t>
  </si>
  <si>
    <t>t</t>
  </si>
  <si>
    <t>979082219R00</t>
  </si>
  <si>
    <t>Příplatek za dopravu suti po suchu za další 1 km</t>
  </si>
  <si>
    <t>979990112R00</t>
  </si>
  <si>
    <t>Poplatek za skládku suti-obal.kam.-asfalt do 30x30</t>
  </si>
  <si>
    <t>979084216R00</t>
  </si>
  <si>
    <t>Vodorovná doprava vybour. hmot po suchu do 5 km</t>
  </si>
  <si>
    <t>979084219R00</t>
  </si>
  <si>
    <t>Příplatek k dopravě vybour.hmot za dalších 5 km</t>
  </si>
  <si>
    <t>979990104R00</t>
  </si>
  <si>
    <t>Poplatek za skládku suti - beton nad 30x30 cm</t>
  </si>
  <si>
    <t>979990103R00</t>
  </si>
  <si>
    <t>Poplatek za skládku suti - beton do 30x30 cm</t>
  </si>
  <si>
    <t>998225111R00</t>
  </si>
  <si>
    <t>Přesun hmot, pozemní komunikace, kryt živičný</t>
  </si>
  <si>
    <t>998223011R00</t>
  </si>
  <si>
    <t>Přesun hmot, pozemní komunikace, kryt dlážděný</t>
  </si>
  <si>
    <t>767996804R00</t>
  </si>
  <si>
    <t>Demontáž atypických ocelových konstr. do 500 kg</t>
  </si>
  <si>
    <t>Přístřešek zastávky</t>
  </si>
  <si>
    <t>460510022R00</t>
  </si>
  <si>
    <t>Kabelový prostup z plast.trub, DN do 15 cm</t>
  </si>
  <si>
    <t>3457114729R</t>
  </si>
  <si>
    <t>Trubka kabelová chránička KOPODUR KD 09200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</si>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</sst>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8" t="s">
        <v>42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">
      <c r="A2" s="4"/>
      <c r="B2" s="81" t="s">
        <v>40</v>
      </c>
      <c r="C2" s="82"/>
      <c r="D2" s="213" t="s">
        <v>46</v>
      </c>
      <c r="E2" s="214"/>
      <c r="F2" s="214"/>
      <c r="G2" s="214"/>
      <c r="H2" s="214"/>
      <c r="I2" s="214"/>
      <c r="J2" s="215"/>
      <c r="O2" s="2"/>
    </row>
    <row r="3" spans="1:15" ht="23.25" customHeight="1" x14ac:dyDescent="0.2">
      <c r="A3" s="4"/>
      <c r="B3" s="83" t="s">
        <v>45</v>
      </c>
      <c r="C3" s="84"/>
      <c r="D3" s="241" t="s">
        <v>43</v>
      </c>
      <c r="E3" s="242"/>
      <c r="F3" s="242"/>
      <c r="G3" s="242"/>
      <c r="H3" s="242"/>
      <c r="I3" s="242"/>
      <c r="J3" s="243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0"/>
      <c r="E11" s="220"/>
      <c r="F11" s="220"/>
      <c r="G11" s="22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9"/>
      <c r="E12" s="239"/>
      <c r="F12" s="239"/>
      <c r="G12" s="23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0"/>
      <c r="E13" s="240"/>
      <c r="F13" s="240"/>
      <c r="G13" s="24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9"/>
      <c r="F15" s="219"/>
      <c r="G15" s="237"/>
      <c r="H15" s="237"/>
      <c r="I15" s="237" t="s">
        <v>28</v>
      </c>
      <c r="J15" s="238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6"/>
      <c r="F16" s="217"/>
      <c r="G16" s="216"/>
      <c r="H16" s="217"/>
      <c r="I16" s="216">
        <f>SUMIF(F47:F55,A16,I47:I55)+SUMIF(F47:F55,"PSU",I47:I55)</f>
        <v>0</v>
      </c>
      <c r="J16" s="218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6"/>
      <c r="F17" s="217"/>
      <c r="G17" s="216"/>
      <c r="H17" s="217"/>
      <c r="I17" s="216">
        <f>SUMIF(F47:F55,A17,I47:I55)</f>
        <v>0</v>
      </c>
      <c r="J17" s="218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6"/>
      <c r="F18" s="217"/>
      <c r="G18" s="216"/>
      <c r="H18" s="217"/>
      <c r="I18" s="216">
        <f>SUMIF(F47:F55,A18,I47:I55)</f>
        <v>0</v>
      </c>
      <c r="J18" s="218"/>
    </row>
    <row r="19" spans="1:10" ht="23.25" customHeight="1" x14ac:dyDescent="0.2">
      <c r="A19" s="141" t="s">
        <v>76</v>
      </c>
      <c r="B19" s="142" t="s">
        <v>26</v>
      </c>
      <c r="C19" s="58"/>
      <c r="D19" s="59"/>
      <c r="E19" s="216"/>
      <c r="F19" s="217"/>
      <c r="G19" s="216"/>
      <c r="H19" s="217"/>
      <c r="I19" s="216">
        <f>SUMIF(F47:F55,A19,I47:I55)</f>
        <v>0</v>
      </c>
      <c r="J19" s="218"/>
    </row>
    <row r="20" spans="1:10" ht="23.25" customHeight="1" x14ac:dyDescent="0.2">
      <c r="A20" s="141" t="s">
        <v>77</v>
      </c>
      <c r="B20" s="142" t="s">
        <v>27</v>
      </c>
      <c r="C20" s="58"/>
      <c r="D20" s="59"/>
      <c r="E20" s="216"/>
      <c r="F20" s="217"/>
      <c r="G20" s="216"/>
      <c r="H20" s="217"/>
      <c r="I20" s="216">
        <f>SUMIF(F47:F55,A20,I47:I55)</f>
        <v>0</v>
      </c>
      <c r="J20" s="218"/>
    </row>
    <row r="21" spans="1:10" ht="23.25" customHeight="1" x14ac:dyDescent="0.2">
      <c r="A21" s="4"/>
      <c r="B21" s="74" t="s">
        <v>28</v>
      </c>
      <c r="C21" s="75"/>
      <c r="D21" s="76"/>
      <c r="E21" s="226"/>
      <c r="F21" s="235"/>
      <c r="G21" s="226"/>
      <c r="H21" s="235"/>
      <c r="I21" s="226">
        <f>SUM(I16:J20)</f>
        <v>0</v>
      </c>
      <c r="J21" s="22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>
        <f>ZakladDPHSni*SazbaDPH1/100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1">
        <f>ZakladDPHZakl*SazbaDPH2/100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6">
        <f>ZakladDPHSniVypocet+ZakladDPHZaklVypocet</f>
        <v>0</v>
      </c>
      <c r="H28" s="236"/>
      <c r="I28" s="23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4">
        <f>ZakladDPHSni+DPHSni+ZakladDPHZakl+DPHZakl+Zaokrouhleni</f>
        <v>0</v>
      </c>
      <c r="H29" s="234"/>
      <c r="I29" s="234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43644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53</v>
      </c>
      <c r="C39" s="204" t="s">
        <v>46</v>
      </c>
      <c r="D39" s="205"/>
      <c r="E39" s="205"/>
      <c r="F39" s="108">
        <f>'Rozpočet Pol'!AC101</f>
        <v>0</v>
      </c>
      <c r="G39" s="109">
        <f>'Rozpočet Pol'!AD101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6" t="s">
        <v>54</v>
      </c>
      <c r="C40" s="207"/>
      <c r="D40" s="207"/>
      <c r="E40" s="20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09" t="s">
        <v>28</v>
      </c>
      <c r="J46" s="209"/>
    </row>
    <row r="47" spans="1:10" ht="25.5" customHeight="1" x14ac:dyDescent="0.2">
      <c r="A47" s="122"/>
      <c r="B47" s="130" t="s">
        <v>58</v>
      </c>
      <c r="C47" s="211" t="s">
        <v>59</v>
      </c>
      <c r="D47" s="212"/>
      <c r="E47" s="212"/>
      <c r="F47" s="132" t="s">
        <v>23</v>
      </c>
      <c r="G47" s="133"/>
      <c r="H47" s="133"/>
      <c r="I47" s="210">
        <f>'Rozpočet Pol'!G8</f>
        <v>0</v>
      </c>
      <c r="J47" s="210"/>
    </row>
    <row r="48" spans="1:10" ht="25.5" customHeight="1" x14ac:dyDescent="0.2">
      <c r="A48" s="122"/>
      <c r="B48" s="124" t="s">
        <v>60</v>
      </c>
      <c r="C48" s="202" t="s">
        <v>61</v>
      </c>
      <c r="D48" s="203"/>
      <c r="E48" s="203"/>
      <c r="F48" s="134" t="s">
        <v>23</v>
      </c>
      <c r="G48" s="135"/>
      <c r="H48" s="135"/>
      <c r="I48" s="201">
        <f>'Rozpočet Pol'!G36</f>
        <v>0</v>
      </c>
      <c r="J48" s="201"/>
    </row>
    <row r="49" spans="1:10" ht="25.5" customHeight="1" x14ac:dyDescent="0.2">
      <c r="A49" s="122"/>
      <c r="B49" s="124" t="s">
        <v>62</v>
      </c>
      <c r="C49" s="202" t="s">
        <v>63</v>
      </c>
      <c r="D49" s="203"/>
      <c r="E49" s="203"/>
      <c r="F49" s="134" t="s">
        <v>23</v>
      </c>
      <c r="G49" s="135"/>
      <c r="H49" s="135"/>
      <c r="I49" s="201">
        <f>'Rozpočet Pol'!G39</f>
        <v>0</v>
      </c>
      <c r="J49" s="201"/>
    </row>
    <row r="50" spans="1:10" ht="25.5" customHeight="1" x14ac:dyDescent="0.2">
      <c r="A50" s="122"/>
      <c r="B50" s="124" t="s">
        <v>64</v>
      </c>
      <c r="C50" s="202" t="s">
        <v>65</v>
      </c>
      <c r="D50" s="203"/>
      <c r="E50" s="203"/>
      <c r="F50" s="134" t="s">
        <v>23</v>
      </c>
      <c r="G50" s="135"/>
      <c r="H50" s="135"/>
      <c r="I50" s="201">
        <f>'Rozpočet Pol'!G56</f>
        <v>0</v>
      </c>
      <c r="J50" s="201"/>
    </row>
    <row r="51" spans="1:10" ht="25.5" customHeight="1" x14ac:dyDescent="0.2">
      <c r="A51" s="122"/>
      <c r="B51" s="124" t="s">
        <v>66</v>
      </c>
      <c r="C51" s="202" t="s">
        <v>67</v>
      </c>
      <c r="D51" s="203"/>
      <c r="E51" s="203"/>
      <c r="F51" s="134" t="s">
        <v>23</v>
      </c>
      <c r="G51" s="135"/>
      <c r="H51" s="135"/>
      <c r="I51" s="201">
        <f>'Rozpočet Pol'!G78</f>
        <v>0</v>
      </c>
      <c r="J51" s="201"/>
    </row>
    <row r="52" spans="1:10" ht="25.5" customHeight="1" x14ac:dyDescent="0.2">
      <c r="A52" s="122"/>
      <c r="B52" s="124" t="s">
        <v>68</v>
      </c>
      <c r="C52" s="202" t="s">
        <v>69</v>
      </c>
      <c r="D52" s="203"/>
      <c r="E52" s="203"/>
      <c r="F52" s="134" t="s">
        <v>23</v>
      </c>
      <c r="G52" s="135"/>
      <c r="H52" s="135"/>
      <c r="I52" s="201">
        <f>'Rozpočet Pol'!G83</f>
        <v>0</v>
      </c>
      <c r="J52" s="201"/>
    </row>
    <row r="53" spans="1:10" ht="25.5" customHeight="1" x14ac:dyDescent="0.2">
      <c r="A53" s="122"/>
      <c r="B53" s="124" t="s">
        <v>70</v>
      </c>
      <c r="C53" s="202" t="s">
        <v>71</v>
      </c>
      <c r="D53" s="203"/>
      <c r="E53" s="203"/>
      <c r="F53" s="134" t="s">
        <v>23</v>
      </c>
      <c r="G53" s="135"/>
      <c r="H53" s="135"/>
      <c r="I53" s="201">
        <f>'Rozpočet Pol'!G91</f>
        <v>0</v>
      </c>
      <c r="J53" s="201"/>
    </row>
    <row r="54" spans="1:10" ht="25.5" customHeight="1" x14ac:dyDescent="0.2">
      <c r="A54" s="122"/>
      <c r="B54" s="124" t="s">
        <v>72</v>
      </c>
      <c r="C54" s="202" t="s">
        <v>73</v>
      </c>
      <c r="D54" s="203"/>
      <c r="E54" s="203"/>
      <c r="F54" s="134" t="s">
        <v>24</v>
      </c>
      <c r="G54" s="135"/>
      <c r="H54" s="135"/>
      <c r="I54" s="201">
        <f>'Rozpočet Pol'!G94</f>
        <v>0</v>
      </c>
      <c r="J54" s="201"/>
    </row>
    <row r="55" spans="1:10" ht="25.5" customHeight="1" x14ac:dyDescent="0.2">
      <c r="A55" s="122"/>
      <c r="B55" s="131" t="s">
        <v>74</v>
      </c>
      <c r="C55" s="198" t="s">
        <v>75</v>
      </c>
      <c r="D55" s="199"/>
      <c r="E55" s="199"/>
      <c r="F55" s="136" t="s">
        <v>25</v>
      </c>
      <c r="G55" s="137"/>
      <c r="H55" s="137"/>
      <c r="I55" s="197">
        <f>'Rozpočet Pol'!G97</f>
        <v>0</v>
      </c>
      <c r="J55" s="197"/>
    </row>
    <row r="56" spans="1:10" ht="25.5" customHeight="1" x14ac:dyDescent="0.2">
      <c r="A56" s="123"/>
      <c r="B56" s="127" t="s">
        <v>1</v>
      </c>
      <c r="C56" s="127"/>
      <c r="D56" s="128"/>
      <c r="E56" s="128"/>
      <c r="F56" s="138"/>
      <c r="G56" s="139"/>
      <c r="H56" s="139"/>
      <c r="I56" s="200">
        <f>SUM(I47:I55)</f>
        <v>0</v>
      </c>
      <c r="J56" s="200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</sheetData>
  <sheetProtection password="9CDF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1"/>
  <sheetViews>
    <sheetView topLeftCell="A66" workbookViewId="0">
      <selection activeCell="F85" sqref="F85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79</v>
      </c>
    </row>
    <row r="2" spans="1:60" ht="24.95" customHeight="1" x14ac:dyDescent="0.2">
      <c r="A2" s="145" t="s">
        <v>78</v>
      </c>
      <c r="B2" s="143"/>
      <c r="C2" s="268" t="s">
        <v>46</v>
      </c>
      <c r="D2" s="269"/>
      <c r="E2" s="269"/>
      <c r="F2" s="269"/>
      <c r="G2" s="270"/>
      <c r="AE2" t="s">
        <v>80</v>
      </c>
    </row>
    <row r="3" spans="1:60" ht="24.95" customHeight="1" x14ac:dyDescent="0.2">
      <c r="A3" s="146" t="s">
        <v>7</v>
      </c>
      <c r="B3" s="144"/>
      <c r="C3" s="271" t="s">
        <v>43</v>
      </c>
      <c r="D3" s="272"/>
      <c r="E3" s="272"/>
      <c r="F3" s="272"/>
      <c r="G3" s="273"/>
      <c r="AE3" t="s">
        <v>81</v>
      </c>
    </row>
    <row r="4" spans="1:60" ht="24.95" hidden="1" customHeight="1" x14ac:dyDescent="0.2">
      <c r="A4" s="146" t="s">
        <v>8</v>
      </c>
      <c r="B4" s="144"/>
      <c r="C4" s="271"/>
      <c r="D4" s="272"/>
      <c r="E4" s="272"/>
      <c r="F4" s="272"/>
      <c r="G4" s="273"/>
      <c r="AE4" t="s">
        <v>82</v>
      </c>
    </row>
    <row r="5" spans="1:60" hidden="1" x14ac:dyDescent="0.2">
      <c r="A5" s="147" t="s">
        <v>83</v>
      </c>
      <c r="B5" s="148"/>
      <c r="C5" s="149"/>
      <c r="D5" s="150"/>
      <c r="E5" s="150"/>
      <c r="F5" s="150"/>
      <c r="G5" s="151"/>
      <c r="AE5" t="s">
        <v>84</v>
      </c>
    </row>
    <row r="7" spans="1:60" ht="38.25" x14ac:dyDescent="0.2">
      <c r="A7" s="157" t="s">
        <v>85</v>
      </c>
      <c r="B7" s="158" t="s">
        <v>86</v>
      </c>
      <c r="C7" s="158" t="s">
        <v>87</v>
      </c>
      <c r="D7" s="157" t="s">
        <v>88</v>
      </c>
      <c r="E7" s="157" t="s">
        <v>89</v>
      </c>
      <c r="F7" s="152" t="s">
        <v>90</v>
      </c>
      <c r="G7" s="172" t="s">
        <v>28</v>
      </c>
      <c r="H7" s="173" t="s">
        <v>29</v>
      </c>
      <c r="I7" s="173" t="s">
        <v>91</v>
      </c>
      <c r="J7" s="173" t="s">
        <v>30</v>
      </c>
      <c r="K7" s="173" t="s">
        <v>92</v>
      </c>
      <c r="L7" s="173" t="s">
        <v>93</v>
      </c>
      <c r="M7" s="173" t="s">
        <v>94</v>
      </c>
      <c r="N7" s="173" t="s">
        <v>95</v>
      </c>
      <c r="O7" s="173" t="s">
        <v>96</v>
      </c>
      <c r="P7" s="173" t="s">
        <v>97</v>
      </c>
      <c r="Q7" s="173" t="s">
        <v>98</v>
      </c>
      <c r="R7" s="173" t="s">
        <v>99</v>
      </c>
      <c r="S7" s="173" t="s">
        <v>100</v>
      </c>
      <c r="T7" s="173" t="s">
        <v>101</v>
      </c>
      <c r="U7" s="160" t="s">
        <v>102</v>
      </c>
    </row>
    <row r="8" spans="1:60" x14ac:dyDescent="0.2">
      <c r="A8" s="174" t="s">
        <v>103</v>
      </c>
      <c r="B8" s="175" t="s">
        <v>58</v>
      </c>
      <c r="C8" s="176" t="s">
        <v>59</v>
      </c>
      <c r="D8" s="159"/>
      <c r="E8" s="177"/>
      <c r="F8" s="178"/>
      <c r="G8" s="178">
        <f>SUMIF(AE9:AE35,"&lt;&gt;NOR",G9:G35)</f>
        <v>0</v>
      </c>
      <c r="H8" s="178"/>
      <c r="I8" s="178">
        <f>SUM(I9:I35)</f>
        <v>0</v>
      </c>
      <c r="J8" s="178"/>
      <c r="K8" s="178">
        <f>SUM(K9:K35)</f>
        <v>0</v>
      </c>
      <c r="L8" s="178"/>
      <c r="M8" s="178">
        <f>SUM(M9:M35)</f>
        <v>0</v>
      </c>
      <c r="N8" s="159"/>
      <c r="O8" s="159">
        <f>SUM(O9:O35)</f>
        <v>5.4900000000000001E-3</v>
      </c>
      <c r="P8" s="159"/>
      <c r="Q8" s="159">
        <f>SUM(Q9:Q35)</f>
        <v>241.84607</v>
      </c>
      <c r="R8" s="159"/>
      <c r="S8" s="159"/>
      <c r="T8" s="174"/>
      <c r="U8" s="159">
        <f>SUM(U9:U35)</f>
        <v>204.97999999999996</v>
      </c>
      <c r="AE8" t="s">
        <v>104</v>
      </c>
    </row>
    <row r="9" spans="1:60" outlineLevel="1" x14ac:dyDescent="0.2">
      <c r="A9" s="154">
        <v>1</v>
      </c>
      <c r="B9" s="161" t="s">
        <v>105</v>
      </c>
      <c r="C9" s="190" t="s">
        <v>106</v>
      </c>
      <c r="D9" s="163" t="s">
        <v>107</v>
      </c>
      <c r="E9" s="167">
        <v>58.246630000000003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9.7000000000000003E-2</v>
      </c>
      <c r="U9" s="163">
        <f>ROUND(E9*T9,2)</f>
        <v>5.65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>
        <v>2</v>
      </c>
      <c r="B10" s="161" t="s">
        <v>109</v>
      </c>
      <c r="C10" s="190" t="s">
        <v>110</v>
      </c>
      <c r="D10" s="163" t="s">
        <v>111</v>
      </c>
      <c r="E10" s="167">
        <v>23.326799999999999</v>
      </c>
      <c r="F10" s="169"/>
      <c r="G10" s="170">
        <f>ROUND(E10*F10,2)</f>
        <v>0</v>
      </c>
      <c r="H10" s="169"/>
      <c r="I10" s="170">
        <f>ROUND(E10*H10,2)</f>
        <v>0</v>
      </c>
      <c r="J10" s="169"/>
      <c r="K10" s="170">
        <f>ROUND(E10*J10,2)</f>
        <v>0</v>
      </c>
      <c r="L10" s="170">
        <v>21</v>
      </c>
      <c r="M10" s="170">
        <f>G10*(1+L10/100)</f>
        <v>0</v>
      </c>
      <c r="N10" s="163">
        <v>0</v>
      </c>
      <c r="O10" s="163">
        <f>ROUND(E10*N10,5)</f>
        <v>0</v>
      </c>
      <c r="P10" s="163">
        <v>0</v>
      </c>
      <c r="Q10" s="163">
        <f>ROUND(E10*P10,5)</f>
        <v>0</v>
      </c>
      <c r="R10" s="163"/>
      <c r="S10" s="163"/>
      <c r="T10" s="164">
        <v>0.17199999999999999</v>
      </c>
      <c r="U10" s="163">
        <f>ROUND(E10*T10,2)</f>
        <v>4.01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108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3</v>
      </c>
      <c r="B11" s="161" t="s">
        <v>112</v>
      </c>
      <c r="C11" s="190" t="s">
        <v>113</v>
      </c>
      <c r="D11" s="163" t="s">
        <v>111</v>
      </c>
      <c r="E11" s="167">
        <v>23.326799999999999</v>
      </c>
      <c r="F11" s="169"/>
      <c r="G11" s="170">
        <f>ROUND(E11*F11,2)</f>
        <v>0</v>
      </c>
      <c r="H11" s="169"/>
      <c r="I11" s="170">
        <f>ROUND(E11*H11,2)</f>
        <v>0</v>
      </c>
      <c r="J11" s="169"/>
      <c r="K11" s="170">
        <f>ROUND(E11*J11,2)</f>
        <v>0</v>
      </c>
      <c r="L11" s="170">
        <v>21</v>
      </c>
      <c r="M11" s="170">
        <f>G11*(1+L11/100)</f>
        <v>0</v>
      </c>
      <c r="N11" s="163">
        <v>5.0000000000000002E-5</v>
      </c>
      <c r="O11" s="163">
        <f>ROUND(E11*N11,5)</f>
        <v>1.17E-3</v>
      </c>
      <c r="P11" s="163">
        <v>0</v>
      </c>
      <c r="Q11" s="163">
        <f>ROUND(E11*P11,5)</f>
        <v>0</v>
      </c>
      <c r="R11" s="163"/>
      <c r="S11" s="163"/>
      <c r="T11" s="164">
        <v>0.03</v>
      </c>
      <c r="U11" s="163">
        <f>ROUND(E11*T11,2)</f>
        <v>0.7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108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4</v>
      </c>
      <c r="B12" s="161" t="s">
        <v>114</v>
      </c>
      <c r="C12" s="190" t="s">
        <v>115</v>
      </c>
      <c r="D12" s="163" t="s">
        <v>116</v>
      </c>
      <c r="E12" s="167">
        <v>1</v>
      </c>
      <c r="F12" s="169"/>
      <c r="G12" s="170">
        <f>ROUND(E12*F12,2)</f>
        <v>0</v>
      </c>
      <c r="H12" s="169"/>
      <c r="I12" s="170">
        <f>ROUND(E12*H12,2)</f>
        <v>0</v>
      </c>
      <c r="J12" s="169"/>
      <c r="K12" s="170">
        <f>ROUND(E12*J12,2)</f>
        <v>0</v>
      </c>
      <c r="L12" s="170">
        <v>21</v>
      </c>
      <c r="M12" s="170">
        <f>G12*(1+L12/100)</f>
        <v>0</v>
      </c>
      <c r="N12" s="163">
        <v>1E-4</v>
      </c>
      <c r="O12" s="163">
        <f>ROUND(E12*N12,5)</f>
        <v>1E-4</v>
      </c>
      <c r="P12" s="163">
        <v>0</v>
      </c>
      <c r="Q12" s="163">
        <f>ROUND(E12*P12,5)</f>
        <v>0</v>
      </c>
      <c r="R12" s="163"/>
      <c r="S12" s="163"/>
      <c r="T12" s="164">
        <v>4.5529999999999999</v>
      </c>
      <c r="U12" s="163">
        <f>ROUND(E12*T12,2)</f>
        <v>4.55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108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1"/>
      <c r="C13" s="248" t="s">
        <v>117</v>
      </c>
      <c r="D13" s="249"/>
      <c r="E13" s="250"/>
      <c r="F13" s="251"/>
      <c r="G13" s="252"/>
      <c r="H13" s="170"/>
      <c r="I13" s="170"/>
      <c r="J13" s="170"/>
      <c r="K13" s="170"/>
      <c r="L13" s="170"/>
      <c r="M13" s="170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118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Pařez po topolu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5</v>
      </c>
      <c r="B14" s="161" t="s">
        <v>119</v>
      </c>
      <c r="C14" s="190" t="s">
        <v>120</v>
      </c>
      <c r="D14" s="163" t="s">
        <v>107</v>
      </c>
      <c r="E14" s="167">
        <v>108.71182</v>
      </c>
      <c r="F14" s="169"/>
      <c r="G14" s="170">
        <f t="shared" ref="G14:G35" si="0">ROUND(E14*F14,2)</f>
        <v>0</v>
      </c>
      <c r="H14" s="169"/>
      <c r="I14" s="170">
        <f t="shared" ref="I14:I35" si="1">ROUND(E14*H14,2)</f>
        <v>0</v>
      </c>
      <c r="J14" s="169"/>
      <c r="K14" s="170">
        <f t="shared" ref="K14:K35" si="2">ROUND(E14*J14,2)</f>
        <v>0</v>
      </c>
      <c r="L14" s="170">
        <v>21</v>
      </c>
      <c r="M14" s="170">
        <f t="shared" ref="M14:M35" si="3">G14*(1+L14/100)</f>
        <v>0</v>
      </c>
      <c r="N14" s="163">
        <v>0</v>
      </c>
      <c r="O14" s="163">
        <f t="shared" ref="O14:O35" si="4">ROUND(E14*N14,5)</f>
        <v>0</v>
      </c>
      <c r="P14" s="163">
        <v>0</v>
      </c>
      <c r="Q14" s="163">
        <f t="shared" ref="Q14:Q35" si="5">ROUND(E14*P14,5)</f>
        <v>0</v>
      </c>
      <c r="R14" s="163"/>
      <c r="S14" s="163"/>
      <c r="T14" s="164">
        <v>0.42199999999999999</v>
      </c>
      <c r="U14" s="163">
        <f t="shared" ref="U14:U35" si="6">ROUND(E14*T14,2)</f>
        <v>45.88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108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6</v>
      </c>
      <c r="B15" s="161" t="s">
        <v>121</v>
      </c>
      <c r="C15" s="190" t="s">
        <v>122</v>
      </c>
      <c r="D15" s="163" t="s">
        <v>107</v>
      </c>
      <c r="E15" s="167">
        <v>108.71182</v>
      </c>
      <c r="F15" s="169"/>
      <c r="G15" s="170">
        <f t="shared" si="0"/>
        <v>0</v>
      </c>
      <c r="H15" s="169"/>
      <c r="I15" s="170">
        <f t="shared" si="1"/>
        <v>0</v>
      </c>
      <c r="J15" s="169"/>
      <c r="K15" s="170">
        <f t="shared" si="2"/>
        <v>0</v>
      </c>
      <c r="L15" s="170">
        <v>21</v>
      </c>
      <c r="M15" s="170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8.7999999999999995E-2</v>
      </c>
      <c r="U15" s="163">
        <f t="shared" si="6"/>
        <v>9.57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108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7</v>
      </c>
      <c r="B16" s="161" t="s">
        <v>123</v>
      </c>
      <c r="C16" s="190" t="s">
        <v>124</v>
      </c>
      <c r="D16" s="163" t="s">
        <v>107</v>
      </c>
      <c r="E16" s="167">
        <v>108.71182</v>
      </c>
      <c r="F16" s="169"/>
      <c r="G16" s="170">
        <f t="shared" si="0"/>
        <v>0</v>
      </c>
      <c r="H16" s="169"/>
      <c r="I16" s="170">
        <f t="shared" si="1"/>
        <v>0</v>
      </c>
      <c r="J16" s="169"/>
      <c r="K16" s="170">
        <f t="shared" si="2"/>
        <v>0</v>
      </c>
      <c r="L16" s="170">
        <v>21</v>
      </c>
      <c r="M16" s="170">
        <f t="shared" si="3"/>
        <v>0</v>
      </c>
      <c r="N16" s="163">
        <v>0</v>
      </c>
      <c r="O16" s="163">
        <f t="shared" si="4"/>
        <v>0</v>
      </c>
      <c r="P16" s="163">
        <v>0</v>
      </c>
      <c r="Q16" s="163">
        <f t="shared" si="5"/>
        <v>0</v>
      </c>
      <c r="R16" s="163"/>
      <c r="S16" s="163"/>
      <c r="T16" s="164">
        <v>1.0999999999999999E-2</v>
      </c>
      <c r="U16" s="163">
        <f t="shared" si="6"/>
        <v>1.2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108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8</v>
      </c>
      <c r="B17" s="161" t="s">
        <v>125</v>
      </c>
      <c r="C17" s="190" t="s">
        <v>126</v>
      </c>
      <c r="D17" s="163" t="s">
        <v>107</v>
      </c>
      <c r="E17" s="167">
        <v>543.55909999999994</v>
      </c>
      <c r="F17" s="169"/>
      <c r="G17" s="170">
        <f t="shared" si="0"/>
        <v>0</v>
      </c>
      <c r="H17" s="169"/>
      <c r="I17" s="170">
        <f t="shared" si="1"/>
        <v>0</v>
      </c>
      <c r="J17" s="169"/>
      <c r="K17" s="170">
        <f t="shared" si="2"/>
        <v>0</v>
      </c>
      <c r="L17" s="170">
        <v>21</v>
      </c>
      <c r="M17" s="170">
        <f t="shared" si="3"/>
        <v>0</v>
      </c>
      <c r="N17" s="163">
        <v>0</v>
      </c>
      <c r="O17" s="163">
        <f t="shared" si="4"/>
        <v>0</v>
      </c>
      <c r="P17" s="163">
        <v>0</v>
      </c>
      <c r="Q17" s="163">
        <f t="shared" si="5"/>
        <v>0</v>
      </c>
      <c r="R17" s="163"/>
      <c r="S17" s="163"/>
      <c r="T17" s="164">
        <v>0</v>
      </c>
      <c r="U17" s="163">
        <f t="shared" si="6"/>
        <v>0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108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9</v>
      </c>
      <c r="B18" s="161" t="s">
        <v>127</v>
      </c>
      <c r="C18" s="190" t="s">
        <v>128</v>
      </c>
      <c r="D18" s="163" t="s">
        <v>107</v>
      </c>
      <c r="E18" s="167">
        <v>108.71182</v>
      </c>
      <c r="F18" s="169"/>
      <c r="G18" s="170">
        <f t="shared" si="0"/>
        <v>0</v>
      </c>
      <c r="H18" s="169"/>
      <c r="I18" s="170">
        <f t="shared" si="1"/>
        <v>0</v>
      </c>
      <c r="J18" s="169"/>
      <c r="K18" s="170">
        <f t="shared" si="2"/>
        <v>0</v>
      </c>
      <c r="L18" s="170">
        <v>21</v>
      </c>
      <c r="M18" s="170">
        <f t="shared" si="3"/>
        <v>0</v>
      </c>
      <c r="N18" s="163">
        <v>0</v>
      </c>
      <c r="O18" s="163">
        <f t="shared" si="4"/>
        <v>0</v>
      </c>
      <c r="P18" s="163">
        <v>0</v>
      </c>
      <c r="Q18" s="163">
        <f t="shared" si="5"/>
        <v>0</v>
      </c>
      <c r="R18" s="163"/>
      <c r="S18" s="163"/>
      <c r="T18" s="164">
        <v>8.9999999999999993E-3</v>
      </c>
      <c r="U18" s="163">
        <f t="shared" si="6"/>
        <v>0.98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108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10</v>
      </c>
      <c r="B19" s="161" t="s">
        <v>129</v>
      </c>
      <c r="C19" s="190" t="s">
        <v>130</v>
      </c>
      <c r="D19" s="163" t="s">
        <v>107</v>
      </c>
      <c r="E19" s="167">
        <v>108.71182</v>
      </c>
      <c r="F19" s="169"/>
      <c r="G19" s="170">
        <f t="shared" si="0"/>
        <v>0</v>
      </c>
      <c r="H19" s="169"/>
      <c r="I19" s="170">
        <f t="shared" si="1"/>
        <v>0</v>
      </c>
      <c r="J19" s="169"/>
      <c r="K19" s="170">
        <f t="shared" si="2"/>
        <v>0</v>
      </c>
      <c r="L19" s="170">
        <v>21</v>
      </c>
      <c r="M19" s="170">
        <f t="shared" si="3"/>
        <v>0</v>
      </c>
      <c r="N19" s="163">
        <v>0</v>
      </c>
      <c r="O19" s="163">
        <f t="shared" si="4"/>
        <v>0</v>
      </c>
      <c r="P19" s="163">
        <v>0</v>
      </c>
      <c r="Q19" s="163">
        <f t="shared" si="5"/>
        <v>0</v>
      </c>
      <c r="R19" s="163"/>
      <c r="S19" s="163"/>
      <c r="T19" s="164">
        <v>0</v>
      </c>
      <c r="U19" s="163">
        <f t="shared" si="6"/>
        <v>0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108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11</v>
      </c>
      <c r="B20" s="161" t="s">
        <v>131</v>
      </c>
      <c r="C20" s="190" t="s">
        <v>132</v>
      </c>
      <c r="D20" s="163" t="s">
        <v>111</v>
      </c>
      <c r="E20" s="167">
        <v>248.8383</v>
      </c>
      <c r="F20" s="169"/>
      <c r="G20" s="170">
        <f t="shared" si="0"/>
        <v>0</v>
      </c>
      <c r="H20" s="169"/>
      <c r="I20" s="170">
        <f t="shared" si="1"/>
        <v>0</v>
      </c>
      <c r="J20" s="169"/>
      <c r="K20" s="170">
        <f t="shared" si="2"/>
        <v>0</v>
      </c>
      <c r="L20" s="170">
        <v>21</v>
      </c>
      <c r="M20" s="170">
        <f t="shared" si="3"/>
        <v>0</v>
      </c>
      <c r="N20" s="163">
        <v>0</v>
      </c>
      <c r="O20" s="163">
        <f t="shared" si="4"/>
        <v>0</v>
      </c>
      <c r="P20" s="163">
        <v>0.22500000000000001</v>
      </c>
      <c r="Q20" s="163">
        <f t="shared" si="5"/>
        <v>55.988619999999997</v>
      </c>
      <c r="R20" s="163"/>
      <c r="S20" s="163"/>
      <c r="T20" s="164">
        <v>0.14199999999999999</v>
      </c>
      <c r="U20" s="163">
        <f t="shared" si="6"/>
        <v>35.340000000000003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108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12</v>
      </c>
      <c r="B21" s="161" t="s">
        <v>133</v>
      </c>
      <c r="C21" s="190" t="s">
        <v>134</v>
      </c>
      <c r="D21" s="163" t="s">
        <v>111</v>
      </c>
      <c r="E21" s="167">
        <v>11.554</v>
      </c>
      <c r="F21" s="169"/>
      <c r="G21" s="170">
        <f t="shared" si="0"/>
        <v>0</v>
      </c>
      <c r="H21" s="169"/>
      <c r="I21" s="170">
        <f t="shared" si="1"/>
        <v>0</v>
      </c>
      <c r="J21" s="169"/>
      <c r="K21" s="170">
        <f t="shared" si="2"/>
        <v>0</v>
      </c>
      <c r="L21" s="170">
        <v>21</v>
      </c>
      <c r="M21" s="170">
        <f t="shared" si="3"/>
        <v>0</v>
      </c>
      <c r="N21" s="163">
        <v>0</v>
      </c>
      <c r="O21" s="163">
        <f t="shared" si="4"/>
        <v>0</v>
      </c>
      <c r="P21" s="163">
        <v>0.22</v>
      </c>
      <c r="Q21" s="163">
        <f t="shared" si="5"/>
        <v>2.5418799999999999</v>
      </c>
      <c r="R21" s="163"/>
      <c r="S21" s="163"/>
      <c r="T21" s="164">
        <v>0.375</v>
      </c>
      <c r="U21" s="163">
        <f t="shared" si="6"/>
        <v>4.33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108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13</v>
      </c>
      <c r="B22" s="161" t="s">
        <v>135</v>
      </c>
      <c r="C22" s="190" t="s">
        <v>136</v>
      </c>
      <c r="D22" s="163" t="s">
        <v>111</v>
      </c>
      <c r="E22" s="167">
        <v>250.2414</v>
      </c>
      <c r="F22" s="169"/>
      <c r="G22" s="170">
        <f t="shared" si="0"/>
        <v>0</v>
      </c>
      <c r="H22" s="169"/>
      <c r="I22" s="170">
        <f t="shared" si="1"/>
        <v>0</v>
      </c>
      <c r="J22" s="169"/>
      <c r="K22" s="170">
        <f t="shared" si="2"/>
        <v>0</v>
      </c>
      <c r="L22" s="170">
        <v>21</v>
      </c>
      <c r="M22" s="170">
        <f t="shared" si="3"/>
        <v>0</v>
      </c>
      <c r="N22" s="163">
        <v>0</v>
      </c>
      <c r="O22" s="163">
        <f t="shared" si="4"/>
        <v>0</v>
      </c>
      <c r="P22" s="163">
        <v>0.66</v>
      </c>
      <c r="Q22" s="163">
        <f t="shared" si="5"/>
        <v>165.15932000000001</v>
      </c>
      <c r="R22" s="163"/>
      <c r="S22" s="163"/>
      <c r="T22" s="164">
        <v>0.11899999999999999</v>
      </c>
      <c r="U22" s="163">
        <f t="shared" si="6"/>
        <v>29.78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108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14</v>
      </c>
      <c r="B23" s="161" t="s">
        <v>137</v>
      </c>
      <c r="C23" s="190" t="s">
        <v>138</v>
      </c>
      <c r="D23" s="163" t="s">
        <v>107</v>
      </c>
      <c r="E23" s="167">
        <v>75.072419999999994</v>
      </c>
      <c r="F23" s="169"/>
      <c r="G23" s="170">
        <f t="shared" si="0"/>
        <v>0</v>
      </c>
      <c r="H23" s="169"/>
      <c r="I23" s="170">
        <f t="shared" si="1"/>
        <v>0</v>
      </c>
      <c r="J23" s="169"/>
      <c r="K23" s="170">
        <f t="shared" si="2"/>
        <v>0</v>
      </c>
      <c r="L23" s="170">
        <v>21</v>
      </c>
      <c r="M23" s="170">
        <f t="shared" si="3"/>
        <v>0</v>
      </c>
      <c r="N23" s="163">
        <v>0</v>
      </c>
      <c r="O23" s="163">
        <f t="shared" si="4"/>
        <v>0</v>
      </c>
      <c r="P23" s="163">
        <v>0</v>
      </c>
      <c r="Q23" s="163">
        <f t="shared" si="5"/>
        <v>0</v>
      </c>
      <c r="R23" s="163"/>
      <c r="S23" s="163"/>
      <c r="T23" s="164">
        <v>0</v>
      </c>
      <c r="U23" s="163">
        <f t="shared" si="6"/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108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15</v>
      </c>
      <c r="B24" s="161" t="s">
        <v>139</v>
      </c>
      <c r="C24" s="190" t="s">
        <v>140</v>
      </c>
      <c r="D24" s="163" t="s">
        <v>141</v>
      </c>
      <c r="E24" s="167">
        <v>20.51</v>
      </c>
      <c r="F24" s="169"/>
      <c r="G24" s="170">
        <f t="shared" si="0"/>
        <v>0</v>
      </c>
      <c r="H24" s="169"/>
      <c r="I24" s="170">
        <f t="shared" si="1"/>
        <v>0</v>
      </c>
      <c r="J24" s="169"/>
      <c r="K24" s="170">
        <f t="shared" si="2"/>
        <v>0</v>
      </c>
      <c r="L24" s="170">
        <v>21</v>
      </c>
      <c r="M24" s="170">
        <f t="shared" si="3"/>
        <v>0</v>
      </c>
      <c r="N24" s="163">
        <v>0</v>
      </c>
      <c r="O24" s="163">
        <f t="shared" si="4"/>
        <v>0</v>
      </c>
      <c r="P24" s="163">
        <v>0.125</v>
      </c>
      <c r="Q24" s="163">
        <f t="shared" si="5"/>
        <v>2.5637500000000002</v>
      </c>
      <c r="R24" s="163"/>
      <c r="S24" s="163"/>
      <c r="T24" s="164">
        <v>0.08</v>
      </c>
      <c r="U24" s="163">
        <f t="shared" si="6"/>
        <v>1.64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108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16</v>
      </c>
      <c r="B25" s="161" t="s">
        <v>142</v>
      </c>
      <c r="C25" s="190" t="s">
        <v>143</v>
      </c>
      <c r="D25" s="163" t="s">
        <v>141</v>
      </c>
      <c r="E25" s="167">
        <v>57.75</v>
      </c>
      <c r="F25" s="169"/>
      <c r="G25" s="170">
        <f t="shared" si="0"/>
        <v>0</v>
      </c>
      <c r="H25" s="169"/>
      <c r="I25" s="170">
        <f t="shared" si="1"/>
        <v>0</v>
      </c>
      <c r="J25" s="169"/>
      <c r="K25" s="170">
        <f t="shared" si="2"/>
        <v>0</v>
      </c>
      <c r="L25" s="170">
        <v>21</v>
      </c>
      <c r="M25" s="170">
        <f t="shared" si="3"/>
        <v>0</v>
      </c>
      <c r="N25" s="163">
        <v>0</v>
      </c>
      <c r="O25" s="163">
        <f t="shared" si="4"/>
        <v>0</v>
      </c>
      <c r="P25" s="163">
        <v>0.27</v>
      </c>
      <c r="Q25" s="163">
        <f t="shared" si="5"/>
        <v>15.592499999999999</v>
      </c>
      <c r="R25" s="163"/>
      <c r="S25" s="163"/>
      <c r="T25" s="164">
        <v>0.123</v>
      </c>
      <c r="U25" s="163">
        <f t="shared" si="6"/>
        <v>7.1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108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17</v>
      </c>
      <c r="B26" s="161" t="s">
        <v>144</v>
      </c>
      <c r="C26" s="190" t="s">
        <v>145</v>
      </c>
      <c r="D26" s="163" t="s">
        <v>111</v>
      </c>
      <c r="E26" s="167">
        <v>822.23620000000005</v>
      </c>
      <c r="F26" s="169"/>
      <c r="G26" s="170">
        <f t="shared" si="0"/>
        <v>0</v>
      </c>
      <c r="H26" s="169"/>
      <c r="I26" s="170">
        <f t="shared" si="1"/>
        <v>0</v>
      </c>
      <c r="J26" s="169"/>
      <c r="K26" s="170">
        <f t="shared" si="2"/>
        <v>0</v>
      </c>
      <c r="L26" s="170">
        <v>21</v>
      </c>
      <c r="M26" s="170">
        <f t="shared" si="3"/>
        <v>0</v>
      </c>
      <c r="N26" s="163">
        <v>0</v>
      </c>
      <c r="O26" s="163">
        <f t="shared" si="4"/>
        <v>0</v>
      </c>
      <c r="P26" s="163">
        <v>0</v>
      </c>
      <c r="Q26" s="163">
        <f t="shared" si="5"/>
        <v>0</v>
      </c>
      <c r="R26" s="163"/>
      <c r="S26" s="163"/>
      <c r="T26" s="164">
        <v>1.7999999999999999E-2</v>
      </c>
      <c r="U26" s="163">
        <f t="shared" si="6"/>
        <v>14.8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108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18</v>
      </c>
      <c r="B27" s="161" t="s">
        <v>146</v>
      </c>
      <c r="C27" s="190" t="s">
        <v>147</v>
      </c>
      <c r="D27" s="163" t="s">
        <v>107</v>
      </c>
      <c r="E27" s="167">
        <v>24.322900000000001</v>
      </c>
      <c r="F27" s="169"/>
      <c r="G27" s="170">
        <f t="shared" si="0"/>
        <v>0</v>
      </c>
      <c r="H27" s="169"/>
      <c r="I27" s="170">
        <f t="shared" si="1"/>
        <v>0</v>
      </c>
      <c r="J27" s="169"/>
      <c r="K27" s="170">
        <f t="shared" si="2"/>
        <v>0</v>
      </c>
      <c r="L27" s="170">
        <v>21</v>
      </c>
      <c r="M27" s="170">
        <f t="shared" si="3"/>
        <v>0</v>
      </c>
      <c r="N27" s="163">
        <v>0</v>
      </c>
      <c r="O27" s="163">
        <f t="shared" si="4"/>
        <v>0</v>
      </c>
      <c r="P27" s="163">
        <v>0</v>
      </c>
      <c r="Q27" s="163">
        <f t="shared" si="5"/>
        <v>0</v>
      </c>
      <c r="R27" s="163"/>
      <c r="S27" s="163"/>
      <c r="T27" s="164">
        <v>6.8000000000000005E-2</v>
      </c>
      <c r="U27" s="163">
        <f t="shared" si="6"/>
        <v>1.65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108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19</v>
      </c>
      <c r="B28" s="161" t="s">
        <v>148</v>
      </c>
      <c r="C28" s="190" t="s">
        <v>149</v>
      </c>
      <c r="D28" s="163" t="s">
        <v>111</v>
      </c>
      <c r="E28" s="167">
        <v>46.781199999999998</v>
      </c>
      <c r="F28" s="169"/>
      <c r="G28" s="170">
        <f t="shared" si="0"/>
        <v>0</v>
      </c>
      <c r="H28" s="169"/>
      <c r="I28" s="170">
        <f t="shared" si="1"/>
        <v>0</v>
      </c>
      <c r="J28" s="169"/>
      <c r="K28" s="170">
        <f t="shared" si="2"/>
        <v>0</v>
      </c>
      <c r="L28" s="170">
        <v>21</v>
      </c>
      <c r="M28" s="170">
        <f t="shared" si="3"/>
        <v>0</v>
      </c>
      <c r="N28" s="163">
        <v>0</v>
      </c>
      <c r="O28" s="163">
        <f t="shared" si="4"/>
        <v>0</v>
      </c>
      <c r="P28" s="163">
        <v>0</v>
      </c>
      <c r="Q28" s="163">
        <f t="shared" si="5"/>
        <v>0</v>
      </c>
      <c r="R28" s="163"/>
      <c r="S28" s="163"/>
      <c r="T28" s="164">
        <v>0.107</v>
      </c>
      <c r="U28" s="163">
        <f t="shared" si="6"/>
        <v>5.01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108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20</v>
      </c>
      <c r="B29" s="161" t="s">
        <v>150</v>
      </c>
      <c r="C29" s="190" t="s">
        <v>151</v>
      </c>
      <c r="D29" s="163" t="s">
        <v>111</v>
      </c>
      <c r="E29" s="167">
        <v>46.781199999999998</v>
      </c>
      <c r="F29" s="169"/>
      <c r="G29" s="170">
        <f t="shared" si="0"/>
        <v>0</v>
      </c>
      <c r="H29" s="169"/>
      <c r="I29" s="170">
        <f t="shared" si="1"/>
        <v>0</v>
      </c>
      <c r="J29" s="169"/>
      <c r="K29" s="170">
        <f t="shared" si="2"/>
        <v>0</v>
      </c>
      <c r="L29" s="170">
        <v>21</v>
      </c>
      <c r="M29" s="170">
        <f t="shared" si="3"/>
        <v>0</v>
      </c>
      <c r="N29" s="163">
        <v>0</v>
      </c>
      <c r="O29" s="163">
        <f t="shared" si="4"/>
        <v>0</v>
      </c>
      <c r="P29" s="163">
        <v>0</v>
      </c>
      <c r="Q29" s="163">
        <f t="shared" si="5"/>
        <v>0</v>
      </c>
      <c r="R29" s="163"/>
      <c r="S29" s="163"/>
      <c r="T29" s="164">
        <v>0.19</v>
      </c>
      <c r="U29" s="163">
        <f t="shared" si="6"/>
        <v>8.89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108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21</v>
      </c>
      <c r="B30" s="161" t="s">
        <v>152</v>
      </c>
      <c r="C30" s="190" t="s">
        <v>153</v>
      </c>
      <c r="D30" s="163" t="s">
        <v>111</v>
      </c>
      <c r="E30" s="167">
        <v>94.005700000000004</v>
      </c>
      <c r="F30" s="169"/>
      <c r="G30" s="170">
        <f t="shared" si="0"/>
        <v>0</v>
      </c>
      <c r="H30" s="169"/>
      <c r="I30" s="170">
        <f t="shared" si="1"/>
        <v>0</v>
      </c>
      <c r="J30" s="169"/>
      <c r="K30" s="170">
        <f t="shared" si="2"/>
        <v>0</v>
      </c>
      <c r="L30" s="170">
        <v>21</v>
      </c>
      <c r="M30" s="170">
        <f t="shared" si="3"/>
        <v>0</v>
      </c>
      <c r="N30" s="163">
        <v>0</v>
      </c>
      <c r="O30" s="163">
        <f t="shared" si="4"/>
        <v>0</v>
      </c>
      <c r="P30" s="163">
        <v>0</v>
      </c>
      <c r="Q30" s="163">
        <f t="shared" si="5"/>
        <v>0</v>
      </c>
      <c r="R30" s="163"/>
      <c r="S30" s="163"/>
      <c r="T30" s="164">
        <v>0.13</v>
      </c>
      <c r="U30" s="163">
        <f t="shared" si="6"/>
        <v>12.22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108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22</v>
      </c>
      <c r="B31" s="161" t="s">
        <v>154</v>
      </c>
      <c r="C31" s="190" t="s">
        <v>155</v>
      </c>
      <c r="D31" s="163" t="s">
        <v>111</v>
      </c>
      <c r="E31" s="167">
        <v>94.005700000000004</v>
      </c>
      <c r="F31" s="169"/>
      <c r="G31" s="170">
        <f t="shared" si="0"/>
        <v>0</v>
      </c>
      <c r="H31" s="169"/>
      <c r="I31" s="170">
        <f t="shared" si="1"/>
        <v>0</v>
      </c>
      <c r="J31" s="169"/>
      <c r="K31" s="170">
        <f t="shared" si="2"/>
        <v>0</v>
      </c>
      <c r="L31" s="170">
        <v>21</v>
      </c>
      <c r="M31" s="170">
        <f t="shared" si="3"/>
        <v>0</v>
      </c>
      <c r="N31" s="163">
        <v>0</v>
      </c>
      <c r="O31" s="163">
        <f t="shared" si="4"/>
        <v>0</v>
      </c>
      <c r="P31" s="163">
        <v>0</v>
      </c>
      <c r="Q31" s="163">
        <f t="shared" si="5"/>
        <v>0</v>
      </c>
      <c r="R31" s="163"/>
      <c r="S31" s="163"/>
      <c r="T31" s="164">
        <v>0.06</v>
      </c>
      <c r="U31" s="163">
        <f t="shared" si="6"/>
        <v>5.64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108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23</v>
      </c>
      <c r="B32" s="161" t="s">
        <v>156</v>
      </c>
      <c r="C32" s="190" t="s">
        <v>157</v>
      </c>
      <c r="D32" s="163" t="s">
        <v>111</v>
      </c>
      <c r="E32" s="167">
        <v>46.781199999999998</v>
      </c>
      <c r="F32" s="169"/>
      <c r="G32" s="170">
        <f t="shared" si="0"/>
        <v>0</v>
      </c>
      <c r="H32" s="169"/>
      <c r="I32" s="170">
        <f t="shared" si="1"/>
        <v>0</v>
      </c>
      <c r="J32" s="169"/>
      <c r="K32" s="170">
        <f t="shared" si="2"/>
        <v>0</v>
      </c>
      <c r="L32" s="170">
        <v>21</v>
      </c>
      <c r="M32" s="170">
        <f t="shared" si="3"/>
        <v>0</v>
      </c>
      <c r="N32" s="163">
        <v>0</v>
      </c>
      <c r="O32" s="163">
        <f t="shared" si="4"/>
        <v>0</v>
      </c>
      <c r="P32" s="163">
        <v>0</v>
      </c>
      <c r="Q32" s="163">
        <f t="shared" si="5"/>
        <v>0</v>
      </c>
      <c r="R32" s="163"/>
      <c r="S32" s="163"/>
      <c r="T32" s="164">
        <v>7.2999999999999995E-2</v>
      </c>
      <c r="U32" s="163">
        <f t="shared" si="6"/>
        <v>3.42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108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24</v>
      </c>
      <c r="B33" s="161" t="s">
        <v>158</v>
      </c>
      <c r="C33" s="190" t="s">
        <v>159</v>
      </c>
      <c r="D33" s="163" t="s">
        <v>160</v>
      </c>
      <c r="E33" s="167">
        <v>4.2236070000000003</v>
      </c>
      <c r="F33" s="169"/>
      <c r="G33" s="170">
        <f t="shared" si="0"/>
        <v>0</v>
      </c>
      <c r="H33" s="169"/>
      <c r="I33" s="170">
        <f t="shared" si="1"/>
        <v>0</v>
      </c>
      <c r="J33" s="169"/>
      <c r="K33" s="170">
        <f t="shared" si="2"/>
        <v>0</v>
      </c>
      <c r="L33" s="170">
        <v>21</v>
      </c>
      <c r="M33" s="170">
        <f t="shared" si="3"/>
        <v>0</v>
      </c>
      <c r="N33" s="163">
        <v>1E-3</v>
      </c>
      <c r="O33" s="163">
        <f t="shared" si="4"/>
        <v>4.2199999999999998E-3</v>
      </c>
      <c r="P33" s="163">
        <v>0</v>
      </c>
      <c r="Q33" s="163">
        <f t="shared" si="5"/>
        <v>0</v>
      </c>
      <c r="R33" s="163"/>
      <c r="S33" s="163"/>
      <c r="T33" s="164">
        <v>0</v>
      </c>
      <c r="U33" s="163">
        <f t="shared" si="6"/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161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25</v>
      </c>
      <c r="B34" s="161" t="s">
        <v>162</v>
      </c>
      <c r="C34" s="190" t="s">
        <v>163</v>
      </c>
      <c r="D34" s="163" t="s">
        <v>111</v>
      </c>
      <c r="E34" s="167">
        <v>94.005700000000004</v>
      </c>
      <c r="F34" s="169"/>
      <c r="G34" s="170">
        <f t="shared" si="0"/>
        <v>0</v>
      </c>
      <c r="H34" s="169"/>
      <c r="I34" s="170">
        <f t="shared" si="1"/>
        <v>0</v>
      </c>
      <c r="J34" s="169"/>
      <c r="K34" s="170">
        <f t="shared" si="2"/>
        <v>0</v>
      </c>
      <c r="L34" s="170">
        <v>21</v>
      </c>
      <c r="M34" s="170">
        <f t="shared" si="3"/>
        <v>0</v>
      </c>
      <c r="N34" s="163">
        <v>0</v>
      </c>
      <c r="O34" s="163">
        <f t="shared" si="4"/>
        <v>0</v>
      </c>
      <c r="P34" s="163">
        <v>0</v>
      </c>
      <c r="Q34" s="163">
        <f t="shared" si="5"/>
        <v>0</v>
      </c>
      <c r="R34" s="163"/>
      <c r="S34" s="163"/>
      <c r="T34" s="164">
        <v>1.0999999999999999E-2</v>
      </c>
      <c r="U34" s="163">
        <f t="shared" si="6"/>
        <v>1.03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108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26</v>
      </c>
      <c r="B35" s="161" t="s">
        <v>164</v>
      </c>
      <c r="C35" s="190" t="s">
        <v>165</v>
      </c>
      <c r="D35" s="163" t="s">
        <v>111</v>
      </c>
      <c r="E35" s="167">
        <v>46.781199999999998</v>
      </c>
      <c r="F35" s="169"/>
      <c r="G35" s="170">
        <f t="shared" si="0"/>
        <v>0</v>
      </c>
      <c r="H35" s="169"/>
      <c r="I35" s="170">
        <f t="shared" si="1"/>
        <v>0</v>
      </c>
      <c r="J35" s="169"/>
      <c r="K35" s="170">
        <f t="shared" si="2"/>
        <v>0</v>
      </c>
      <c r="L35" s="170">
        <v>21</v>
      </c>
      <c r="M35" s="170">
        <f t="shared" si="3"/>
        <v>0</v>
      </c>
      <c r="N35" s="163">
        <v>0</v>
      </c>
      <c r="O35" s="163">
        <f t="shared" si="4"/>
        <v>0</v>
      </c>
      <c r="P35" s="163">
        <v>0</v>
      </c>
      <c r="Q35" s="163">
        <f t="shared" si="5"/>
        <v>0</v>
      </c>
      <c r="R35" s="163"/>
      <c r="S35" s="163"/>
      <c r="T35" s="164">
        <v>3.4000000000000002E-2</v>
      </c>
      <c r="U35" s="163">
        <f t="shared" si="6"/>
        <v>1.59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108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x14ac:dyDescent="0.2">
      <c r="A36" s="155" t="s">
        <v>103</v>
      </c>
      <c r="B36" s="162" t="s">
        <v>60</v>
      </c>
      <c r="C36" s="191" t="s">
        <v>61</v>
      </c>
      <c r="D36" s="165"/>
      <c r="E36" s="168"/>
      <c r="F36" s="171"/>
      <c r="G36" s="171">
        <f>SUMIF(AE37:AE38,"&lt;&gt;NOR",G37:G38)</f>
        <v>0</v>
      </c>
      <c r="H36" s="171"/>
      <c r="I36" s="171">
        <f>SUM(I37:I38)</f>
        <v>0</v>
      </c>
      <c r="J36" s="171"/>
      <c r="K36" s="171">
        <f>SUM(K37:K38)</f>
        <v>0</v>
      </c>
      <c r="L36" s="171"/>
      <c r="M36" s="171">
        <f>SUM(M37:M38)</f>
        <v>0</v>
      </c>
      <c r="N36" s="165"/>
      <c r="O36" s="165">
        <f>SUM(O37:O38)</f>
        <v>3.3003799999999996</v>
      </c>
      <c r="P36" s="165"/>
      <c r="Q36" s="165">
        <f>SUM(Q37:Q38)</f>
        <v>0</v>
      </c>
      <c r="R36" s="165"/>
      <c r="S36" s="165"/>
      <c r="T36" s="166"/>
      <c r="U36" s="165">
        <f>SUM(U37:U38)</f>
        <v>23.9</v>
      </c>
      <c r="AE36" t="s">
        <v>104</v>
      </c>
    </row>
    <row r="37" spans="1:60" outlineLevel="1" x14ac:dyDescent="0.2">
      <c r="A37" s="154">
        <v>27</v>
      </c>
      <c r="B37" s="161" t="s">
        <v>166</v>
      </c>
      <c r="C37" s="190" t="s">
        <v>167</v>
      </c>
      <c r="D37" s="163" t="s">
        <v>141</v>
      </c>
      <c r="E37" s="167">
        <v>7.8</v>
      </c>
      <c r="F37" s="169"/>
      <c r="G37" s="170">
        <f>ROUND(E37*F37,2)</f>
        <v>0</v>
      </c>
      <c r="H37" s="169"/>
      <c r="I37" s="170">
        <f>ROUND(E37*H37,2)</f>
        <v>0</v>
      </c>
      <c r="J37" s="169"/>
      <c r="K37" s="170">
        <f>ROUND(E37*J37,2)</f>
        <v>0</v>
      </c>
      <c r="L37" s="170">
        <v>21</v>
      </c>
      <c r="M37" s="170">
        <f>G37*(1+L37/100)</f>
        <v>0</v>
      </c>
      <c r="N37" s="163">
        <v>0.22</v>
      </c>
      <c r="O37" s="163">
        <f>ROUND(E37*N37,5)</f>
        <v>1.716</v>
      </c>
      <c r="P37" s="163">
        <v>0</v>
      </c>
      <c r="Q37" s="163">
        <f>ROUND(E37*P37,5)</f>
        <v>0</v>
      </c>
      <c r="R37" s="163"/>
      <c r="S37" s="163"/>
      <c r="T37" s="164">
        <v>3.0640999999999998</v>
      </c>
      <c r="U37" s="163">
        <f>ROUND(E37*T37,2)</f>
        <v>23.9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108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28</v>
      </c>
      <c r="B38" s="161" t="s">
        <v>168</v>
      </c>
      <c r="C38" s="190" t="s">
        <v>169</v>
      </c>
      <c r="D38" s="163" t="s">
        <v>116</v>
      </c>
      <c r="E38" s="167">
        <v>48.75</v>
      </c>
      <c r="F38" s="169"/>
      <c r="G38" s="170">
        <f>ROUND(E38*F38,2)</f>
        <v>0</v>
      </c>
      <c r="H38" s="169"/>
      <c r="I38" s="170">
        <f>ROUND(E38*H38,2)</f>
        <v>0</v>
      </c>
      <c r="J38" s="169"/>
      <c r="K38" s="170">
        <f>ROUND(E38*J38,2)</f>
        <v>0</v>
      </c>
      <c r="L38" s="170">
        <v>21</v>
      </c>
      <c r="M38" s="170">
        <f>G38*(1+L38/100)</f>
        <v>0</v>
      </c>
      <c r="N38" s="163">
        <v>3.2500000000000001E-2</v>
      </c>
      <c r="O38" s="163">
        <f>ROUND(E38*N38,5)</f>
        <v>1.5843799999999999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161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155" t="s">
        <v>103</v>
      </c>
      <c r="B39" s="162" t="s">
        <v>62</v>
      </c>
      <c r="C39" s="191" t="s">
        <v>63</v>
      </c>
      <c r="D39" s="165"/>
      <c r="E39" s="168"/>
      <c r="F39" s="171"/>
      <c r="G39" s="171">
        <f>SUMIF(AE40:AE55,"&lt;&gt;NOR",G40:G55)</f>
        <v>0</v>
      </c>
      <c r="H39" s="171"/>
      <c r="I39" s="171">
        <f>SUM(I40:I55)</f>
        <v>0</v>
      </c>
      <c r="J39" s="171"/>
      <c r="K39" s="171">
        <f>SUM(K40:K55)</f>
        <v>0</v>
      </c>
      <c r="L39" s="171"/>
      <c r="M39" s="171">
        <f>SUM(M40:M55)</f>
        <v>0</v>
      </c>
      <c r="N39" s="165"/>
      <c r="O39" s="165">
        <f>SUM(O40:O55)</f>
        <v>654.47991999999999</v>
      </c>
      <c r="P39" s="165"/>
      <c r="Q39" s="165">
        <f>SUM(Q40:Q55)</f>
        <v>0</v>
      </c>
      <c r="R39" s="165"/>
      <c r="S39" s="165"/>
      <c r="T39" s="166"/>
      <c r="U39" s="165">
        <f>SUM(U40:U55)</f>
        <v>161.89999999999998</v>
      </c>
      <c r="AE39" t="s">
        <v>104</v>
      </c>
    </row>
    <row r="40" spans="1:60" outlineLevel="1" x14ac:dyDescent="0.2">
      <c r="A40" s="154">
        <v>29</v>
      </c>
      <c r="B40" s="161" t="s">
        <v>170</v>
      </c>
      <c r="C40" s="190" t="s">
        <v>171</v>
      </c>
      <c r="D40" s="163" t="s">
        <v>111</v>
      </c>
      <c r="E40" s="167">
        <v>503.4529</v>
      </c>
      <c r="F40" s="169"/>
      <c r="G40" s="170">
        <f t="shared" ref="G40:G55" si="7">ROUND(E40*F40,2)</f>
        <v>0</v>
      </c>
      <c r="H40" s="169"/>
      <c r="I40" s="170">
        <f t="shared" ref="I40:I55" si="8">ROUND(E40*H40,2)</f>
        <v>0</v>
      </c>
      <c r="J40" s="169"/>
      <c r="K40" s="170">
        <f t="shared" ref="K40:K55" si="9">ROUND(E40*J40,2)</f>
        <v>0</v>
      </c>
      <c r="L40" s="170">
        <v>21</v>
      </c>
      <c r="M40" s="170">
        <f t="shared" ref="M40:M55" si="10">G40*(1+L40/100)</f>
        <v>0</v>
      </c>
      <c r="N40" s="163">
        <v>0.4284</v>
      </c>
      <c r="O40" s="163">
        <f t="shared" ref="O40:O55" si="11">ROUND(E40*N40,5)</f>
        <v>215.67921999999999</v>
      </c>
      <c r="P40" s="163">
        <v>0</v>
      </c>
      <c r="Q40" s="163">
        <f t="shared" ref="Q40:Q55" si="12">ROUND(E40*P40,5)</f>
        <v>0</v>
      </c>
      <c r="R40" s="163"/>
      <c r="S40" s="163"/>
      <c r="T40" s="164">
        <v>2.5999999999999999E-2</v>
      </c>
      <c r="U40" s="163">
        <f t="shared" ref="U40:U55" si="13">ROUND(E40*T40,2)</f>
        <v>13.09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108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30</v>
      </c>
      <c r="B41" s="161" t="s">
        <v>172</v>
      </c>
      <c r="C41" s="190" t="s">
        <v>173</v>
      </c>
      <c r="D41" s="163" t="s">
        <v>111</v>
      </c>
      <c r="E41" s="167">
        <v>91.188199999999995</v>
      </c>
      <c r="F41" s="169"/>
      <c r="G41" s="170">
        <f t="shared" si="7"/>
        <v>0</v>
      </c>
      <c r="H41" s="169"/>
      <c r="I41" s="170">
        <f t="shared" si="8"/>
        <v>0</v>
      </c>
      <c r="J41" s="169"/>
      <c r="K41" s="170">
        <f t="shared" si="9"/>
        <v>0</v>
      </c>
      <c r="L41" s="170">
        <v>21</v>
      </c>
      <c r="M41" s="170">
        <f t="shared" si="10"/>
        <v>0</v>
      </c>
      <c r="N41" s="163">
        <v>0.55125000000000002</v>
      </c>
      <c r="O41" s="163">
        <f t="shared" si="11"/>
        <v>50.267499999999998</v>
      </c>
      <c r="P41" s="163">
        <v>0</v>
      </c>
      <c r="Q41" s="163">
        <f t="shared" si="12"/>
        <v>0</v>
      </c>
      <c r="R41" s="163"/>
      <c r="S41" s="163"/>
      <c r="T41" s="164">
        <v>2.7E-2</v>
      </c>
      <c r="U41" s="163">
        <f t="shared" si="13"/>
        <v>2.46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108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>
        <v>31</v>
      </c>
      <c r="B42" s="161" t="s">
        <v>174</v>
      </c>
      <c r="C42" s="190" t="s">
        <v>175</v>
      </c>
      <c r="D42" s="163" t="s">
        <v>111</v>
      </c>
      <c r="E42" s="167">
        <v>506.76400000000001</v>
      </c>
      <c r="F42" s="169"/>
      <c r="G42" s="170">
        <f t="shared" si="7"/>
        <v>0</v>
      </c>
      <c r="H42" s="169"/>
      <c r="I42" s="170">
        <f t="shared" si="8"/>
        <v>0</v>
      </c>
      <c r="J42" s="169"/>
      <c r="K42" s="170">
        <f t="shared" si="9"/>
        <v>0</v>
      </c>
      <c r="L42" s="170">
        <v>21</v>
      </c>
      <c r="M42" s="170">
        <f t="shared" si="10"/>
        <v>0</v>
      </c>
      <c r="N42" s="163">
        <v>0.30651</v>
      </c>
      <c r="O42" s="163">
        <f t="shared" si="11"/>
        <v>155.32822999999999</v>
      </c>
      <c r="P42" s="163">
        <v>0</v>
      </c>
      <c r="Q42" s="163">
        <f t="shared" si="12"/>
        <v>0</v>
      </c>
      <c r="R42" s="163"/>
      <c r="S42" s="163"/>
      <c r="T42" s="164">
        <v>2.5000000000000001E-2</v>
      </c>
      <c r="U42" s="163">
        <f t="shared" si="13"/>
        <v>12.67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108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32</v>
      </c>
      <c r="B43" s="161" t="s">
        <v>176</v>
      </c>
      <c r="C43" s="190" t="s">
        <v>177</v>
      </c>
      <c r="D43" s="163" t="s">
        <v>111</v>
      </c>
      <c r="E43" s="167">
        <v>91.188199999999995</v>
      </c>
      <c r="F43" s="169"/>
      <c r="G43" s="170">
        <f t="shared" si="7"/>
        <v>0</v>
      </c>
      <c r="H43" s="169"/>
      <c r="I43" s="170">
        <f t="shared" si="8"/>
        <v>0</v>
      </c>
      <c r="J43" s="169"/>
      <c r="K43" s="170">
        <f t="shared" si="9"/>
        <v>0</v>
      </c>
      <c r="L43" s="170">
        <v>21</v>
      </c>
      <c r="M43" s="170">
        <f t="shared" si="10"/>
        <v>0</v>
      </c>
      <c r="N43" s="163">
        <v>0.38313999999999998</v>
      </c>
      <c r="O43" s="163">
        <f t="shared" si="11"/>
        <v>34.937849999999997</v>
      </c>
      <c r="P43" s="163">
        <v>0</v>
      </c>
      <c r="Q43" s="163">
        <f t="shared" si="12"/>
        <v>0</v>
      </c>
      <c r="R43" s="163"/>
      <c r="S43" s="163"/>
      <c r="T43" s="164">
        <v>2.5999999999999999E-2</v>
      </c>
      <c r="U43" s="163">
        <f t="shared" si="13"/>
        <v>2.37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108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33</v>
      </c>
      <c r="B44" s="161" t="s">
        <v>178</v>
      </c>
      <c r="C44" s="190" t="s">
        <v>179</v>
      </c>
      <c r="D44" s="163" t="s">
        <v>111</v>
      </c>
      <c r="E44" s="167">
        <v>480.48700000000002</v>
      </c>
      <c r="F44" s="169"/>
      <c r="G44" s="170">
        <f t="shared" si="7"/>
        <v>0</v>
      </c>
      <c r="H44" s="169"/>
      <c r="I44" s="170">
        <f t="shared" si="8"/>
        <v>0</v>
      </c>
      <c r="J44" s="169"/>
      <c r="K44" s="170">
        <f t="shared" si="9"/>
        <v>0</v>
      </c>
      <c r="L44" s="170">
        <v>21</v>
      </c>
      <c r="M44" s="170">
        <f t="shared" si="10"/>
        <v>0</v>
      </c>
      <c r="N44" s="163">
        <v>6.5199999999999998E-3</v>
      </c>
      <c r="O44" s="163">
        <f t="shared" si="11"/>
        <v>3.1327799999999999</v>
      </c>
      <c r="P44" s="163">
        <v>0</v>
      </c>
      <c r="Q44" s="163">
        <f t="shared" si="12"/>
        <v>0</v>
      </c>
      <c r="R44" s="163"/>
      <c r="S44" s="163"/>
      <c r="T44" s="164">
        <v>4.0000000000000001E-3</v>
      </c>
      <c r="U44" s="163">
        <f t="shared" si="13"/>
        <v>1.92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108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34</v>
      </c>
      <c r="B45" s="161" t="s">
        <v>180</v>
      </c>
      <c r="C45" s="190" t="s">
        <v>181</v>
      </c>
      <c r="D45" s="163" t="s">
        <v>111</v>
      </c>
      <c r="E45" s="167">
        <v>389.29880000000003</v>
      </c>
      <c r="F45" s="169"/>
      <c r="G45" s="170">
        <f t="shared" si="7"/>
        <v>0</v>
      </c>
      <c r="H45" s="169"/>
      <c r="I45" s="170">
        <f t="shared" si="8"/>
        <v>0</v>
      </c>
      <c r="J45" s="169"/>
      <c r="K45" s="170">
        <f t="shared" si="9"/>
        <v>0</v>
      </c>
      <c r="L45" s="170">
        <v>21</v>
      </c>
      <c r="M45" s="170">
        <f t="shared" si="10"/>
        <v>0</v>
      </c>
      <c r="N45" s="163">
        <v>0.18462999999999999</v>
      </c>
      <c r="O45" s="163">
        <f t="shared" si="11"/>
        <v>71.876239999999996</v>
      </c>
      <c r="P45" s="163">
        <v>0</v>
      </c>
      <c r="Q45" s="163">
        <f t="shared" si="12"/>
        <v>0</v>
      </c>
      <c r="R45" s="163"/>
      <c r="S45" s="163"/>
      <c r="T45" s="164">
        <v>2.9000000000000001E-2</v>
      </c>
      <c r="U45" s="163">
        <f t="shared" si="13"/>
        <v>11.29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35</v>
      </c>
      <c r="B46" s="161" t="s">
        <v>182</v>
      </c>
      <c r="C46" s="190" t="s">
        <v>183</v>
      </c>
      <c r="D46" s="163" t="s">
        <v>111</v>
      </c>
      <c r="E46" s="167">
        <v>91.188199999999995</v>
      </c>
      <c r="F46" s="169"/>
      <c r="G46" s="170">
        <f t="shared" si="7"/>
        <v>0</v>
      </c>
      <c r="H46" s="169"/>
      <c r="I46" s="170">
        <f t="shared" si="8"/>
        <v>0</v>
      </c>
      <c r="J46" s="169"/>
      <c r="K46" s="170">
        <f t="shared" si="9"/>
        <v>0</v>
      </c>
      <c r="L46" s="170">
        <v>21</v>
      </c>
      <c r="M46" s="170">
        <f t="shared" si="10"/>
        <v>0</v>
      </c>
      <c r="N46" s="163">
        <v>0.13188</v>
      </c>
      <c r="O46" s="163">
        <f t="shared" si="11"/>
        <v>12.0259</v>
      </c>
      <c r="P46" s="163">
        <v>0</v>
      </c>
      <c r="Q46" s="163">
        <f t="shared" si="12"/>
        <v>0</v>
      </c>
      <c r="R46" s="163"/>
      <c r="S46" s="163"/>
      <c r="T46" s="164">
        <v>2.1000000000000001E-2</v>
      </c>
      <c r="U46" s="163">
        <f t="shared" si="13"/>
        <v>1.91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108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36</v>
      </c>
      <c r="B47" s="161" t="s">
        <v>184</v>
      </c>
      <c r="C47" s="190" t="s">
        <v>185</v>
      </c>
      <c r="D47" s="163" t="s">
        <v>111</v>
      </c>
      <c r="E47" s="167">
        <v>571.67520000000002</v>
      </c>
      <c r="F47" s="169"/>
      <c r="G47" s="170">
        <f t="shared" si="7"/>
        <v>0</v>
      </c>
      <c r="H47" s="169"/>
      <c r="I47" s="170">
        <f t="shared" si="8"/>
        <v>0</v>
      </c>
      <c r="J47" s="169"/>
      <c r="K47" s="170">
        <f t="shared" si="9"/>
        <v>0</v>
      </c>
      <c r="L47" s="170">
        <v>21</v>
      </c>
      <c r="M47" s="170">
        <f t="shared" si="10"/>
        <v>0</v>
      </c>
      <c r="N47" s="163">
        <v>6.0999999999999997E-4</v>
      </c>
      <c r="O47" s="163">
        <f t="shared" si="11"/>
        <v>0.34871999999999997</v>
      </c>
      <c r="P47" s="163">
        <v>0</v>
      </c>
      <c r="Q47" s="163">
        <f t="shared" si="12"/>
        <v>0</v>
      </c>
      <c r="R47" s="163"/>
      <c r="S47" s="163"/>
      <c r="T47" s="164">
        <v>2E-3</v>
      </c>
      <c r="U47" s="163">
        <f t="shared" si="13"/>
        <v>1.1399999999999999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108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37</v>
      </c>
      <c r="B48" s="161" t="s">
        <v>186</v>
      </c>
      <c r="C48" s="190" t="s">
        <v>187</v>
      </c>
      <c r="D48" s="163" t="s">
        <v>111</v>
      </c>
      <c r="E48" s="167">
        <v>389.29880000000003</v>
      </c>
      <c r="F48" s="169"/>
      <c r="G48" s="170">
        <f t="shared" si="7"/>
        <v>0</v>
      </c>
      <c r="H48" s="169"/>
      <c r="I48" s="170">
        <f t="shared" si="8"/>
        <v>0</v>
      </c>
      <c r="J48" s="169"/>
      <c r="K48" s="170">
        <f t="shared" si="9"/>
        <v>0</v>
      </c>
      <c r="L48" s="170">
        <v>21</v>
      </c>
      <c r="M48" s="170">
        <f t="shared" si="10"/>
        <v>0</v>
      </c>
      <c r="N48" s="163">
        <v>0.10141</v>
      </c>
      <c r="O48" s="163">
        <f t="shared" si="11"/>
        <v>39.478789999999996</v>
      </c>
      <c r="P48" s="163">
        <v>0</v>
      </c>
      <c r="Q48" s="163">
        <f t="shared" si="12"/>
        <v>0</v>
      </c>
      <c r="R48" s="163"/>
      <c r="S48" s="163"/>
      <c r="T48" s="164">
        <v>1.6E-2</v>
      </c>
      <c r="U48" s="163">
        <f t="shared" si="13"/>
        <v>6.23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108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38</v>
      </c>
      <c r="B49" s="161" t="s">
        <v>188</v>
      </c>
      <c r="C49" s="190" t="s">
        <v>189</v>
      </c>
      <c r="D49" s="163" t="s">
        <v>111</v>
      </c>
      <c r="E49" s="167">
        <v>91.188199999999995</v>
      </c>
      <c r="F49" s="169"/>
      <c r="G49" s="170">
        <f t="shared" si="7"/>
        <v>0</v>
      </c>
      <c r="H49" s="169"/>
      <c r="I49" s="170">
        <f t="shared" si="8"/>
        <v>0</v>
      </c>
      <c r="J49" s="169"/>
      <c r="K49" s="170">
        <f t="shared" si="9"/>
        <v>0</v>
      </c>
      <c r="L49" s="170">
        <v>21</v>
      </c>
      <c r="M49" s="170">
        <f t="shared" si="10"/>
        <v>0</v>
      </c>
      <c r="N49" s="163">
        <v>0.15559000000000001</v>
      </c>
      <c r="O49" s="163">
        <f t="shared" si="11"/>
        <v>14.18797</v>
      </c>
      <c r="P49" s="163">
        <v>0</v>
      </c>
      <c r="Q49" s="163">
        <f t="shared" si="12"/>
        <v>0</v>
      </c>
      <c r="R49" s="163"/>
      <c r="S49" s="163"/>
      <c r="T49" s="164">
        <v>2.1999999999999999E-2</v>
      </c>
      <c r="U49" s="163">
        <f t="shared" si="13"/>
        <v>2.0099999999999998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108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>
        <v>39</v>
      </c>
      <c r="B50" s="161" t="s">
        <v>190</v>
      </c>
      <c r="C50" s="190" t="s">
        <v>191</v>
      </c>
      <c r="D50" s="163" t="s">
        <v>111</v>
      </c>
      <c r="E50" s="167">
        <v>91.188199999999995</v>
      </c>
      <c r="F50" s="169"/>
      <c r="G50" s="170">
        <f t="shared" si="7"/>
        <v>0</v>
      </c>
      <c r="H50" s="169"/>
      <c r="I50" s="170">
        <f t="shared" si="8"/>
        <v>0</v>
      </c>
      <c r="J50" s="169"/>
      <c r="K50" s="170">
        <f t="shared" si="9"/>
        <v>0</v>
      </c>
      <c r="L50" s="170">
        <v>21</v>
      </c>
      <c r="M50" s="170">
        <f t="shared" si="10"/>
        <v>0</v>
      </c>
      <c r="N50" s="163">
        <v>9.2799999999999994E-2</v>
      </c>
      <c r="O50" s="163">
        <f t="shared" si="11"/>
        <v>8.4622600000000006</v>
      </c>
      <c r="P50" s="163">
        <v>0</v>
      </c>
      <c r="Q50" s="163">
        <f t="shared" si="12"/>
        <v>0</v>
      </c>
      <c r="R50" s="163"/>
      <c r="S50" s="163"/>
      <c r="T50" s="164">
        <v>1.2999999999999999E-2</v>
      </c>
      <c r="U50" s="163">
        <f t="shared" si="13"/>
        <v>1.19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108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40</v>
      </c>
      <c r="B51" s="161" t="s">
        <v>192</v>
      </c>
      <c r="C51" s="190" t="s">
        <v>193</v>
      </c>
      <c r="D51" s="163" t="s">
        <v>111</v>
      </c>
      <c r="E51" s="167">
        <v>80.857299999999995</v>
      </c>
      <c r="F51" s="169"/>
      <c r="G51" s="170">
        <f t="shared" si="7"/>
        <v>0</v>
      </c>
      <c r="H51" s="169"/>
      <c r="I51" s="170">
        <f t="shared" si="8"/>
        <v>0</v>
      </c>
      <c r="J51" s="169"/>
      <c r="K51" s="170">
        <f t="shared" si="9"/>
        <v>0</v>
      </c>
      <c r="L51" s="170">
        <v>21</v>
      </c>
      <c r="M51" s="170">
        <f t="shared" si="10"/>
        <v>0</v>
      </c>
      <c r="N51" s="163">
        <v>7.3899999999999993E-2</v>
      </c>
      <c r="O51" s="163">
        <f t="shared" si="11"/>
        <v>5.9753499999999997</v>
      </c>
      <c r="P51" s="163">
        <v>0</v>
      </c>
      <c r="Q51" s="163">
        <f t="shared" si="12"/>
        <v>0</v>
      </c>
      <c r="R51" s="163"/>
      <c r="S51" s="163"/>
      <c r="T51" s="164">
        <v>0.47799999999999998</v>
      </c>
      <c r="U51" s="163">
        <f t="shared" si="13"/>
        <v>38.65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108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41</v>
      </c>
      <c r="B52" s="161" t="s">
        <v>194</v>
      </c>
      <c r="C52" s="190" t="s">
        <v>195</v>
      </c>
      <c r="D52" s="163" t="s">
        <v>111</v>
      </c>
      <c r="E52" s="167">
        <v>72.246499999999997</v>
      </c>
      <c r="F52" s="169"/>
      <c r="G52" s="170">
        <f t="shared" si="7"/>
        <v>0</v>
      </c>
      <c r="H52" s="169"/>
      <c r="I52" s="170">
        <f t="shared" si="8"/>
        <v>0</v>
      </c>
      <c r="J52" s="169"/>
      <c r="K52" s="170">
        <f t="shared" si="9"/>
        <v>0</v>
      </c>
      <c r="L52" s="170">
        <v>21</v>
      </c>
      <c r="M52" s="170">
        <f t="shared" si="10"/>
        <v>0</v>
      </c>
      <c r="N52" s="163">
        <v>0.17599999999999999</v>
      </c>
      <c r="O52" s="163">
        <f t="shared" si="11"/>
        <v>12.71538</v>
      </c>
      <c r="P52" s="163">
        <v>0</v>
      </c>
      <c r="Q52" s="163">
        <f t="shared" si="12"/>
        <v>0</v>
      </c>
      <c r="R52" s="163"/>
      <c r="S52" s="163"/>
      <c r="T52" s="164">
        <v>0</v>
      </c>
      <c r="U52" s="163">
        <f t="shared" si="13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161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42</v>
      </c>
      <c r="B53" s="161" t="s">
        <v>196</v>
      </c>
      <c r="C53" s="190" t="s">
        <v>197</v>
      </c>
      <c r="D53" s="163" t="s">
        <v>111</v>
      </c>
      <c r="E53" s="167">
        <v>15.2819</v>
      </c>
      <c r="F53" s="169"/>
      <c r="G53" s="170">
        <f t="shared" si="7"/>
        <v>0</v>
      </c>
      <c r="H53" s="169"/>
      <c r="I53" s="170">
        <f t="shared" si="8"/>
        <v>0</v>
      </c>
      <c r="J53" s="169"/>
      <c r="K53" s="170">
        <f t="shared" si="9"/>
        <v>0</v>
      </c>
      <c r="L53" s="170">
        <v>21</v>
      </c>
      <c r="M53" s="170">
        <f t="shared" si="10"/>
        <v>0</v>
      </c>
      <c r="N53" s="163">
        <v>0.17599999999999999</v>
      </c>
      <c r="O53" s="163">
        <f t="shared" si="11"/>
        <v>2.6896100000000001</v>
      </c>
      <c r="P53" s="163">
        <v>0</v>
      </c>
      <c r="Q53" s="163">
        <f t="shared" si="12"/>
        <v>0</v>
      </c>
      <c r="R53" s="163"/>
      <c r="S53" s="163"/>
      <c r="T53" s="164">
        <v>0</v>
      </c>
      <c r="U53" s="163">
        <f t="shared" si="13"/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161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43</v>
      </c>
      <c r="B54" s="161" t="s">
        <v>198</v>
      </c>
      <c r="C54" s="190" t="s">
        <v>199</v>
      </c>
      <c r="D54" s="163" t="s">
        <v>111</v>
      </c>
      <c r="E54" s="167">
        <v>151.50460000000001</v>
      </c>
      <c r="F54" s="169"/>
      <c r="G54" s="170">
        <f t="shared" si="7"/>
        <v>0</v>
      </c>
      <c r="H54" s="169"/>
      <c r="I54" s="170">
        <f t="shared" si="8"/>
        <v>0</v>
      </c>
      <c r="J54" s="169"/>
      <c r="K54" s="170">
        <f t="shared" si="9"/>
        <v>0</v>
      </c>
      <c r="L54" s="170">
        <v>21</v>
      </c>
      <c r="M54" s="170">
        <f t="shared" si="10"/>
        <v>0</v>
      </c>
      <c r="N54" s="163">
        <v>5.5449999999999999E-2</v>
      </c>
      <c r="O54" s="163">
        <f t="shared" si="11"/>
        <v>8.4009300000000007</v>
      </c>
      <c r="P54" s="163">
        <v>0</v>
      </c>
      <c r="Q54" s="163">
        <f t="shared" si="12"/>
        <v>0</v>
      </c>
      <c r="R54" s="163"/>
      <c r="S54" s="163"/>
      <c r="T54" s="164">
        <v>0.442</v>
      </c>
      <c r="U54" s="163">
        <f t="shared" si="13"/>
        <v>66.97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108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44</v>
      </c>
      <c r="B55" s="161" t="s">
        <v>200</v>
      </c>
      <c r="C55" s="190" t="s">
        <v>201</v>
      </c>
      <c r="D55" s="163" t="s">
        <v>111</v>
      </c>
      <c r="E55" s="167">
        <v>144.83349999999999</v>
      </c>
      <c r="F55" s="169"/>
      <c r="G55" s="170">
        <f t="shared" si="7"/>
        <v>0</v>
      </c>
      <c r="H55" s="169"/>
      <c r="I55" s="170">
        <f t="shared" si="8"/>
        <v>0</v>
      </c>
      <c r="J55" s="169"/>
      <c r="K55" s="170">
        <f t="shared" si="9"/>
        <v>0</v>
      </c>
      <c r="L55" s="170">
        <v>21</v>
      </c>
      <c r="M55" s="170">
        <f t="shared" si="10"/>
        <v>0</v>
      </c>
      <c r="N55" s="163">
        <v>0.13100000000000001</v>
      </c>
      <c r="O55" s="163">
        <f t="shared" si="11"/>
        <v>18.973189999999999</v>
      </c>
      <c r="P55" s="163">
        <v>0</v>
      </c>
      <c r="Q55" s="163">
        <f t="shared" si="12"/>
        <v>0</v>
      </c>
      <c r="R55" s="163"/>
      <c r="S55" s="163"/>
      <c r="T55" s="164">
        <v>0</v>
      </c>
      <c r="U55" s="163">
        <f t="shared" si="13"/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161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155" t="s">
        <v>103</v>
      </c>
      <c r="B56" s="162" t="s">
        <v>64</v>
      </c>
      <c r="C56" s="191" t="s">
        <v>65</v>
      </c>
      <c r="D56" s="165"/>
      <c r="E56" s="168"/>
      <c r="F56" s="171"/>
      <c r="G56" s="171">
        <f>SUMIF(AE57:AE77,"&lt;&gt;NOR",G57:G77)</f>
        <v>0</v>
      </c>
      <c r="H56" s="171"/>
      <c r="I56" s="171">
        <f>SUM(I57:I77)</f>
        <v>0</v>
      </c>
      <c r="J56" s="171"/>
      <c r="K56" s="171">
        <f>SUM(K57:K77)</f>
        <v>0</v>
      </c>
      <c r="L56" s="171"/>
      <c r="M56" s="171">
        <f>SUM(M57:M77)</f>
        <v>0</v>
      </c>
      <c r="N56" s="165"/>
      <c r="O56" s="165">
        <f>SUM(O57:O77)</f>
        <v>55.971850000000003</v>
      </c>
      <c r="P56" s="165"/>
      <c r="Q56" s="165">
        <f>SUM(Q57:Q77)</f>
        <v>1.0620000000000001</v>
      </c>
      <c r="R56" s="165"/>
      <c r="S56" s="165"/>
      <c r="T56" s="166"/>
      <c r="U56" s="165">
        <f>SUM(U57:U77)</f>
        <v>62.899999999999991</v>
      </c>
      <c r="AE56" t="s">
        <v>104</v>
      </c>
    </row>
    <row r="57" spans="1:60" ht="22.5" outlineLevel="1" x14ac:dyDescent="0.2">
      <c r="A57" s="154">
        <v>45</v>
      </c>
      <c r="B57" s="161" t="s">
        <v>202</v>
      </c>
      <c r="C57" s="190" t="s">
        <v>203</v>
      </c>
      <c r="D57" s="163" t="s">
        <v>141</v>
      </c>
      <c r="E57" s="167">
        <v>142.75909999999999</v>
      </c>
      <c r="F57" s="169"/>
      <c r="G57" s="170">
        <f t="shared" ref="G57:G68" si="14">ROUND(E57*F57,2)</f>
        <v>0</v>
      </c>
      <c r="H57" s="169"/>
      <c r="I57" s="170">
        <f t="shared" ref="I57:I68" si="15">ROUND(E57*H57,2)</f>
        <v>0</v>
      </c>
      <c r="J57" s="169"/>
      <c r="K57" s="170">
        <f t="shared" ref="K57:K68" si="16">ROUND(E57*J57,2)</f>
        <v>0</v>
      </c>
      <c r="L57" s="170">
        <v>21</v>
      </c>
      <c r="M57" s="170">
        <f t="shared" ref="M57:M68" si="17">G57*(1+L57/100)</f>
        <v>0</v>
      </c>
      <c r="N57" s="163">
        <v>0.30847000000000002</v>
      </c>
      <c r="O57" s="163">
        <f t="shared" ref="O57:O68" si="18">ROUND(E57*N57,5)</f>
        <v>44.036900000000003</v>
      </c>
      <c r="P57" s="163">
        <v>0</v>
      </c>
      <c r="Q57" s="163">
        <f t="shared" ref="Q57:Q68" si="19">ROUND(E57*P57,5)</f>
        <v>0</v>
      </c>
      <c r="R57" s="163"/>
      <c r="S57" s="163"/>
      <c r="T57" s="164">
        <v>0.27200000000000002</v>
      </c>
      <c r="U57" s="163">
        <f t="shared" ref="U57:U68" si="20">ROUND(E57*T57,2)</f>
        <v>38.83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108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54">
        <v>46</v>
      </c>
      <c r="B58" s="161" t="s">
        <v>204</v>
      </c>
      <c r="C58" s="190" t="s">
        <v>205</v>
      </c>
      <c r="D58" s="163" t="s">
        <v>141</v>
      </c>
      <c r="E58" s="167">
        <v>11</v>
      </c>
      <c r="F58" s="169"/>
      <c r="G58" s="170">
        <f t="shared" si="14"/>
        <v>0</v>
      </c>
      <c r="H58" s="169"/>
      <c r="I58" s="170">
        <f t="shared" si="15"/>
        <v>0</v>
      </c>
      <c r="J58" s="169"/>
      <c r="K58" s="170">
        <f t="shared" si="16"/>
        <v>0</v>
      </c>
      <c r="L58" s="170">
        <v>21</v>
      </c>
      <c r="M58" s="170">
        <f t="shared" si="17"/>
        <v>0</v>
      </c>
      <c r="N58" s="163">
        <v>0.48659000000000002</v>
      </c>
      <c r="O58" s="163">
        <f t="shared" si="18"/>
        <v>5.3524900000000004</v>
      </c>
      <c r="P58" s="163">
        <v>0</v>
      </c>
      <c r="Q58" s="163">
        <f t="shared" si="19"/>
        <v>0</v>
      </c>
      <c r="R58" s="163"/>
      <c r="S58" s="163"/>
      <c r="T58" s="164">
        <v>0.42399999999999999</v>
      </c>
      <c r="U58" s="163">
        <f t="shared" si="20"/>
        <v>4.66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108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33.75" outlineLevel="1" x14ac:dyDescent="0.2">
      <c r="A59" s="154">
        <v>47</v>
      </c>
      <c r="B59" s="161" t="s">
        <v>206</v>
      </c>
      <c r="C59" s="190" t="s">
        <v>207</v>
      </c>
      <c r="D59" s="163" t="s">
        <v>141</v>
      </c>
      <c r="E59" s="167">
        <v>2</v>
      </c>
      <c r="F59" s="169"/>
      <c r="G59" s="170">
        <f t="shared" si="14"/>
        <v>0</v>
      </c>
      <c r="H59" s="169"/>
      <c r="I59" s="170">
        <f t="shared" si="15"/>
        <v>0</v>
      </c>
      <c r="J59" s="169"/>
      <c r="K59" s="170">
        <f t="shared" si="16"/>
        <v>0</v>
      </c>
      <c r="L59" s="170">
        <v>21</v>
      </c>
      <c r="M59" s="170">
        <f t="shared" si="17"/>
        <v>0</v>
      </c>
      <c r="N59" s="163">
        <v>0.47244999999999998</v>
      </c>
      <c r="O59" s="163">
        <f t="shared" si="18"/>
        <v>0.94489999999999996</v>
      </c>
      <c r="P59" s="163">
        <v>0</v>
      </c>
      <c r="Q59" s="163">
        <f t="shared" si="19"/>
        <v>0</v>
      </c>
      <c r="R59" s="163"/>
      <c r="S59" s="163"/>
      <c r="T59" s="164">
        <v>0.42399999999999999</v>
      </c>
      <c r="U59" s="163">
        <f t="shared" si="20"/>
        <v>0.85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108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33.75" outlineLevel="1" x14ac:dyDescent="0.2">
      <c r="A60" s="154">
        <v>48</v>
      </c>
      <c r="B60" s="161" t="s">
        <v>208</v>
      </c>
      <c r="C60" s="190" t="s">
        <v>209</v>
      </c>
      <c r="D60" s="163" t="s">
        <v>141</v>
      </c>
      <c r="E60" s="167">
        <v>2</v>
      </c>
      <c r="F60" s="169"/>
      <c r="G60" s="170">
        <f t="shared" si="14"/>
        <v>0</v>
      </c>
      <c r="H60" s="169"/>
      <c r="I60" s="170">
        <f t="shared" si="15"/>
        <v>0</v>
      </c>
      <c r="J60" s="169"/>
      <c r="K60" s="170">
        <f t="shared" si="16"/>
        <v>0</v>
      </c>
      <c r="L60" s="170">
        <v>21</v>
      </c>
      <c r="M60" s="170">
        <f t="shared" si="17"/>
        <v>0</v>
      </c>
      <c r="N60" s="163">
        <v>0.39063999999999999</v>
      </c>
      <c r="O60" s="163">
        <f t="shared" si="18"/>
        <v>0.78127999999999997</v>
      </c>
      <c r="P60" s="163">
        <v>0</v>
      </c>
      <c r="Q60" s="163">
        <f t="shared" si="19"/>
        <v>0</v>
      </c>
      <c r="R60" s="163"/>
      <c r="S60" s="163"/>
      <c r="T60" s="164">
        <v>0.42399999999999999</v>
      </c>
      <c r="U60" s="163">
        <f t="shared" si="20"/>
        <v>0.85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108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49</v>
      </c>
      <c r="B61" s="161" t="s">
        <v>210</v>
      </c>
      <c r="C61" s="190" t="s">
        <v>211</v>
      </c>
      <c r="D61" s="163" t="s">
        <v>141</v>
      </c>
      <c r="E61" s="167">
        <v>11.65</v>
      </c>
      <c r="F61" s="169"/>
      <c r="G61" s="170">
        <f t="shared" si="14"/>
        <v>0</v>
      </c>
      <c r="H61" s="169"/>
      <c r="I61" s="170">
        <f t="shared" si="15"/>
        <v>0</v>
      </c>
      <c r="J61" s="169"/>
      <c r="K61" s="170">
        <f t="shared" si="16"/>
        <v>0</v>
      </c>
      <c r="L61" s="170">
        <v>21</v>
      </c>
      <c r="M61" s="170">
        <f t="shared" si="17"/>
        <v>0</v>
      </c>
      <c r="N61" s="163">
        <v>0.19289999999999999</v>
      </c>
      <c r="O61" s="163">
        <f t="shared" si="18"/>
        <v>2.24729</v>
      </c>
      <c r="P61" s="163">
        <v>0</v>
      </c>
      <c r="Q61" s="163">
        <f t="shared" si="19"/>
        <v>0</v>
      </c>
      <c r="R61" s="163"/>
      <c r="S61" s="163"/>
      <c r="T61" s="164">
        <v>0.16200000000000001</v>
      </c>
      <c r="U61" s="163">
        <f t="shared" si="20"/>
        <v>1.89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108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50</v>
      </c>
      <c r="B62" s="161" t="s">
        <v>212</v>
      </c>
      <c r="C62" s="190" t="s">
        <v>213</v>
      </c>
      <c r="D62" s="163" t="s">
        <v>141</v>
      </c>
      <c r="E62" s="167">
        <v>132.19999999999999</v>
      </c>
      <c r="F62" s="169"/>
      <c r="G62" s="170">
        <f t="shared" si="14"/>
        <v>0</v>
      </c>
      <c r="H62" s="169"/>
      <c r="I62" s="170">
        <f t="shared" si="15"/>
        <v>0</v>
      </c>
      <c r="J62" s="169"/>
      <c r="K62" s="170">
        <f t="shared" si="16"/>
        <v>0</v>
      </c>
      <c r="L62" s="170">
        <v>21</v>
      </c>
      <c r="M62" s="170">
        <f t="shared" si="17"/>
        <v>0</v>
      </c>
      <c r="N62" s="163">
        <v>0</v>
      </c>
      <c r="O62" s="163">
        <f t="shared" si="18"/>
        <v>0</v>
      </c>
      <c r="P62" s="163">
        <v>0</v>
      </c>
      <c r="Q62" s="163">
        <f t="shared" si="19"/>
        <v>0</v>
      </c>
      <c r="R62" s="163"/>
      <c r="S62" s="163"/>
      <c r="T62" s="164">
        <v>1.2E-2</v>
      </c>
      <c r="U62" s="163">
        <f t="shared" si="20"/>
        <v>1.59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108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51</v>
      </c>
      <c r="B63" s="161" t="s">
        <v>214</v>
      </c>
      <c r="C63" s="190" t="s">
        <v>215</v>
      </c>
      <c r="D63" s="163" t="s">
        <v>141</v>
      </c>
      <c r="E63" s="167">
        <v>132.19999999999999</v>
      </c>
      <c r="F63" s="169"/>
      <c r="G63" s="170">
        <f t="shared" si="14"/>
        <v>0</v>
      </c>
      <c r="H63" s="169"/>
      <c r="I63" s="170">
        <f t="shared" si="15"/>
        <v>0</v>
      </c>
      <c r="J63" s="169"/>
      <c r="K63" s="170">
        <f t="shared" si="16"/>
        <v>0</v>
      </c>
      <c r="L63" s="170">
        <v>21</v>
      </c>
      <c r="M63" s="170">
        <f t="shared" si="17"/>
        <v>0</v>
      </c>
      <c r="N63" s="163">
        <v>9.0000000000000006E-5</v>
      </c>
      <c r="O63" s="163">
        <f t="shared" si="18"/>
        <v>1.1900000000000001E-2</v>
      </c>
      <c r="P63" s="163">
        <v>0</v>
      </c>
      <c r="Q63" s="163">
        <f t="shared" si="19"/>
        <v>0</v>
      </c>
      <c r="R63" s="163"/>
      <c r="S63" s="163"/>
      <c r="T63" s="164">
        <v>2.1999999999999999E-2</v>
      </c>
      <c r="U63" s="163">
        <f t="shared" si="20"/>
        <v>2.91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108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52</v>
      </c>
      <c r="B64" s="161" t="s">
        <v>216</v>
      </c>
      <c r="C64" s="190" t="s">
        <v>217</v>
      </c>
      <c r="D64" s="163" t="s">
        <v>111</v>
      </c>
      <c r="E64" s="167">
        <v>3.8</v>
      </c>
      <c r="F64" s="169"/>
      <c r="G64" s="170">
        <f t="shared" si="14"/>
        <v>0</v>
      </c>
      <c r="H64" s="169"/>
      <c r="I64" s="170">
        <f t="shared" si="15"/>
        <v>0</v>
      </c>
      <c r="J64" s="169"/>
      <c r="K64" s="170">
        <f t="shared" si="16"/>
        <v>0</v>
      </c>
      <c r="L64" s="170">
        <v>21</v>
      </c>
      <c r="M64" s="170">
        <f t="shared" si="17"/>
        <v>0</v>
      </c>
      <c r="N64" s="163">
        <v>0</v>
      </c>
      <c r="O64" s="163">
        <f t="shared" si="18"/>
        <v>0</v>
      </c>
      <c r="P64" s="163">
        <v>0</v>
      </c>
      <c r="Q64" s="163">
        <f t="shared" si="19"/>
        <v>0</v>
      </c>
      <c r="R64" s="163"/>
      <c r="S64" s="163"/>
      <c r="T64" s="164">
        <v>0.125</v>
      </c>
      <c r="U64" s="163">
        <f t="shared" si="20"/>
        <v>0.48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108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53</v>
      </c>
      <c r="B65" s="161" t="s">
        <v>218</v>
      </c>
      <c r="C65" s="190" t="s">
        <v>219</v>
      </c>
      <c r="D65" s="163" t="s">
        <v>111</v>
      </c>
      <c r="E65" s="167">
        <v>3.8</v>
      </c>
      <c r="F65" s="169"/>
      <c r="G65" s="170">
        <f t="shared" si="14"/>
        <v>0</v>
      </c>
      <c r="H65" s="169"/>
      <c r="I65" s="170">
        <f t="shared" si="15"/>
        <v>0</v>
      </c>
      <c r="J65" s="169"/>
      <c r="K65" s="170">
        <f t="shared" si="16"/>
        <v>0</v>
      </c>
      <c r="L65" s="170">
        <v>21</v>
      </c>
      <c r="M65" s="170">
        <f t="shared" si="17"/>
        <v>0</v>
      </c>
      <c r="N65" s="163">
        <v>7.6000000000000004E-4</v>
      </c>
      <c r="O65" s="163">
        <f t="shared" si="18"/>
        <v>2.8900000000000002E-3</v>
      </c>
      <c r="P65" s="163">
        <v>0</v>
      </c>
      <c r="Q65" s="163">
        <f t="shared" si="19"/>
        <v>0</v>
      </c>
      <c r="R65" s="163"/>
      <c r="S65" s="163"/>
      <c r="T65" s="164">
        <v>0.311</v>
      </c>
      <c r="U65" s="163">
        <f t="shared" si="20"/>
        <v>1.18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108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54</v>
      </c>
      <c r="B66" s="161" t="s">
        <v>220</v>
      </c>
      <c r="C66" s="190" t="s">
        <v>221</v>
      </c>
      <c r="D66" s="163" t="s">
        <v>116</v>
      </c>
      <c r="E66" s="167">
        <v>4</v>
      </c>
      <c r="F66" s="169"/>
      <c r="G66" s="170">
        <f t="shared" si="14"/>
        <v>0</v>
      </c>
      <c r="H66" s="169"/>
      <c r="I66" s="170">
        <f t="shared" si="15"/>
        <v>0</v>
      </c>
      <c r="J66" s="169"/>
      <c r="K66" s="170">
        <f t="shared" si="16"/>
        <v>0</v>
      </c>
      <c r="L66" s="170">
        <v>21</v>
      </c>
      <c r="M66" s="170">
        <f t="shared" si="17"/>
        <v>0</v>
      </c>
      <c r="N66" s="163">
        <v>0.1125</v>
      </c>
      <c r="O66" s="163">
        <f t="shared" si="18"/>
        <v>0.45</v>
      </c>
      <c r="P66" s="163">
        <v>0</v>
      </c>
      <c r="Q66" s="163">
        <f t="shared" si="19"/>
        <v>0</v>
      </c>
      <c r="R66" s="163"/>
      <c r="S66" s="163"/>
      <c r="T66" s="164">
        <v>0.91800000000000004</v>
      </c>
      <c r="U66" s="163">
        <f t="shared" si="20"/>
        <v>3.67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108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>
        <v>55</v>
      </c>
      <c r="B67" s="161" t="s">
        <v>222</v>
      </c>
      <c r="C67" s="190" t="s">
        <v>223</v>
      </c>
      <c r="D67" s="163" t="s">
        <v>116</v>
      </c>
      <c r="E67" s="167">
        <v>4</v>
      </c>
      <c r="F67" s="169"/>
      <c r="G67" s="170">
        <f t="shared" si="14"/>
        <v>0</v>
      </c>
      <c r="H67" s="169"/>
      <c r="I67" s="170">
        <f t="shared" si="15"/>
        <v>0</v>
      </c>
      <c r="J67" s="169"/>
      <c r="K67" s="170">
        <f t="shared" si="16"/>
        <v>0</v>
      </c>
      <c r="L67" s="170">
        <v>21</v>
      </c>
      <c r="M67" s="170">
        <f t="shared" si="17"/>
        <v>0</v>
      </c>
      <c r="N67" s="163">
        <v>0</v>
      </c>
      <c r="O67" s="163">
        <f t="shared" si="18"/>
        <v>0</v>
      </c>
      <c r="P67" s="163">
        <v>0</v>
      </c>
      <c r="Q67" s="163">
        <f t="shared" si="19"/>
        <v>0</v>
      </c>
      <c r="R67" s="163"/>
      <c r="S67" s="163"/>
      <c r="T67" s="164">
        <v>0.2</v>
      </c>
      <c r="U67" s="163">
        <f t="shared" si="20"/>
        <v>0.8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108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>
        <v>56</v>
      </c>
      <c r="B68" s="161" t="s">
        <v>224</v>
      </c>
      <c r="C68" s="190" t="s">
        <v>225</v>
      </c>
      <c r="D68" s="163" t="s">
        <v>116</v>
      </c>
      <c r="E68" s="167">
        <v>2</v>
      </c>
      <c r="F68" s="169"/>
      <c r="G68" s="170">
        <f t="shared" si="14"/>
        <v>0</v>
      </c>
      <c r="H68" s="169"/>
      <c r="I68" s="170">
        <f t="shared" si="15"/>
        <v>0</v>
      </c>
      <c r="J68" s="169"/>
      <c r="K68" s="170">
        <f t="shared" si="16"/>
        <v>0</v>
      </c>
      <c r="L68" s="170">
        <v>21</v>
      </c>
      <c r="M68" s="170">
        <f t="shared" si="17"/>
        <v>0</v>
      </c>
      <c r="N68" s="163">
        <v>5.1000000000000004E-3</v>
      </c>
      <c r="O68" s="163">
        <f t="shared" si="18"/>
        <v>1.0200000000000001E-2</v>
      </c>
      <c r="P68" s="163">
        <v>0</v>
      </c>
      <c r="Q68" s="163">
        <f t="shared" si="19"/>
        <v>0</v>
      </c>
      <c r="R68" s="163"/>
      <c r="S68" s="163"/>
      <c r="T68" s="164">
        <v>0</v>
      </c>
      <c r="U68" s="163">
        <f t="shared" si="20"/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161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1"/>
      <c r="C69" s="248" t="s">
        <v>226</v>
      </c>
      <c r="D69" s="249"/>
      <c r="E69" s="250"/>
      <c r="F69" s="251"/>
      <c r="G69" s="252"/>
      <c r="H69" s="170"/>
      <c r="I69" s="170"/>
      <c r="J69" s="170"/>
      <c r="K69" s="170"/>
      <c r="L69" s="170"/>
      <c r="M69" s="170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118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6" t="str">
        <f>C69</f>
        <v>IP11b - Parkoviště (Kolmá stání)</v>
      </c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248" t="s">
        <v>227</v>
      </c>
      <c r="D70" s="249"/>
      <c r="E70" s="250"/>
      <c r="F70" s="251"/>
      <c r="G70" s="252"/>
      <c r="H70" s="170"/>
      <c r="I70" s="170"/>
      <c r="J70" s="170"/>
      <c r="K70" s="170"/>
      <c r="L70" s="170"/>
      <c r="M70" s="170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118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6" t="str">
        <f>C70</f>
        <v>IP12 - Parkoviště RESERVÉ s piktogramem č.225 (osoba imobilní)</v>
      </c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57</v>
      </c>
      <c r="B71" s="161" t="s">
        <v>228</v>
      </c>
      <c r="C71" s="190" t="s">
        <v>229</v>
      </c>
      <c r="D71" s="163" t="s">
        <v>141</v>
      </c>
      <c r="E71" s="167">
        <v>19.092400000000001</v>
      </c>
      <c r="F71" s="169"/>
      <c r="G71" s="170">
        <f t="shared" ref="G71:G77" si="21">ROUND(E71*F71,2)</f>
        <v>0</v>
      </c>
      <c r="H71" s="169"/>
      <c r="I71" s="170">
        <f t="shared" ref="I71:I77" si="22">ROUND(E71*H71,2)</f>
        <v>0</v>
      </c>
      <c r="J71" s="169"/>
      <c r="K71" s="170">
        <f t="shared" ref="K71:K77" si="23">ROUND(E71*J71,2)</f>
        <v>0</v>
      </c>
      <c r="L71" s="170">
        <v>21</v>
      </c>
      <c r="M71" s="170">
        <f t="shared" ref="M71:M77" si="24">G71*(1+L71/100)</f>
        <v>0</v>
      </c>
      <c r="N71" s="163">
        <v>0</v>
      </c>
      <c r="O71" s="163">
        <f t="shared" ref="O71:O77" si="25">ROUND(E71*N71,5)</f>
        <v>0</v>
      </c>
      <c r="P71" s="163">
        <v>0</v>
      </c>
      <c r="Q71" s="163">
        <f t="shared" ref="Q71:Q77" si="26">ROUND(E71*P71,5)</f>
        <v>0</v>
      </c>
      <c r="R71" s="163"/>
      <c r="S71" s="163"/>
      <c r="T71" s="164">
        <v>5.5E-2</v>
      </c>
      <c r="U71" s="163">
        <f t="shared" ref="U71:U77" si="27">ROUND(E71*T71,2)</f>
        <v>1.05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108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58</v>
      </c>
      <c r="B72" s="161" t="s">
        <v>230</v>
      </c>
      <c r="C72" s="190" t="s">
        <v>231</v>
      </c>
      <c r="D72" s="163" t="s">
        <v>116</v>
      </c>
      <c r="E72" s="167">
        <v>10</v>
      </c>
      <c r="F72" s="169"/>
      <c r="G72" s="170">
        <f t="shared" si="21"/>
        <v>0</v>
      </c>
      <c r="H72" s="169"/>
      <c r="I72" s="170">
        <f t="shared" si="22"/>
        <v>0</v>
      </c>
      <c r="J72" s="169"/>
      <c r="K72" s="170">
        <f t="shared" si="23"/>
        <v>0</v>
      </c>
      <c r="L72" s="170">
        <v>21</v>
      </c>
      <c r="M72" s="170">
        <f t="shared" si="24"/>
        <v>0</v>
      </c>
      <c r="N72" s="163">
        <v>6.6000000000000003E-2</v>
      </c>
      <c r="O72" s="163">
        <f t="shared" si="25"/>
        <v>0.66</v>
      </c>
      <c r="P72" s="163">
        <v>0</v>
      </c>
      <c r="Q72" s="163">
        <f t="shared" si="26"/>
        <v>0</v>
      </c>
      <c r="R72" s="163"/>
      <c r="S72" s="163"/>
      <c r="T72" s="164">
        <v>0.17</v>
      </c>
      <c r="U72" s="163">
        <f t="shared" si="27"/>
        <v>1.7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108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59</v>
      </c>
      <c r="B73" s="161" t="s">
        <v>232</v>
      </c>
      <c r="C73" s="190" t="s">
        <v>233</v>
      </c>
      <c r="D73" s="163" t="s">
        <v>116</v>
      </c>
      <c r="E73" s="167">
        <v>6</v>
      </c>
      <c r="F73" s="169"/>
      <c r="G73" s="170">
        <f t="shared" si="21"/>
        <v>0</v>
      </c>
      <c r="H73" s="169"/>
      <c r="I73" s="170">
        <f t="shared" si="22"/>
        <v>0</v>
      </c>
      <c r="J73" s="169"/>
      <c r="K73" s="170">
        <f t="shared" si="23"/>
        <v>0</v>
      </c>
      <c r="L73" s="170">
        <v>21</v>
      </c>
      <c r="M73" s="170">
        <f t="shared" si="24"/>
        <v>0</v>
      </c>
      <c r="N73" s="163">
        <v>6.7000000000000004E-2</v>
      </c>
      <c r="O73" s="163">
        <f t="shared" si="25"/>
        <v>0.40200000000000002</v>
      </c>
      <c r="P73" s="163">
        <v>0</v>
      </c>
      <c r="Q73" s="163">
        <f t="shared" si="26"/>
        <v>0</v>
      </c>
      <c r="R73" s="163"/>
      <c r="S73" s="163"/>
      <c r="T73" s="164">
        <v>0.14799999999999999</v>
      </c>
      <c r="U73" s="163">
        <f t="shared" si="27"/>
        <v>0.89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108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60</v>
      </c>
      <c r="B74" s="161" t="s">
        <v>234</v>
      </c>
      <c r="C74" s="190" t="s">
        <v>235</v>
      </c>
      <c r="D74" s="163" t="s">
        <v>116</v>
      </c>
      <c r="E74" s="167">
        <v>300</v>
      </c>
      <c r="F74" s="169"/>
      <c r="G74" s="170">
        <f t="shared" si="21"/>
        <v>0</v>
      </c>
      <c r="H74" s="169"/>
      <c r="I74" s="170">
        <f t="shared" si="22"/>
        <v>0</v>
      </c>
      <c r="J74" s="169"/>
      <c r="K74" s="170">
        <f t="shared" si="23"/>
        <v>0</v>
      </c>
      <c r="L74" s="170">
        <v>21</v>
      </c>
      <c r="M74" s="170">
        <f t="shared" si="24"/>
        <v>0</v>
      </c>
      <c r="N74" s="163">
        <v>0</v>
      </c>
      <c r="O74" s="163">
        <f t="shared" si="25"/>
        <v>0</v>
      </c>
      <c r="P74" s="163">
        <v>0</v>
      </c>
      <c r="Q74" s="163">
        <f t="shared" si="26"/>
        <v>0</v>
      </c>
      <c r="R74" s="163"/>
      <c r="S74" s="163"/>
      <c r="T74" s="164">
        <v>0</v>
      </c>
      <c r="U74" s="163">
        <f t="shared" si="27"/>
        <v>0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108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61</v>
      </c>
      <c r="B75" s="161" t="s">
        <v>236</v>
      </c>
      <c r="C75" s="190" t="s">
        <v>237</v>
      </c>
      <c r="D75" s="163" t="s">
        <v>116</v>
      </c>
      <c r="E75" s="167">
        <v>180</v>
      </c>
      <c r="F75" s="169"/>
      <c r="G75" s="170">
        <f t="shared" si="21"/>
        <v>0</v>
      </c>
      <c r="H75" s="169"/>
      <c r="I75" s="170">
        <f t="shared" si="22"/>
        <v>0</v>
      </c>
      <c r="J75" s="169"/>
      <c r="K75" s="170">
        <f t="shared" si="23"/>
        <v>0</v>
      </c>
      <c r="L75" s="170">
        <v>21</v>
      </c>
      <c r="M75" s="170">
        <f t="shared" si="24"/>
        <v>0</v>
      </c>
      <c r="N75" s="163">
        <v>0</v>
      </c>
      <c r="O75" s="163">
        <f t="shared" si="25"/>
        <v>0</v>
      </c>
      <c r="P75" s="163">
        <v>0</v>
      </c>
      <c r="Q75" s="163">
        <f t="shared" si="26"/>
        <v>0</v>
      </c>
      <c r="R75" s="163"/>
      <c r="S75" s="163"/>
      <c r="T75" s="164">
        <v>0</v>
      </c>
      <c r="U75" s="163">
        <f t="shared" si="27"/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108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62</v>
      </c>
      <c r="B76" s="161" t="s">
        <v>238</v>
      </c>
      <c r="C76" s="190" t="s">
        <v>239</v>
      </c>
      <c r="D76" s="163" t="s">
        <v>116</v>
      </c>
      <c r="E76" s="167">
        <v>10</v>
      </c>
      <c r="F76" s="169"/>
      <c r="G76" s="170">
        <f t="shared" si="21"/>
        <v>0</v>
      </c>
      <c r="H76" s="169"/>
      <c r="I76" s="170">
        <f t="shared" si="22"/>
        <v>0</v>
      </c>
      <c r="J76" s="169"/>
      <c r="K76" s="170">
        <f t="shared" si="23"/>
        <v>0</v>
      </c>
      <c r="L76" s="170">
        <v>21</v>
      </c>
      <c r="M76" s="170">
        <f t="shared" si="24"/>
        <v>0</v>
      </c>
      <c r="N76" s="163">
        <v>6.7000000000000004E-2</v>
      </c>
      <c r="O76" s="163">
        <f t="shared" si="25"/>
        <v>0.67</v>
      </c>
      <c r="P76" s="163">
        <v>6.6000000000000003E-2</v>
      </c>
      <c r="Q76" s="163">
        <f t="shared" si="26"/>
        <v>0.66</v>
      </c>
      <c r="R76" s="163"/>
      <c r="S76" s="163"/>
      <c r="T76" s="164">
        <v>0.1105</v>
      </c>
      <c r="U76" s="163">
        <f t="shared" si="27"/>
        <v>1.1100000000000001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108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63</v>
      </c>
      <c r="B77" s="161" t="s">
        <v>240</v>
      </c>
      <c r="C77" s="190" t="s">
        <v>241</v>
      </c>
      <c r="D77" s="163" t="s">
        <v>116</v>
      </c>
      <c r="E77" s="167">
        <v>6</v>
      </c>
      <c r="F77" s="169"/>
      <c r="G77" s="170">
        <f t="shared" si="21"/>
        <v>0</v>
      </c>
      <c r="H77" s="169"/>
      <c r="I77" s="170">
        <f t="shared" si="22"/>
        <v>0</v>
      </c>
      <c r="J77" s="169"/>
      <c r="K77" s="170">
        <f t="shared" si="23"/>
        <v>0</v>
      </c>
      <c r="L77" s="170">
        <v>21</v>
      </c>
      <c r="M77" s="170">
        <f t="shared" si="24"/>
        <v>0</v>
      </c>
      <c r="N77" s="163">
        <v>6.7000000000000004E-2</v>
      </c>
      <c r="O77" s="163">
        <f t="shared" si="25"/>
        <v>0.40200000000000002</v>
      </c>
      <c r="P77" s="163">
        <v>6.7000000000000004E-2</v>
      </c>
      <c r="Q77" s="163">
        <f t="shared" si="26"/>
        <v>0.40200000000000002</v>
      </c>
      <c r="R77" s="163"/>
      <c r="S77" s="163"/>
      <c r="T77" s="164">
        <v>7.3599999999999999E-2</v>
      </c>
      <c r="U77" s="163">
        <f t="shared" si="27"/>
        <v>0.44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108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55" t="s">
        <v>103</v>
      </c>
      <c r="B78" s="162" t="s">
        <v>66</v>
      </c>
      <c r="C78" s="191" t="s">
        <v>67</v>
      </c>
      <c r="D78" s="165"/>
      <c r="E78" s="168"/>
      <c r="F78" s="171"/>
      <c r="G78" s="171">
        <f>SUMIF(AE79:AE82,"&lt;&gt;NOR",G79:G82)</f>
        <v>0</v>
      </c>
      <c r="H78" s="171"/>
      <c r="I78" s="171">
        <f>SUM(I79:I82)</f>
        <v>0</v>
      </c>
      <c r="J78" s="171"/>
      <c r="K78" s="171">
        <f>SUM(K79:K82)</f>
        <v>0</v>
      </c>
      <c r="L78" s="171"/>
      <c r="M78" s="171">
        <f>SUM(M79:M82)</f>
        <v>0</v>
      </c>
      <c r="N78" s="165"/>
      <c r="O78" s="165">
        <f>SUM(O79:O82)</f>
        <v>0</v>
      </c>
      <c r="P78" s="165"/>
      <c r="Q78" s="165">
        <f>SUM(Q79:Q82)</f>
        <v>1.2E-2</v>
      </c>
      <c r="R78" s="165"/>
      <c r="S78" s="165"/>
      <c r="T78" s="166"/>
      <c r="U78" s="165">
        <f>SUM(U79:U82)</f>
        <v>1.52</v>
      </c>
      <c r="AE78" t="s">
        <v>104</v>
      </c>
    </row>
    <row r="79" spans="1:60" outlineLevel="1" x14ac:dyDescent="0.2">
      <c r="A79" s="154">
        <v>64</v>
      </c>
      <c r="B79" s="161" t="s">
        <v>242</v>
      </c>
      <c r="C79" s="190" t="s">
        <v>243</v>
      </c>
      <c r="D79" s="163" t="s">
        <v>116</v>
      </c>
      <c r="E79" s="167">
        <v>4</v>
      </c>
      <c r="F79" s="169"/>
      <c r="G79" s="170">
        <f>ROUND(E79*F79,2)</f>
        <v>0</v>
      </c>
      <c r="H79" s="169"/>
      <c r="I79" s="170">
        <f>ROUND(E79*H79,2)</f>
        <v>0</v>
      </c>
      <c r="J79" s="169"/>
      <c r="K79" s="170">
        <f>ROUND(E79*J79,2)</f>
        <v>0</v>
      </c>
      <c r="L79" s="170">
        <v>21</v>
      </c>
      <c r="M79" s="170">
        <f>G79*(1+L79/100)</f>
        <v>0</v>
      </c>
      <c r="N79" s="163">
        <v>0</v>
      </c>
      <c r="O79" s="163">
        <f>ROUND(E79*N79,5)</f>
        <v>0</v>
      </c>
      <c r="P79" s="163">
        <v>0</v>
      </c>
      <c r="Q79" s="163">
        <f>ROUND(E79*P79,5)</f>
        <v>0</v>
      </c>
      <c r="R79" s="163"/>
      <c r="S79" s="163"/>
      <c r="T79" s="164">
        <v>0.25</v>
      </c>
      <c r="U79" s="163">
        <f>ROUND(E79*T79,2)</f>
        <v>1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108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1"/>
      <c r="C80" s="248" t="s">
        <v>244</v>
      </c>
      <c r="D80" s="249"/>
      <c r="E80" s="250"/>
      <c r="F80" s="251"/>
      <c r="G80" s="252"/>
      <c r="H80" s="170"/>
      <c r="I80" s="170"/>
      <c r="J80" s="170"/>
      <c r="K80" s="170"/>
      <c r="L80" s="170"/>
      <c r="M80" s="170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118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6" t="str">
        <f>C80</f>
        <v>Stará vitrína u chodníku</v>
      </c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65</v>
      </c>
      <c r="B81" s="161" t="s">
        <v>245</v>
      </c>
      <c r="C81" s="190" t="s">
        <v>246</v>
      </c>
      <c r="D81" s="163" t="s">
        <v>116</v>
      </c>
      <c r="E81" s="167">
        <v>3</v>
      </c>
      <c r="F81" s="169"/>
      <c r="G81" s="170">
        <f>ROUND(E81*F81,2)</f>
        <v>0</v>
      </c>
      <c r="H81" s="169"/>
      <c r="I81" s="170">
        <f>ROUND(E81*H81,2)</f>
        <v>0</v>
      </c>
      <c r="J81" s="169"/>
      <c r="K81" s="170">
        <f>ROUND(E81*J81,2)</f>
        <v>0</v>
      </c>
      <c r="L81" s="170">
        <v>21</v>
      </c>
      <c r="M81" s="170">
        <f>G81*(1+L81/100)</f>
        <v>0</v>
      </c>
      <c r="N81" s="163">
        <v>0</v>
      </c>
      <c r="O81" s="163">
        <f>ROUND(E81*N81,5)</f>
        <v>0</v>
      </c>
      <c r="P81" s="163">
        <v>4.0000000000000001E-3</v>
      </c>
      <c r="Q81" s="163">
        <f>ROUND(E81*P81,5)</f>
        <v>1.2E-2</v>
      </c>
      <c r="R81" s="163"/>
      <c r="S81" s="163"/>
      <c r="T81" s="164">
        <v>0.17399999999999999</v>
      </c>
      <c r="U81" s="163">
        <f>ROUND(E81*T81,2)</f>
        <v>0.52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108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1"/>
      <c r="C82" s="248" t="s">
        <v>247</v>
      </c>
      <c r="D82" s="249"/>
      <c r="E82" s="250"/>
      <c r="F82" s="251"/>
      <c r="G82" s="252"/>
      <c r="H82" s="170"/>
      <c r="I82" s="170"/>
      <c r="J82" s="170"/>
      <c r="K82" s="170"/>
      <c r="L82" s="170"/>
      <c r="M82" s="170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118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6" t="str">
        <f>C82</f>
        <v>Stará vitrína podél chodníku</v>
      </c>
      <c r="BB82" s="153"/>
      <c r="BC82" s="153"/>
      <c r="BD82" s="153"/>
      <c r="BE82" s="153"/>
      <c r="BF82" s="153"/>
      <c r="BG82" s="153"/>
      <c r="BH82" s="153"/>
    </row>
    <row r="83" spans="1:60" x14ac:dyDescent="0.2">
      <c r="A83" s="155" t="s">
        <v>103</v>
      </c>
      <c r="B83" s="162" t="s">
        <v>68</v>
      </c>
      <c r="C83" s="191" t="s">
        <v>69</v>
      </c>
      <c r="D83" s="165"/>
      <c r="E83" s="168"/>
      <c r="F83" s="171"/>
      <c r="G83" s="171">
        <f>SUMIF(AE84:AE90,"&lt;&gt;NOR",G84:G90)</f>
        <v>0</v>
      </c>
      <c r="H83" s="171"/>
      <c r="I83" s="171">
        <f>SUM(I84:I90)</f>
        <v>0</v>
      </c>
      <c r="J83" s="171"/>
      <c r="K83" s="171">
        <f>SUM(K84:K90)</f>
        <v>0</v>
      </c>
      <c r="L83" s="171"/>
      <c r="M83" s="171">
        <f>SUM(M84:M90)</f>
        <v>0</v>
      </c>
      <c r="N83" s="165"/>
      <c r="O83" s="165">
        <f>SUM(O84:O90)</f>
        <v>0</v>
      </c>
      <c r="P83" s="165"/>
      <c r="Q83" s="165">
        <f>SUM(Q84:Q90)</f>
        <v>0</v>
      </c>
      <c r="R83" s="165"/>
      <c r="S83" s="165"/>
      <c r="T83" s="166"/>
      <c r="U83" s="165">
        <f>SUM(U84:U90)</f>
        <v>52.69</v>
      </c>
      <c r="AE83" t="s">
        <v>104</v>
      </c>
    </row>
    <row r="84" spans="1:60" outlineLevel="1" x14ac:dyDescent="0.2">
      <c r="A84" s="154">
        <v>66</v>
      </c>
      <c r="B84" s="161" t="s">
        <v>248</v>
      </c>
      <c r="C84" s="190" t="s">
        <v>249</v>
      </c>
      <c r="D84" s="163" t="s">
        <v>250</v>
      </c>
      <c r="E84" s="167">
        <v>167.7012</v>
      </c>
      <c r="F84" s="169"/>
      <c r="G84" s="170">
        <f t="shared" ref="G84:G90" si="28">ROUND(E84*F84,2)</f>
        <v>0</v>
      </c>
      <c r="H84" s="169"/>
      <c r="I84" s="170">
        <f t="shared" ref="I84:I90" si="29">ROUND(E84*H84,2)</f>
        <v>0</v>
      </c>
      <c r="J84" s="169"/>
      <c r="K84" s="170">
        <f t="shared" ref="K84:K90" si="30">ROUND(E84*J84,2)</f>
        <v>0</v>
      </c>
      <c r="L84" s="170">
        <v>21</v>
      </c>
      <c r="M84" s="170">
        <f t="shared" ref="M84:M90" si="31">G84*(1+L84/100)</f>
        <v>0</v>
      </c>
      <c r="N84" s="163">
        <v>0</v>
      </c>
      <c r="O84" s="163">
        <f t="shared" ref="O84:O90" si="32">ROUND(E84*N84,5)</f>
        <v>0</v>
      </c>
      <c r="P84" s="163">
        <v>0</v>
      </c>
      <c r="Q84" s="163">
        <f t="shared" ref="Q84:Q90" si="33">ROUND(E84*P84,5)</f>
        <v>0</v>
      </c>
      <c r="R84" s="163"/>
      <c r="S84" s="163"/>
      <c r="T84" s="164">
        <v>0.01</v>
      </c>
      <c r="U84" s="163">
        <f t="shared" ref="U84:U90" si="34">ROUND(E84*T84,2)</f>
        <v>1.68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108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>
        <v>67</v>
      </c>
      <c r="B85" s="161" t="s">
        <v>251</v>
      </c>
      <c r="C85" s="190" t="s">
        <v>252</v>
      </c>
      <c r="D85" s="163" t="s">
        <v>250</v>
      </c>
      <c r="E85" s="167">
        <v>2347.8168000000001</v>
      </c>
      <c r="F85" s="169"/>
      <c r="G85" s="170">
        <f t="shared" si="28"/>
        <v>0</v>
      </c>
      <c r="H85" s="169"/>
      <c r="I85" s="170">
        <f t="shared" si="29"/>
        <v>0</v>
      </c>
      <c r="J85" s="169"/>
      <c r="K85" s="170">
        <f t="shared" si="30"/>
        <v>0</v>
      </c>
      <c r="L85" s="170">
        <v>21</v>
      </c>
      <c r="M85" s="170">
        <f t="shared" si="31"/>
        <v>0</v>
      </c>
      <c r="N85" s="163">
        <v>0</v>
      </c>
      <c r="O85" s="163">
        <f t="shared" si="32"/>
        <v>0</v>
      </c>
      <c r="P85" s="163">
        <v>0</v>
      </c>
      <c r="Q85" s="163">
        <f t="shared" si="33"/>
        <v>0</v>
      </c>
      <c r="R85" s="163"/>
      <c r="S85" s="163"/>
      <c r="T85" s="164">
        <v>0</v>
      </c>
      <c r="U85" s="163">
        <f t="shared" si="34"/>
        <v>0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108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>
        <v>68</v>
      </c>
      <c r="B86" s="161" t="s">
        <v>253</v>
      </c>
      <c r="C86" s="190" t="s">
        <v>254</v>
      </c>
      <c r="D86" s="163" t="s">
        <v>250</v>
      </c>
      <c r="E86" s="167">
        <v>2.5418799999999999</v>
      </c>
      <c r="F86" s="169"/>
      <c r="G86" s="170">
        <f t="shared" si="28"/>
        <v>0</v>
      </c>
      <c r="H86" s="169"/>
      <c r="I86" s="170">
        <f t="shared" si="29"/>
        <v>0</v>
      </c>
      <c r="J86" s="169"/>
      <c r="K86" s="170">
        <f t="shared" si="30"/>
        <v>0</v>
      </c>
      <c r="L86" s="170">
        <v>21</v>
      </c>
      <c r="M86" s="170">
        <f t="shared" si="31"/>
        <v>0</v>
      </c>
      <c r="N86" s="163">
        <v>0</v>
      </c>
      <c r="O86" s="163">
        <f t="shared" si="32"/>
        <v>0</v>
      </c>
      <c r="P86" s="163">
        <v>0</v>
      </c>
      <c r="Q86" s="163">
        <f t="shared" si="33"/>
        <v>0</v>
      </c>
      <c r="R86" s="163"/>
      <c r="S86" s="163"/>
      <c r="T86" s="164">
        <v>0</v>
      </c>
      <c r="U86" s="163">
        <f t="shared" si="34"/>
        <v>0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108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69</v>
      </c>
      <c r="B87" s="161" t="s">
        <v>255</v>
      </c>
      <c r="C87" s="190" t="s">
        <v>256</v>
      </c>
      <c r="D87" s="163" t="s">
        <v>250</v>
      </c>
      <c r="E87" s="167">
        <v>74.144869999999997</v>
      </c>
      <c r="F87" s="169"/>
      <c r="G87" s="170">
        <f t="shared" si="28"/>
        <v>0</v>
      </c>
      <c r="H87" s="169"/>
      <c r="I87" s="170">
        <f t="shared" si="29"/>
        <v>0</v>
      </c>
      <c r="J87" s="169"/>
      <c r="K87" s="170">
        <f t="shared" si="30"/>
        <v>0</v>
      </c>
      <c r="L87" s="170">
        <v>21</v>
      </c>
      <c r="M87" s="170">
        <f t="shared" si="31"/>
        <v>0</v>
      </c>
      <c r="N87" s="163">
        <v>0</v>
      </c>
      <c r="O87" s="163">
        <f t="shared" si="32"/>
        <v>0</v>
      </c>
      <c r="P87" s="163">
        <v>0</v>
      </c>
      <c r="Q87" s="163">
        <f t="shared" si="33"/>
        <v>0</v>
      </c>
      <c r="R87" s="163"/>
      <c r="S87" s="163"/>
      <c r="T87" s="164">
        <v>0.68799999999999994</v>
      </c>
      <c r="U87" s="163">
        <f t="shared" si="34"/>
        <v>51.01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108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70</v>
      </c>
      <c r="B88" s="161" t="s">
        <v>257</v>
      </c>
      <c r="C88" s="190" t="s">
        <v>258</v>
      </c>
      <c r="D88" s="163" t="s">
        <v>250</v>
      </c>
      <c r="E88" s="167">
        <v>89.056359999999998</v>
      </c>
      <c r="F88" s="169"/>
      <c r="G88" s="170">
        <f t="shared" si="28"/>
        <v>0</v>
      </c>
      <c r="H88" s="169"/>
      <c r="I88" s="170">
        <f t="shared" si="29"/>
        <v>0</v>
      </c>
      <c r="J88" s="169"/>
      <c r="K88" s="170">
        <f t="shared" si="30"/>
        <v>0</v>
      </c>
      <c r="L88" s="170">
        <v>21</v>
      </c>
      <c r="M88" s="170">
        <f t="shared" si="31"/>
        <v>0</v>
      </c>
      <c r="N88" s="163">
        <v>0</v>
      </c>
      <c r="O88" s="163">
        <f t="shared" si="32"/>
        <v>0</v>
      </c>
      <c r="P88" s="163">
        <v>0</v>
      </c>
      <c r="Q88" s="163">
        <f t="shared" si="33"/>
        <v>0</v>
      </c>
      <c r="R88" s="163"/>
      <c r="S88" s="163"/>
      <c r="T88" s="164">
        <v>0</v>
      </c>
      <c r="U88" s="163">
        <f t="shared" si="34"/>
        <v>0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108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71</v>
      </c>
      <c r="B89" s="161" t="s">
        <v>259</v>
      </c>
      <c r="C89" s="190" t="s">
        <v>260</v>
      </c>
      <c r="D89" s="163" t="s">
        <v>250</v>
      </c>
      <c r="E89" s="167">
        <v>18.15625</v>
      </c>
      <c r="F89" s="169"/>
      <c r="G89" s="170">
        <f t="shared" si="28"/>
        <v>0</v>
      </c>
      <c r="H89" s="169"/>
      <c r="I89" s="170">
        <f t="shared" si="29"/>
        <v>0</v>
      </c>
      <c r="J89" s="169"/>
      <c r="K89" s="170">
        <f t="shared" si="30"/>
        <v>0</v>
      </c>
      <c r="L89" s="170">
        <v>21</v>
      </c>
      <c r="M89" s="170">
        <f t="shared" si="31"/>
        <v>0</v>
      </c>
      <c r="N89" s="163">
        <v>0</v>
      </c>
      <c r="O89" s="163">
        <f t="shared" si="32"/>
        <v>0</v>
      </c>
      <c r="P89" s="163">
        <v>0</v>
      </c>
      <c r="Q89" s="163">
        <f t="shared" si="33"/>
        <v>0</v>
      </c>
      <c r="R89" s="163"/>
      <c r="S89" s="163"/>
      <c r="T89" s="164">
        <v>0</v>
      </c>
      <c r="U89" s="163">
        <f t="shared" si="34"/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108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72</v>
      </c>
      <c r="B90" s="161" t="s">
        <v>261</v>
      </c>
      <c r="C90" s="190" t="s">
        <v>262</v>
      </c>
      <c r="D90" s="163" t="s">
        <v>250</v>
      </c>
      <c r="E90" s="167">
        <v>55.988619999999997</v>
      </c>
      <c r="F90" s="169"/>
      <c r="G90" s="170">
        <f t="shared" si="28"/>
        <v>0</v>
      </c>
      <c r="H90" s="169"/>
      <c r="I90" s="170">
        <f t="shared" si="29"/>
        <v>0</v>
      </c>
      <c r="J90" s="169"/>
      <c r="K90" s="170">
        <f t="shared" si="30"/>
        <v>0</v>
      </c>
      <c r="L90" s="170">
        <v>21</v>
      </c>
      <c r="M90" s="170">
        <f t="shared" si="31"/>
        <v>0</v>
      </c>
      <c r="N90" s="163">
        <v>0</v>
      </c>
      <c r="O90" s="163">
        <f t="shared" si="32"/>
        <v>0</v>
      </c>
      <c r="P90" s="163">
        <v>0</v>
      </c>
      <c r="Q90" s="163">
        <f t="shared" si="33"/>
        <v>0</v>
      </c>
      <c r="R90" s="163"/>
      <c r="S90" s="163"/>
      <c r="T90" s="164">
        <v>0</v>
      </c>
      <c r="U90" s="163">
        <f t="shared" si="34"/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108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x14ac:dyDescent="0.2">
      <c r="A91" s="155" t="s">
        <v>103</v>
      </c>
      <c r="B91" s="162" t="s">
        <v>70</v>
      </c>
      <c r="C91" s="191" t="s">
        <v>71</v>
      </c>
      <c r="D91" s="165"/>
      <c r="E91" s="168"/>
      <c r="F91" s="171"/>
      <c r="G91" s="171">
        <f>SUMIF(AE92:AE93,"&lt;&gt;NOR",G92:G93)</f>
        <v>0</v>
      </c>
      <c r="H91" s="171"/>
      <c r="I91" s="171">
        <f>SUM(I92:I93)</f>
        <v>0</v>
      </c>
      <c r="J91" s="171"/>
      <c r="K91" s="171">
        <f>SUM(K92:K93)</f>
        <v>0</v>
      </c>
      <c r="L91" s="171"/>
      <c r="M91" s="171">
        <f>SUM(M92:M93)</f>
        <v>0</v>
      </c>
      <c r="N91" s="165"/>
      <c r="O91" s="165">
        <f>SUM(O92:O93)</f>
        <v>0</v>
      </c>
      <c r="P91" s="165"/>
      <c r="Q91" s="165">
        <f>SUM(Q92:Q93)</f>
        <v>0</v>
      </c>
      <c r="R91" s="165"/>
      <c r="S91" s="165"/>
      <c r="T91" s="166"/>
      <c r="U91" s="165">
        <f>SUM(U92:U93)</f>
        <v>190.59</v>
      </c>
      <c r="AE91" t="s">
        <v>104</v>
      </c>
    </row>
    <row r="92" spans="1:60" outlineLevel="1" x14ac:dyDescent="0.2">
      <c r="A92" s="154">
        <v>73</v>
      </c>
      <c r="B92" s="161" t="s">
        <v>263</v>
      </c>
      <c r="C92" s="190" t="s">
        <v>264</v>
      </c>
      <c r="D92" s="163" t="s">
        <v>250</v>
      </c>
      <c r="E92" s="167">
        <v>234.71795</v>
      </c>
      <c r="F92" s="169"/>
      <c r="G92" s="170">
        <f>ROUND(E92*F92,2)</f>
        <v>0</v>
      </c>
      <c r="H92" s="169"/>
      <c r="I92" s="170">
        <f>ROUND(E92*H92,2)</f>
        <v>0</v>
      </c>
      <c r="J92" s="169"/>
      <c r="K92" s="170">
        <f>ROUND(E92*J92,2)</f>
        <v>0</v>
      </c>
      <c r="L92" s="170">
        <v>21</v>
      </c>
      <c r="M92" s="170">
        <f>G92*(1+L92/100)</f>
        <v>0</v>
      </c>
      <c r="N92" s="163">
        <v>0</v>
      </c>
      <c r="O92" s="163">
        <f>ROUND(E92*N92,5)</f>
        <v>0</v>
      </c>
      <c r="P92" s="163">
        <v>0</v>
      </c>
      <c r="Q92" s="163">
        <f>ROUND(E92*P92,5)</f>
        <v>0</v>
      </c>
      <c r="R92" s="163"/>
      <c r="S92" s="163"/>
      <c r="T92" s="164">
        <v>1.6E-2</v>
      </c>
      <c r="U92" s="163">
        <f>ROUND(E92*T92,2)</f>
        <v>3.76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108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74</v>
      </c>
      <c r="B93" s="161" t="s">
        <v>265</v>
      </c>
      <c r="C93" s="190" t="s">
        <v>266</v>
      </c>
      <c r="D93" s="163" t="s">
        <v>250</v>
      </c>
      <c r="E93" s="167">
        <v>479.03967999999998</v>
      </c>
      <c r="F93" s="169"/>
      <c r="G93" s="170">
        <f>ROUND(E93*F93,2)</f>
        <v>0</v>
      </c>
      <c r="H93" s="169"/>
      <c r="I93" s="170">
        <f>ROUND(E93*H93,2)</f>
        <v>0</v>
      </c>
      <c r="J93" s="169"/>
      <c r="K93" s="170">
        <f>ROUND(E93*J93,2)</f>
        <v>0</v>
      </c>
      <c r="L93" s="170">
        <v>21</v>
      </c>
      <c r="M93" s="170">
        <f>G93*(1+L93/100)</f>
        <v>0</v>
      </c>
      <c r="N93" s="163">
        <v>0</v>
      </c>
      <c r="O93" s="163">
        <f>ROUND(E93*N93,5)</f>
        <v>0</v>
      </c>
      <c r="P93" s="163">
        <v>0</v>
      </c>
      <c r="Q93" s="163">
        <f>ROUND(E93*P93,5)</f>
        <v>0</v>
      </c>
      <c r="R93" s="163"/>
      <c r="S93" s="163"/>
      <c r="T93" s="164">
        <v>0.39</v>
      </c>
      <c r="U93" s="163">
        <f>ROUND(E93*T93,2)</f>
        <v>186.83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108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x14ac:dyDescent="0.2">
      <c r="A94" s="155" t="s">
        <v>103</v>
      </c>
      <c r="B94" s="162" t="s">
        <v>72</v>
      </c>
      <c r="C94" s="191" t="s">
        <v>73</v>
      </c>
      <c r="D94" s="165"/>
      <c r="E94" s="168"/>
      <c r="F94" s="171"/>
      <c r="G94" s="171">
        <f>SUMIF(AE95:AE96,"&lt;&gt;NOR",G95:G96)</f>
        <v>0</v>
      </c>
      <c r="H94" s="171"/>
      <c r="I94" s="171">
        <f>SUM(I95:I96)</f>
        <v>0</v>
      </c>
      <c r="J94" s="171"/>
      <c r="K94" s="171">
        <f>SUM(K95:K96)</f>
        <v>0</v>
      </c>
      <c r="L94" s="171"/>
      <c r="M94" s="171">
        <f>SUM(M95:M96)</f>
        <v>0</v>
      </c>
      <c r="N94" s="165"/>
      <c r="O94" s="165">
        <f>SUM(O95:O96)</f>
        <v>0.01</v>
      </c>
      <c r="P94" s="165"/>
      <c r="Q94" s="165">
        <f>SUM(Q95:Q96)</f>
        <v>0.2</v>
      </c>
      <c r="R94" s="165"/>
      <c r="S94" s="165"/>
      <c r="T94" s="166"/>
      <c r="U94" s="165">
        <f>SUM(U95:U96)</f>
        <v>7.4</v>
      </c>
      <c r="AE94" t="s">
        <v>104</v>
      </c>
    </row>
    <row r="95" spans="1:60" outlineLevel="1" x14ac:dyDescent="0.2">
      <c r="A95" s="154">
        <v>75</v>
      </c>
      <c r="B95" s="161" t="s">
        <v>267</v>
      </c>
      <c r="C95" s="190" t="s">
        <v>268</v>
      </c>
      <c r="D95" s="163" t="s">
        <v>160</v>
      </c>
      <c r="E95" s="167">
        <v>200</v>
      </c>
      <c r="F95" s="169"/>
      <c r="G95" s="170">
        <f>ROUND(E95*F95,2)</f>
        <v>0</v>
      </c>
      <c r="H95" s="169"/>
      <c r="I95" s="170">
        <f>ROUND(E95*H95,2)</f>
        <v>0</v>
      </c>
      <c r="J95" s="169"/>
      <c r="K95" s="170">
        <f>ROUND(E95*J95,2)</f>
        <v>0</v>
      </c>
      <c r="L95" s="170">
        <v>21</v>
      </c>
      <c r="M95" s="170">
        <f>G95*(1+L95/100)</f>
        <v>0</v>
      </c>
      <c r="N95" s="163">
        <v>5.0000000000000002E-5</v>
      </c>
      <c r="O95" s="163">
        <f>ROUND(E95*N95,5)</f>
        <v>0.01</v>
      </c>
      <c r="P95" s="163">
        <v>1E-3</v>
      </c>
      <c r="Q95" s="163">
        <f>ROUND(E95*P95,5)</f>
        <v>0.2</v>
      </c>
      <c r="R95" s="163"/>
      <c r="S95" s="163"/>
      <c r="T95" s="164">
        <v>3.6999999999999998E-2</v>
      </c>
      <c r="U95" s="163">
        <f>ROUND(E95*T95,2)</f>
        <v>7.4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108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1"/>
      <c r="C96" s="248" t="s">
        <v>269</v>
      </c>
      <c r="D96" s="249"/>
      <c r="E96" s="250"/>
      <c r="F96" s="251"/>
      <c r="G96" s="252"/>
      <c r="H96" s="170"/>
      <c r="I96" s="170"/>
      <c r="J96" s="170"/>
      <c r="K96" s="170"/>
      <c r="L96" s="170"/>
      <c r="M96" s="170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118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6" t="str">
        <f>C96</f>
        <v>Přístřešek zastávky</v>
      </c>
      <c r="BB96" s="153"/>
      <c r="BC96" s="153"/>
      <c r="BD96" s="153"/>
      <c r="BE96" s="153"/>
      <c r="BF96" s="153"/>
      <c r="BG96" s="153"/>
      <c r="BH96" s="153"/>
    </row>
    <row r="97" spans="1:60" x14ac:dyDescent="0.2">
      <c r="A97" s="155" t="s">
        <v>103</v>
      </c>
      <c r="B97" s="162" t="s">
        <v>74</v>
      </c>
      <c r="C97" s="191" t="s">
        <v>75</v>
      </c>
      <c r="D97" s="165"/>
      <c r="E97" s="168"/>
      <c r="F97" s="171"/>
      <c r="G97" s="171">
        <f>SUMIF(AE98:AE99,"&lt;&gt;NOR",G98:G99)</f>
        <v>0</v>
      </c>
      <c r="H97" s="171"/>
      <c r="I97" s="171">
        <f>SUM(I98:I99)</f>
        <v>0</v>
      </c>
      <c r="J97" s="171"/>
      <c r="K97" s="171">
        <f>SUM(K98:K99)</f>
        <v>0</v>
      </c>
      <c r="L97" s="171"/>
      <c r="M97" s="171">
        <f>SUM(M98:M99)</f>
        <v>0</v>
      </c>
      <c r="N97" s="165"/>
      <c r="O97" s="165">
        <f>SUM(O98:O99)</f>
        <v>4.512E-2</v>
      </c>
      <c r="P97" s="165"/>
      <c r="Q97" s="165">
        <f>SUM(Q98:Q99)</f>
        <v>0</v>
      </c>
      <c r="R97" s="165"/>
      <c r="S97" s="165"/>
      <c r="T97" s="166"/>
      <c r="U97" s="165">
        <f>SUM(U98:U99)</f>
        <v>1.54</v>
      </c>
      <c r="AE97" t="s">
        <v>104</v>
      </c>
    </row>
    <row r="98" spans="1:60" outlineLevel="1" x14ac:dyDescent="0.2">
      <c r="A98" s="154">
        <v>76</v>
      </c>
      <c r="B98" s="161" t="s">
        <v>270</v>
      </c>
      <c r="C98" s="190" t="s">
        <v>271</v>
      </c>
      <c r="D98" s="163" t="s">
        <v>141</v>
      </c>
      <c r="E98" s="167">
        <v>16</v>
      </c>
      <c r="F98" s="169"/>
      <c r="G98" s="170">
        <f>ROUND(E98*F98,2)</f>
        <v>0</v>
      </c>
      <c r="H98" s="169"/>
      <c r="I98" s="170">
        <f>ROUND(E98*H98,2)</f>
        <v>0</v>
      </c>
      <c r="J98" s="169"/>
      <c r="K98" s="170">
        <f>ROUND(E98*J98,2)</f>
        <v>0</v>
      </c>
      <c r="L98" s="170">
        <v>21</v>
      </c>
      <c r="M98" s="170">
        <f>G98*(1+L98/100)</f>
        <v>0</v>
      </c>
      <c r="N98" s="163">
        <v>1.34E-3</v>
      </c>
      <c r="O98" s="163">
        <f>ROUND(E98*N98,5)</f>
        <v>2.1440000000000001E-2</v>
      </c>
      <c r="P98" s="163">
        <v>0</v>
      </c>
      <c r="Q98" s="163">
        <f>ROUND(E98*P98,5)</f>
        <v>0</v>
      </c>
      <c r="R98" s="163"/>
      <c r="S98" s="163"/>
      <c r="T98" s="164">
        <v>9.6000000000000002E-2</v>
      </c>
      <c r="U98" s="163">
        <f>ROUND(E98*T98,2)</f>
        <v>1.54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108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79">
        <v>77</v>
      </c>
      <c r="B99" s="180" t="s">
        <v>272</v>
      </c>
      <c r="C99" s="192" t="s">
        <v>273</v>
      </c>
      <c r="D99" s="181" t="s">
        <v>141</v>
      </c>
      <c r="E99" s="182">
        <v>16</v>
      </c>
      <c r="F99" s="183"/>
      <c r="G99" s="184">
        <f>ROUND(E99*F99,2)</f>
        <v>0</v>
      </c>
      <c r="H99" s="183"/>
      <c r="I99" s="184">
        <f>ROUND(E99*H99,2)</f>
        <v>0</v>
      </c>
      <c r="J99" s="183"/>
      <c r="K99" s="184">
        <f>ROUND(E99*J99,2)</f>
        <v>0</v>
      </c>
      <c r="L99" s="184">
        <v>21</v>
      </c>
      <c r="M99" s="184">
        <f>G99*(1+L99/100)</f>
        <v>0</v>
      </c>
      <c r="N99" s="181">
        <v>1.48E-3</v>
      </c>
      <c r="O99" s="181">
        <f>ROUND(E99*N99,5)</f>
        <v>2.368E-2</v>
      </c>
      <c r="P99" s="181">
        <v>0</v>
      </c>
      <c r="Q99" s="181">
        <f>ROUND(E99*P99,5)</f>
        <v>0</v>
      </c>
      <c r="R99" s="181"/>
      <c r="S99" s="181"/>
      <c r="T99" s="185">
        <v>0</v>
      </c>
      <c r="U99" s="181">
        <f>ROUND(E99*T99,2)</f>
        <v>0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161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x14ac:dyDescent="0.2">
      <c r="A100" s="6"/>
      <c r="B100" s="7" t="s">
        <v>274</v>
      </c>
      <c r="C100" s="193" t="s">
        <v>274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v>15</v>
      </c>
      <c r="AD100">
        <v>21</v>
      </c>
    </row>
    <row r="101" spans="1:60" x14ac:dyDescent="0.2">
      <c r="A101" s="186"/>
      <c r="B101" s="187">
        <v>26</v>
      </c>
      <c r="C101" s="194" t="s">
        <v>274</v>
      </c>
      <c r="D101" s="188"/>
      <c r="E101" s="188"/>
      <c r="F101" s="188"/>
      <c r="G101" s="189">
        <f>G8+G36+G39+G56+G78+G83+G91+G94+G97</f>
        <v>0</v>
      </c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C101">
        <f>SUMIF(L7:L99,AC100,G7:G99)</f>
        <v>0</v>
      </c>
      <c r="AD101">
        <f>SUMIF(L7:L99,AD100,G7:G99)</f>
        <v>0</v>
      </c>
      <c r="AE101" t="s">
        <v>275</v>
      </c>
    </row>
    <row r="102" spans="1:60" x14ac:dyDescent="0.2">
      <c r="A102" s="6"/>
      <c r="B102" s="7" t="s">
        <v>274</v>
      </c>
      <c r="C102" s="193" t="s">
        <v>274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">
      <c r="A103" s="6"/>
      <c r="B103" s="7" t="s">
        <v>274</v>
      </c>
      <c r="C103" s="193" t="s">
        <v>274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">
      <c r="A104" s="253">
        <v>33</v>
      </c>
      <c r="B104" s="253"/>
      <c r="C104" s="254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 x14ac:dyDescent="0.2">
      <c r="A105" s="255"/>
      <c r="B105" s="256"/>
      <c r="C105" s="257"/>
      <c r="D105" s="256"/>
      <c r="E105" s="256"/>
      <c r="F105" s="256"/>
      <c r="G105" s="258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AE105" t="s">
        <v>276</v>
      </c>
    </row>
    <row r="106" spans="1:60" x14ac:dyDescent="0.2">
      <c r="A106" s="259"/>
      <c r="B106" s="260"/>
      <c r="C106" s="261"/>
      <c r="D106" s="260"/>
      <c r="E106" s="260"/>
      <c r="F106" s="260"/>
      <c r="G106" s="262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59"/>
      <c r="B107" s="260"/>
      <c r="C107" s="261"/>
      <c r="D107" s="260"/>
      <c r="E107" s="260"/>
      <c r="F107" s="260"/>
      <c r="G107" s="262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59"/>
      <c r="B108" s="260"/>
      <c r="C108" s="261"/>
      <c r="D108" s="260"/>
      <c r="E108" s="260"/>
      <c r="F108" s="260"/>
      <c r="G108" s="262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263"/>
      <c r="B109" s="264"/>
      <c r="C109" s="265"/>
      <c r="D109" s="264"/>
      <c r="E109" s="264"/>
      <c r="F109" s="264"/>
      <c r="G109" s="26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6"/>
      <c r="B110" s="7" t="s">
        <v>274</v>
      </c>
      <c r="C110" s="193" t="s">
        <v>274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C111" s="195"/>
      <c r="AE111" t="s">
        <v>277</v>
      </c>
    </row>
  </sheetData>
  <sheetProtection password="9CDF" sheet="1" objects="1" scenarios="1"/>
  <mergeCells count="12">
    <mergeCell ref="A105:G109"/>
    <mergeCell ref="A1:G1"/>
    <mergeCell ref="C2:G2"/>
    <mergeCell ref="C3:G3"/>
    <mergeCell ref="C4:G4"/>
    <mergeCell ref="C13:G13"/>
    <mergeCell ref="C69:G69"/>
    <mergeCell ref="C70:G70"/>
    <mergeCell ref="C80:G80"/>
    <mergeCell ref="C82:G82"/>
    <mergeCell ref="C96:G96"/>
    <mergeCell ref="A104:C10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Pravec, Luboš</cp:lastModifiedBy>
  <cp:lastPrinted>2014-02-28T09:52:57Z</cp:lastPrinted>
  <dcterms:created xsi:type="dcterms:W3CDTF">2009-04-08T07:15:50Z</dcterms:created>
  <dcterms:modified xsi:type="dcterms:W3CDTF">2019-06-28T10:00:58Z</dcterms:modified>
</cp:coreProperties>
</file>