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0 - Prodoužení vodovodu 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'10 - Prodoužení vodovodu ...'!$C$84:$K$207</definedName>
    <definedName name="_xlnm.Print_Area" localSheetId="1">'10 - Prodoužení vodovodu ...'!$C$4:$J$36,'10 - Prodoužení vodovodu ...'!$C$42:$J$66,'10 - Prodoužení vodovodu ...'!$C$72:$K$207</definedName>
    <definedName name="_xlnm.Print_Titles" localSheetId="1">'10 - Prodoužení vodovodu ...'!$84:$84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T202"/>
  <c r="R203"/>
  <c r="R202"/>
  <c r="P203"/>
  <c r="P202"/>
  <c r="BK203"/>
  <c r="BK202"/>
  <c r="J202"/>
  <c r="J203"/>
  <c r="BE203"/>
  <c r="J65"/>
  <c r="BI201"/>
  <c r="BH201"/>
  <c r="BG201"/>
  <c r="BF201"/>
  <c r="T201"/>
  <c r="T200"/>
  <c r="R201"/>
  <c r="R200"/>
  <c r="P201"/>
  <c r="P200"/>
  <c r="BK201"/>
  <c r="BK200"/>
  <c r="J200"/>
  <c r="J201"/>
  <c r="BE201"/>
  <c r="J64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6"/>
  <c r="BH196"/>
  <c r="BG196"/>
  <c r="BF196"/>
  <c r="T196"/>
  <c r="T195"/>
  <c r="R196"/>
  <c r="R195"/>
  <c r="P196"/>
  <c r="P195"/>
  <c r="BK196"/>
  <c r="BK195"/>
  <c r="J195"/>
  <c r="J196"/>
  <c r="BE196"/>
  <c r="J63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T188"/>
  <c r="R189"/>
  <c r="R188"/>
  <c r="P189"/>
  <c r="P188"/>
  <c r="BK189"/>
  <c r="BK188"/>
  <c r="J188"/>
  <c r="J189"/>
  <c r="BE189"/>
  <c r="J62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6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T134"/>
  <c r="R135"/>
  <c r="R134"/>
  <c r="P135"/>
  <c r="P134"/>
  <c r="BK135"/>
  <c r="BK134"/>
  <c r="J134"/>
  <c r="J135"/>
  <c r="BE135"/>
  <c r="J60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59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4"/>
  <c i="1" r="BD52"/>
  <c i="2" r="BH88"/>
  <c r="F33"/>
  <c i="1" r="BC52"/>
  <c i="2" r="BG88"/>
  <c r="F32"/>
  <c i="1" r="BB52"/>
  <c i="2" r="BF88"/>
  <c r="J31"/>
  <c i="1" r="AW52"/>
  <c i="2" r="F31"/>
  <c i="1" r="BA52"/>
  <c i="2" r="T88"/>
  <c r="T87"/>
  <c r="T86"/>
  <c r="T85"/>
  <c r="R88"/>
  <c r="R87"/>
  <c r="R86"/>
  <c r="R85"/>
  <c r="P88"/>
  <c r="P87"/>
  <c r="P86"/>
  <c r="P85"/>
  <c i="1" r="AU52"/>
  <c i="2" r="BK88"/>
  <c r="BK87"/>
  <c r="J87"/>
  <c r="BK86"/>
  <c r="J86"/>
  <c r="BK85"/>
  <c r="J85"/>
  <c r="J56"/>
  <c r="J27"/>
  <c i="1" r="AG52"/>
  <c i="2" r="J88"/>
  <c r="BE88"/>
  <c r="J30"/>
  <c i="1" r="AV52"/>
  <c i="2" r="F30"/>
  <c i="1" r="AZ52"/>
  <c i="2" r="J58"/>
  <c r="J57"/>
  <c r="J81"/>
  <c r="F81"/>
  <c r="F79"/>
  <c r="E77"/>
  <c r="J51"/>
  <c r="F51"/>
  <c r="F49"/>
  <c r="E47"/>
  <c r="J36"/>
  <c r="J18"/>
  <c r="E18"/>
  <c r="F82"/>
  <c r="F52"/>
  <c r="J17"/>
  <c r="J12"/>
  <c r="J79"/>
  <c r="J49"/>
  <c r="E7"/>
  <c r="E75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<sst xmlns="http://schemas.openxmlformats.org/spreadsheetml/2006/main">
  <si>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</si>
  <si>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</si>
  <si>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</si>
  <si>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</si>
  <si>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</si>
  <si>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</si>
  <si>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</si>
  <si>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{16fb429c-4e24-4d61-9b0d-f38d0922b141}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</si>
  <si>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</si>
  <si>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</si>
  <si>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</si>
  <si>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</si>
  <si>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</si>
  <si>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</si>
  <si>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</si>
  <si>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</si>
  <si>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Y243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</si>
  <si>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</si>
  <si>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</si>
  <si>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Gsteining II.obytná zóna Sokolov</t>
  </si>
  <si>
    <t>KSO:</t>
  </si>
  <si>
    <t/>
  </si>
  <si>
    <t>CC-CZ:</t>
  </si>
  <si>
    <t>Místo:</t>
  </si>
  <si>
    <t>Sokolov</t>
  </si>
  <si>
    <t>Datum:</t>
  </si>
  <si>
    <t>2. 9. 2018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</si>
  <si>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</si>
  <si>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</si>
  <si>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</si>
  <si>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</si>
  <si>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</si>
  <si>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</si>
  <si>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</si>
  <si>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Stejskal Pavel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</si>
  <si>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</si>
  <si>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</si>
  <si>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</si>
  <si>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</si>
  <si>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</si>
  <si>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</si>
  <si>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</si>
  <si>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</si>
  <si>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</si>
  <si>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</si>
  <si>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</si>
  <si>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</si>
  <si>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</si>
  <si>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</si>
  <si>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</si>
  <si>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</si>
  <si>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</si>
  <si>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</si>
  <si>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</si>
  <si>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</si>
  <si>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</si>
  <si>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</si>
  <si>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</si>
  <si>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</si>
  <si>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</si>
  <si>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</si>
  <si>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</si>
  <si>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</si>
  <si>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</si>
  <si>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</si>
  <si>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</si>
  <si>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</si>
  <si>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</si>
  <si>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</si>
  <si>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</si>
  <si>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</si>
  <si>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</si>
  <si>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</si>
  <si>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</si>
  <si>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</si>
  <si>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</si>
  <si>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</t>
  </si>
  <si>
    <t>Prodoužení vodovodu a kanalizace</t>
  </si>
  <si>
    <t>STA</t>
  </si>
  <si>
    <t>1</t>
  </si>
  <si>
    <t>{572e945d-f406-4403-9d8b-ecaea4fdcd56}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</si>
  <si>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</si>
  <si>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</si>
  <si>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</si>
  <si>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</si>
  <si>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</si>
  <si>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</si>
  <si>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</si>
  <si>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</si>
  <si>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10 - Prodoužení vodovodu a kanalizace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</si>
  <si>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</si>
  <si>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</si>
  <si>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</si>
  <si>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</si>
  <si>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</si>
  <si>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</si>
  <si>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</si>
  <si>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</si>
  <si>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</si>
  <si>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</si>
  <si>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</si>
  <si>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</si>
  <si>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</si>
  <si>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</si>
  <si>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</si>
  <si>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</si>
  <si>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</si>
  <si>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</si>
  <si>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</si>
  <si>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</si>
  <si>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</si>
  <si>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</si>
  <si>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</si>
  <si>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</si>
  <si>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</si>
  <si>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</si>
  <si>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</si>
  <si>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</si>
  <si>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</si>
  <si>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</si>
  <si>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</si>
  <si>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</si>
  <si>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</si>
  <si>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</si>
  <si>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komunikací pro pěší ze zámkové dlažby ručně</t>
  </si>
  <si>
    <t>m2</t>
  </si>
  <si>
    <t>CS ÚRS 2018 01</t>
  </si>
  <si>
    <t>4</t>
  </si>
  <si>
    <t>-191671953</t>
  </si>
  <si>
    <t>VV</t>
  </si>
  <si>
    <t>2,5*6</t>
  </si>
  <si>
    <t>113107183</t>
  </si>
  <si>
    <t>Odstranění podkladu živičného tl 150 mm strojně pl přes 50 do 200 m2</t>
  </si>
  <si>
    <t>-1014571034</t>
  </si>
  <si>
    <t>42*1,8</t>
  </si>
  <si>
    <t>3</t>
  </si>
  <si>
    <t>113202111</t>
  </si>
  <si>
    <t>Vytrhání obrub krajníků obrubníků stojatých</t>
  </si>
  <si>
    <t>m</t>
  </si>
  <si>
    <t>945220628</t>
  </si>
  <si>
    <t>3*2</t>
  </si>
  <si>
    <t>130001101</t>
  </si>
  <si>
    <t>Příplatek za ztížení vykopávky v blízkosti podzemního vedení</t>
  </si>
  <si>
    <t>m3</t>
  </si>
  <si>
    <t>603457396</t>
  </si>
  <si>
    <t>5</t>
  </si>
  <si>
    <t>132201202</t>
  </si>
  <si>
    <t>Hloubení rýh š do 2000 mm v hornině tř. 3 objemu do 1000 m3</t>
  </si>
  <si>
    <t>328763026</t>
  </si>
  <si>
    <t>47,4*1*2,35 "kanalizace</t>
  </si>
  <si>
    <t>41,9*0,8*1,6 "vodovod</t>
  </si>
  <si>
    <t>23*1*1,5 "přípojky V + K</t>
  </si>
  <si>
    <t>6</t>
  </si>
  <si>
    <t>151101101</t>
  </si>
  <si>
    <t>Zřízení příložného pažení a rozepření stěn rýh hl do 2 m</t>
  </si>
  <si>
    <t>-852487158</t>
  </si>
  <si>
    <t>23,7*1,82*2</t>
  </si>
  <si>
    <t>7</t>
  </si>
  <si>
    <t>151101102</t>
  </si>
  <si>
    <t>Zřízení příložného pažení a rozepření stěn rýh hl do 4 m</t>
  </si>
  <si>
    <t>799467696</t>
  </si>
  <si>
    <t>23,7*2,84*2</t>
  </si>
  <si>
    <t>8</t>
  </si>
  <si>
    <t>151101111</t>
  </si>
  <si>
    <t>Odstranění příložného pažení a rozepření stěn rýh hl do 2 m</t>
  </si>
  <si>
    <t>-1661651320</t>
  </si>
  <si>
    <t>9</t>
  </si>
  <si>
    <t>151101112</t>
  </si>
  <si>
    <t>Odstranění příložného pažení a rozepření stěn rýh hl do 4 m</t>
  </si>
  <si>
    <t>-772023197</t>
  </si>
  <si>
    <t>161101101</t>
  </si>
  <si>
    <t>Svislé přemístění výkopku z horniny tř. 1 až 4 hl výkopu do 2,5 m</t>
  </si>
  <si>
    <t>-1390159423</t>
  </si>
  <si>
    <t>11</t>
  </si>
  <si>
    <t>162701105</t>
  </si>
  <si>
    <t>Vodorovné přemístění do 10000 m výkopku/sypaniny z horniny tř. 1 až 4</t>
  </si>
  <si>
    <t>-153825847</t>
  </si>
  <si>
    <t>12</t>
  </si>
  <si>
    <t>171201201</t>
  </si>
  <si>
    <t>Uložení sypaniny na skládky</t>
  </si>
  <si>
    <t>-1859552033</t>
  </si>
  <si>
    <t>13</t>
  </si>
  <si>
    <t>171201211</t>
  </si>
  <si>
    <t>Poplatek za uložení stavebního odpadu - zeminy a kameniva na skládce</t>
  </si>
  <si>
    <t>t</t>
  </si>
  <si>
    <t>1734478292</t>
  </si>
  <si>
    <t>199,522*2 'Přepočtené koeficientem množství</t>
  </si>
  <si>
    <t>14</t>
  </si>
  <si>
    <t>174101101</t>
  </si>
  <si>
    <t>Zásyp jam, šachet rýh nebo kolem objektů sypaninou se zhutněním</t>
  </si>
  <si>
    <t>-1161986369</t>
  </si>
  <si>
    <t>47,4*1*(2,35-0,1-0,65-0,2) "kanalizace</t>
  </si>
  <si>
    <t>41,9*0,8*(1,6-0,1-0,5-0,2) "vodovod</t>
  </si>
  <si>
    <t>23*1*(1,5-0,1-0,55) "přípojky V + K</t>
  </si>
  <si>
    <t>M</t>
  </si>
  <si>
    <t>58331200</t>
  </si>
  <si>
    <t>štěrkopísek netříděný zásypový materiál</t>
  </si>
  <si>
    <t>-1881842939</t>
  </si>
  <si>
    <t>112,726*2 'Přepočtené koeficientem množství</t>
  </si>
  <si>
    <t>16</t>
  </si>
  <si>
    <t>175102101</t>
  </si>
  <si>
    <t>Obsypání potrubí při překopech inž sítí ručně objem do 10 m3 z hor tř. 1 až 4</t>
  </si>
  <si>
    <t>1102754147</t>
  </si>
  <si>
    <t>47,4*1*0,65 "kanalizace</t>
  </si>
  <si>
    <t>41,9*0,8*0,5 "vodovod</t>
  </si>
  <si>
    <t>23*1*0,55 "přípojky V + K</t>
  </si>
  <si>
    <t>17</t>
  </si>
  <si>
    <t>583312800</t>
  </si>
  <si>
    <t>kamenivo těžené drobné frakce 0-1</t>
  </si>
  <si>
    <t>-1881660237</t>
  </si>
  <si>
    <t>60,22*2 'Přepočtené koeficientem množství</t>
  </si>
  <si>
    <t>18</t>
  </si>
  <si>
    <t>181951102</t>
  </si>
  <si>
    <t>Úprava pláně v hornině tř. 1 až 4 se zhutněním</t>
  </si>
  <si>
    <t>452994128</t>
  </si>
  <si>
    <t>2,5*6 "zámková dlažba</t>
  </si>
  <si>
    <t>42*1,8 "asfalt</t>
  </si>
  <si>
    <t>Vodorovné konstrukce</t>
  </si>
  <si>
    <t>19</t>
  </si>
  <si>
    <t>411121221KD2</t>
  </si>
  <si>
    <t>Osazení krycích desek</t>
  </si>
  <si>
    <t>kus</t>
  </si>
  <si>
    <t>-1316509906</t>
  </si>
  <si>
    <t>20</t>
  </si>
  <si>
    <t>595-KD2</t>
  </si>
  <si>
    <t>deska KD2 500x234x45</t>
  </si>
  <si>
    <t>2042175047</t>
  </si>
  <si>
    <t>451572111</t>
  </si>
  <si>
    <t>Lože pod potrubí otevřený výkop z kameniva drobného těženého</t>
  </si>
  <si>
    <t>2119380614</t>
  </si>
  <si>
    <t>47,4*1*0,1 "kanalizace</t>
  </si>
  <si>
    <t>41,9*0,8*0,1 "vodovod</t>
  </si>
  <si>
    <t>23*1*0,1 "přípojky V + K</t>
  </si>
  <si>
    <t>22</t>
  </si>
  <si>
    <t>452112111</t>
  </si>
  <si>
    <t>Osazení betonových prstenců nebo rámů v do 100 mm</t>
  </si>
  <si>
    <t>CS ÚRS 2017 01</t>
  </si>
  <si>
    <t>2129393612</t>
  </si>
  <si>
    <t>23</t>
  </si>
  <si>
    <t>59224013</t>
  </si>
  <si>
    <t>prstenec betonový vyrovnávací ke krytu šachty 62,5x10x10 cm</t>
  </si>
  <si>
    <t>1595088673</t>
  </si>
  <si>
    <t>Komunikace pozemní</t>
  </si>
  <si>
    <t>24</t>
  </si>
  <si>
    <t>564851111</t>
  </si>
  <si>
    <t>Podklad ze štěrkodrtě ŠD tl 150 mm</t>
  </si>
  <si>
    <t>1701271988</t>
  </si>
  <si>
    <t>1,2 "šachta RŠ1</t>
  </si>
  <si>
    <t>1,3*2 "VŠ</t>
  </si>
  <si>
    <t>25</t>
  </si>
  <si>
    <t>564861111</t>
  </si>
  <si>
    <t>Podklad ze štěrkodrtě ŠD tl 200 mm</t>
  </si>
  <si>
    <t>-1460712086</t>
  </si>
  <si>
    <t>26</t>
  </si>
  <si>
    <t>566901261</t>
  </si>
  <si>
    <t>Vyspravení podkladu po překopech ing sítí plochy přes 15 m2 obalovaným kamenivem ACP (OK) tl. 100 mm</t>
  </si>
  <si>
    <t>953381116</t>
  </si>
  <si>
    <t>27</t>
  </si>
  <si>
    <t>572341112</t>
  </si>
  <si>
    <t>Vyspravení krytu komunikací po překopech plochy přes 15 m2 asfalt betonem ACO (AB) tl 70 mm</t>
  </si>
  <si>
    <t>1428884560</t>
  </si>
  <si>
    <t>28</t>
  </si>
  <si>
    <t>573111113</t>
  </si>
  <si>
    <t>Postřik živičný infiltrační s posypem z asfaltu množství 1,5 kg/m2</t>
  </si>
  <si>
    <t>534294983</t>
  </si>
  <si>
    <t>29</t>
  </si>
  <si>
    <t>573211112</t>
  </si>
  <si>
    <t>Postřik živičný spojovací z asfaltu v množství 0,70 kg/m2</t>
  </si>
  <si>
    <t>-205289989</t>
  </si>
  <si>
    <t>30</t>
  </si>
  <si>
    <t>596211210</t>
  </si>
  <si>
    <t>Kladení zámkové dlažby komunikací pro pěší tl 80 mm skupiny A pl do 50 m2</t>
  </si>
  <si>
    <t>-1919110833</t>
  </si>
  <si>
    <t>2,5*6 "zámková dlažba - položení stávající</t>
  </si>
  <si>
    <t>Trubní vedení</t>
  </si>
  <si>
    <t>31</t>
  </si>
  <si>
    <t>831362121</t>
  </si>
  <si>
    <t>Montáž potrubí z trub kameninových hrdlových s integrovaným těsněním výkop sklon do 20 % DN 250</t>
  </si>
  <si>
    <t>1504228658</t>
  </si>
  <si>
    <t>32</t>
  </si>
  <si>
    <t>59710702</t>
  </si>
  <si>
    <t>trouba kameninová glazovaná pouze uvnitř DN 250mm L2,50m spojovací systém C Třida 160</t>
  </si>
  <si>
    <t>1013668525</t>
  </si>
  <si>
    <t>47,4*1,05 'Přepočtené koeficientem množství</t>
  </si>
  <si>
    <t>33</t>
  </si>
  <si>
    <t>871-0</t>
  </si>
  <si>
    <t>Napojení potrubí DN 250 do stávající revizní šachty</t>
  </si>
  <si>
    <t>-46639529</t>
  </si>
  <si>
    <t>34</t>
  </si>
  <si>
    <t>871-01</t>
  </si>
  <si>
    <t>Zaústění přípojek do RŠ1</t>
  </si>
  <si>
    <t>-894209967</t>
  </si>
  <si>
    <t>35</t>
  </si>
  <si>
    <t>871161141</t>
  </si>
  <si>
    <t>Montáž potrubí z PE100 SDR 11 otevřený výkop svařovaných na tupo D 32 x 3,0 mm</t>
  </si>
  <si>
    <t>-657233898</t>
  </si>
  <si>
    <t>36</t>
  </si>
  <si>
    <t>28613595</t>
  </si>
  <si>
    <t>potrubí dvouvrstvé PE100 s 10% signalizační vrstvou SDR 11 32x3,0 dl 12m</t>
  </si>
  <si>
    <t>-1689809171</t>
  </si>
  <si>
    <t>23*1,05 'Přepočtené koeficientem množství</t>
  </si>
  <si>
    <t>37</t>
  </si>
  <si>
    <t>871211141</t>
  </si>
  <si>
    <t>Montáž potrubí z PE100 SDR 11 otevřený výkop svařovaných na tupo D 63 x 5,8 mm</t>
  </si>
  <si>
    <t>-826156020</t>
  </si>
  <si>
    <t>38</t>
  </si>
  <si>
    <t>28613598</t>
  </si>
  <si>
    <t>potrubí dvouvrstvé PE100 s 10% signalizační vrstvou SDR 11 63x5,8 dl 12m</t>
  </si>
  <si>
    <t>-929300115</t>
  </si>
  <si>
    <t>41,9*1,08 'Přepočtené koeficientem množství</t>
  </si>
  <si>
    <t>39</t>
  </si>
  <si>
    <t>871315211</t>
  </si>
  <si>
    <t>Kanalizační potrubí z tvrdého PVC jednovrstvé tuhost třídy SN4 DN 160</t>
  </si>
  <si>
    <t>-1044568472</t>
  </si>
  <si>
    <t>40</t>
  </si>
  <si>
    <t>877211101</t>
  </si>
  <si>
    <t>Montáž elektrospojek na vodovodním potrubí z PE trub d 63</t>
  </si>
  <si>
    <t>-62772493</t>
  </si>
  <si>
    <t>41</t>
  </si>
  <si>
    <t>28615972</t>
  </si>
  <si>
    <t>elektrospojka SDR 11 PE 100 PN 16 d 63</t>
  </si>
  <si>
    <t>-312821304</t>
  </si>
  <si>
    <t>42</t>
  </si>
  <si>
    <t>877211122</t>
  </si>
  <si>
    <t>Montáž elektro navrtávacích T-kusů s 360° odbočkou na vodovodním potrubí z PE trub d 63/32</t>
  </si>
  <si>
    <t>-640070180</t>
  </si>
  <si>
    <t>43</t>
  </si>
  <si>
    <t>28614070</t>
  </si>
  <si>
    <t>tvarovka T-kus navrtávací s ventilem, s odbočkou 360°, d 63-32</t>
  </si>
  <si>
    <t>1051767664</t>
  </si>
  <si>
    <t>44</t>
  </si>
  <si>
    <t>42291053</t>
  </si>
  <si>
    <t>souprava zemní pro navrtávací pas se šoupátkem Rd 1,5 m</t>
  </si>
  <si>
    <t>-461481256</t>
  </si>
  <si>
    <t>45</t>
  </si>
  <si>
    <t>891211112</t>
  </si>
  <si>
    <t>Montáž vodovodních šoupátek otevřený výkop DN 50</t>
  </si>
  <si>
    <t>1682612057</t>
  </si>
  <si>
    <t>46</t>
  </si>
  <si>
    <t>42221301</t>
  </si>
  <si>
    <t>šoupátko pitná voda PN10/16 DN 50 x 150 mm</t>
  </si>
  <si>
    <t>135605980</t>
  </si>
  <si>
    <t>47</t>
  </si>
  <si>
    <t>422PŘ</t>
  </si>
  <si>
    <t>Příruba</t>
  </si>
  <si>
    <t>-1545831110</t>
  </si>
  <si>
    <t>48</t>
  </si>
  <si>
    <t>42291074</t>
  </si>
  <si>
    <t>souprava zemní pro šoupátka Rd 1,5 m</t>
  </si>
  <si>
    <t>-868409419</t>
  </si>
  <si>
    <t>49</t>
  </si>
  <si>
    <t>891213321</t>
  </si>
  <si>
    <t>Montáž ventilů odvzdušňovacích přírubových DN 50</t>
  </si>
  <si>
    <t>848451298</t>
  </si>
  <si>
    <t>50</t>
  </si>
  <si>
    <t>422-OS</t>
  </si>
  <si>
    <t>Odkalovací souprava DN 50</t>
  </si>
  <si>
    <t>115118040</t>
  </si>
  <si>
    <t>51</t>
  </si>
  <si>
    <t>892233122</t>
  </si>
  <si>
    <t>Proplach a dezinfekce vodovodního potrubí DN od 40 do 70</t>
  </si>
  <si>
    <t>-1032718307</t>
  </si>
  <si>
    <t>52</t>
  </si>
  <si>
    <t>892241111</t>
  </si>
  <si>
    <t>Tlaková zkouška vodou potrubí do 80</t>
  </si>
  <si>
    <t>2104542528</t>
  </si>
  <si>
    <t>53</t>
  </si>
  <si>
    <t>892381111</t>
  </si>
  <si>
    <t>Tlaková zkouška vodou potrubí DN 250, DN 300 nebo 350</t>
  </si>
  <si>
    <t>-578172819</t>
  </si>
  <si>
    <t>54</t>
  </si>
  <si>
    <t>893811163</t>
  </si>
  <si>
    <t>Osazení vodoměrné šachty kruhové z PP samonosné pro běžné zatížení průměru do 1,2 m hloubky do 1,6 m</t>
  </si>
  <si>
    <t>836508981</t>
  </si>
  <si>
    <t>55</t>
  </si>
  <si>
    <t>56230594</t>
  </si>
  <si>
    <t>šachta vodoměrná samonosná kruhová 1,2/1,5 m</t>
  </si>
  <si>
    <t>-348379297</t>
  </si>
  <si>
    <t>56</t>
  </si>
  <si>
    <t>894-RŠ1</t>
  </si>
  <si>
    <t>Šachta RŠ1 - betonové dno + konus - provedení dle PD</t>
  </si>
  <si>
    <t>-26402431</t>
  </si>
  <si>
    <t>57</t>
  </si>
  <si>
    <t>899103111</t>
  </si>
  <si>
    <t>Osazení poklopů litinových nebo ocelových včetně rámů hmotnosti nad 100 do 150 kg</t>
  </si>
  <si>
    <t>1530654043</t>
  </si>
  <si>
    <t>58</t>
  </si>
  <si>
    <t>286617640</t>
  </si>
  <si>
    <t>revizní poklop Rexel D400 CDRE60AU</t>
  </si>
  <si>
    <t>351076818</t>
  </si>
  <si>
    <t>59</t>
  </si>
  <si>
    <t>899121102</t>
  </si>
  <si>
    <t>Osazení poklopů plastových šoupátkových</t>
  </si>
  <si>
    <t>-1764795240</t>
  </si>
  <si>
    <t>60</t>
  </si>
  <si>
    <t>56230633</t>
  </si>
  <si>
    <t>poklop uliční šoupátkový kulatý plastový PA s litinovým víkem</t>
  </si>
  <si>
    <t>-1609208547</t>
  </si>
  <si>
    <t>61</t>
  </si>
  <si>
    <t>899721111</t>
  </si>
  <si>
    <t>Signalizační vodič DN do 150 mm na potrubí PVC</t>
  </si>
  <si>
    <t>959101297</t>
  </si>
  <si>
    <t>62</t>
  </si>
  <si>
    <t>899722113</t>
  </si>
  <si>
    <t>Krytí potrubí z plastů výstražnou fólií z PVC 34cm</t>
  </si>
  <si>
    <t>285284236</t>
  </si>
  <si>
    <t>41,9+47,4</t>
  </si>
  <si>
    <t>Ostatní konstrukce a práce, bourání</t>
  </si>
  <si>
    <t>63</t>
  </si>
  <si>
    <t>916231212</t>
  </si>
  <si>
    <t>Osazení chodníkového obrubníku betonového stojatého bez boční opěry do lože z betonu prostého</t>
  </si>
  <si>
    <t>-1595971214</t>
  </si>
  <si>
    <t>64</t>
  </si>
  <si>
    <t>59217007</t>
  </si>
  <si>
    <t>obrubník betonový parkový 50x8x20cm</t>
  </si>
  <si>
    <t>-460097761</t>
  </si>
  <si>
    <t>65</t>
  </si>
  <si>
    <t>919121111</t>
  </si>
  <si>
    <t>Těsnění spár zálivkou za studena pro komůrky š 10 mm hl 20 mm s těsnicím profilem</t>
  </si>
  <si>
    <t>-487834218</t>
  </si>
  <si>
    <t>42*2</t>
  </si>
  <si>
    <t>66</t>
  </si>
  <si>
    <t>919735112</t>
  </si>
  <si>
    <t>Řezání stávajícího živičného krytu hl do 100 mm</t>
  </si>
  <si>
    <t>742000525</t>
  </si>
  <si>
    <t>997</t>
  </si>
  <si>
    <t>Přesun sutě</t>
  </si>
  <si>
    <t>67</t>
  </si>
  <si>
    <t>997221571</t>
  </si>
  <si>
    <t>Vodorovná doprava vybouraných hmot do 1 km</t>
  </si>
  <si>
    <t>92336727</t>
  </si>
  <si>
    <t>68</t>
  </si>
  <si>
    <t>997221579</t>
  </si>
  <si>
    <t>Příplatek ZKD 1 km u vodorovné dopravy vybouraných hmot</t>
  </si>
  <si>
    <t>1556334943</t>
  </si>
  <si>
    <t>29,02*9 'Přepočtené koeficientem množství</t>
  </si>
  <si>
    <t>69</t>
  </si>
  <si>
    <t>997221845</t>
  </si>
  <si>
    <t>Poplatek za uložení na skládce (skládkovné) odpadu asfaltového bez dehtu kód odpadu 170 302</t>
  </si>
  <si>
    <t>2028934108</t>
  </si>
  <si>
    <t>998</t>
  </si>
  <si>
    <t>Přesun hmot</t>
  </si>
  <si>
    <t>70</t>
  </si>
  <si>
    <t>998276101</t>
  </si>
  <si>
    <t>Přesun hmot pro trubní vedení z trub z plastických hmot otevřený výkop</t>
  </si>
  <si>
    <t>-434339999</t>
  </si>
  <si>
    <t>OST</t>
  </si>
  <si>
    <t>Ostatní</t>
  </si>
  <si>
    <t>71</t>
  </si>
  <si>
    <t>999020001</t>
  </si>
  <si>
    <t>Vytyčovací práce</t>
  </si>
  <si>
    <t>1156083712</t>
  </si>
  <si>
    <t>72</t>
  </si>
  <si>
    <t>999020002</t>
  </si>
  <si>
    <t>Geodetické zaměření</t>
  </si>
  <si>
    <t>-492444970</t>
  </si>
  <si>
    <t>73</t>
  </si>
  <si>
    <t>999020003</t>
  </si>
  <si>
    <t>Kamerová zkouška</t>
  </si>
  <si>
    <t>613101608</t>
  </si>
  <si>
    <t>74</t>
  </si>
  <si>
    <t>999020004</t>
  </si>
  <si>
    <t>Vedlejší náklady</t>
  </si>
  <si>
    <t>%</t>
  </si>
  <si>
    <t>-122964745</t>
  </si>
  <si>
    <t>18970239,2*0,05 'Přepočtené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</si>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</sst>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9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49" fontId="38" fillId="0" borderId="1" xfId="0" applyNumberFormat="1" applyFont="1" applyBorder="1" applyAlignment="1">
      <alignment horizontal="left" vertical="center" wrapText="1"/>
      <protection locked="0"/>
    </xf>
    <xf numFmtId="49" fontId="38" fillId="0" borderId="1" xfId="0" applyNumberFormat="1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vertical="center" wrapText="1"/>
      <protection locked="0"/>
    </xf>
    <xf numFmtId="0" fontId="35" fillId="0" borderId="36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center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6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1" xfId="0" applyFont="1" applyBorder="1" applyAlignment="1">
      <alignment horizontal="center" vertical="top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40" fillId="0" borderId="0" xfId="0" applyFont="1" applyAlignment="1">
      <alignment vertical="center"/>
      <protection locked="0"/>
    </xf>
    <xf numFmtId="0" fontId="37" fillId="0" borderId="1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8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7" fillId="0" borderId="34" xfId="0" applyFont="1" applyBorder="1" applyAlignment="1">
      <alignment horizontal="left"/>
      <protection locked="0"/>
    </xf>
    <xf numFmtId="0" fontId="40" fillId="0" borderId="34" xfId="0" applyFont="1" applyBorder="1" applyAlignment="1"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/>
      <c r="BS2" s="21" t="s">
        <v>8</v>
      </c>
      <c r="BT2" s="21" t="s">
        <v>9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ht="36.96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" t="s">
        <v>16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8"/>
      <c r="BE5" s="33" t="s">
        <v>17</v>
      </c>
      <c r="BS5" s="21" t="s">
        <v>8</v>
      </c>
    </row>
    <row r="6" ht="36.96" customHeight="1">
      <c r="B6" s="25"/>
      <c r="C6" s="26"/>
      <c r="D6" s="34" t="s">
        <v>18</v>
      </c>
      <c r="E6" s="26"/>
      <c r="F6" s="26"/>
      <c r="G6" s="26"/>
      <c r="H6" s="26"/>
      <c r="I6" s="26"/>
      <c r="J6" s="26"/>
      <c r="K6" s="35" t="s">
        <v>19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8"/>
      <c r="BE6" s="36"/>
      <c r="BS6" s="21" t="s">
        <v>8</v>
      </c>
    </row>
    <row r="7" ht="14.4" customHeight="1">
      <c r="B7" s="25"/>
      <c r="C7" s="26"/>
      <c r="D7" s="37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7" t="s">
        <v>22</v>
      </c>
      <c r="AL7" s="26"/>
      <c r="AM7" s="26"/>
      <c r="AN7" s="32" t="s">
        <v>21</v>
      </c>
      <c r="AO7" s="26"/>
      <c r="AP7" s="26"/>
      <c r="AQ7" s="28"/>
      <c r="BE7" s="36"/>
      <c r="BS7" s="21" t="s">
        <v>8</v>
      </c>
    </row>
    <row r="8" ht="14.4" customHeight="1">
      <c r="B8" s="25"/>
      <c r="C8" s="26"/>
      <c r="D8" s="37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7" t="s">
        <v>25</v>
      </c>
      <c r="AL8" s="26"/>
      <c r="AM8" s="26"/>
      <c r="AN8" s="38" t="s">
        <v>26</v>
      </c>
      <c r="AO8" s="26"/>
      <c r="AP8" s="26"/>
      <c r="AQ8" s="28"/>
      <c r="BE8" s="36"/>
      <c r="BS8" s="21" t="s">
        <v>8</v>
      </c>
    </row>
    <row r="9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6"/>
      <c r="BS9" s="21" t="s">
        <v>8</v>
      </c>
    </row>
    <row r="10" ht="14.4" customHeight="1">
      <c r="B10" s="25"/>
      <c r="C10" s="26"/>
      <c r="D10" s="37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7" t="s">
        <v>28</v>
      </c>
      <c r="AL10" s="26"/>
      <c r="AM10" s="26"/>
      <c r="AN10" s="32" t="s">
        <v>21</v>
      </c>
      <c r="AO10" s="26"/>
      <c r="AP10" s="26"/>
      <c r="AQ10" s="28"/>
      <c r="BE10" s="36"/>
      <c r="BS10" s="21" t="s">
        <v>8</v>
      </c>
    </row>
    <row r="11" ht="18.48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7" t="s">
        <v>30</v>
      </c>
      <c r="AL11" s="26"/>
      <c r="AM11" s="26"/>
      <c r="AN11" s="32" t="s">
        <v>21</v>
      </c>
      <c r="AO11" s="26"/>
      <c r="AP11" s="26"/>
      <c r="AQ11" s="28"/>
      <c r="BE11" s="36"/>
      <c r="BS11" s="21" t="s">
        <v>8</v>
      </c>
    </row>
    <row r="12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6"/>
      <c r="BS12" s="21" t="s">
        <v>8</v>
      </c>
    </row>
    <row r="13" ht="14.4" customHeight="1">
      <c r="B13" s="25"/>
      <c r="C13" s="26"/>
      <c r="D13" s="37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7" t="s">
        <v>28</v>
      </c>
      <c r="AL13" s="26"/>
      <c r="AM13" s="26"/>
      <c r="AN13" s="39" t="s">
        <v>32</v>
      </c>
      <c r="AO13" s="26"/>
      <c r="AP13" s="26"/>
      <c r="AQ13" s="28"/>
      <c r="BE13" s="36"/>
      <c r="BS13" s="21" t="s">
        <v>8</v>
      </c>
    </row>
    <row r="14">
      <c r="B14" s="25"/>
      <c r="C14" s="26"/>
      <c r="D14" s="26"/>
      <c r="E14" s="39" t="s">
        <v>32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7" t="s">
        <v>30</v>
      </c>
      <c r="AL14" s="26"/>
      <c r="AM14" s="26"/>
      <c r="AN14" s="39" t="s">
        <v>32</v>
      </c>
      <c r="AO14" s="26"/>
      <c r="AP14" s="26"/>
      <c r="AQ14" s="28"/>
      <c r="BE14" s="36"/>
      <c r="BS14" s="21" t="s">
        <v>8</v>
      </c>
    </row>
    <row r="15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6"/>
      <c r="BS15" s="21" t="s">
        <v>6</v>
      </c>
    </row>
    <row r="16" ht="14.4" customHeight="1">
      <c r="B16" s="25"/>
      <c r="C16" s="26"/>
      <c r="D16" s="37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7" t="s">
        <v>28</v>
      </c>
      <c r="AL16" s="26"/>
      <c r="AM16" s="26"/>
      <c r="AN16" s="32" t="s">
        <v>21</v>
      </c>
      <c r="AO16" s="26"/>
      <c r="AP16" s="26"/>
      <c r="AQ16" s="28"/>
      <c r="BE16" s="36"/>
      <c r="BS16" s="21" t="s">
        <v>6</v>
      </c>
    </row>
    <row r="17" ht="18.48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7" t="s">
        <v>30</v>
      </c>
      <c r="AL17" s="26"/>
      <c r="AM17" s="26"/>
      <c r="AN17" s="32" t="s">
        <v>21</v>
      </c>
      <c r="AO17" s="26"/>
      <c r="AP17" s="26"/>
      <c r="AQ17" s="28"/>
      <c r="BE17" s="36"/>
      <c r="BS17" s="21" t="s">
        <v>35</v>
      </c>
    </row>
    <row r="18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6"/>
      <c r="BS18" s="21" t="s">
        <v>8</v>
      </c>
    </row>
    <row r="19" ht="14.4" customHeight="1">
      <c r="B19" s="25"/>
      <c r="C19" s="26"/>
      <c r="D19" s="37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6"/>
      <c r="BS19" s="21" t="s">
        <v>8</v>
      </c>
    </row>
    <row r="20" ht="16.5" customHeight="1">
      <c r="B20" s="25"/>
      <c r="C20" s="26"/>
      <c r="D20" s="26"/>
      <c r="E20" s="41" t="s">
        <v>21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26"/>
      <c r="AP20" s="26"/>
      <c r="AQ20" s="28"/>
      <c r="BE20" s="36"/>
      <c r="BS20" s="21" t="s">
        <v>35</v>
      </c>
    </row>
    <row r="2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6"/>
    </row>
    <row r="22" ht="6.96" customHeight="1">
      <c r="B22" s="25"/>
      <c r="C22" s="2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26"/>
      <c r="AQ22" s="28"/>
      <c r="BE22" s="36"/>
    </row>
    <row r="23" s="1" customFormat="1" ht="25.92" customHeight="1">
      <c r="B23" s="43"/>
      <c r="C23" s="44"/>
      <c r="D23" s="45" t="s">
        <v>37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>
        <f>ROUND(AG51,2)</f>
        <v>0</v>
      </c>
      <c r="AL23" s="46"/>
      <c r="AM23" s="46"/>
      <c r="AN23" s="46"/>
      <c r="AO23" s="46"/>
      <c r="AP23" s="44"/>
      <c r="AQ23" s="48"/>
      <c r="BE23" s="36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8"/>
      <c r="BE24" s="36"/>
    </row>
    <row r="25" s="1" customForma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9" t="s">
        <v>38</v>
      </c>
      <c r="M25" s="49"/>
      <c r="N25" s="49"/>
      <c r="O25" s="49"/>
      <c r="P25" s="44"/>
      <c r="Q25" s="44"/>
      <c r="R25" s="44"/>
      <c r="S25" s="44"/>
      <c r="T25" s="44"/>
      <c r="U25" s="44"/>
      <c r="V25" s="44"/>
      <c r="W25" s="49" t="s">
        <v>39</v>
      </c>
      <c r="X25" s="49"/>
      <c r="Y25" s="49"/>
      <c r="Z25" s="49"/>
      <c r="AA25" s="49"/>
      <c r="AB25" s="49"/>
      <c r="AC25" s="49"/>
      <c r="AD25" s="49"/>
      <c r="AE25" s="49"/>
      <c r="AF25" s="44"/>
      <c r="AG25" s="44"/>
      <c r="AH25" s="44"/>
      <c r="AI25" s="44"/>
      <c r="AJ25" s="44"/>
      <c r="AK25" s="49" t="s">
        <v>40</v>
      </c>
      <c r="AL25" s="49"/>
      <c r="AM25" s="49"/>
      <c r="AN25" s="49"/>
      <c r="AO25" s="49"/>
      <c r="AP25" s="44"/>
      <c r="AQ25" s="48"/>
      <c r="BE25" s="36"/>
    </row>
    <row r="26" s="2" customFormat="1" ht="14.4" customHeight="1">
      <c r="B26" s="50"/>
      <c r="C26" s="51"/>
      <c r="D26" s="52" t="s">
        <v>41</v>
      </c>
      <c r="E26" s="51"/>
      <c r="F26" s="52" t="s">
        <v>42</v>
      </c>
      <c r="G26" s="51"/>
      <c r="H26" s="51"/>
      <c r="I26" s="51"/>
      <c r="J26" s="51"/>
      <c r="K26" s="51"/>
      <c r="L26" s="53">
        <v>0.20999999999999999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4">
        <f>ROUND(AZ51,2)</f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4">
        <f>ROUND(AV51,2)</f>
        <v>0</v>
      </c>
      <c r="AL26" s="51"/>
      <c r="AM26" s="51"/>
      <c r="AN26" s="51"/>
      <c r="AO26" s="51"/>
      <c r="AP26" s="51"/>
      <c r="AQ26" s="55"/>
      <c r="BE26" s="36"/>
    </row>
    <row r="27" s="2" customFormat="1" ht="14.4" customHeight="1">
      <c r="B27" s="50"/>
      <c r="C27" s="51"/>
      <c r="D27" s="51"/>
      <c r="E27" s="51"/>
      <c r="F27" s="52" t="s">
        <v>43</v>
      </c>
      <c r="G27" s="51"/>
      <c r="H27" s="51"/>
      <c r="I27" s="51"/>
      <c r="J27" s="51"/>
      <c r="K27" s="51"/>
      <c r="L27" s="53">
        <v>0.14999999999999999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4">
        <f>ROUND(BA51,2)</f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4">
        <f>ROUND(AW51,2)</f>
        <v>0</v>
      </c>
      <c r="AL27" s="51"/>
      <c r="AM27" s="51"/>
      <c r="AN27" s="51"/>
      <c r="AO27" s="51"/>
      <c r="AP27" s="51"/>
      <c r="AQ27" s="55"/>
      <c r="BE27" s="36"/>
    </row>
    <row r="28" hidden="1" s="2" customFormat="1" ht="14.4" customHeight="1">
      <c r="B28" s="50"/>
      <c r="C28" s="51"/>
      <c r="D28" s="51"/>
      <c r="E28" s="51"/>
      <c r="F28" s="52" t="s">
        <v>44</v>
      </c>
      <c r="G28" s="51"/>
      <c r="H28" s="51"/>
      <c r="I28" s="51"/>
      <c r="J28" s="51"/>
      <c r="K28" s="51"/>
      <c r="L28" s="53">
        <v>0.20999999999999999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4">
        <f>ROUND(BB51,2)</f>
        <v>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4">
        <v>0</v>
      </c>
      <c r="AL28" s="51"/>
      <c r="AM28" s="51"/>
      <c r="AN28" s="51"/>
      <c r="AO28" s="51"/>
      <c r="AP28" s="51"/>
      <c r="AQ28" s="55"/>
      <c r="BE28" s="36"/>
    </row>
    <row r="29" hidden="1" s="2" customFormat="1" ht="14.4" customHeight="1">
      <c r="B29" s="50"/>
      <c r="C29" s="51"/>
      <c r="D29" s="51"/>
      <c r="E29" s="51"/>
      <c r="F29" s="52" t="s">
        <v>45</v>
      </c>
      <c r="G29" s="51"/>
      <c r="H29" s="51"/>
      <c r="I29" s="51"/>
      <c r="J29" s="51"/>
      <c r="K29" s="51"/>
      <c r="L29" s="53">
        <v>0.14999999999999999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4">
        <f>ROUND(BC51,2)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4">
        <v>0</v>
      </c>
      <c r="AL29" s="51"/>
      <c r="AM29" s="51"/>
      <c r="AN29" s="51"/>
      <c r="AO29" s="51"/>
      <c r="AP29" s="51"/>
      <c r="AQ29" s="55"/>
      <c r="BE29" s="36"/>
    </row>
    <row r="30" hidden="1" s="2" customFormat="1" ht="14.4" customHeight="1">
      <c r="B30" s="50"/>
      <c r="C30" s="51"/>
      <c r="D30" s="51"/>
      <c r="E30" s="51"/>
      <c r="F30" s="52" t="s">
        <v>46</v>
      </c>
      <c r="G30" s="51"/>
      <c r="H30" s="51"/>
      <c r="I30" s="51"/>
      <c r="J30" s="51"/>
      <c r="K30" s="51"/>
      <c r="L30" s="53">
        <v>0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4">
        <f>ROUND(BD51,2)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4">
        <v>0</v>
      </c>
      <c r="AL30" s="51"/>
      <c r="AM30" s="51"/>
      <c r="AN30" s="51"/>
      <c r="AO30" s="51"/>
      <c r="AP30" s="51"/>
      <c r="AQ30" s="55"/>
      <c r="BE30" s="36"/>
    </row>
    <row r="31" s="1" customFormat="1" ht="6.96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8"/>
      <c r="BE31" s="36"/>
    </row>
    <row r="32" s="1" customFormat="1" ht="25.92" customHeight="1">
      <c r="B32" s="43"/>
      <c r="C32" s="56"/>
      <c r="D32" s="57" t="s">
        <v>47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 t="s">
        <v>48</v>
      </c>
      <c r="U32" s="58"/>
      <c r="V32" s="58"/>
      <c r="W32" s="58"/>
      <c r="X32" s="60" t="s">
        <v>49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61">
        <f>SUM(AK23:AK30)</f>
        <v>0</v>
      </c>
      <c r="AL32" s="58"/>
      <c r="AM32" s="58"/>
      <c r="AN32" s="58"/>
      <c r="AO32" s="62"/>
      <c r="AP32" s="56"/>
      <c r="AQ32" s="63"/>
      <c r="BE32" s="36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8"/>
    </row>
    <row r="34" s="1" customFormat="1" ht="6.96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</row>
    <row r="38" s="1" customFormat="1" ht="6.96" customHeigh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="1" customFormat="1" ht="36.96" customHeight="1">
      <c r="B39" s="43"/>
      <c r="C39" s="70" t="s">
        <v>50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69"/>
    </row>
    <row r="40" s="1" customFormat="1" ht="6.96" customHeight="1">
      <c r="B40" s="4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69"/>
    </row>
    <row r="41" s="3" customFormat="1" ht="14.4" customHeight="1">
      <c r="B41" s="72"/>
      <c r="C41" s="73" t="s">
        <v>15</v>
      </c>
      <c r="D41" s="74"/>
      <c r="E41" s="74"/>
      <c r="F41" s="74"/>
      <c r="G41" s="74"/>
      <c r="H41" s="74"/>
      <c r="I41" s="74"/>
      <c r="J41" s="74"/>
      <c r="K41" s="74"/>
      <c r="L41" s="74" t="str">
        <f>K5</f>
        <v>Y243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</row>
    <row r="42" s="4" customFormat="1" ht="36.96" customHeight="1">
      <c r="B42" s="76"/>
      <c r="C42" s="77" t="s">
        <v>18</v>
      </c>
      <c r="D42" s="78"/>
      <c r="E42" s="78"/>
      <c r="F42" s="78"/>
      <c r="G42" s="78"/>
      <c r="H42" s="78"/>
      <c r="I42" s="78"/>
      <c r="J42" s="78"/>
      <c r="K42" s="78"/>
      <c r="L42" s="79" t="str">
        <f>K6</f>
        <v>Gsteining II.obytná zóna Sokolov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80"/>
    </row>
    <row r="43" s="1" customFormat="1" ht="6.96" customHeight="1">
      <c r="B43" s="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69"/>
    </row>
    <row r="44" s="1" customFormat="1">
      <c r="B44" s="43"/>
      <c r="C44" s="73" t="s">
        <v>23</v>
      </c>
      <c r="D44" s="71"/>
      <c r="E44" s="71"/>
      <c r="F44" s="71"/>
      <c r="G44" s="71"/>
      <c r="H44" s="71"/>
      <c r="I44" s="71"/>
      <c r="J44" s="71"/>
      <c r="K44" s="71"/>
      <c r="L44" s="81" t="str">
        <f>IF(K8="","",K8)</f>
        <v>Sokolov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3" t="s">
        <v>25</v>
      </c>
      <c r="AJ44" s="71"/>
      <c r="AK44" s="71"/>
      <c r="AL44" s="71"/>
      <c r="AM44" s="82" t="str">
        <f>IF(AN8= "","",AN8)</f>
        <v>2. 9. 2018</v>
      </c>
      <c r="AN44" s="82"/>
      <c r="AO44" s="71"/>
      <c r="AP44" s="71"/>
      <c r="AQ44" s="71"/>
      <c r="AR44" s="69"/>
    </row>
    <row r="45" s="1" customFormat="1" ht="6.96" customHeight="1">
      <c r="B45" s="4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69"/>
    </row>
    <row r="46" s="1" customFormat="1">
      <c r="B46" s="43"/>
      <c r="C46" s="73" t="s">
        <v>27</v>
      </c>
      <c r="D46" s="71"/>
      <c r="E46" s="71"/>
      <c r="F46" s="71"/>
      <c r="G46" s="71"/>
      <c r="H46" s="71"/>
      <c r="I46" s="71"/>
      <c r="J46" s="71"/>
      <c r="K46" s="71"/>
      <c r="L46" s="74" t="str">
        <f>IF(E11= "","",E11)</f>
        <v>Město Sokolov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3" t="s">
        <v>33</v>
      </c>
      <c r="AJ46" s="71"/>
      <c r="AK46" s="71"/>
      <c r="AL46" s="71"/>
      <c r="AM46" s="74" t="str">
        <f>IF(E17="","",E17)</f>
        <v>Stejskal Pavel</v>
      </c>
      <c r="AN46" s="74"/>
      <c r="AO46" s="74"/>
      <c r="AP46" s="74"/>
      <c r="AQ46" s="71"/>
      <c r="AR46" s="69"/>
      <c r="AS46" s="83" t="s">
        <v>51</v>
      </c>
      <c r="AT46" s="84"/>
      <c r="AU46" s="85"/>
      <c r="AV46" s="85"/>
      <c r="AW46" s="85"/>
      <c r="AX46" s="85"/>
      <c r="AY46" s="85"/>
      <c r="AZ46" s="85"/>
      <c r="BA46" s="85"/>
      <c r="BB46" s="85"/>
      <c r="BC46" s="85"/>
      <c r="BD46" s="86"/>
    </row>
    <row r="47" s="1" customFormat="1">
      <c r="B47" s="43"/>
      <c r="C47" s="73" t="s">
        <v>31</v>
      </c>
      <c r="D47" s="71"/>
      <c r="E47" s="71"/>
      <c r="F47" s="71"/>
      <c r="G47" s="71"/>
      <c r="H47" s="71"/>
      <c r="I47" s="71"/>
      <c r="J47" s="71"/>
      <c r="K47" s="71"/>
      <c r="L47" s="74" t="str">
        <f>IF(E14= "Vyplň údaj","",E14)</f>
        <v/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69"/>
      <c r="AS47" s="87"/>
      <c r="AT47" s="88"/>
      <c r="AU47" s="89"/>
      <c r="AV47" s="89"/>
      <c r="AW47" s="89"/>
      <c r="AX47" s="89"/>
      <c r="AY47" s="89"/>
      <c r="AZ47" s="89"/>
      <c r="BA47" s="89"/>
      <c r="BB47" s="89"/>
      <c r="BC47" s="89"/>
      <c r="BD47" s="90"/>
    </row>
    <row r="48" s="1" customFormat="1" ht="10.8" customHeight="1">
      <c r="B48" s="4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69"/>
      <c r="AS48" s="91"/>
      <c r="AT48" s="52"/>
      <c r="AU48" s="44"/>
      <c r="AV48" s="44"/>
      <c r="AW48" s="44"/>
      <c r="AX48" s="44"/>
      <c r="AY48" s="44"/>
      <c r="AZ48" s="44"/>
      <c r="BA48" s="44"/>
      <c r="BB48" s="44"/>
      <c r="BC48" s="44"/>
      <c r="BD48" s="92"/>
    </row>
    <row r="49" s="1" customFormat="1" ht="29.28" customHeight="1">
      <c r="B49" s="43"/>
      <c r="C49" s="93" t="s">
        <v>52</v>
      </c>
      <c r="D49" s="94"/>
      <c r="E49" s="94"/>
      <c r="F49" s="94"/>
      <c r="G49" s="94"/>
      <c r="H49" s="95"/>
      <c r="I49" s="96" t="s">
        <v>53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7" t="s">
        <v>54</v>
      </c>
      <c r="AH49" s="94"/>
      <c r="AI49" s="94"/>
      <c r="AJ49" s="94"/>
      <c r="AK49" s="94"/>
      <c r="AL49" s="94"/>
      <c r="AM49" s="94"/>
      <c r="AN49" s="96" t="s">
        <v>55</v>
      </c>
      <c r="AO49" s="94"/>
      <c r="AP49" s="94"/>
      <c r="AQ49" s="98" t="s">
        <v>56</v>
      </c>
      <c r="AR49" s="69"/>
      <c r="AS49" s="99" t="s">
        <v>57</v>
      </c>
      <c r="AT49" s="100" t="s">
        <v>58</v>
      </c>
      <c r="AU49" s="100" t="s">
        <v>59</v>
      </c>
      <c r="AV49" s="100" t="s">
        <v>60</v>
      </c>
      <c r="AW49" s="100" t="s">
        <v>61</v>
      </c>
      <c r="AX49" s="100" t="s">
        <v>62</v>
      </c>
      <c r="AY49" s="100" t="s">
        <v>63</v>
      </c>
      <c r="AZ49" s="100" t="s">
        <v>64</v>
      </c>
      <c r="BA49" s="100" t="s">
        <v>65</v>
      </c>
      <c r="BB49" s="100" t="s">
        <v>66</v>
      </c>
      <c r="BC49" s="100" t="s">
        <v>67</v>
      </c>
      <c r="BD49" s="101" t="s">
        <v>68</v>
      </c>
    </row>
    <row r="50" s="1" customFormat="1" ht="10.8" customHeight="1">
      <c r="B50" s="4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69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  <row r="51" s="4" customFormat="1" ht="32.4" customHeight="1">
      <c r="B51" s="76"/>
      <c r="C51" s="105" t="s">
        <v>69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>
        <f>ROUND(AG52,2)</f>
        <v>0</v>
      </c>
      <c r="AH51" s="107"/>
      <c r="AI51" s="107"/>
      <c r="AJ51" s="107"/>
      <c r="AK51" s="107"/>
      <c r="AL51" s="107"/>
      <c r="AM51" s="107"/>
      <c r="AN51" s="108">
        <f>SUM(AG51,AT51)</f>
        <v>0</v>
      </c>
      <c r="AO51" s="108"/>
      <c r="AP51" s="108"/>
      <c r="AQ51" s="109" t="s">
        <v>21</v>
      </c>
      <c r="AR51" s="80"/>
      <c r="AS51" s="110">
        <f>ROUND(AS52,2)</f>
        <v>0</v>
      </c>
      <c r="AT51" s="111">
        <f>ROUND(SUM(AV51:AW51),2)</f>
        <v>0</v>
      </c>
      <c r="AU51" s="112">
        <f>ROUND(AU52,5)</f>
        <v>0</v>
      </c>
      <c r="AV51" s="111">
        <f>ROUND(AZ51*L26,2)</f>
        <v>0</v>
      </c>
      <c r="AW51" s="111">
        <f>ROUND(BA51*L27,2)</f>
        <v>0</v>
      </c>
      <c r="AX51" s="111">
        <f>ROUND(BB51*L26,2)</f>
        <v>0</v>
      </c>
      <c r="AY51" s="111">
        <f>ROUND(BC51*L27,2)</f>
        <v>0</v>
      </c>
      <c r="AZ51" s="111">
        <f>ROUND(AZ52,2)</f>
        <v>0</v>
      </c>
      <c r="BA51" s="111">
        <f>ROUND(BA52,2)</f>
        <v>0</v>
      </c>
      <c r="BB51" s="111">
        <f>ROUND(BB52,2)</f>
        <v>0</v>
      </c>
      <c r="BC51" s="111">
        <f>ROUND(BC52,2)</f>
        <v>0</v>
      </c>
      <c r="BD51" s="113">
        <f>ROUND(BD52,2)</f>
        <v>0</v>
      </c>
      <c r="BS51" s="114" t="s">
        <v>70</v>
      </c>
      <c r="BT51" s="114" t="s">
        <v>71</v>
      </c>
      <c r="BU51" s="115" t="s">
        <v>72</v>
      </c>
      <c r="BV51" s="114" t="s">
        <v>73</v>
      </c>
      <c r="BW51" s="114" t="s">
        <v>7</v>
      </c>
      <c r="BX51" s="114" t="s">
        <v>74</v>
      </c>
      <c r="CL51" s="114" t="s">
        <v>21</v>
      </c>
    </row>
    <row r="52" s="5" customFormat="1" ht="16.5" customHeight="1">
      <c r="A52" s="116" t="s">
        <v>75</v>
      </c>
      <c r="B52" s="117"/>
      <c r="C52" s="118"/>
      <c r="D52" s="119" t="s">
        <v>76</v>
      </c>
      <c r="E52" s="119"/>
      <c r="F52" s="119"/>
      <c r="G52" s="119"/>
      <c r="H52" s="119"/>
      <c r="I52" s="120"/>
      <c r="J52" s="119" t="s">
        <v>77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21">
        <f>'10 - Prodoužení vodovodu ...'!J27</f>
        <v>0</v>
      </c>
      <c r="AH52" s="120"/>
      <c r="AI52" s="120"/>
      <c r="AJ52" s="120"/>
      <c r="AK52" s="120"/>
      <c r="AL52" s="120"/>
      <c r="AM52" s="120"/>
      <c r="AN52" s="121">
        <f>SUM(AG52,AT52)</f>
        <v>0</v>
      </c>
      <c r="AO52" s="120"/>
      <c r="AP52" s="120"/>
      <c r="AQ52" s="122" t="s">
        <v>78</v>
      </c>
      <c r="AR52" s="123"/>
      <c r="AS52" s="124">
        <v>0</v>
      </c>
      <c r="AT52" s="125">
        <f>ROUND(SUM(AV52:AW52),2)</f>
        <v>0</v>
      </c>
      <c r="AU52" s="126">
        <f>'10 - Prodoužení vodovodu ...'!P85</f>
        <v>0</v>
      </c>
      <c r="AV52" s="125">
        <f>'10 - Prodoužení vodovodu ...'!J30</f>
        <v>0</v>
      </c>
      <c r="AW52" s="125">
        <f>'10 - Prodoužení vodovodu ...'!J31</f>
        <v>0</v>
      </c>
      <c r="AX52" s="125">
        <f>'10 - Prodoužení vodovodu ...'!J32</f>
        <v>0</v>
      </c>
      <c r="AY52" s="125">
        <f>'10 - Prodoužení vodovodu ...'!J33</f>
        <v>0</v>
      </c>
      <c r="AZ52" s="125">
        <f>'10 - Prodoužení vodovodu ...'!F30</f>
        <v>0</v>
      </c>
      <c r="BA52" s="125">
        <f>'10 - Prodoužení vodovodu ...'!F31</f>
        <v>0</v>
      </c>
      <c r="BB52" s="125">
        <f>'10 - Prodoužení vodovodu ...'!F32</f>
        <v>0</v>
      </c>
      <c r="BC52" s="125">
        <f>'10 - Prodoužení vodovodu ...'!F33</f>
        <v>0</v>
      </c>
      <c r="BD52" s="127">
        <f>'10 - Prodoužení vodovodu ...'!F34</f>
        <v>0</v>
      </c>
      <c r="BT52" s="128" t="s">
        <v>79</v>
      </c>
      <c r="BV52" s="128" t="s">
        <v>73</v>
      </c>
      <c r="BW52" s="128" t="s">
        <v>80</v>
      </c>
      <c r="BX52" s="128" t="s">
        <v>7</v>
      </c>
      <c r="CL52" s="128" t="s">
        <v>21</v>
      </c>
      <c r="CM52" s="128" t="s">
        <v>81</v>
      </c>
    </row>
    <row r="53" s="1" customFormat="1" ht="30" customHeight="1">
      <c r="B53" s="43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69"/>
    </row>
    <row r="54" s="1" customFormat="1" ht="6.96" customHeight="1"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9"/>
    </row>
  </sheetData>
  <sheetProtection sheet="1" formatColumns="0" formatRows="0" objects="1" scenarios="1" spinCount="100000" saltValue="MDuWn0LP9Cn4GWE46nqSfOAOs39JXpj+Br68MwNEYV421rFOzK8G+CwEpc0D462dZTLydFGXiA6fDDrsaTIVNA==" hashValue="Ibl6Hf6kpdXiapWQhpTlq9h/f+yCzVnIZoaW6nU2AWwdlUXuTg738YhBMIydr0YHy5GclXVfGaZR+Ir2xMQXMw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0 - Prodoužení vodovodu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30"/>
      <c r="C1" s="130"/>
      <c r="D1" s="131" t="s">
        <v>1</v>
      </c>
      <c r="E1" s="130"/>
      <c r="F1" s="132" t="s">
        <v>82</v>
      </c>
      <c r="G1" s="132" t="s">
        <v>83</v>
      </c>
      <c r="H1" s="132"/>
      <c r="I1" s="133"/>
      <c r="J1" s="132" t="s">
        <v>84</v>
      </c>
      <c r="K1" s="131" t="s">
        <v>85</v>
      </c>
      <c r="L1" s="132" t="s">
        <v>86</v>
      </c>
      <c r="M1" s="132"/>
      <c r="N1" s="132"/>
      <c r="O1" s="132"/>
      <c r="P1" s="132"/>
      <c r="Q1" s="132"/>
      <c r="R1" s="132"/>
      <c r="S1" s="132"/>
      <c r="T1" s="132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80</v>
      </c>
    </row>
    <row r="3" ht="6.96" customHeight="1">
      <c r="B3" s="22"/>
      <c r="C3" s="23"/>
      <c r="D3" s="23"/>
      <c r="E3" s="23"/>
      <c r="F3" s="23"/>
      <c r="G3" s="23"/>
      <c r="H3" s="23"/>
      <c r="I3" s="134"/>
      <c r="J3" s="23"/>
      <c r="K3" s="24"/>
      <c r="AT3" s="21" t="s">
        <v>81</v>
      </c>
    </row>
    <row r="4" ht="36.96" customHeight="1">
      <c r="B4" s="25"/>
      <c r="C4" s="26"/>
      <c r="D4" s="27" t="s">
        <v>87</v>
      </c>
      <c r="E4" s="26"/>
      <c r="F4" s="26"/>
      <c r="G4" s="26"/>
      <c r="H4" s="26"/>
      <c r="I4" s="135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5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35"/>
      <c r="J6" s="26"/>
      <c r="K6" s="28"/>
    </row>
    <row r="7" ht="16.5" customHeight="1">
      <c r="B7" s="25"/>
      <c r="C7" s="26"/>
      <c r="D7" s="26"/>
      <c r="E7" s="136" t="str">
        <f>'Rekapitulace stavby'!K6</f>
        <v>Gsteining II.obytná zóna Sokolov</v>
      </c>
      <c r="F7" s="37"/>
      <c r="G7" s="37"/>
      <c r="H7" s="37"/>
      <c r="I7" s="135"/>
      <c r="J7" s="26"/>
      <c r="K7" s="28"/>
    </row>
    <row r="8" s="1" customFormat="1">
      <c r="B8" s="43"/>
      <c r="C8" s="44"/>
      <c r="D8" s="37" t="s">
        <v>88</v>
      </c>
      <c r="E8" s="44"/>
      <c r="F8" s="44"/>
      <c r="G8" s="44"/>
      <c r="H8" s="44"/>
      <c r="I8" s="137"/>
      <c r="J8" s="44"/>
      <c r="K8" s="48"/>
    </row>
    <row r="9" s="1" customFormat="1" ht="36.96" customHeight="1">
      <c r="B9" s="43"/>
      <c r="C9" s="44"/>
      <c r="D9" s="44"/>
      <c r="E9" s="138" t="s">
        <v>89</v>
      </c>
      <c r="F9" s="44"/>
      <c r="G9" s="44"/>
      <c r="H9" s="44"/>
      <c r="I9" s="137"/>
      <c r="J9" s="44"/>
      <c r="K9" s="48"/>
    </row>
    <row r="10" s="1" customFormat="1">
      <c r="B10" s="43"/>
      <c r="C10" s="44"/>
      <c r="D10" s="44"/>
      <c r="E10" s="44"/>
      <c r="F10" s="44"/>
      <c r="G10" s="44"/>
      <c r="H10" s="44"/>
      <c r="I10" s="137"/>
      <c r="J10" s="44"/>
      <c r="K10" s="48"/>
    </row>
    <row r="11" s="1" customFormat="1" ht="14.4" customHeight="1">
      <c r="B11" s="43"/>
      <c r="C11" s="44"/>
      <c r="D11" s="37" t="s">
        <v>20</v>
      </c>
      <c r="E11" s="44"/>
      <c r="F11" s="32" t="s">
        <v>21</v>
      </c>
      <c r="G11" s="44"/>
      <c r="H11" s="44"/>
      <c r="I11" s="139" t="s">
        <v>22</v>
      </c>
      <c r="J11" s="32" t="s">
        <v>21</v>
      </c>
      <c r="K11" s="48"/>
    </row>
    <row r="12" s="1" customFormat="1" ht="14.4" customHeight="1">
      <c r="B12" s="43"/>
      <c r="C12" s="44"/>
      <c r="D12" s="37" t="s">
        <v>23</v>
      </c>
      <c r="E12" s="44"/>
      <c r="F12" s="32" t="s">
        <v>24</v>
      </c>
      <c r="G12" s="44"/>
      <c r="H12" s="44"/>
      <c r="I12" s="139" t="s">
        <v>25</v>
      </c>
      <c r="J12" s="140" t="str">
        <f>'Rekapitulace stavby'!AN8</f>
        <v>2. 9. 2018</v>
      </c>
      <c r="K12" s="48"/>
    </row>
    <row r="13" s="1" customFormat="1" ht="10.8" customHeight="1">
      <c r="B13" s="43"/>
      <c r="C13" s="44"/>
      <c r="D13" s="44"/>
      <c r="E13" s="44"/>
      <c r="F13" s="44"/>
      <c r="G13" s="44"/>
      <c r="H13" s="44"/>
      <c r="I13" s="137"/>
      <c r="J13" s="44"/>
      <c r="K13" s="48"/>
    </row>
    <row r="14" s="1" customFormat="1" ht="14.4" customHeight="1">
      <c r="B14" s="43"/>
      <c r="C14" s="44"/>
      <c r="D14" s="37" t="s">
        <v>27</v>
      </c>
      <c r="E14" s="44"/>
      <c r="F14" s="44"/>
      <c r="G14" s="44"/>
      <c r="H14" s="44"/>
      <c r="I14" s="139" t="s">
        <v>28</v>
      </c>
      <c r="J14" s="32" t="s">
        <v>21</v>
      </c>
      <c r="K14" s="48"/>
    </row>
    <row r="15" s="1" customFormat="1" ht="18" customHeight="1">
      <c r="B15" s="43"/>
      <c r="C15" s="44"/>
      <c r="D15" s="44"/>
      <c r="E15" s="32" t="s">
        <v>29</v>
      </c>
      <c r="F15" s="44"/>
      <c r="G15" s="44"/>
      <c r="H15" s="44"/>
      <c r="I15" s="139" t="s">
        <v>30</v>
      </c>
      <c r="J15" s="32" t="s">
        <v>21</v>
      </c>
      <c r="K15" s="48"/>
    </row>
    <row r="16" s="1" customFormat="1" ht="6.96" customHeight="1">
      <c r="B16" s="43"/>
      <c r="C16" s="44"/>
      <c r="D16" s="44"/>
      <c r="E16" s="44"/>
      <c r="F16" s="44"/>
      <c r="G16" s="44"/>
      <c r="H16" s="44"/>
      <c r="I16" s="137"/>
      <c r="J16" s="44"/>
      <c r="K16" s="48"/>
    </row>
    <row r="17" s="1" customFormat="1" ht="14.4" customHeight="1">
      <c r="B17" s="43"/>
      <c r="C17" s="44"/>
      <c r="D17" s="37" t="s">
        <v>31</v>
      </c>
      <c r="E17" s="44"/>
      <c r="F17" s="44"/>
      <c r="G17" s="44"/>
      <c r="H17" s="44"/>
      <c r="I17" s="139" t="s">
        <v>28</v>
      </c>
      <c r="J17" s="32" t="str">
        <f>IF('Rekapitulace stavby'!AN13="Vyplň údaj","",IF('Rekapitulace stavby'!AN13="","",'Rekapitulace stavby'!AN13))</f>
        <v/>
      </c>
      <c r="K17" s="48"/>
    </row>
    <row r="18" s="1" customFormat="1" ht="18" customHeight="1">
      <c r="B18" s="43"/>
      <c r="C18" s="44"/>
      <c r="D18" s="44"/>
      <c r="E18" s="32" t="str">
        <f>IF('Rekapitulace stavby'!E14="Vyplň údaj","",IF('Rekapitulace stavby'!E14="","",'Rekapitulace stavby'!E14))</f>
        <v/>
      </c>
      <c r="F18" s="44"/>
      <c r="G18" s="44"/>
      <c r="H18" s="44"/>
      <c r="I18" s="139" t="s">
        <v>30</v>
      </c>
      <c r="J18" s="32" t="str">
        <f>IF('Rekapitulace stavby'!AN14="Vyplň údaj","",IF('Rekapitulace stavby'!AN14="","",'Rekapitulace stavby'!AN14))</f>
        <v/>
      </c>
      <c r="K18" s="48"/>
    </row>
    <row r="19" s="1" customFormat="1" ht="6.96" customHeight="1">
      <c r="B19" s="43"/>
      <c r="C19" s="44"/>
      <c r="D19" s="44"/>
      <c r="E19" s="44"/>
      <c r="F19" s="44"/>
      <c r="G19" s="44"/>
      <c r="H19" s="44"/>
      <c r="I19" s="137"/>
      <c r="J19" s="44"/>
      <c r="K19" s="48"/>
    </row>
    <row r="20" s="1" customFormat="1" ht="14.4" customHeight="1">
      <c r="B20" s="43"/>
      <c r="C20" s="44"/>
      <c r="D20" s="37" t="s">
        <v>33</v>
      </c>
      <c r="E20" s="44"/>
      <c r="F20" s="44"/>
      <c r="G20" s="44"/>
      <c r="H20" s="44"/>
      <c r="I20" s="139" t="s">
        <v>28</v>
      </c>
      <c r="J20" s="32" t="s">
        <v>21</v>
      </c>
      <c r="K20" s="48"/>
    </row>
    <row r="21" s="1" customFormat="1" ht="18" customHeight="1">
      <c r="B21" s="43"/>
      <c r="C21" s="44"/>
      <c r="D21" s="44"/>
      <c r="E21" s="32" t="s">
        <v>34</v>
      </c>
      <c r="F21" s="44"/>
      <c r="G21" s="44"/>
      <c r="H21" s="44"/>
      <c r="I21" s="139" t="s">
        <v>30</v>
      </c>
      <c r="J21" s="32" t="s">
        <v>21</v>
      </c>
      <c r="K21" s="48"/>
    </row>
    <row r="22" s="1" customFormat="1" ht="6.96" customHeight="1">
      <c r="B22" s="43"/>
      <c r="C22" s="44"/>
      <c r="D22" s="44"/>
      <c r="E22" s="44"/>
      <c r="F22" s="44"/>
      <c r="G22" s="44"/>
      <c r="H22" s="44"/>
      <c r="I22" s="137"/>
      <c r="J22" s="44"/>
      <c r="K22" s="48"/>
    </row>
    <row r="23" s="1" customFormat="1" ht="14.4" customHeight="1">
      <c r="B23" s="43"/>
      <c r="C23" s="44"/>
      <c r="D23" s="37" t="s">
        <v>36</v>
      </c>
      <c r="E23" s="44"/>
      <c r="F23" s="44"/>
      <c r="G23" s="44"/>
      <c r="H23" s="44"/>
      <c r="I23" s="137"/>
      <c r="J23" s="44"/>
      <c r="K23" s="48"/>
    </row>
    <row r="24" s="6" customFormat="1" ht="16.5" customHeight="1">
      <c r="B24" s="141"/>
      <c r="C24" s="142"/>
      <c r="D24" s="142"/>
      <c r="E24" s="41" t="s">
        <v>21</v>
      </c>
      <c r="F24" s="41"/>
      <c r="G24" s="41"/>
      <c r="H24" s="41"/>
      <c r="I24" s="143"/>
      <c r="J24" s="142"/>
      <c r="K24" s="144"/>
    </row>
    <row r="25" s="1" customFormat="1" ht="6.96" customHeight="1">
      <c r="B25" s="43"/>
      <c r="C25" s="44"/>
      <c r="D25" s="44"/>
      <c r="E25" s="44"/>
      <c r="F25" s="44"/>
      <c r="G25" s="44"/>
      <c r="H25" s="44"/>
      <c r="I25" s="137"/>
      <c r="J25" s="44"/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5"/>
      <c r="J26" s="103"/>
      <c r="K26" s="146"/>
    </row>
    <row r="27" s="1" customFormat="1" ht="25.44" customHeight="1">
      <c r="B27" s="43"/>
      <c r="C27" s="44"/>
      <c r="D27" s="147" t="s">
        <v>37</v>
      </c>
      <c r="E27" s="44"/>
      <c r="F27" s="44"/>
      <c r="G27" s="44"/>
      <c r="H27" s="44"/>
      <c r="I27" s="137"/>
      <c r="J27" s="148">
        <f>ROUND(J85,2)</f>
        <v>0</v>
      </c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45"/>
      <c r="J28" s="103"/>
      <c r="K28" s="146"/>
    </row>
    <row r="29" s="1" customFormat="1" ht="14.4" customHeight="1">
      <c r="B29" s="43"/>
      <c r="C29" s="44"/>
      <c r="D29" s="44"/>
      <c r="E29" s="44"/>
      <c r="F29" s="49" t="s">
        <v>39</v>
      </c>
      <c r="G29" s="44"/>
      <c r="H29" s="44"/>
      <c r="I29" s="149" t="s">
        <v>38</v>
      </c>
      <c r="J29" s="49" t="s">
        <v>40</v>
      </c>
      <c r="K29" s="48"/>
    </row>
    <row r="30" s="1" customFormat="1" ht="14.4" customHeight="1">
      <c r="B30" s="43"/>
      <c r="C30" s="44"/>
      <c r="D30" s="52" t="s">
        <v>41</v>
      </c>
      <c r="E30" s="52" t="s">
        <v>42</v>
      </c>
      <c r="F30" s="150">
        <f>ROUND(SUM(BE85:BE207), 2)</f>
        <v>0</v>
      </c>
      <c r="G30" s="44"/>
      <c r="H30" s="44"/>
      <c r="I30" s="151">
        <v>0.20999999999999999</v>
      </c>
      <c r="J30" s="150">
        <f>ROUND(ROUND((SUM(BE85:BE207)), 2)*I30, 2)</f>
        <v>0</v>
      </c>
      <c r="K30" s="48"/>
    </row>
    <row r="31" s="1" customFormat="1" ht="14.4" customHeight="1">
      <c r="B31" s="43"/>
      <c r="C31" s="44"/>
      <c r="D31" s="44"/>
      <c r="E31" s="52" t="s">
        <v>43</v>
      </c>
      <c r="F31" s="150">
        <f>ROUND(SUM(BF85:BF207), 2)</f>
        <v>0</v>
      </c>
      <c r="G31" s="44"/>
      <c r="H31" s="44"/>
      <c r="I31" s="151">
        <v>0.14999999999999999</v>
      </c>
      <c r="J31" s="150">
        <f>ROUND(ROUND((SUM(BF85:BF207)), 2)*I31, 2)</f>
        <v>0</v>
      </c>
      <c r="K31" s="48"/>
    </row>
    <row r="32" hidden="1" s="1" customFormat="1" ht="14.4" customHeight="1">
      <c r="B32" s="43"/>
      <c r="C32" s="44"/>
      <c r="D32" s="44"/>
      <c r="E32" s="52" t="s">
        <v>44</v>
      </c>
      <c r="F32" s="150">
        <f>ROUND(SUM(BG85:BG207), 2)</f>
        <v>0</v>
      </c>
      <c r="G32" s="44"/>
      <c r="H32" s="44"/>
      <c r="I32" s="151">
        <v>0.20999999999999999</v>
      </c>
      <c r="J32" s="150">
        <v>0</v>
      </c>
      <c r="K32" s="48"/>
    </row>
    <row r="33" hidden="1" s="1" customFormat="1" ht="14.4" customHeight="1">
      <c r="B33" s="43"/>
      <c r="C33" s="44"/>
      <c r="D33" s="44"/>
      <c r="E33" s="52" t="s">
        <v>45</v>
      </c>
      <c r="F33" s="150">
        <f>ROUND(SUM(BH85:BH207), 2)</f>
        <v>0</v>
      </c>
      <c r="G33" s="44"/>
      <c r="H33" s="44"/>
      <c r="I33" s="151">
        <v>0.14999999999999999</v>
      </c>
      <c r="J33" s="150">
        <v>0</v>
      </c>
      <c r="K33" s="48"/>
    </row>
    <row r="34" hidden="1" s="1" customFormat="1" ht="14.4" customHeight="1">
      <c r="B34" s="43"/>
      <c r="C34" s="44"/>
      <c r="D34" s="44"/>
      <c r="E34" s="52" t="s">
        <v>46</v>
      </c>
      <c r="F34" s="150">
        <f>ROUND(SUM(BI85:BI207), 2)</f>
        <v>0</v>
      </c>
      <c r="G34" s="44"/>
      <c r="H34" s="44"/>
      <c r="I34" s="151">
        <v>0</v>
      </c>
      <c r="J34" s="150">
        <v>0</v>
      </c>
      <c r="K34" s="48"/>
    </row>
    <row r="35" s="1" customFormat="1" ht="6.96" customHeight="1">
      <c r="B35" s="43"/>
      <c r="C35" s="44"/>
      <c r="D35" s="44"/>
      <c r="E35" s="44"/>
      <c r="F35" s="44"/>
      <c r="G35" s="44"/>
      <c r="H35" s="44"/>
      <c r="I35" s="137"/>
      <c r="J35" s="44"/>
      <c r="K35" s="48"/>
    </row>
    <row r="36" s="1" customFormat="1" ht="25.44" customHeight="1">
      <c r="B36" s="43"/>
      <c r="C36" s="152"/>
      <c r="D36" s="153" t="s">
        <v>47</v>
      </c>
      <c r="E36" s="95"/>
      <c r="F36" s="95"/>
      <c r="G36" s="154" t="s">
        <v>48</v>
      </c>
      <c r="H36" s="155" t="s">
        <v>49</v>
      </c>
      <c r="I36" s="156"/>
      <c r="J36" s="157">
        <f>SUM(J27:J34)</f>
        <v>0</v>
      </c>
      <c r="K36" s="158"/>
    </row>
    <row r="37" s="1" customFormat="1" ht="14.4" customHeight="1">
      <c r="B37" s="64"/>
      <c r="C37" s="65"/>
      <c r="D37" s="65"/>
      <c r="E37" s="65"/>
      <c r="F37" s="65"/>
      <c r="G37" s="65"/>
      <c r="H37" s="65"/>
      <c r="I37" s="159"/>
      <c r="J37" s="65"/>
      <c r="K37" s="66"/>
    </row>
    <row r="41" s="1" customFormat="1" ht="6.96" customHeight="1">
      <c r="B41" s="160"/>
      <c r="C41" s="161"/>
      <c r="D41" s="161"/>
      <c r="E41" s="161"/>
      <c r="F41" s="161"/>
      <c r="G41" s="161"/>
      <c r="H41" s="161"/>
      <c r="I41" s="162"/>
      <c r="J41" s="161"/>
      <c r="K41" s="163"/>
    </row>
    <row r="42" s="1" customFormat="1" ht="36.96" customHeight="1">
      <c r="B42" s="43"/>
      <c r="C42" s="27" t="s">
        <v>90</v>
      </c>
      <c r="D42" s="44"/>
      <c r="E42" s="44"/>
      <c r="F42" s="44"/>
      <c r="G42" s="44"/>
      <c r="H42" s="44"/>
      <c r="I42" s="137"/>
      <c r="J42" s="44"/>
      <c r="K42" s="48"/>
    </row>
    <row r="43" s="1" customFormat="1" ht="6.96" customHeight="1">
      <c r="B43" s="43"/>
      <c r="C43" s="44"/>
      <c r="D43" s="44"/>
      <c r="E43" s="44"/>
      <c r="F43" s="44"/>
      <c r="G43" s="44"/>
      <c r="H43" s="44"/>
      <c r="I43" s="137"/>
      <c r="J43" s="44"/>
      <c r="K43" s="48"/>
    </row>
    <row r="44" s="1" customFormat="1" ht="14.4" customHeight="1">
      <c r="B44" s="43"/>
      <c r="C44" s="37" t="s">
        <v>18</v>
      </c>
      <c r="D44" s="44"/>
      <c r="E44" s="44"/>
      <c r="F44" s="44"/>
      <c r="G44" s="44"/>
      <c r="H44" s="44"/>
      <c r="I44" s="137"/>
      <c r="J44" s="44"/>
      <c r="K44" s="48"/>
    </row>
    <row r="45" s="1" customFormat="1" ht="16.5" customHeight="1">
      <c r="B45" s="43"/>
      <c r="C45" s="44"/>
      <c r="D45" s="44"/>
      <c r="E45" s="136" t="str">
        <f>E7</f>
        <v>Gsteining II.obytná zóna Sokolov</v>
      </c>
      <c r="F45" s="37"/>
      <c r="G45" s="37"/>
      <c r="H45" s="37"/>
      <c r="I45" s="137"/>
      <c r="J45" s="44"/>
      <c r="K45" s="48"/>
    </row>
    <row r="46" s="1" customFormat="1" ht="14.4" customHeight="1">
      <c r="B46" s="43"/>
      <c r="C46" s="37" t="s">
        <v>88</v>
      </c>
      <c r="D46" s="44"/>
      <c r="E46" s="44"/>
      <c r="F46" s="44"/>
      <c r="G46" s="44"/>
      <c r="H46" s="44"/>
      <c r="I46" s="137"/>
      <c r="J46" s="44"/>
      <c r="K46" s="48"/>
    </row>
    <row r="47" s="1" customFormat="1" ht="17.25" customHeight="1">
      <c r="B47" s="43"/>
      <c r="C47" s="44"/>
      <c r="D47" s="44"/>
      <c r="E47" s="138" t="str">
        <f>E9</f>
        <v>10 - Prodoužení vodovodu a kanalizace</v>
      </c>
      <c r="F47" s="44"/>
      <c r="G47" s="44"/>
      <c r="H47" s="44"/>
      <c r="I47" s="137"/>
      <c r="J47" s="44"/>
      <c r="K47" s="48"/>
    </row>
    <row r="48" s="1" customFormat="1" ht="6.96" customHeight="1">
      <c r="B48" s="43"/>
      <c r="C48" s="44"/>
      <c r="D48" s="44"/>
      <c r="E48" s="44"/>
      <c r="F48" s="44"/>
      <c r="G48" s="44"/>
      <c r="H48" s="44"/>
      <c r="I48" s="137"/>
      <c r="J48" s="44"/>
      <c r="K48" s="48"/>
    </row>
    <row r="49" s="1" customFormat="1" ht="18" customHeight="1">
      <c r="B49" s="43"/>
      <c r="C49" s="37" t="s">
        <v>23</v>
      </c>
      <c r="D49" s="44"/>
      <c r="E49" s="44"/>
      <c r="F49" s="32" t="str">
        <f>F12</f>
        <v>Sokolov</v>
      </c>
      <c r="G49" s="44"/>
      <c r="H49" s="44"/>
      <c r="I49" s="139" t="s">
        <v>25</v>
      </c>
      <c r="J49" s="140" t="str">
        <f>IF(J12="","",J12)</f>
        <v>2. 9. 2018</v>
      </c>
      <c r="K49" s="48"/>
    </row>
    <row r="50" s="1" customFormat="1" ht="6.96" customHeight="1">
      <c r="B50" s="43"/>
      <c r="C50" s="44"/>
      <c r="D50" s="44"/>
      <c r="E50" s="44"/>
      <c r="F50" s="44"/>
      <c r="G50" s="44"/>
      <c r="H50" s="44"/>
      <c r="I50" s="137"/>
      <c r="J50" s="44"/>
      <c r="K50" s="48"/>
    </row>
    <row r="51" s="1" customFormat="1">
      <c r="B51" s="43"/>
      <c r="C51" s="37" t="s">
        <v>27</v>
      </c>
      <c r="D51" s="44"/>
      <c r="E51" s="44"/>
      <c r="F51" s="32" t="str">
        <f>E15</f>
        <v>Město Sokolov</v>
      </c>
      <c r="G51" s="44"/>
      <c r="H51" s="44"/>
      <c r="I51" s="139" t="s">
        <v>33</v>
      </c>
      <c r="J51" s="41" t="str">
        <f>E21</f>
        <v>Stejskal Pavel</v>
      </c>
      <c r="K51" s="48"/>
    </row>
    <row r="52" s="1" customFormat="1" ht="14.4" customHeight="1">
      <c r="B52" s="43"/>
      <c r="C52" s="37" t="s">
        <v>31</v>
      </c>
      <c r="D52" s="44"/>
      <c r="E52" s="44"/>
      <c r="F52" s="32" t="str">
        <f>IF(E18="","",E18)</f>
        <v/>
      </c>
      <c r="G52" s="44"/>
      <c r="H52" s="44"/>
      <c r="I52" s="137"/>
      <c r="J52" s="164"/>
      <c r="K52" s="48"/>
    </row>
    <row r="53" s="1" customFormat="1" ht="10.32" customHeight="1">
      <c r="B53" s="43"/>
      <c r="C53" s="44"/>
      <c r="D53" s="44"/>
      <c r="E53" s="44"/>
      <c r="F53" s="44"/>
      <c r="G53" s="44"/>
      <c r="H53" s="44"/>
      <c r="I53" s="137"/>
      <c r="J53" s="44"/>
      <c r="K53" s="48"/>
    </row>
    <row r="54" s="1" customFormat="1" ht="29.28" customHeight="1">
      <c r="B54" s="43"/>
      <c r="C54" s="165" t="s">
        <v>91</v>
      </c>
      <c r="D54" s="152"/>
      <c r="E54" s="152"/>
      <c r="F54" s="152"/>
      <c r="G54" s="152"/>
      <c r="H54" s="152"/>
      <c r="I54" s="166"/>
      <c r="J54" s="167" t="s">
        <v>92</v>
      </c>
      <c r="K54" s="168"/>
    </row>
    <row r="55" s="1" customFormat="1" ht="10.32" customHeight="1">
      <c r="B55" s="43"/>
      <c r="C55" s="44"/>
      <c r="D55" s="44"/>
      <c r="E55" s="44"/>
      <c r="F55" s="44"/>
      <c r="G55" s="44"/>
      <c r="H55" s="44"/>
      <c r="I55" s="137"/>
      <c r="J55" s="44"/>
      <c r="K55" s="48"/>
    </row>
    <row r="56" s="1" customFormat="1" ht="29.28" customHeight="1">
      <c r="B56" s="43"/>
      <c r="C56" s="169" t="s">
        <v>93</v>
      </c>
      <c r="D56" s="44"/>
      <c r="E56" s="44"/>
      <c r="F56" s="44"/>
      <c r="G56" s="44"/>
      <c r="H56" s="44"/>
      <c r="I56" s="137"/>
      <c r="J56" s="148">
        <f>J85</f>
        <v>0</v>
      </c>
      <c r="K56" s="48"/>
      <c r="AU56" s="21" t="s">
        <v>94</v>
      </c>
    </row>
    <row r="57" s="7" customFormat="1" ht="24.96" customHeight="1">
      <c r="B57" s="170"/>
      <c r="C57" s="171"/>
      <c r="D57" s="172" t="s">
        <v>95</v>
      </c>
      <c r="E57" s="173"/>
      <c r="F57" s="173"/>
      <c r="G57" s="173"/>
      <c r="H57" s="173"/>
      <c r="I57" s="174"/>
      <c r="J57" s="175">
        <f>J86</f>
        <v>0</v>
      </c>
      <c r="K57" s="176"/>
    </row>
    <row r="58" s="8" customFormat="1" ht="19.92" customHeight="1">
      <c r="B58" s="177"/>
      <c r="C58" s="178"/>
      <c r="D58" s="179" t="s">
        <v>96</v>
      </c>
      <c r="E58" s="180"/>
      <c r="F58" s="180"/>
      <c r="G58" s="180"/>
      <c r="H58" s="180"/>
      <c r="I58" s="181"/>
      <c r="J58" s="182">
        <f>J87</f>
        <v>0</v>
      </c>
      <c r="K58" s="183"/>
    </row>
    <row r="59" s="8" customFormat="1" ht="19.92" customHeight="1">
      <c r="B59" s="177"/>
      <c r="C59" s="178"/>
      <c r="D59" s="179" t="s">
        <v>97</v>
      </c>
      <c r="E59" s="180"/>
      <c r="F59" s="180"/>
      <c r="G59" s="180"/>
      <c r="H59" s="180"/>
      <c r="I59" s="181"/>
      <c r="J59" s="182">
        <f>J125</f>
        <v>0</v>
      </c>
      <c r="K59" s="183"/>
    </row>
    <row r="60" s="8" customFormat="1" ht="19.92" customHeight="1">
      <c r="B60" s="177"/>
      <c r="C60" s="178"/>
      <c r="D60" s="179" t="s">
        <v>98</v>
      </c>
      <c r="E60" s="180"/>
      <c r="F60" s="180"/>
      <c r="G60" s="180"/>
      <c r="H60" s="180"/>
      <c r="I60" s="181"/>
      <c r="J60" s="182">
        <f>J134</f>
        <v>0</v>
      </c>
      <c r="K60" s="183"/>
    </row>
    <row r="61" s="8" customFormat="1" ht="19.92" customHeight="1">
      <c r="B61" s="177"/>
      <c r="C61" s="178"/>
      <c r="D61" s="179" t="s">
        <v>99</v>
      </c>
      <c r="E61" s="180"/>
      <c r="F61" s="180"/>
      <c r="G61" s="180"/>
      <c r="H61" s="180"/>
      <c r="I61" s="181"/>
      <c r="J61" s="182">
        <f>J151</f>
        <v>0</v>
      </c>
      <c r="K61" s="183"/>
    </row>
    <row r="62" s="8" customFormat="1" ht="19.92" customHeight="1">
      <c r="B62" s="177"/>
      <c r="C62" s="178"/>
      <c r="D62" s="179" t="s">
        <v>100</v>
      </c>
      <c r="E62" s="180"/>
      <c r="F62" s="180"/>
      <c r="G62" s="180"/>
      <c r="H62" s="180"/>
      <c r="I62" s="181"/>
      <c r="J62" s="182">
        <f>J188</f>
        <v>0</v>
      </c>
      <c r="K62" s="183"/>
    </row>
    <row r="63" s="8" customFormat="1" ht="19.92" customHeight="1">
      <c r="B63" s="177"/>
      <c r="C63" s="178"/>
      <c r="D63" s="179" t="s">
        <v>101</v>
      </c>
      <c r="E63" s="180"/>
      <c r="F63" s="180"/>
      <c r="G63" s="180"/>
      <c r="H63" s="180"/>
      <c r="I63" s="181"/>
      <c r="J63" s="182">
        <f>J195</f>
        <v>0</v>
      </c>
      <c r="K63" s="183"/>
    </row>
    <row r="64" s="8" customFormat="1" ht="19.92" customHeight="1">
      <c r="B64" s="177"/>
      <c r="C64" s="178"/>
      <c r="D64" s="179" t="s">
        <v>102</v>
      </c>
      <c r="E64" s="180"/>
      <c r="F64" s="180"/>
      <c r="G64" s="180"/>
      <c r="H64" s="180"/>
      <c r="I64" s="181"/>
      <c r="J64" s="182">
        <f>J200</f>
        <v>0</v>
      </c>
      <c r="K64" s="183"/>
    </row>
    <row r="65" s="7" customFormat="1" ht="24.96" customHeight="1">
      <c r="B65" s="170"/>
      <c r="C65" s="171"/>
      <c r="D65" s="172" t="s">
        <v>103</v>
      </c>
      <c r="E65" s="173"/>
      <c r="F65" s="173"/>
      <c r="G65" s="173"/>
      <c r="H65" s="173"/>
      <c r="I65" s="174"/>
      <c r="J65" s="175">
        <f>J202</f>
        <v>0</v>
      </c>
      <c r="K65" s="176"/>
    </row>
    <row r="66" s="1" customFormat="1" ht="21.84" customHeight="1">
      <c r="B66" s="43"/>
      <c r="C66" s="44"/>
      <c r="D66" s="44"/>
      <c r="E66" s="44"/>
      <c r="F66" s="44"/>
      <c r="G66" s="44"/>
      <c r="H66" s="44"/>
      <c r="I66" s="137"/>
      <c r="J66" s="44"/>
      <c r="K66" s="48"/>
    </row>
    <row r="67" s="1" customFormat="1" ht="6.96" customHeight="1">
      <c r="B67" s="64"/>
      <c r="C67" s="65"/>
      <c r="D67" s="65"/>
      <c r="E67" s="65"/>
      <c r="F67" s="65"/>
      <c r="G67" s="65"/>
      <c r="H67" s="65"/>
      <c r="I67" s="159"/>
      <c r="J67" s="65"/>
      <c r="K67" s="66"/>
    </row>
    <row r="71" s="1" customFormat="1" ht="6.96" customHeight="1">
      <c r="B71" s="67"/>
      <c r="C71" s="68"/>
      <c r="D71" s="68"/>
      <c r="E71" s="68"/>
      <c r="F71" s="68"/>
      <c r="G71" s="68"/>
      <c r="H71" s="68"/>
      <c r="I71" s="162"/>
      <c r="J71" s="68"/>
      <c r="K71" s="68"/>
      <c r="L71" s="69"/>
    </row>
    <row r="72" s="1" customFormat="1" ht="36.96" customHeight="1">
      <c r="B72" s="43"/>
      <c r="C72" s="70" t="s">
        <v>104</v>
      </c>
      <c r="D72" s="71"/>
      <c r="E72" s="71"/>
      <c r="F72" s="71"/>
      <c r="G72" s="71"/>
      <c r="H72" s="71"/>
      <c r="I72" s="184"/>
      <c r="J72" s="71"/>
      <c r="K72" s="71"/>
      <c r="L72" s="69"/>
    </row>
    <row r="73" s="1" customFormat="1" ht="6.96" customHeight="1">
      <c r="B73" s="43"/>
      <c r="C73" s="71"/>
      <c r="D73" s="71"/>
      <c r="E73" s="71"/>
      <c r="F73" s="71"/>
      <c r="G73" s="71"/>
      <c r="H73" s="71"/>
      <c r="I73" s="184"/>
      <c r="J73" s="71"/>
      <c r="K73" s="71"/>
      <c r="L73" s="69"/>
    </row>
    <row r="74" s="1" customFormat="1" ht="14.4" customHeight="1">
      <c r="B74" s="43"/>
      <c r="C74" s="73" t="s">
        <v>18</v>
      </c>
      <c r="D74" s="71"/>
      <c r="E74" s="71"/>
      <c r="F74" s="71"/>
      <c r="G74" s="71"/>
      <c r="H74" s="71"/>
      <c r="I74" s="184"/>
      <c r="J74" s="71"/>
      <c r="K74" s="71"/>
      <c r="L74" s="69"/>
    </row>
    <row r="75" s="1" customFormat="1" ht="16.5" customHeight="1">
      <c r="B75" s="43"/>
      <c r="C75" s="71"/>
      <c r="D75" s="71"/>
      <c r="E75" s="185" t="str">
        <f>E7</f>
        <v>Gsteining II.obytná zóna Sokolov</v>
      </c>
      <c r="F75" s="73"/>
      <c r="G75" s="73"/>
      <c r="H75" s="73"/>
      <c r="I75" s="184"/>
      <c r="J75" s="71"/>
      <c r="K75" s="71"/>
      <c r="L75" s="69"/>
    </row>
    <row r="76" s="1" customFormat="1" ht="14.4" customHeight="1">
      <c r="B76" s="43"/>
      <c r="C76" s="73" t="s">
        <v>88</v>
      </c>
      <c r="D76" s="71"/>
      <c r="E76" s="71"/>
      <c r="F76" s="71"/>
      <c r="G76" s="71"/>
      <c r="H76" s="71"/>
      <c r="I76" s="184"/>
      <c r="J76" s="71"/>
      <c r="K76" s="71"/>
      <c r="L76" s="69"/>
    </row>
    <row r="77" s="1" customFormat="1" ht="17.25" customHeight="1">
      <c r="B77" s="43"/>
      <c r="C77" s="71"/>
      <c r="D77" s="71"/>
      <c r="E77" s="79" t="str">
        <f>E9</f>
        <v>10 - Prodoužení vodovodu a kanalizace</v>
      </c>
      <c r="F77" s="71"/>
      <c r="G77" s="71"/>
      <c r="H77" s="71"/>
      <c r="I77" s="184"/>
      <c r="J77" s="71"/>
      <c r="K77" s="71"/>
      <c r="L77" s="69"/>
    </row>
    <row r="78" s="1" customFormat="1" ht="6.96" customHeight="1">
      <c r="B78" s="43"/>
      <c r="C78" s="71"/>
      <c r="D78" s="71"/>
      <c r="E78" s="71"/>
      <c r="F78" s="71"/>
      <c r="G78" s="71"/>
      <c r="H78" s="71"/>
      <c r="I78" s="184"/>
      <c r="J78" s="71"/>
      <c r="K78" s="71"/>
      <c r="L78" s="69"/>
    </row>
    <row r="79" s="1" customFormat="1" ht="18" customHeight="1">
      <c r="B79" s="43"/>
      <c r="C79" s="73" t="s">
        <v>23</v>
      </c>
      <c r="D79" s="71"/>
      <c r="E79" s="71"/>
      <c r="F79" s="186" t="str">
        <f>F12</f>
        <v>Sokolov</v>
      </c>
      <c r="G79" s="71"/>
      <c r="H79" s="71"/>
      <c r="I79" s="187" t="s">
        <v>25</v>
      </c>
      <c r="J79" s="82" t="str">
        <f>IF(J12="","",J12)</f>
        <v>2. 9. 2018</v>
      </c>
      <c r="K79" s="71"/>
      <c r="L79" s="69"/>
    </row>
    <row r="80" s="1" customFormat="1" ht="6.96" customHeight="1">
      <c r="B80" s="43"/>
      <c r="C80" s="71"/>
      <c r="D80" s="71"/>
      <c r="E80" s="71"/>
      <c r="F80" s="71"/>
      <c r="G80" s="71"/>
      <c r="H80" s="71"/>
      <c r="I80" s="184"/>
      <c r="J80" s="71"/>
      <c r="K80" s="71"/>
      <c r="L80" s="69"/>
    </row>
    <row r="81" s="1" customFormat="1">
      <c r="B81" s="43"/>
      <c r="C81" s="73" t="s">
        <v>27</v>
      </c>
      <c r="D81" s="71"/>
      <c r="E81" s="71"/>
      <c r="F81" s="186" t="str">
        <f>E15</f>
        <v>Město Sokolov</v>
      </c>
      <c r="G81" s="71"/>
      <c r="H81" s="71"/>
      <c r="I81" s="187" t="s">
        <v>33</v>
      </c>
      <c r="J81" s="186" t="str">
        <f>E21</f>
        <v>Stejskal Pavel</v>
      </c>
      <c r="K81" s="71"/>
      <c r="L81" s="69"/>
    </row>
    <row r="82" s="1" customFormat="1" ht="14.4" customHeight="1">
      <c r="B82" s="43"/>
      <c r="C82" s="73" t="s">
        <v>31</v>
      </c>
      <c r="D82" s="71"/>
      <c r="E82" s="71"/>
      <c r="F82" s="186" t="str">
        <f>IF(E18="","",E18)</f>
        <v/>
      </c>
      <c r="G82" s="71"/>
      <c r="H82" s="71"/>
      <c r="I82" s="184"/>
      <c r="J82" s="71"/>
      <c r="K82" s="71"/>
      <c r="L82" s="69"/>
    </row>
    <row r="83" s="1" customFormat="1" ht="10.32" customHeight="1">
      <c r="B83" s="43"/>
      <c r="C83" s="71"/>
      <c r="D83" s="71"/>
      <c r="E83" s="71"/>
      <c r="F83" s="71"/>
      <c r="G83" s="71"/>
      <c r="H83" s="71"/>
      <c r="I83" s="184"/>
      <c r="J83" s="71"/>
      <c r="K83" s="71"/>
      <c r="L83" s="69"/>
    </row>
    <row r="84" s="9" customFormat="1" ht="29.28" customHeight="1">
      <c r="B84" s="188"/>
      <c r="C84" s="189" t="s">
        <v>105</v>
      </c>
      <c r="D84" s="190" t="s">
        <v>56</v>
      </c>
      <c r="E84" s="190" t="s">
        <v>52</v>
      </c>
      <c r="F84" s="190" t="s">
        <v>106</v>
      </c>
      <c r="G84" s="190" t="s">
        <v>107</v>
      </c>
      <c r="H84" s="190" t="s">
        <v>108</v>
      </c>
      <c r="I84" s="191" t="s">
        <v>109</v>
      </c>
      <c r="J84" s="190" t="s">
        <v>92</v>
      </c>
      <c r="K84" s="192" t="s">
        <v>110</v>
      </c>
      <c r="L84" s="193"/>
      <c r="M84" s="99" t="s">
        <v>111</v>
      </c>
      <c r="N84" s="100" t="s">
        <v>41</v>
      </c>
      <c r="O84" s="100" t="s">
        <v>112</v>
      </c>
      <c r="P84" s="100" t="s">
        <v>113</v>
      </c>
      <c r="Q84" s="100" t="s">
        <v>114</v>
      </c>
      <c r="R84" s="100" t="s">
        <v>115</v>
      </c>
      <c r="S84" s="100" t="s">
        <v>116</v>
      </c>
      <c r="T84" s="101" t="s">
        <v>117</v>
      </c>
    </row>
    <row r="85" s="1" customFormat="1" ht="29.28" customHeight="1">
      <c r="B85" s="43"/>
      <c r="C85" s="105" t="s">
        <v>93</v>
      </c>
      <c r="D85" s="71"/>
      <c r="E85" s="71"/>
      <c r="F85" s="71"/>
      <c r="G85" s="71"/>
      <c r="H85" s="71"/>
      <c r="I85" s="184"/>
      <c r="J85" s="194">
        <f>BK85</f>
        <v>0</v>
      </c>
      <c r="K85" s="71"/>
      <c r="L85" s="69"/>
      <c r="M85" s="102"/>
      <c r="N85" s="103"/>
      <c r="O85" s="103"/>
      <c r="P85" s="195">
        <f>P86+P202</f>
        <v>0</v>
      </c>
      <c r="Q85" s="103"/>
      <c r="R85" s="195">
        <f>R86+R202</f>
        <v>267.76919183999996</v>
      </c>
      <c r="S85" s="103"/>
      <c r="T85" s="196">
        <f>T86+T202</f>
        <v>29.019600000000001</v>
      </c>
      <c r="AT85" s="21" t="s">
        <v>70</v>
      </c>
      <c r="AU85" s="21" t="s">
        <v>94</v>
      </c>
      <c r="BK85" s="197">
        <f>BK86+BK202</f>
        <v>0</v>
      </c>
    </row>
    <row r="86" s="10" customFormat="1" ht="37.44" customHeight="1">
      <c r="B86" s="198"/>
      <c r="C86" s="199"/>
      <c r="D86" s="200" t="s">
        <v>70</v>
      </c>
      <c r="E86" s="201" t="s">
        <v>118</v>
      </c>
      <c r="F86" s="201" t="s">
        <v>119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P87+P125+P134+P151+P188+P195+P200</f>
        <v>0</v>
      </c>
      <c r="Q86" s="206"/>
      <c r="R86" s="207">
        <f>R87+R125+R134+R151+R188+R195+R200</f>
        <v>267.76919183999996</v>
      </c>
      <c r="S86" s="206"/>
      <c r="T86" s="208">
        <f>T87+T125+T134+T151+T188+T195+T200</f>
        <v>29.019600000000001</v>
      </c>
      <c r="AR86" s="209" t="s">
        <v>79</v>
      </c>
      <c r="AT86" s="210" t="s">
        <v>70</v>
      </c>
      <c r="AU86" s="210" t="s">
        <v>71</v>
      </c>
      <c r="AY86" s="209" t="s">
        <v>120</v>
      </c>
      <c r="BK86" s="211">
        <f>BK87+BK125+BK134+BK151+BK188+BK195+BK200</f>
        <v>0</v>
      </c>
    </row>
    <row r="87" s="10" customFormat="1" ht="19.92" customHeight="1">
      <c r="B87" s="198"/>
      <c r="C87" s="199"/>
      <c r="D87" s="200" t="s">
        <v>70</v>
      </c>
      <c r="E87" s="212" t="s">
        <v>79</v>
      </c>
      <c r="F87" s="212" t="s">
        <v>121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SUM(P88:P124)</f>
        <v>0</v>
      </c>
      <c r="Q87" s="206"/>
      <c r="R87" s="207">
        <f>SUM(R88:R124)</f>
        <v>225.63888872000001</v>
      </c>
      <c r="S87" s="206"/>
      <c r="T87" s="208">
        <f>SUM(T88:T124)</f>
        <v>29.019600000000001</v>
      </c>
      <c r="AR87" s="209" t="s">
        <v>79</v>
      </c>
      <c r="AT87" s="210" t="s">
        <v>70</v>
      </c>
      <c r="AU87" s="210" t="s">
        <v>79</v>
      </c>
      <c r="AY87" s="209" t="s">
        <v>120</v>
      </c>
      <c r="BK87" s="211">
        <f>SUM(BK88:BK124)</f>
        <v>0</v>
      </c>
    </row>
    <row r="88" s="1" customFormat="1" ht="25.5" customHeight="1">
      <c r="B88" s="43"/>
      <c r="C88" s="214" t="s">
        <v>79</v>
      </c>
      <c r="D88" s="214" t="s">
        <v>122</v>
      </c>
      <c r="E88" s="215" t="s">
        <v>123</v>
      </c>
      <c r="F88" s="216" t="s">
        <v>124</v>
      </c>
      <c r="G88" s="217" t="s">
        <v>125</v>
      </c>
      <c r="H88" s="218">
        <v>15</v>
      </c>
      <c r="I88" s="219"/>
      <c r="J88" s="220">
        <f>ROUND(I88*H88,2)</f>
        <v>0</v>
      </c>
      <c r="K88" s="216" t="s">
        <v>126</v>
      </c>
      <c r="L88" s="69"/>
      <c r="M88" s="221" t="s">
        <v>21</v>
      </c>
      <c r="N88" s="222" t="s">
        <v>42</v>
      </c>
      <c r="O88" s="44"/>
      <c r="P88" s="223">
        <f>O88*H88</f>
        <v>0</v>
      </c>
      <c r="Q88" s="223">
        <v>0</v>
      </c>
      <c r="R88" s="223">
        <f>Q88*H88</f>
        <v>0</v>
      </c>
      <c r="S88" s="223">
        <v>0.26000000000000001</v>
      </c>
      <c r="T88" s="224">
        <f>S88*H88</f>
        <v>3.9000000000000004</v>
      </c>
      <c r="AR88" s="21" t="s">
        <v>127</v>
      </c>
      <c r="AT88" s="21" t="s">
        <v>122</v>
      </c>
      <c r="AU88" s="21" t="s">
        <v>81</v>
      </c>
      <c r="AY88" s="21" t="s">
        <v>120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21" t="s">
        <v>79</v>
      </c>
      <c r="BK88" s="225">
        <f>ROUND(I88*H88,2)</f>
        <v>0</v>
      </c>
      <c r="BL88" s="21" t="s">
        <v>127</v>
      </c>
      <c r="BM88" s="21" t="s">
        <v>128</v>
      </c>
    </row>
    <row r="89" s="11" customFormat="1">
      <c r="B89" s="226"/>
      <c r="C89" s="227"/>
      <c r="D89" s="228" t="s">
        <v>129</v>
      </c>
      <c r="E89" s="229" t="s">
        <v>21</v>
      </c>
      <c r="F89" s="230" t="s">
        <v>130</v>
      </c>
      <c r="G89" s="227"/>
      <c r="H89" s="231">
        <v>15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AT89" s="237" t="s">
        <v>129</v>
      </c>
      <c r="AU89" s="237" t="s">
        <v>81</v>
      </c>
      <c r="AV89" s="11" t="s">
        <v>81</v>
      </c>
      <c r="AW89" s="11" t="s">
        <v>35</v>
      </c>
      <c r="AX89" s="11" t="s">
        <v>79</v>
      </c>
      <c r="AY89" s="237" t="s">
        <v>120</v>
      </c>
    </row>
    <row r="90" s="1" customFormat="1" ht="16.5" customHeight="1">
      <c r="B90" s="43"/>
      <c r="C90" s="214" t="s">
        <v>81</v>
      </c>
      <c r="D90" s="214" t="s">
        <v>122</v>
      </c>
      <c r="E90" s="215" t="s">
        <v>131</v>
      </c>
      <c r="F90" s="216" t="s">
        <v>132</v>
      </c>
      <c r="G90" s="217" t="s">
        <v>125</v>
      </c>
      <c r="H90" s="218">
        <v>75.599999999999994</v>
      </c>
      <c r="I90" s="219"/>
      <c r="J90" s="220">
        <f>ROUND(I90*H90,2)</f>
        <v>0</v>
      </c>
      <c r="K90" s="216" t="s">
        <v>126</v>
      </c>
      <c r="L90" s="69"/>
      <c r="M90" s="221" t="s">
        <v>21</v>
      </c>
      <c r="N90" s="222" t="s">
        <v>42</v>
      </c>
      <c r="O90" s="44"/>
      <c r="P90" s="223">
        <f>O90*H90</f>
        <v>0</v>
      </c>
      <c r="Q90" s="223">
        <v>0</v>
      </c>
      <c r="R90" s="223">
        <f>Q90*H90</f>
        <v>0</v>
      </c>
      <c r="S90" s="223">
        <v>0.316</v>
      </c>
      <c r="T90" s="224">
        <f>S90*H90</f>
        <v>23.889599999999998</v>
      </c>
      <c r="AR90" s="21" t="s">
        <v>127</v>
      </c>
      <c r="AT90" s="21" t="s">
        <v>122</v>
      </c>
      <c r="AU90" s="21" t="s">
        <v>81</v>
      </c>
      <c r="AY90" s="21" t="s">
        <v>120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21" t="s">
        <v>79</v>
      </c>
      <c r="BK90" s="225">
        <f>ROUND(I90*H90,2)</f>
        <v>0</v>
      </c>
      <c r="BL90" s="21" t="s">
        <v>127</v>
      </c>
      <c r="BM90" s="21" t="s">
        <v>133</v>
      </c>
    </row>
    <row r="91" s="11" customFormat="1">
      <c r="B91" s="226"/>
      <c r="C91" s="227"/>
      <c r="D91" s="228" t="s">
        <v>129</v>
      </c>
      <c r="E91" s="229" t="s">
        <v>21</v>
      </c>
      <c r="F91" s="230" t="s">
        <v>134</v>
      </c>
      <c r="G91" s="227"/>
      <c r="H91" s="231">
        <v>75.599999999999994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AT91" s="237" t="s">
        <v>129</v>
      </c>
      <c r="AU91" s="237" t="s">
        <v>81</v>
      </c>
      <c r="AV91" s="11" t="s">
        <v>81</v>
      </c>
      <c r="AW91" s="11" t="s">
        <v>35</v>
      </c>
      <c r="AX91" s="11" t="s">
        <v>79</v>
      </c>
      <c r="AY91" s="237" t="s">
        <v>120</v>
      </c>
    </row>
    <row r="92" s="1" customFormat="1" ht="16.5" customHeight="1">
      <c r="B92" s="43"/>
      <c r="C92" s="214" t="s">
        <v>135</v>
      </c>
      <c r="D92" s="214" t="s">
        <v>122</v>
      </c>
      <c r="E92" s="215" t="s">
        <v>136</v>
      </c>
      <c r="F92" s="216" t="s">
        <v>137</v>
      </c>
      <c r="G92" s="217" t="s">
        <v>138</v>
      </c>
      <c r="H92" s="218">
        <v>6</v>
      </c>
      <c r="I92" s="219"/>
      <c r="J92" s="220">
        <f>ROUND(I92*H92,2)</f>
        <v>0</v>
      </c>
      <c r="K92" s="216" t="s">
        <v>126</v>
      </c>
      <c r="L92" s="69"/>
      <c r="M92" s="221" t="s">
        <v>21</v>
      </c>
      <c r="N92" s="222" t="s">
        <v>42</v>
      </c>
      <c r="O92" s="44"/>
      <c r="P92" s="223">
        <f>O92*H92</f>
        <v>0</v>
      </c>
      <c r="Q92" s="223">
        <v>0</v>
      </c>
      <c r="R92" s="223">
        <f>Q92*H92</f>
        <v>0</v>
      </c>
      <c r="S92" s="223">
        <v>0.20499999999999999</v>
      </c>
      <c r="T92" s="224">
        <f>S92*H92</f>
        <v>1.23</v>
      </c>
      <c r="AR92" s="21" t="s">
        <v>127</v>
      </c>
      <c r="AT92" s="21" t="s">
        <v>122</v>
      </c>
      <c r="AU92" s="21" t="s">
        <v>81</v>
      </c>
      <c r="AY92" s="21" t="s">
        <v>120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21" t="s">
        <v>79</v>
      </c>
      <c r="BK92" s="225">
        <f>ROUND(I92*H92,2)</f>
        <v>0</v>
      </c>
      <c r="BL92" s="21" t="s">
        <v>127</v>
      </c>
      <c r="BM92" s="21" t="s">
        <v>139</v>
      </c>
    </row>
    <row r="93" s="11" customFormat="1">
      <c r="B93" s="226"/>
      <c r="C93" s="227"/>
      <c r="D93" s="228" t="s">
        <v>129</v>
      </c>
      <c r="E93" s="229" t="s">
        <v>21</v>
      </c>
      <c r="F93" s="230" t="s">
        <v>140</v>
      </c>
      <c r="G93" s="227"/>
      <c r="H93" s="231">
        <v>6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129</v>
      </c>
      <c r="AU93" s="237" t="s">
        <v>81</v>
      </c>
      <c r="AV93" s="11" t="s">
        <v>81</v>
      </c>
      <c r="AW93" s="11" t="s">
        <v>35</v>
      </c>
      <c r="AX93" s="11" t="s">
        <v>79</v>
      </c>
      <c r="AY93" s="237" t="s">
        <v>120</v>
      </c>
    </row>
    <row r="94" s="1" customFormat="1" ht="16.5" customHeight="1">
      <c r="B94" s="43"/>
      <c r="C94" s="214" t="s">
        <v>127</v>
      </c>
      <c r="D94" s="214" t="s">
        <v>122</v>
      </c>
      <c r="E94" s="215" t="s">
        <v>141</v>
      </c>
      <c r="F94" s="216" t="s">
        <v>142</v>
      </c>
      <c r="G94" s="217" t="s">
        <v>143</v>
      </c>
      <c r="H94" s="218">
        <v>50</v>
      </c>
      <c r="I94" s="219"/>
      <c r="J94" s="220">
        <f>ROUND(I94*H94,2)</f>
        <v>0</v>
      </c>
      <c r="K94" s="216" t="s">
        <v>126</v>
      </c>
      <c r="L94" s="69"/>
      <c r="M94" s="221" t="s">
        <v>21</v>
      </c>
      <c r="N94" s="222" t="s">
        <v>42</v>
      </c>
      <c r="O94" s="44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AR94" s="21" t="s">
        <v>127</v>
      </c>
      <c r="AT94" s="21" t="s">
        <v>122</v>
      </c>
      <c r="AU94" s="21" t="s">
        <v>81</v>
      </c>
      <c r="AY94" s="21" t="s">
        <v>120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21" t="s">
        <v>79</v>
      </c>
      <c r="BK94" s="225">
        <f>ROUND(I94*H94,2)</f>
        <v>0</v>
      </c>
      <c r="BL94" s="21" t="s">
        <v>127</v>
      </c>
      <c r="BM94" s="21" t="s">
        <v>144</v>
      </c>
    </row>
    <row r="95" s="1" customFormat="1" ht="16.5" customHeight="1">
      <c r="B95" s="43"/>
      <c r="C95" s="214" t="s">
        <v>145</v>
      </c>
      <c r="D95" s="214" t="s">
        <v>122</v>
      </c>
      <c r="E95" s="215" t="s">
        <v>146</v>
      </c>
      <c r="F95" s="216" t="s">
        <v>147</v>
      </c>
      <c r="G95" s="217" t="s">
        <v>143</v>
      </c>
      <c r="H95" s="218">
        <v>199.52199999999999</v>
      </c>
      <c r="I95" s="219"/>
      <c r="J95" s="220">
        <f>ROUND(I95*H95,2)</f>
        <v>0</v>
      </c>
      <c r="K95" s="216" t="s">
        <v>126</v>
      </c>
      <c r="L95" s="69"/>
      <c r="M95" s="221" t="s">
        <v>21</v>
      </c>
      <c r="N95" s="222" t="s">
        <v>42</v>
      </c>
      <c r="O95" s="44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AR95" s="21" t="s">
        <v>127</v>
      </c>
      <c r="AT95" s="21" t="s">
        <v>122</v>
      </c>
      <c r="AU95" s="21" t="s">
        <v>81</v>
      </c>
      <c r="AY95" s="21" t="s">
        <v>120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21" t="s">
        <v>79</v>
      </c>
      <c r="BK95" s="225">
        <f>ROUND(I95*H95,2)</f>
        <v>0</v>
      </c>
      <c r="BL95" s="21" t="s">
        <v>127</v>
      </c>
      <c r="BM95" s="21" t="s">
        <v>148</v>
      </c>
    </row>
    <row r="96" s="11" customFormat="1">
      <c r="B96" s="226"/>
      <c r="C96" s="227"/>
      <c r="D96" s="228" t="s">
        <v>129</v>
      </c>
      <c r="E96" s="229" t="s">
        <v>21</v>
      </c>
      <c r="F96" s="230" t="s">
        <v>149</v>
      </c>
      <c r="G96" s="227"/>
      <c r="H96" s="231">
        <v>111.39</v>
      </c>
      <c r="I96" s="232"/>
      <c r="J96" s="227"/>
      <c r="K96" s="227"/>
      <c r="L96" s="233"/>
      <c r="M96" s="234"/>
      <c r="N96" s="235"/>
      <c r="O96" s="235"/>
      <c r="P96" s="235"/>
      <c r="Q96" s="235"/>
      <c r="R96" s="235"/>
      <c r="S96" s="235"/>
      <c r="T96" s="236"/>
      <c r="AT96" s="237" t="s">
        <v>129</v>
      </c>
      <c r="AU96" s="237" t="s">
        <v>81</v>
      </c>
      <c r="AV96" s="11" t="s">
        <v>81</v>
      </c>
      <c r="AW96" s="11" t="s">
        <v>35</v>
      </c>
      <c r="AX96" s="11" t="s">
        <v>71</v>
      </c>
      <c r="AY96" s="237" t="s">
        <v>120</v>
      </c>
    </row>
    <row r="97" s="11" customFormat="1">
      <c r="B97" s="226"/>
      <c r="C97" s="227"/>
      <c r="D97" s="228" t="s">
        <v>129</v>
      </c>
      <c r="E97" s="229" t="s">
        <v>21</v>
      </c>
      <c r="F97" s="230" t="s">
        <v>150</v>
      </c>
      <c r="G97" s="227"/>
      <c r="H97" s="231">
        <v>53.631999999999998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129</v>
      </c>
      <c r="AU97" s="237" t="s">
        <v>81</v>
      </c>
      <c r="AV97" s="11" t="s">
        <v>81</v>
      </c>
      <c r="AW97" s="11" t="s">
        <v>35</v>
      </c>
      <c r="AX97" s="11" t="s">
        <v>71</v>
      </c>
      <c r="AY97" s="237" t="s">
        <v>120</v>
      </c>
    </row>
    <row r="98" s="11" customFormat="1">
      <c r="B98" s="226"/>
      <c r="C98" s="227"/>
      <c r="D98" s="228" t="s">
        <v>129</v>
      </c>
      <c r="E98" s="229" t="s">
        <v>21</v>
      </c>
      <c r="F98" s="230" t="s">
        <v>151</v>
      </c>
      <c r="G98" s="227"/>
      <c r="H98" s="231">
        <v>34.5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129</v>
      </c>
      <c r="AU98" s="237" t="s">
        <v>81</v>
      </c>
      <c r="AV98" s="11" t="s">
        <v>81</v>
      </c>
      <c r="AW98" s="11" t="s">
        <v>35</v>
      </c>
      <c r="AX98" s="11" t="s">
        <v>71</v>
      </c>
      <c r="AY98" s="237" t="s">
        <v>120</v>
      </c>
    </row>
    <row r="99" s="1" customFormat="1" ht="16.5" customHeight="1">
      <c r="B99" s="43"/>
      <c r="C99" s="214" t="s">
        <v>152</v>
      </c>
      <c r="D99" s="214" t="s">
        <v>122</v>
      </c>
      <c r="E99" s="215" t="s">
        <v>153</v>
      </c>
      <c r="F99" s="216" t="s">
        <v>154</v>
      </c>
      <c r="G99" s="217" t="s">
        <v>125</v>
      </c>
      <c r="H99" s="218">
        <v>86.268000000000001</v>
      </c>
      <c r="I99" s="219"/>
      <c r="J99" s="220">
        <f>ROUND(I99*H99,2)</f>
        <v>0</v>
      </c>
      <c r="K99" s="216" t="s">
        <v>126</v>
      </c>
      <c r="L99" s="69"/>
      <c r="M99" s="221" t="s">
        <v>21</v>
      </c>
      <c r="N99" s="222" t="s">
        <v>42</v>
      </c>
      <c r="O99" s="44"/>
      <c r="P99" s="223">
        <f>O99*H99</f>
        <v>0</v>
      </c>
      <c r="Q99" s="223">
        <v>0.00084000000000000003</v>
      </c>
      <c r="R99" s="223">
        <f>Q99*H99</f>
        <v>0.072465120000000008</v>
      </c>
      <c r="S99" s="223">
        <v>0</v>
      </c>
      <c r="T99" s="224">
        <f>S99*H99</f>
        <v>0</v>
      </c>
      <c r="AR99" s="21" t="s">
        <v>127</v>
      </c>
      <c r="AT99" s="21" t="s">
        <v>122</v>
      </c>
      <c r="AU99" s="21" t="s">
        <v>81</v>
      </c>
      <c r="AY99" s="21" t="s">
        <v>120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21" t="s">
        <v>79</v>
      </c>
      <c r="BK99" s="225">
        <f>ROUND(I99*H99,2)</f>
        <v>0</v>
      </c>
      <c r="BL99" s="21" t="s">
        <v>127</v>
      </c>
      <c r="BM99" s="21" t="s">
        <v>155</v>
      </c>
    </row>
    <row r="100" s="11" customFormat="1">
      <c r="B100" s="226"/>
      <c r="C100" s="227"/>
      <c r="D100" s="228" t="s">
        <v>129</v>
      </c>
      <c r="E100" s="229" t="s">
        <v>21</v>
      </c>
      <c r="F100" s="230" t="s">
        <v>156</v>
      </c>
      <c r="G100" s="227"/>
      <c r="H100" s="231">
        <v>86.268000000000001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129</v>
      </c>
      <c r="AU100" s="237" t="s">
        <v>81</v>
      </c>
      <c r="AV100" s="11" t="s">
        <v>81</v>
      </c>
      <c r="AW100" s="11" t="s">
        <v>35</v>
      </c>
      <c r="AX100" s="11" t="s">
        <v>71</v>
      </c>
      <c r="AY100" s="237" t="s">
        <v>120</v>
      </c>
    </row>
    <row r="101" s="1" customFormat="1" ht="16.5" customHeight="1">
      <c r="B101" s="43"/>
      <c r="C101" s="214" t="s">
        <v>157</v>
      </c>
      <c r="D101" s="214" t="s">
        <v>122</v>
      </c>
      <c r="E101" s="215" t="s">
        <v>158</v>
      </c>
      <c r="F101" s="216" t="s">
        <v>159</v>
      </c>
      <c r="G101" s="217" t="s">
        <v>125</v>
      </c>
      <c r="H101" s="218">
        <v>134.61600000000001</v>
      </c>
      <c r="I101" s="219"/>
      <c r="J101" s="220">
        <f>ROUND(I101*H101,2)</f>
        <v>0</v>
      </c>
      <c r="K101" s="216" t="s">
        <v>126</v>
      </c>
      <c r="L101" s="69"/>
      <c r="M101" s="221" t="s">
        <v>21</v>
      </c>
      <c r="N101" s="222" t="s">
        <v>42</v>
      </c>
      <c r="O101" s="44"/>
      <c r="P101" s="223">
        <f>O101*H101</f>
        <v>0</v>
      </c>
      <c r="Q101" s="223">
        <v>0.00084999999999999995</v>
      </c>
      <c r="R101" s="223">
        <f>Q101*H101</f>
        <v>0.1144236</v>
      </c>
      <c r="S101" s="223">
        <v>0</v>
      </c>
      <c r="T101" s="224">
        <f>S101*H101</f>
        <v>0</v>
      </c>
      <c r="AR101" s="21" t="s">
        <v>127</v>
      </c>
      <c r="AT101" s="21" t="s">
        <v>122</v>
      </c>
      <c r="AU101" s="21" t="s">
        <v>81</v>
      </c>
      <c r="AY101" s="21" t="s">
        <v>120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21" t="s">
        <v>79</v>
      </c>
      <c r="BK101" s="225">
        <f>ROUND(I101*H101,2)</f>
        <v>0</v>
      </c>
      <c r="BL101" s="21" t="s">
        <v>127</v>
      </c>
      <c r="BM101" s="21" t="s">
        <v>160</v>
      </c>
    </row>
    <row r="102" s="11" customFormat="1">
      <c r="B102" s="226"/>
      <c r="C102" s="227"/>
      <c r="D102" s="228" t="s">
        <v>129</v>
      </c>
      <c r="E102" s="229" t="s">
        <v>21</v>
      </c>
      <c r="F102" s="230" t="s">
        <v>161</v>
      </c>
      <c r="G102" s="227"/>
      <c r="H102" s="231">
        <v>134.61600000000001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129</v>
      </c>
      <c r="AU102" s="237" t="s">
        <v>81</v>
      </c>
      <c r="AV102" s="11" t="s">
        <v>81</v>
      </c>
      <c r="AW102" s="11" t="s">
        <v>35</v>
      </c>
      <c r="AX102" s="11" t="s">
        <v>79</v>
      </c>
      <c r="AY102" s="237" t="s">
        <v>120</v>
      </c>
    </row>
    <row r="103" s="1" customFormat="1" ht="16.5" customHeight="1">
      <c r="B103" s="43"/>
      <c r="C103" s="214" t="s">
        <v>162</v>
      </c>
      <c r="D103" s="214" t="s">
        <v>122</v>
      </c>
      <c r="E103" s="215" t="s">
        <v>163</v>
      </c>
      <c r="F103" s="216" t="s">
        <v>164</v>
      </c>
      <c r="G103" s="217" t="s">
        <v>125</v>
      </c>
      <c r="H103" s="218">
        <v>86.268000000000001</v>
      </c>
      <c r="I103" s="219"/>
      <c r="J103" s="220">
        <f>ROUND(I103*H103,2)</f>
        <v>0</v>
      </c>
      <c r="K103" s="216" t="s">
        <v>126</v>
      </c>
      <c r="L103" s="69"/>
      <c r="M103" s="221" t="s">
        <v>21</v>
      </c>
      <c r="N103" s="222" t="s">
        <v>42</v>
      </c>
      <c r="O103" s="44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AR103" s="21" t="s">
        <v>127</v>
      </c>
      <c r="AT103" s="21" t="s">
        <v>122</v>
      </c>
      <c r="AU103" s="21" t="s">
        <v>81</v>
      </c>
      <c r="AY103" s="21" t="s">
        <v>120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21" t="s">
        <v>79</v>
      </c>
      <c r="BK103" s="225">
        <f>ROUND(I103*H103,2)</f>
        <v>0</v>
      </c>
      <c r="BL103" s="21" t="s">
        <v>127</v>
      </c>
      <c r="BM103" s="21" t="s">
        <v>165</v>
      </c>
    </row>
    <row r="104" s="1" customFormat="1" ht="16.5" customHeight="1">
      <c r="B104" s="43"/>
      <c r="C104" s="214" t="s">
        <v>166</v>
      </c>
      <c r="D104" s="214" t="s">
        <v>122</v>
      </c>
      <c r="E104" s="215" t="s">
        <v>167</v>
      </c>
      <c r="F104" s="216" t="s">
        <v>168</v>
      </c>
      <c r="G104" s="217" t="s">
        <v>125</v>
      </c>
      <c r="H104" s="218">
        <v>134.61600000000001</v>
      </c>
      <c r="I104" s="219"/>
      <c r="J104" s="220">
        <f>ROUND(I104*H104,2)</f>
        <v>0</v>
      </c>
      <c r="K104" s="216" t="s">
        <v>126</v>
      </c>
      <c r="L104" s="69"/>
      <c r="M104" s="221" t="s">
        <v>21</v>
      </c>
      <c r="N104" s="222" t="s">
        <v>42</v>
      </c>
      <c r="O104" s="44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AR104" s="21" t="s">
        <v>127</v>
      </c>
      <c r="AT104" s="21" t="s">
        <v>122</v>
      </c>
      <c r="AU104" s="21" t="s">
        <v>81</v>
      </c>
      <c r="AY104" s="21" t="s">
        <v>120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21" t="s">
        <v>79</v>
      </c>
      <c r="BK104" s="225">
        <f>ROUND(I104*H104,2)</f>
        <v>0</v>
      </c>
      <c r="BL104" s="21" t="s">
        <v>127</v>
      </c>
      <c r="BM104" s="21" t="s">
        <v>169</v>
      </c>
    </row>
    <row r="105" s="1" customFormat="1" ht="16.5" customHeight="1">
      <c r="B105" s="43"/>
      <c r="C105" s="214" t="s">
        <v>76</v>
      </c>
      <c r="D105" s="214" t="s">
        <v>122</v>
      </c>
      <c r="E105" s="215" t="s">
        <v>170</v>
      </c>
      <c r="F105" s="216" t="s">
        <v>171</v>
      </c>
      <c r="G105" s="217" t="s">
        <v>143</v>
      </c>
      <c r="H105" s="218">
        <v>199.52199999999999</v>
      </c>
      <c r="I105" s="219"/>
      <c r="J105" s="220">
        <f>ROUND(I105*H105,2)</f>
        <v>0</v>
      </c>
      <c r="K105" s="216" t="s">
        <v>126</v>
      </c>
      <c r="L105" s="69"/>
      <c r="M105" s="221" t="s">
        <v>21</v>
      </c>
      <c r="N105" s="222" t="s">
        <v>42</v>
      </c>
      <c r="O105" s="44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AR105" s="21" t="s">
        <v>127</v>
      </c>
      <c r="AT105" s="21" t="s">
        <v>122</v>
      </c>
      <c r="AU105" s="21" t="s">
        <v>81</v>
      </c>
      <c r="AY105" s="21" t="s">
        <v>120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21" t="s">
        <v>79</v>
      </c>
      <c r="BK105" s="225">
        <f>ROUND(I105*H105,2)</f>
        <v>0</v>
      </c>
      <c r="BL105" s="21" t="s">
        <v>127</v>
      </c>
      <c r="BM105" s="21" t="s">
        <v>172</v>
      </c>
    </row>
    <row r="106" s="1" customFormat="1" ht="16.5" customHeight="1">
      <c r="B106" s="43"/>
      <c r="C106" s="214" t="s">
        <v>173</v>
      </c>
      <c r="D106" s="214" t="s">
        <v>122</v>
      </c>
      <c r="E106" s="215" t="s">
        <v>174</v>
      </c>
      <c r="F106" s="216" t="s">
        <v>175</v>
      </c>
      <c r="G106" s="217" t="s">
        <v>143</v>
      </c>
      <c r="H106" s="218">
        <v>199.52199999999999</v>
      </c>
      <c r="I106" s="219"/>
      <c r="J106" s="220">
        <f>ROUND(I106*H106,2)</f>
        <v>0</v>
      </c>
      <c r="K106" s="216" t="s">
        <v>126</v>
      </c>
      <c r="L106" s="69"/>
      <c r="M106" s="221" t="s">
        <v>21</v>
      </c>
      <c r="N106" s="222" t="s">
        <v>42</v>
      </c>
      <c r="O106" s="44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AR106" s="21" t="s">
        <v>127</v>
      </c>
      <c r="AT106" s="21" t="s">
        <v>122</v>
      </c>
      <c r="AU106" s="21" t="s">
        <v>81</v>
      </c>
      <c r="AY106" s="21" t="s">
        <v>120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21" t="s">
        <v>79</v>
      </c>
      <c r="BK106" s="225">
        <f>ROUND(I106*H106,2)</f>
        <v>0</v>
      </c>
      <c r="BL106" s="21" t="s">
        <v>127</v>
      </c>
      <c r="BM106" s="21" t="s">
        <v>176</v>
      </c>
    </row>
    <row r="107" s="1" customFormat="1" ht="16.5" customHeight="1">
      <c r="B107" s="43"/>
      <c r="C107" s="214" t="s">
        <v>177</v>
      </c>
      <c r="D107" s="214" t="s">
        <v>122</v>
      </c>
      <c r="E107" s="215" t="s">
        <v>178</v>
      </c>
      <c r="F107" s="216" t="s">
        <v>179</v>
      </c>
      <c r="G107" s="217" t="s">
        <v>143</v>
      </c>
      <c r="H107" s="218">
        <v>199.52199999999999</v>
      </c>
      <c r="I107" s="219"/>
      <c r="J107" s="220">
        <f>ROUND(I107*H107,2)</f>
        <v>0</v>
      </c>
      <c r="K107" s="216" t="s">
        <v>126</v>
      </c>
      <c r="L107" s="69"/>
      <c r="M107" s="221" t="s">
        <v>21</v>
      </c>
      <c r="N107" s="222" t="s">
        <v>42</v>
      </c>
      <c r="O107" s="44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AR107" s="21" t="s">
        <v>127</v>
      </c>
      <c r="AT107" s="21" t="s">
        <v>122</v>
      </c>
      <c r="AU107" s="21" t="s">
        <v>81</v>
      </c>
      <c r="AY107" s="21" t="s">
        <v>120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21" t="s">
        <v>79</v>
      </c>
      <c r="BK107" s="225">
        <f>ROUND(I107*H107,2)</f>
        <v>0</v>
      </c>
      <c r="BL107" s="21" t="s">
        <v>127</v>
      </c>
      <c r="BM107" s="21" t="s">
        <v>180</v>
      </c>
    </row>
    <row r="108" s="1" customFormat="1" ht="16.5" customHeight="1">
      <c r="B108" s="43"/>
      <c r="C108" s="214" t="s">
        <v>181</v>
      </c>
      <c r="D108" s="214" t="s">
        <v>122</v>
      </c>
      <c r="E108" s="215" t="s">
        <v>182</v>
      </c>
      <c r="F108" s="216" t="s">
        <v>183</v>
      </c>
      <c r="G108" s="217" t="s">
        <v>184</v>
      </c>
      <c r="H108" s="218">
        <v>399.04399999999998</v>
      </c>
      <c r="I108" s="219"/>
      <c r="J108" s="220">
        <f>ROUND(I108*H108,2)</f>
        <v>0</v>
      </c>
      <c r="K108" s="216" t="s">
        <v>126</v>
      </c>
      <c r="L108" s="69"/>
      <c r="M108" s="221" t="s">
        <v>21</v>
      </c>
      <c r="N108" s="222" t="s">
        <v>42</v>
      </c>
      <c r="O108" s="44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AR108" s="21" t="s">
        <v>127</v>
      </c>
      <c r="AT108" s="21" t="s">
        <v>122</v>
      </c>
      <c r="AU108" s="21" t="s">
        <v>81</v>
      </c>
      <c r="AY108" s="21" t="s">
        <v>120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21" t="s">
        <v>79</v>
      </c>
      <c r="BK108" s="225">
        <f>ROUND(I108*H108,2)</f>
        <v>0</v>
      </c>
      <c r="BL108" s="21" t="s">
        <v>127</v>
      </c>
      <c r="BM108" s="21" t="s">
        <v>185</v>
      </c>
    </row>
    <row r="109" s="11" customFormat="1">
      <c r="B109" s="226"/>
      <c r="C109" s="227"/>
      <c r="D109" s="228" t="s">
        <v>129</v>
      </c>
      <c r="E109" s="227"/>
      <c r="F109" s="230" t="s">
        <v>186</v>
      </c>
      <c r="G109" s="227"/>
      <c r="H109" s="231">
        <v>399.04399999999998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129</v>
      </c>
      <c r="AU109" s="237" t="s">
        <v>81</v>
      </c>
      <c r="AV109" s="11" t="s">
        <v>81</v>
      </c>
      <c r="AW109" s="11" t="s">
        <v>6</v>
      </c>
      <c r="AX109" s="11" t="s">
        <v>79</v>
      </c>
      <c r="AY109" s="237" t="s">
        <v>120</v>
      </c>
    </row>
    <row r="110" s="1" customFormat="1" ht="16.5" customHeight="1">
      <c r="B110" s="43"/>
      <c r="C110" s="214" t="s">
        <v>187</v>
      </c>
      <c r="D110" s="214" t="s">
        <v>122</v>
      </c>
      <c r="E110" s="215" t="s">
        <v>188</v>
      </c>
      <c r="F110" s="216" t="s">
        <v>189</v>
      </c>
      <c r="G110" s="217" t="s">
        <v>143</v>
      </c>
      <c r="H110" s="218">
        <v>112.726</v>
      </c>
      <c r="I110" s="219"/>
      <c r="J110" s="220">
        <f>ROUND(I110*H110,2)</f>
        <v>0</v>
      </c>
      <c r="K110" s="216" t="s">
        <v>126</v>
      </c>
      <c r="L110" s="69"/>
      <c r="M110" s="221" t="s">
        <v>21</v>
      </c>
      <c r="N110" s="222" t="s">
        <v>42</v>
      </c>
      <c r="O110" s="44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AR110" s="21" t="s">
        <v>127</v>
      </c>
      <c r="AT110" s="21" t="s">
        <v>122</v>
      </c>
      <c r="AU110" s="21" t="s">
        <v>81</v>
      </c>
      <c r="AY110" s="21" t="s">
        <v>120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21" t="s">
        <v>79</v>
      </c>
      <c r="BK110" s="225">
        <f>ROUND(I110*H110,2)</f>
        <v>0</v>
      </c>
      <c r="BL110" s="21" t="s">
        <v>127</v>
      </c>
      <c r="BM110" s="21" t="s">
        <v>190</v>
      </c>
    </row>
    <row r="111" s="11" customFormat="1">
      <c r="B111" s="226"/>
      <c r="C111" s="227"/>
      <c r="D111" s="228" t="s">
        <v>129</v>
      </c>
      <c r="E111" s="229" t="s">
        <v>21</v>
      </c>
      <c r="F111" s="230" t="s">
        <v>191</v>
      </c>
      <c r="G111" s="227"/>
      <c r="H111" s="231">
        <v>66.359999999999999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129</v>
      </c>
      <c r="AU111" s="237" t="s">
        <v>81</v>
      </c>
      <c r="AV111" s="11" t="s">
        <v>81</v>
      </c>
      <c r="AW111" s="11" t="s">
        <v>35</v>
      </c>
      <c r="AX111" s="11" t="s">
        <v>71</v>
      </c>
      <c r="AY111" s="237" t="s">
        <v>120</v>
      </c>
    </row>
    <row r="112" s="11" customFormat="1">
      <c r="B112" s="226"/>
      <c r="C112" s="227"/>
      <c r="D112" s="228" t="s">
        <v>129</v>
      </c>
      <c r="E112" s="229" t="s">
        <v>21</v>
      </c>
      <c r="F112" s="230" t="s">
        <v>192</v>
      </c>
      <c r="G112" s="227"/>
      <c r="H112" s="231">
        <v>26.815999999999999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129</v>
      </c>
      <c r="AU112" s="237" t="s">
        <v>81</v>
      </c>
      <c r="AV112" s="11" t="s">
        <v>81</v>
      </c>
      <c r="AW112" s="11" t="s">
        <v>35</v>
      </c>
      <c r="AX112" s="11" t="s">
        <v>71</v>
      </c>
      <c r="AY112" s="237" t="s">
        <v>120</v>
      </c>
    </row>
    <row r="113" s="11" customFormat="1">
      <c r="B113" s="226"/>
      <c r="C113" s="227"/>
      <c r="D113" s="228" t="s">
        <v>129</v>
      </c>
      <c r="E113" s="229" t="s">
        <v>21</v>
      </c>
      <c r="F113" s="230" t="s">
        <v>193</v>
      </c>
      <c r="G113" s="227"/>
      <c r="H113" s="231">
        <v>19.550000000000001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129</v>
      </c>
      <c r="AU113" s="237" t="s">
        <v>81</v>
      </c>
      <c r="AV113" s="11" t="s">
        <v>81</v>
      </c>
      <c r="AW113" s="11" t="s">
        <v>35</v>
      </c>
      <c r="AX113" s="11" t="s">
        <v>71</v>
      </c>
      <c r="AY113" s="237" t="s">
        <v>120</v>
      </c>
    </row>
    <row r="114" s="1" customFormat="1" ht="16.5" customHeight="1">
      <c r="B114" s="43"/>
      <c r="C114" s="238" t="s">
        <v>10</v>
      </c>
      <c r="D114" s="238" t="s">
        <v>194</v>
      </c>
      <c r="E114" s="239" t="s">
        <v>195</v>
      </c>
      <c r="F114" s="240" t="s">
        <v>196</v>
      </c>
      <c r="G114" s="241" t="s">
        <v>184</v>
      </c>
      <c r="H114" s="242">
        <v>225.452</v>
      </c>
      <c r="I114" s="243"/>
      <c r="J114" s="244">
        <f>ROUND(I114*H114,2)</f>
        <v>0</v>
      </c>
      <c r="K114" s="240" t="s">
        <v>126</v>
      </c>
      <c r="L114" s="245"/>
      <c r="M114" s="246" t="s">
        <v>21</v>
      </c>
      <c r="N114" s="247" t="s">
        <v>42</v>
      </c>
      <c r="O114" s="44"/>
      <c r="P114" s="223">
        <f>O114*H114</f>
        <v>0</v>
      </c>
      <c r="Q114" s="223">
        <v>1</v>
      </c>
      <c r="R114" s="223">
        <f>Q114*H114</f>
        <v>225.452</v>
      </c>
      <c r="S114" s="223">
        <v>0</v>
      </c>
      <c r="T114" s="224">
        <f>S114*H114</f>
        <v>0</v>
      </c>
      <c r="AR114" s="21" t="s">
        <v>162</v>
      </c>
      <c r="AT114" s="21" t="s">
        <v>194</v>
      </c>
      <c r="AU114" s="21" t="s">
        <v>81</v>
      </c>
      <c r="AY114" s="21" t="s">
        <v>120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21" t="s">
        <v>79</v>
      </c>
      <c r="BK114" s="225">
        <f>ROUND(I114*H114,2)</f>
        <v>0</v>
      </c>
      <c r="BL114" s="21" t="s">
        <v>127</v>
      </c>
      <c r="BM114" s="21" t="s">
        <v>197</v>
      </c>
    </row>
    <row r="115" s="11" customFormat="1">
      <c r="B115" s="226"/>
      <c r="C115" s="227"/>
      <c r="D115" s="228" t="s">
        <v>129</v>
      </c>
      <c r="E115" s="227"/>
      <c r="F115" s="230" t="s">
        <v>198</v>
      </c>
      <c r="G115" s="227"/>
      <c r="H115" s="231">
        <v>225.452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129</v>
      </c>
      <c r="AU115" s="237" t="s">
        <v>81</v>
      </c>
      <c r="AV115" s="11" t="s">
        <v>81</v>
      </c>
      <c r="AW115" s="11" t="s">
        <v>6</v>
      </c>
      <c r="AX115" s="11" t="s">
        <v>79</v>
      </c>
      <c r="AY115" s="237" t="s">
        <v>120</v>
      </c>
    </row>
    <row r="116" s="1" customFormat="1" ht="25.5" customHeight="1">
      <c r="B116" s="43"/>
      <c r="C116" s="214" t="s">
        <v>199</v>
      </c>
      <c r="D116" s="214" t="s">
        <v>122</v>
      </c>
      <c r="E116" s="215" t="s">
        <v>200</v>
      </c>
      <c r="F116" s="216" t="s">
        <v>201</v>
      </c>
      <c r="G116" s="217" t="s">
        <v>143</v>
      </c>
      <c r="H116" s="218">
        <v>60.219999999999999</v>
      </c>
      <c r="I116" s="219"/>
      <c r="J116" s="220">
        <f>ROUND(I116*H116,2)</f>
        <v>0</v>
      </c>
      <c r="K116" s="216" t="s">
        <v>126</v>
      </c>
      <c r="L116" s="69"/>
      <c r="M116" s="221" t="s">
        <v>21</v>
      </c>
      <c r="N116" s="222" t="s">
        <v>42</v>
      </c>
      <c r="O116" s="44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AR116" s="21" t="s">
        <v>127</v>
      </c>
      <c r="AT116" s="21" t="s">
        <v>122</v>
      </c>
      <c r="AU116" s="21" t="s">
        <v>81</v>
      </c>
      <c r="AY116" s="21" t="s">
        <v>120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21" t="s">
        <v>79</v>
      </c>
      <c r="BK116" s="225">
        <f>ROUND(I116*H116,2)</f>
        <v>0</v>
      </c>
      <c r="BL116" s="21" t="s">
        <v>127</v>
      </c>
      <c r="BM116" s="21" t="s">
        <v>202</v>
      </c>
    </row>
    <row r="117" s="11" customFormat="1">
      <c r="B117" s="226"/>
      <c r="C117" s="227"/>
      <c r="D117" s="228" t="s">
        <v>129</v>
      </c>
      <c r="E117" s="229" t="s">
        <v>21</v>
      </c>
      <c r="F117" s="230" t="s">
        <v>203</v>
      </c>
      <c r="G117" s="227"/>
      <c r="H117" s="231">
        <v>30.809999999999999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129</v>
      </c>
      <c r="AU117" s="237" t="s">
        <v>81</v>
      </c>
      <c r="AV117" s="11" t="s">
        <v>81</v>
      </c>
      <c r="AW117" s="11" t="s">
        <v>35</v>
      </c>
      <c r="AX117" s="11" t="s">
        <v>71</v>
      </c>
      <c r="AY117" s="237" t="s">
        <v>120</v>
      </c>
    </row>
    <row r="118" s="11" customFormat="1">
      <c r="B118" s="226"/>
      <c r="C118" s="227"/>
      <c r="D118" s="228" t="s">
        <v>129</v>
      </c>
      <c r="E118" s="229" t="s">
        <v>21</v>
      </c>
      <c r="F118" s="230" t="s">
        <v>204</v>
      </c>
      <c r="G118" s="227"/>
      <c r="H118" s="231">
        <v>16.760000000000002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129</v>
      </c>
      <c r="AU118" s="237" t="s">
        <v>81</v>
      </c>
      <c r="AV118" s="11" t="s">
        <v>81</v>
      </c>
      <c r="AW118" s="11" t="s">
        <v>35</v>
      </c>
      <c r="AX118" s="11" t="s">
        <v>71</v>
      </c>
      <c r="AY118" s="237" t="s">
        <v>120</v>
      </c>
    </row>
    <row r="119" s="11" customFormat="1">
      <c r="B119" s="226"/>
      <c r="C119" s="227"/>
      <c r="D119" s="228" t="s">
        <v>129</v>
      </c>
      <c r="E119" s="229" t="s">
        <v>21</v>
      </c>
      <c r="F119" s="230" t="s">
        <v>205</v>
      </c>
      <c r="G119" s="227"/>
      <c r="H119" s="231">
        <v>12.65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129</v>
      </c>
      <c r="AU119" s="237" t="s">
        <v>81</v>
      </c>
      <c r="AV119" s="11" t="s">
        <v>81</v>
      </c>
      <c r="AW119" s="11" t="s">
        <v>35</v>
      </c>
      <c r="AX119" s="11" t="s">
        <v>71</v>
      </c>
      <c r="AY119" s="237" t="s">
        <v>120</v>
      </c>
    </row>
    <row r="120" s="1" customFormat="1" ht="16.5" customHeight="1">
      <c r="B120" s="43"/>
      <c r="C120" s="238" t="s">
        <v>206</v>
      </c>
      <c r="D120" s="238" t="s">
        <v>194</v>
      </c>
      <c r="E120" s="239" t="s">
        <v>207</v>
      </c>
      <c r="F120" s="240" t="s">
        <v>208</v>
      </c>
      <c r="G120" s="241" t="s">
        <v>184</v>
      </c>
      <c r="H120" s="242">
        <v>120.44</v>
      </c>
      <c r="I120" s="243"/>
      <c r="J120" s="244">
        <f>ROUND(I120*H120,2)</f>
        <v>0</v>
      </c>
      <c r="K120" s="240" t="s">
        <v>126</v>
      </c>
      <c r="L120" s="245"/>
      <c r="M120" s="246" t="s">
        <v>21</v>
      </c>
      <c r="N120" s="247" t="s">
        <v>42</v>
      </c>
      <c r="O120" s="44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AR120" s="21" t="s">
        <v>162</v>
      </c>
      <c r="AT120" s="21" t="s">
        <v>194</v>
      </c>
      <c r="AU120" s="21" t="s">
        <v>81</v>
      </c>
      <c r="AY120" s="21" t="s">
        <v>120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21" t="s">
        <v>79</v>
      </c>
      <c r="BK120" s="225">
        <f>ROUND(I120*H120,2)</f>
        <v>0</v>
      </c>
      <c r="BL120" s="21" t="s">
        <v>127</v>
      </c>
      <c r="BM120" s="21" t="s">
        <v>209</v>
      </c>
    </row>
    <row r="121" s="11" customFormat="1">
      <c r="B121" s="226"/>
      <c r="C121" s="227"/>
      <c r="D121" s="228" t="s">
        <v>129</v>
      </c>
      <c r="E121" s="227"/>
      <c r="F121" s="230" t="s">
        <v>210</v>
      </c>
      <c r="G121" s="227"/>
      <c r="H121" s="231">
        <v>120.44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129</v>
      </c>
      <c r="AU121" s="237" t="s">
        <v>81</v>
      </c>
      <c r="AV121" s="11" t="s">
        <v>81</v>
      </c>
      <c r="AW121" s="11" t="s">
        <v>6</v>
      </c>
      <c r="AX121" s="11" t="s">
        <v>79</v>
      </c>
      <c r="AY121" s="237" t="s">
        <v>120</v>
      </c>
    </row>
    <row r="122" s="1" customFormat="1" ht="16.5" customHeight="1">
      <c r="B122" s="43"/>
      <c r="C122" s="214" t="s">
        <v>211</v>
      </c>
      <c r="D122" s="214" t="s">
        <v>122</v>
      </c>
      <c r="E122" s="215" t="s">
        <v>212</v>
      </c>
      <c r="F122" s="216" t="s">
        <v>213</v>
      </c>
      <c r="G122" s="217" t="s">
        <v>125</v>
      </c>
      <c r="H122" s="218">
        <v>90.599999999999994</v>
      </c>
      <c r="I122" s="219"/>
      <c r="J122" s="220">
        <f>ROUND(I122*H122,2)</f>
        <v>0</v>
      </c>
      <c r="K122" s="216" t="s">
        <v>126</v>
      </c>
      <c r="L122" s="69"/>
      <c r="M122" s="221" t="s">
        <v>21</v>
      </c>
      <c r="N122" s="222" t="s">
        <v>42</v>
      </c>
      <c r="O122" s="44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AR122" s="21" t="s">
        <v>127</v>
      </c>
      <c r="AT122" s="21" t="s">
        <v>122</v>
      </c>
      <c r="AU122" s="21" t="s">
        <v>81</v>
      </c>
      <c r="AY122" s="21" t="s">
        <v>120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21" t="s">
        <v>79</v>
      </c>
      <c r="BK122" s="225">
        <f>ROUND(I122*H122,2)</f>
        <v>0</v>
      </c>
      <c r="BL122" s="21" t="s">
        <v>127</v>
      </c>
      <c r="BM122" s="21" t="s">
        <v>214</v>
      </c>
    </row>
    <row r="123" s="11" customFormat="1">
      <c r="B123" s="226"/>
      <c r="C123" s="227"/>
      <c r="D123" s="228" t="s">
        <v>129</v>
      </c>
      <c r="E123" s="229" t="s">
        <v>21</v>
      </c>
      <c r="F123" s="230" t="s">
        <v>215</v>
      </c>
      <c r="G123" s="227"/>
      <c r="H123" s="231">
        <v>15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129</v>
      </c>
      <c r="AU123" s="237" t="s">
        <v>81</v>
      </c>
      <c r="AV123" s="11" t="s">
        <v>81</v>
      </c>
      <c r="AW123" s="11" t="s">
        <v>35</v>
      </c>
      <c r="AX123" s="11" t="s">
        <v>71</v>
      </c>
      <c r="AY123" s="237" t="s">
        <v>120</v>
      </c>
    </row>
    <row r="124" s="11" customFormat="1">
      <c r="B124" s="226"/>
      <c r="C124" s="227"/>
      <c r="D124" s="228" t="s">
        <v>129</v>
      </c>
      <c r="E124" s="229" t="s">
        <v>21</v>
      </c>
      <c r="F124" s="230" t="s">
        <v>216</v>
      </c>
      <c r="G124" s="227"/>
      <c r="H124" s="231">
        <v>75.599999999999994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129</v>
      </c>
      <c r="AU124" s="237" t="s">
        <v>81</v>
      </c>
      <c r="AV124" s="11" t="s">
        <v>81</v>
      </c>
      <c r="AW124" s="11" t="s">
        <v>35</v>
      </c>
      <c r="AX124" s="11" t="s">
        <v>71</v>
      </c>
      <c r="AY124" s="237" t="s">
        <v>120</v>
      </c>
    </row>
    <row r="125" s="10" customFormat="1" ht="29.88" customHeight="1">
      <c r="B125" s="198"/>
      <c r="C125" s="199"/>
      <c r="D125" s="200" t="s">
        <v>70</v>
      </c>
      <c r="E125" s="212" t="s">
        <v>127</v>
      </c>
      <c r="F125" s="212" t="s">
        <v>217</v>
      </c>
      <c r="G125" s="199"/>
      <c r="H125" s="199"/>
      <c r="I125" s="202"/>
      <c r="J125" s="213">
        <f>BK125</f>
        <v>0</v>
      </c>
      <c r="K125" s="199"/>
      <c r="L125" s="204"/>
      <c r="M125" s="205"/>
      <c r="N125" s="206"/>
      <c r="O125" s="206"/>
      <c r="P125" s="207">
        <f>SUM(P126:P133)</f>
        <v>0</v>
      </c>
      <c r="Q125" s="206"/>
      <c r="R125" s="207">
        <f>SUM(R126:R133)</f>
        <v>0.3115</v>
      </c>
      <c r="S125" s="206"/>
      <c r="T125" s="208">
        <f>SUM(T126:T133)</f>
        <v>0</v>
      </c>
      <c r="AR125" s="209" t="s">
        <v>79</v>
      </c>
      <c r="AT125" s="210" t="s">
        <v>70</v>
      </c>
      <c r="AU125" s="210" t="s">
        <v>79</v>
      </c>
      <c r="AY125" s="209" t="s">
        <v>120</v>
      </c>
      <c r="BK125" s="211">
        <f>SUM(BK126:BK133)</f>
        <v>0</v>
      </c>
    </row>
    <row r="126" s="1" customFormat="1" ht="16.5" customHeight="1">
      <c r="B126" s="43"/>
      <c r="C126" s="214" t="s">
        <v>218</v>
      </c>
      <c r="D126" s="214" t="s">
        <v>122</v>
      </c>
      <c r="E126" s="215" t="s">
        <v>219</v>
      </c>
      <c r="F126" s="216" t="s">
        <v>220</v>
      </c>
      <c r="G126" s="217" t="s">
        <v>221</v>
      </c>
      <c r="H126" s="218">
        <v>110</v>
      </c>
      <c r="I126" s="219"/>
      <c r="J126" s="220">
        <f>ROUND(I126*H126,2)</f>
        <v>0</v>
      </c>
      <c r="K126" s="216" t="s">
        <v>21</v>
      </c>
      <c r="L126" s="69"/>
      <c r="M126" s="221" t="s">
        <v>21</v>
      </c>
      <c r="N126" s="222" t="s">
        <v>42</v>
      </c>
      <c r="O126" s="44"/>
      <c r="P126" s="223">
        <f>O126*H126</f>
        <v>0</v>
      </c>
      <c r="Q126" s="223">
        <v>0.0022899999999999999</v>
      </c>
      <c r="R126" s="223">
        <f>Q126*H126</f>
        <v>0.25190000000000001</v>
      </c>
      <c r="S126" s="223">
        <v>0</v>
      </c>
      <c r="T126" s="224">
        <f>S126*H126</f>
        <v>0</v>
      </c>
      <c r="AR126" s="21" t="s">
        <v>127</v>
      </c>
      <c r="AT126" s="21" t="s">
        <v>122</v>
      </c>
      <c r="AU126" s="21" t="s">
        <v>81</v>
      </c>
      <c r="AY126" s="21" t="s">
        <v>120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21" t="s">
        <v>79</v>
      </c>
      <c r="BK126" s="225">
        <f>ROUND(I126*H126,2)</f>
        <v>0</v>
      </c>
      <c r="BL126" s="21" t="s">
        <v>127</v>
      </c>
      <c r="BM126" s="21" t="s">
        <v>222</v>
      </c>
    </row>
    <row r="127" s="1" customFormat="1" ht="16.5" customHeight="1">
      <c r="B127" s="43"/>
      <c r="C127" s="238" t="s">
        <v>223</v>
      </c>
      <c r="D127" s="238" t="s">
        <v>194</v>
      </c>
      <c r="E127" s="239" t="s">
        <v>224</v>
      </c>
      <c r="F127" s="240" t="s">
        <v>225</v>
      </c>
      <c r="G127" s="241" t="s">
        <v>221</v>
      </c>
      <c r="H127" s="242">
        <v>110</v>
      </c>
      <c r="I127" s="243"/>
      <c r="J127" s="244">
        <f>ROUND(I127*H127,2)</f>
        <v>0</v>
      </c>
      <c r="K127" s="240" t="s">
        <v>21</v>
      </c>
      <c r="L127" s="245"/>
      <c r="M127" s="246" t="s">
        <v>21</v>
      </c>
      <c r="N127" s="247" t="s">
        <v>42</v>
      </c>
      <c r="O127" s="44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AR127" s="21" t="s">
        <v>162</v>
      </c>
      <c r="AT127" s="21" t="s">
        <v>194</v>
      </c>
      <c r="AU127" s="21" t="s">
        <v>81</v>
      </c>
      <c r="AY127" s="21" t="s">
        <v>120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21" t="s">
        <v>79</v>
      </c>
      <c r="BK127" s="225">
        <f>ROUND(I127*H127,2)</f>
        <v>0</v>
      </c>
      <c r="BL127" s="21" t="s">
        <v>127</v>
      </c>
      <c r="BM127" s="21" t="s">
        <v>226</v>
      </c>
    </row>
    <row r="128" s="1" customFormat="1" ht="16.5" customHeight="1">
      <c r="B128" s="43"/>
      <c r="C128" s="214" t="s">
        <v>9</v>
      </c>
      <c r="D128" s="214" t="s">
        <v>122</v>
      </c>
      <c r="E128" s="215" t="s">
        <v>227</v>
      </c>
      <c r="F128" s="216" t="s">
        <v>228</v>
      </c>
      <c r="G128" s="217" t="s">
        <v>143</v>
      </c>
      <c r="H128" s="218">
        <v>10.392</v>
      </c>
      <c r="I128" s="219"/>
      <c r="J128" s="220">
        <f>ROUND(I128*H128,2)</f>
        <v>0</v>
      </c>
      <c r="K128" s="216" t="s">
        <v>126</v>
      </c>
      <c r="L128" s="69"/>
      <c r="M128" s="221" t="s">
        <v>21</v>
      </c>
      <c r="N128" s="222" t="s">
        <v>42</v>
      </c>
      <c r="O128" s="44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AR128" s="21" t="s">
        <v>127</v>
      </c>
      <c r="AT128" s="21" t="s">
        <v>122</v>
      </c>
      <c r="AU128" s="21" t="s">
        <v>81</v>
      </c>
      <c r="AY128" s="21" t="s">
        <v>120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21" t="s">
        <v>79</v>
      </c>
      <c r="BK128" s="225">
        <f>ROUND(I128*H128,2)</f>
        <v>0</v>
      </c>
      <c r="BL128" s="21" t="s">
        <v>127</v>
      </c>
      <c r="BM128" s="21" t="s">
        <v>229</v>
      </c>
    </row>
    <row r="129" s="11" customFormat="1">
      <c r="B129" s="226"/>
      <c r="C129" s="227"/>
      <c r="D129" s="228" t="s">
        <v>129</v>
      </c>
      <c r="E129" s="229" t="s">
        <v>21</v>
      </c>
      <c r="F129" s="230" t="s">
        <v>230</v>
      </c>
      <c r="G129" s="227"/>
      <c r="H129" s="231">
        <v>4.7400000000000002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129</v>
      </c>
      <c r="AU129" s="237" t="s">
        <v>81</v>
      </c>
      <c r="AV129" s="11" t="s">
        <v>81</v>
      </c>
      <c r="AW129" s="11" t="s">
        <v>35</v>
      </c>
      <c r="AX129" s="11" t="s">
        <v>71</v>
      </c>
      <c r="AY129" s="237" t="s">
        <v>120</v>
      </c>
    </row>
    <row r="130" s="11" customFormat="1">
      <c r="B130" s="226"/>
      <c r="C130" s="227"/>
      <c r="D130" s="228" t="s">
        <v>129</v>
      </c>
      <c r="E130" s="229" t="s">
        <v>21</v>
      </c>
      <c r="F130" s="230" t="s">
        <v>231</v>
      </c>
      <c r="G130" s="227"/>
      <c r="H130" s="231">
        <v>3.3519999999999999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129</v>
      </c>
      <c r="AU130" s="237" t="s">
        <v>81</v>
      </c>
      <c r="AV130" s="11" t="s">
        <v>81</v>
      </c>
      <c r="AW130" s="11" t="s">
        <v>35</v>
      </c>
      <c r="AX130" s="11" t="s">
        <v>71</v>
      </c>
      <c r="AY130" s="237" t="s">
        <v>120</v>
      </c>
    </row>
    <row r="131" s="11" customFormat="1">
      <c r="B131" s="226"/>
      <c r="C131" s="227"/>
      <c r="D131" s="228" t="s">
        <v>129</v>
      </c>
      <c r="E131" s="229" t="s">
        <v>21</v>
      </c>
      <c r="F131" s="230" t="s">
        <v>232</v>
      </c>
      <c r="G131" s="227"/>
      <c r="H131" s="231">
        <v>2.2999999999999998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129</v>
      </c>
      <c r="AU131" s="237" t="s">
        <v>81</v>
      </c>
      <c r="AV131" s="11" t="s">
        <v>81</v>
      </c>
      <c r="AW131" s="11" t="s">
        <v>35</v>
      </c>
      <c r="AX131" s="11" t="s">
        <v>71</v>
      </c>
      <c r="AY131" s="237" t="s">
        <v>120</v>
      </c>
    </row>
    <row r="132" s="1" customFormat="1" ht="16.5" customHeight="1">
      <c r="B132" s="43"/>
      <c r="C132" s="214" t="s">
        <v>233</v>
      </c>
      <c r="D132" s="214" t="s">
        <v>122</v>
      </c>
      <c r="E132" s="215" t="s">
        <v>234</v>
      </c>
      <c r="F132" s="216" t="s">
        <v>235</v>
      </c>
      <c r="G132" s="217" t="s">
        <v>221</v>
      </c>
      <c r="H132" s="218">
        <v>1</v>
      </c>
      <c r="I132" s="219"/>
      <c r="J132" s="220">
        <f>ROUND(I132*H132,2)</f>
        <v>0</v>
      </c>
      <c r="K132" s="216" t="s">
        <v>236</v>
      </c>
      <c r="L132" s="69"/>
      <c r="M132" s="221" t="s">
        <v>21</v>
      </c>
      <c r="N132" s="222" t="s">
        <v>42</v>
      </c>
      <c r="O132" s="44"/>
      <c r="P132" s="223">
        <f>O132*H132</f>
        <v>0</v>
      </c>
      <c r="Q132" s="223">
        <v>0.0066</v>
      </c>
      <c r="R132" s="223">
        <f>Q132*H132</f>
        <v>0.0066</v>
      </c>
      <c r="S132" s="223">
        <v>0</v>
      </c>
      <c r="T132" s="224">
        <f>S132*H132</f>
        <v>0</v>
      </c>
      <c r="AR132" s="21" t="s">
        <v>127</v>
      </c>
      <c r="AT132" s="21" t="s">
        <v>122</v>
      </c>
      <c r="AU132" s="21" t="s">
        <v>81</v>
      </c>
      <c r="AY132" s="21" t="s">
        <v>120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21" t="s">
        <v>79</v>
      </c>
      <c r="BK132" s="225">
        <f>ROUND(I132*H132,2)</f>
        <v>0</v>
      </c>
      <c r="BL132" s="21" t="s">
        <v>127</v>
      </c>
      <c r="BM132" s="21" t="s">
        <v>237</v>
      </c>
    </row>
    <row r="133" s="1" customFormat="1" ht="16.5" customHeight="1">
      <c r="B133" s="43"/>
      <c r="C133" s="238" t="s">
        <v>238</v>
      </c>
      <c r="D133" s="238" t="s">
        <v>194</v>
      </c>
      <c r="E133" s="239" t="s">
        <v>239</v>
      </c>
      <c r="F133" s="240" t="s">
        <v>240</v>
      </c>
      <c r="G133" s="241" t="s">
        <v>221</v>
      </c>
      <c r="H133" s="242">
        <v>1</v>
      </c>
      <c r="I133" s="243"/>
      <c r="J133" s="244">
        <f>ROUND(I133*H133,2)</f>
        <v>0</v>
      </c>
      <c r="K133" s="240" t="s">
        <v>126</v>
      </c>
      <c r="L133" s="245"/>
      <c r="M133" s="246" t="s">
        <v>21</v>
      </c>
      <c r="N133" s="247" t="s">
        <v>42</v>
      </c>
      <c r="O133" s="44"/>
      <c r="P133" s="223">
        <f>O133*H133</f>
        <v>0</v>
      </c>
      <c r="Q133" s="223">
        <v>0.052999999999999998</v>
      </c>
      <c r="R133" s="223">
        <f>Q133*H133</f>
        <v>0.052999999999999998</v>
      </c>
      <c r="S133" s="223">
        <v>0</v>
      </c>
      <c r="T133" s="224">
        <f>S133*H133</f>
        <v>0</v>
      </c>
      <c r="AR133" s="21" t="s">
        <v>162</v>
      </c>
      <c r="AT133" s="21" t="s">
        <v>194</v>
      </c>
      <c r="AU133" s="21" t="s">
        <v>81</v>
      </c>
      <c r="AY133" s="21" t="s">
        <v>120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21" t="s">
        <v>79</v>
      </c>
      <c r="BK133" s="225">
        <f>ROUND(I133*H133,2)</f>
        <v>0</v>
      </c>
      <c r="BL133" s="21" t="s">
        <v>127</v>
      </c>
      <c r="BM133" s="21" t="s">
        <v>241</v>
      </c>
    </row>
    <row r="134" s="10" customFormat="1" ht="29.88" customHeight="1">
      <c r="B134" s="198"/>
      <c r="C134" s="199"/>
      <c r="D134" s="200" t="s">
        <v>70</v>
      </c>
      <c r="E134" s="212" t="s">
        <v>145</v>
      </c>
      <c r="F134" s="212" t="s">
        <v>242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SUM(P135:P150)</f>
        <v>0</v>
      </c>
      <c r="Q134" s="206"/>
      <c r="R134" s="207">
        <f>SUM(R135:R150)</f>
        <v>36.908225999999999</v>
      </c>
      <c r="S134" s="206"/>
      <c r="T134" s="208">
        <f>SUM(T135:T150)</f>
        <v>0</v>
      </c>
      <c r="AR134" s="209" t="s">
        <v>79</v>
      </c>
      <c r="AT134" s="210" t="s">
        <v>70</v>
      </c>
      <c r="AU134" s="210" t="s">
        <v>79</v>
      </c>
      <c r="AY134" s="209" t="s">
        <v>120</v>
      </c>
      <c r="BK134" s="211">
        <f>SUM(BK135:BK150)</f>
        <v>0</v>
      </c>
    </row>
    <row r="135" s="1" customFormat="1" ht="16.5" customHeight="1">
      <c r="B135" s="43"/>
      <c r="C135" s="214" t="s">
        <v>243</v>
      </c>
      <c r="D135" s="214" t="s">
        <v>122</v>
      </c>
      <c r="E135" s="215" t="s">
        <v>244</v>
      </c>
      <c r="F135" s="216" t="s">
        <v>245</v>
      </c>
      <c r="G135" s="217" t="s">
        <v>125</v>
      </c>
      <c r="H135" s="218">
        <v>3.7999999999999998</v>
      </c>
      <c r="I135" s="219"/>
      <c r="J135" s="220">
        <f>ROUND(I135*H135,2)</f>
        <v>0</v>
      </c>
      <c r="K135" s="216" t="s">
        <v>126</v>
      </c>
      <c r="L135" s="69"/>
      <c r="M135" s="221" t="s">
        <v>21</v>
      </c>
      <c r="N135" s="222" t="s">
        <v>42</v>
      </c>
      <c r="O135" s="44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AR135" s="21" t="s">
        <v>127</v>
      </c>
      <c r="AT135" s="21" t="s">
        <v>122</v>
      </c>
      <c r="AU135" s="21" t="s">
        <v>81</v>
      </c>
      <c r="AY135" s="21" t="s">
        <v>120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21" t="s">
        <v>79</v>
      </c>
      <c r="BK135" s="225">
        <f>ROUND(I135*H135,2)</f>
        <v>0</v>
      </c>
      <c r="BL135" s="21" t="s">
        <v>127</v>
      </c>
      <c r="BM135" s="21" t="s">
        <v>246</v>
      </c>
    </row>
    <row r="136" s="11" customFormat="1">
      <c r="B136" s="226"/>
      <c r="C136" s="227"/>
      <c r="D136" s="228" t="s">
        <v>129</v>
      </c>
      <c r="E136" s="229" t="s">
        <v>21</v>
      </c>
      <c r="F136" s="230" t="s">
        <v>247</v>
      </c>
      <c r="G136" s="227"/>
      <c r="H136" s="231">
        <v>1.2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129</v>
      </c>
      <c r="AU136" s="237" t="s">
        <v>81</v>
      </c>
      <c r="AV136" s="11" t="s">
        <v>81</v>
      </c>
      <c r="AW136" s="11" t="s">
        <v>35</v>
      </c>
      <c r="AX136" s="11" t="s">
        <v>71</v>
      </c>
      <c r="AY136" s="237" t="s">
        <v>120</v>
      </c>
    </row>
    <row r="137" s="11" customFormat="1">
      <c r="B137" s="226"/>
      <c r="C137" s="227"/>
      <c r="D137" s="228" t="s">
        <v>129</v>
      </c>
      <c r="E137" s="229" t="s">
        <v>21</v>
      </c>
      <c r="F137" s="230" t="s">
        <v>248</v>
      </c>
      <c r="G137" s="227"/>
      <c r="H137" s="231">
        <v>2.6000000000000001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129</v>
      </c>
      <c r="AU137" s="237" t="s">
        <v>81</v>
      </c>
      <c r="AV137" s="11" t="s">
        <v>81</v>
      </c>
      <c r="AW137" s="11" t="s">
        <v>35</v>
      </c>
      <c r="AX137" s="11" t="s">
        <v>71</v>
      </c>
      <c r="AY137" s="237" t="s">
        <v>120</v>
      </c>
    </row>
    <row r="138" s="1" customFormat="1" ht="16.5" customHeight="1">
      <c r="B138" s="43"/>
      <c r="C138" s="214" t="s">
        <v>249</v>
      </c>
      <c r="D138" s="214" t="s">
        <v>122</v>
      </c>
      <c r="E138" s="215" t="s">
        <v>250</v>
      </c>
      <c r="F138" s="216" t="s">
        <v>251</v>
      </c>
      <c r="G138" s="217" t="s">
        <v>125</v>
      </c>
      <c r="H138" s="218">
        <v>90.599999999999994</v>
      </c>
      <c r="I138" s="219"/>
      <c r="J138" s="220">
        <f>ROUND(I138*H138,2)</f>
        <v>0</v>
      </c>
      <c r="K138" s="216" t="s">
        <v>126</v>
      </c>
      <c r="L138" s="69"/>
      <c r="M138" s="221" t="s">
        <v>21</v>
      </c>
      <c r="N138" s="222" t="s">
        <v>42</v>
      </c>
      <c r="O138" s="44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AR138" s="21" t="s">
        <v>127</v>
      </c>
      <c r="AT138" s="21" t="s">
        <v>122</v>
      </c>
      <c r="AU138" s="21" t="s">
        <v>81</v>
      </c>
      <c r="AY138" s="21" t="s">
        <v>120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21" t="s">
        <v>79</v>
      </c>
      <c r="BK138" s="225">
        <f>ROUND(I138*H138,2)</f>
        <v>0</v>
      </c>
      <c r="BL138" s="21" t="s">
        <v>127</v>
      </c>
      <c r="BM138" s="21" t="s">
        <v>252</v>
      </c>
    </row>
    <row r="139" s="11" customFormat="1">
      <c r="B139" s="226"/>
      <c r="C139" s="227"/>
      <c r="D139" s="228" t="s">
        <v>129</v>
      </c>
      <c r="E139" s="229" t="s">
        <v>21</v>
      </c>
      <c r="F139" s="230" t="s">
        <v>215</v>
      </c>
      <c r="G139" s="227"/>
      <c r="H139" s="231">
        <v>15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129</v>
      </c>
      <c r="AU139" s="237" t="s">
        <v>81</v>
      </c>
      <c r="AV139" s="11" t="s">
        <v>81</v>
      </c>
      <c r="AW139" s="11" t="s">
        <v>35</v>
      </c>
      <c r="AX139" s="11" t="s">
        <v>71</v>
      </c>
      <c r="AY139" s="237" t="s">
        <v>120</v>
      </c>
    </row>
    <row r="140" s="11" customFormat="1">
      <c r="B140" s="226"/>
      <c r="C140" s="227"/>
      <c r="D140" s="228" t="s">
        <v>129</v>
      </c>
      <c r="E140" s="229" t="s">
        <v>21</v>
      </c>
      <c r="F140" s="230" t="s">
        <v>216</v>
      </c>
      <c r="G140" s="227"/>
      <c r="H140" s="231">
        <v>75.599999999999994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129</v>
      </c>
      <c r="AU140" s="237" t="s">
        <v>81</v>
      </c>
      <c r="AV140" s="11" t="s">
        <v>81</v>
      </c>
      <c r="AW140" s="11" t="s">
        <v>35</v>
      </c>
      <c r="AX140" s="11" t="s">
        <v>71</v>
      </c>
      <c r="AY140" s="237" t="s">
        <v>120</v>
      </c>
    </row>
    <row r="141" s="1" customFormat="1" ht="25.5" customHeight="1">
      <c r="B141" s="43"/>
      <c r="C141" s="214" t="s">
        <v>253</v>
      </c>
      <c r="D141" s="214" t="s">
        <v>122</v>
      </c>
      <c r="E141" s="215" t="s">
        <v>254</v>
      </c>
      <c r="F141" s="216" t="s">
        <v>255</v>
      </c>
      <c r="G141" s="217" t="s">
        <v>125</v>
      </c>
      <c r="H141" s="218">
        <v>75.599999999999994</v>
      </c>
      <c r="I141" s="219"/>
      <c r="J141" s="220">
        <f>ROUND(I141*H141,2)</f>
        <v>0</v>
      </c>
      <c r="K141" s="216" t="s">
        <v>126</v>
      </c>
      <c r="L141" s="69"/>
      <c r="M141" s="221" t="s">
        <v>21</v>
      </c>
      <c r="N141" s="222" t="s">
        <v>42</v>
      </c>
      <c r="O141" s="44"/>
      <c r="P141" s="223">
        <f>O141*H141</f>
        <v>0</v>
      </c>
      <c r="Q141" s="223">
        <v>0.26375999999999999</v>
      </c>
      <c r="R141" s="223">
        <f>Q141*H141</f>
        <v>19.940255999999998</v>
      </c>
      <c r="S141" s="223">
        <v>0</v>
      </c>
      <c r="T141" s="224">
        <f>S141*H141</f>
        <v>0</v>
      </c>
      <c r="AR141" s="21" t="s">
        <v>127</v>
      </c>
      <c r="AT141" s="21" t="s">
        <v>122</v>
      </c>
      <c r="AU141" s="21" t="s">
        <v>81</v>
      </c>
      <c r="AY141" s="21" t="s">
        <v>120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21" t="s">
        <v>79</v>
      </c>
      <c r="BK141" s="225">
        <f>ROUND(I141*H141,2)</f>
        <v>0</v>
      </c>
      <c r="BL141" s="21" t="s">
        <v>127</v>
      </c>
      <c r="BM141" s="21" t="s">
        <v>256</v>
      </c>
    </row>
    <row r="142" s="11" customFormat="1">
      <c r="B142" s="226"/>
      <c r="C142" s="227"/>
      <c r="D142" s="228" t="s">
        <v>129</v>
      </c>
      <c r="E142" s="229" t="s">
        <v>21</v>
      </c>
      <c r="F142" s="230" t="s">
        <v>216</v>
      </c>
      <c r="G142" s="227"/>
      <c r="H142" s="231">
        <v>75.599999999999994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129</v>
      </c>
      <c r="AU142" s="237" t="s">
        <v>81</v>
      </c>
      <c r="AV142" s="11" t="s">
        <v>81</v>
      </c>
      <c r="AW142" s="11" t="s">
        <v>35</v>
      </c>
      <c r="AX142" s="11" t="s">
        <v>79</v>
      </c>
      <c r="AY142" s="237" t="s">
        <v>120</v>
      </c>
    </row>
    <row r="143" s="1" customFormat="1" ht="25.5" customHeight="1">
      <c r="B143" s="43"/>
      <c r="C143" s="214" t="s">
        <v>257</v>
      </c>
      <c r="D143" s="214" t="s">
        <v>122</v>
      </c>
      <c r="E143" s="215" t="s">
        <v>258</v>
      </c>
      <c r="F143" s="216" t="s">
        <v>259</v>
      </c>
      <c r="G143" s="217" t="s">
        <v>125</v>
      </c>
      <c r="H143" s="218">
        <v>75.599999999999994</v>
      </c>
      <c r="I143" s="219"/>
      <c r="J143" s="220">
        <f>ROUND(I143*H143,2)</f>
        <v>0</v>
      </c>
      <c r="K143" s="216" t="s">
        <v>126</v>
      </c>
      <c r="L143" s="69"/>
      <c r="M143" s="221" t="s">
        <v>21</v>
      </c>
      <c r="N143" s="222" t="s">
        <v>42</v>
      </c>
      <c r="O143" s="44"/>
      <c r="P143" s="223">
        <f>O143*H143</f>
        <v>0</v>
      </c>
      <c r="Q143" s="223">
        <v>0.20745</v>
      </c>
      <c r="R143" s="223">
        <f>Q143*H143</f>
        <v>15.683219999999999</v>
      </c>
      <c r="S143" s="223">
        <v>0</v>
      </c>
      <c r="T143" s="224">
        <f>S143*H143</f>
        <v>0</v>
      </c>
      <c r="AR143" s="21" t="s">
        <v>127</v>
      </c>
      <c r="AT143" s="21" t="s">
        <v>122</v>
      </c>
      <c r="AU143" s="21" t="s">
        <v>81</v>
      </c>
      <c r="AY143" s="21" t="s">
        <v>120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21" t="s">
        <v>79</v>
      </c>
      <c r="BK143" s="225">
        <f>ROUND(I143*H143,2)</f>
        <v>0</v>
      </c>
      <c r="BL143" s="21" t="s">
        <v>127</v>
      </c>
      <c r="BM143" s="21" t="s">
        <v>260</v>
      </c>
    </row>
    <row r="144" s="11" customFormat="1">
      <c r="B144" s="226"/>
      <c r="C144" s="227"/>
      <c r="D144" s="228" t="s">
        <v>129</v>
      </c>
      <c r="E144" s="229" t="s">
        <v>21</v>
      </c>
      <c r="F144" s="230" t="s">
        <v>216</v>
      </c>
      <c r="G144" s="227"/>
      <c r="H144" s="231">
        <v>75.599999999999994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129</v>
      </c>
      <c r="AU144" s="237" t="s">
        <v>81</v>
      </c>
      <c r="AV144" s="11" t="s">
        <v>81</v>
      </c>
      <c r="AW144" s="11" t="s">
        <v>35</v>
      </c>
      <c r="AX144" s="11" t="s">
        <v>79</v>
      </c>
      <c r="AY144" s="237" t="s">
        <v>120</v>
      </c>
    </row>
    <row r="145" s="1" customFormat="1" ht="16.5" customHeight="1">
      <c r="B145" s="43"/>
      <c r="C145" s="214" t="s">
        <v>261</v>
      </c>
      <c r="D145" s="214" t="s">
        <v>122</v>
      </c>
      <c r="E145" s="215" t="s">
        <v>262</v>
      </c>
      <c r="F145" s="216" t="s">
        <v>263</v>
      </c>
      <c r="G145" s="217" t="s">
        <v>125</v>
      </c>
      <c r="H145" s="218">
        <v>75.599999999999994</v>
      </c>
      <c r="I145" s="219"/>
      <c r="J145" s="220">
        <f>ROUND(I145*H145,2)</f>
        <v>0</v>
      </c>
      <c r="K145" s="216" t="s">
        <v>126</v>
      </c>
      <c r="L145" s="69"/>
      <c r="M145" s="221" t="s">
        <v>21</v>
      </c>
      <c r="N145" s="222" t="s">
        <v>42</v>
      </c>
      <c r="O145" s="44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AR145" s="21" t="s">
        <v>127</v>
      </c>
      <c r="AT145" s="21" t="s">
        <v>122</v>
      </c>
      <c r="AU145" s="21" t="s">
        <v>81</v>
      </c>
      <c r="AY145" s="21" t="s">
        <v>120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21" t="s">
        <v>79</v>
      </c>
      <c r="BK145" s="225">
        <f>ROUND(I145*H145,2)</f>
        <v>0</v>
      </c>
      <c r="BL145" s="21" t="s">
        <v>127</v>
      </c>
      <c r="BM145" s="21" t="s">
        <v>264</v>
      </c>
    </row>
    <row r="146" s="11" customFormat="1">
      <c r="B146" s="226"/>
      <c r="C146" s="227"/>
      <c r="D146" s="228" t="s">
        <v>129</v>
      </c>
      <c r="E146" s="229" t="s">
        <v>21</v>
      </c>
      <c r="F146" s="230" t="s">
        <v>216</v>
      </c>
      <c r="G146" s="227"/>
      <c r="H146" s="231">
        <v>75.599999999999994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129</v>
      </c>
      <c r="AU146" s="237" t="s">
        <v>81</v>
      </c>
      <c r="AV146" s="11" t="s">
        <v>81</v>
      </c>
      <c r="AW146" s="11" t="s">
        <v>35</v>
      </c>
      <c r="AX146" s="11" t="s">
        <v>79</v>
      </c>
      <c r="AY146" s="237" t="s">
        <v>120</v>
      </c>
    </row>
    <row r="147" s="1" customFormat="1" ht="16.5" customHeight="1">
      <c r="B147" s="43"/>
      <c r="C147" s="214" t="s">
        <v>265</v>
      </c>
      <c r="D147" s="214" t="s">
        <v>122</v>
      </c>
      <c r="E147" s="215" t="s">
        <v>266</v>
      </c>
      <c r="F147" s="216" t="s">
        <v>267</v>
      </c>
      <c r="G147" s="217" t="s">
        <v>125</v>
      </c>
      <c r="H147" s="218">
        <v>75.599999999999994</v>
      </c>
      <c r="I147" s="219"/>
      <c r="J147" s="220">
        <f>ROUND(I147*H147,2)</f>
        <v>0</v>
      </c>
      <c r="K147" s="216" t="s">
        <v>126</v>
      </c>
      <c r="L147" s="69"/>
      <c r="M147" s="221" t="s">
        <v>21</v>
      </c>
      <c r="N147" s="222" t="s">
        <v>42</v>
      </c>
      <c r="O147" s="44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AR147" s="21" t="s">
        <v>127</v>
      </c>
      <c r="AT147" s="21" t="s">
        <v>122</v>
      </c>
      <c r="AU147" s="21" t="s">
        <v>81</v>
      </c>
      <c r="AY147" s="21" t="s">
        <v>120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21" t="s">
        <v>79</v>
      </c>
      <c r="BK147" s="225">
        <f>ROUND(I147*H147,2)</f>
        <v>0</v>
      </c>
      <c r="BL147" s="21" t="s">
        <v>127</v>
      </c>
      <c r="BM147" s="21" t="s">
        <v>268</v>
      </c>
    </row>
    <row r="148" s="11" customFormat="1">
      <c r="B148" s="226"/>
      <c r="C148" s="227"/>
      <c r="D148" s="228" t="s">
        <v>129</v>
      </c>
      <c r="E148" s="229" t="s">
        <v>21</v>
      </c>
      <c r="F148" s="230" t="s">
        <v>216</v>
      </c>
      <c r="G148" s="227"/>
      <c r="H148" s="231">
        <v>75.599999999999994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129</v>
      </c>
      <c r="AU148" s="237" t="s">
        <v>81</v>
      </c>
      <c r="AV148" s="11" t="s">
        <v>81</v>
      </c>
      <c r="AW148" s="11" t="s">
        <v>35</v>
      </c>
      <c r="AX148" s="11" t="s">
        <v>79</v>
      </c>
      <c r="AY148" s="237" t="s">
        <v>120</v>
      </c>
    </row>
    <row r="149" s="1" customFormat="1" ht="25.5" customHeight="1">
      <c r="B149" s="43"/>
      <c r="C149" s="214" t="s">
        <v>269</v>
      </c>
      <c r="D149" s="214" t="s">
        <v>122</v>
      </c>
      <c r="E149" s="215" t="s">
        <v>270</v>
      </c>
      <c r="F149" s="216" t="s">
        <v>271</v>
      </c>
      <c r="G149" s="217" t="s">
        <v>125</v>
      </c>
      <c r="H149" s="218">
        <v>15</v>
      </c>
      <c r="I149" s="219"/>
      <c r="J149" s="220">
        <f>ROUND(I149*H149,2)</f>
        <v>0</v>
      </c>
      <c r="K149" s="216" t="s">
        <v>126</v>
      </c>
      <c r="L149" s="69"/>
      <c r="M149" s="221" t="s">
        <v>21</v>
      </c>
      <c r="N149" s="222" t="s">
        <v>42</v>
      </c>
      <c r="O149" s="44"/>
      <c r="P149" s="223">
        <f>O149*H149</f>
        <v>0</v>
      </c>
      <c r="Q149" s="223">
        <v>0.085650000000000004</v>
      </c>
      <c r="R149" s="223">
        <f>Q149*H149</f>
        <v>1.2847500000000001</v>
      </c>
      <c r="S149" s="223">
        <v>0</v>
      </c>
      <c r="T149" s="224">
        <f>S149*H149</f>
        <v>0</v>
      </c>
      <c r="AR149" s="21" t="s">
        <v>127</v>
      </c>
      <c r="AT149" s="21" t="s">
        <v>122</v>
      </c>
      <c r="AU149" s="21" t="s">
        <v>81</v>
      </c>
      <c r="AY149" s="21" t="s">
        <v>120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21" t="s">
        <v>79</v>
      </c>
      <c r="BK149" s="225">
        <f>ROUND(I149*H149,2)</f>
        <v>0</v>
      </c>
      <c r="BL149" s="21" t="s">
        <v>127</v>
      </c>
      <c r="BM149" s="21" t="s">
        <v>272</v>
      </c>
    </row>
    <row r="150" s="11" customFormat="1">
      <c r="B150" s="226"/>
      <c r="C150" s="227"/>
      <c r="D150" s="228" t="s">
        <v>129</v>
      </c>
      <c r="E150" s="229" t="s">
        <v>21</v>
      </c>
      <c r="F150" s="230" t="s">
        <v>273</v>
      </c>
      <c r="G150" s="227"/>
      <c r="H150" s="231">
        <v>15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129</v>
      </c>
      <c r="AU150" s="237" t="s">
        <v>81</v>
      </c>
      <c r="AV150" s="11" t="s">
        <v>81</v>
      </c>
      <c r="AW150" s="11" t="s">
        <v>35</v>
      </c>
      <c r="AX150" s="11" t="s">
        <v>79</v>
      </c>
      <c r="AY150" s="237" t="s">
        <v>120</v>
      </c>
    </row>
    <row r="151" s="10" customFormat="1" ht="29.88" customHeight="1">
      <c r="B151" s="198"/>
      <c r="C151" s="199"/>
      <c r="D151" s="200" t="s">
        <v>70</v>
      </c>
      <c r="E151" s="212" t="s">
        <v>162</v>
      </c>
      <c r="F151" s="212" t="s">
        <v>274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SUM(P152:P187)</f>
        <v>0</v>
      </c>
      <c r="Q151" s="206"/>
      <c r="R151" s="207">
        <f>SUM(R152:R187)</f>
        <v>3.9263971200000003</v>
      </c>
      <c r="S151" s="206"/>
      <c r="T151" s="208">
        <f>SUM(T152:T187)</f>
        <v>0</v>
      </c>
      <c r="AR151" s="209" t="s">
        <v>79</v>
      </c>
      <c r="AT151" s="210" t="s">
        <v>70</v>
      </c>
      <c r="AU151" s="210" t="s">
        <v>79</v>
      </c>
      <c r="AY151" s="209" t="s">
        <v>120</v>
      </c>
      <c r="BK151" s="211">
        <f>SUM(BK152:BK187)</f>
        <v>0</v>
      </c>
    </row>
    <row r="152" s="1" customFormat="1" ht="25.5" customHeight="1">
      <c r="B152" s="43"/>
      <c r="C152" s="214" t="s">
        <v>275</v>
      </c>
      <c r="D152" s="214" t="s">
        <v>122</v>
      </c>
      <c r="E152" s="215" t="s">
        <v>276</v>
      </c>
      <c r="F152" s="216" t="s">
        <v>277</v>
      </c>
      <c r="G152" s="217" t="s">
        <v>138</v>
      </c>
      <c r="H152" s="218">
        <v>47.399999999999999</v>
      </c>
      <c r="I152" s="219"/>
      <c r="J152" s="220">
        <f>ROUND(I152*H152,2)</f>
        <v>0</v>
      </c>
      <c r="K152" s="216" t="s">
        <v>126</v>
      </c>
      <c r="L152" s="69"/>
      <c r="M152" s="221" t="s">
        <v>21</v>
      </c>
      <c r="N152" s="222" t="s">
        <v>42</v>
      </c>
      <c r="O152" s="44"/>
      <c r="P152" s="223">
        <f>O152*H152</f>
        <v>0</v>
      </c>
      <c r="Q152" s="223">
        <v>5.0000000000000002E-05</v>
      </c>
      <c r="R152" s="223">
        <f>Q152*H152</f>
        <v>0.0023700000000000001</v>
      </c>
      <c r="S152" s="223">
        <v>0</v>
      </c>
      <c r="T152" s="224">
        <f>S152*H152</f>
        <v>0</v>
      </c>
      <c r="AR152" s="21" t="s">
        <v>127</v>
      </c>
      <c r="AT152" s="21" t="s">
        <v>122</v>
      </c>
      <c r="AU152" s="21" t="s">
        <v>81</v>
      </c>
      <c r="AY152" s="21" t="s">
        <v>120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21" t="s">
        <v>79</v>
      </c>
      <c r="BK152" s="225">
        <f>ROUND(I152*H152,2)</f>
        <v>0</v>
      </c>
      <c r="BL152" s="21" t="s">
        <v>127</v>
      </c>
      <c r="BM152" s="21" t="s">
        <v>278</v>
      </c>
    </row>
    <row r="153" s="1" customFormat="1" ht="25.5" customHeight="1">
      <c r="B153" s="43"/>
      <c r="C153" s="238" t="s">
        <v>279</v>
      </c>
      <c r="D153" s="238" t="s">
        <v>194</v>
      </c>
      <c r="E153" s="239" t="s">
        <v>280</v>
      </c>
      <c r="F153" s="240" t="s">
        <v>281</v>
      </c>
      <c r="G153" s="241" t="s">
        <v>138</v>
      </c>
      <c r="H153" s="242">
        <v>49.770000000000003</v>
      </c>
      <c r="I153" s="243"/>
      <c r="J153" s="244">
        <f>ROUND(I153*H153,2)</f>
        <v>0</v>
      </c>
      <c r="K153" s="240" t="s">
        <v>126</v>
      </c>
      <c r="L153" s="245"/>
      <c r="M153" s="246" t="s">
        <v>21</v>
      </c>
      <c r="N153" s="247" t="s">
        <v>42</v>
      </c>
      <c r="O153" s="44"/>
      <c r="P153" s="223">
        <f>O153*H153</f>
        <v>0</v>
      </c>
      <c r="Q153" s="223">
        <v>0.052999999999999998</v>
      </c>
      <c r="R153" s="223">
        <f>Q153*H153</f>
        <v>2.63781</v>
      </c>
      <c r="S153" s="223">
        <v>0</v>
      </c>
      <c r="T153" s="224">
        <f>S153*H153</f>
        <v>0</v>
      </c>
      <c r="AR153" s="21" t="s">
        <v>162</v>
      </c>
      <c r="AT153" s="21" t="s">
        <v>194</v>
      </c>
      <c r="AU153" s="21" t="s">
        <v>81</v>
      </c>
      <c r="AY153" s="21" t="s">
        <v>120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21" t="s">
        <v>79</v>
      </c>
      <c r="BK153" s="225">
        <f>ROUND(I153*H153,2)</f>
        <v>0</v>
      </c>
      <c r="BL153" s="21" t="s">
        <v>127</v>
      </c>
      <c r="BM153" s="21" t="s">
        <v>282</v>
      </c>
    </row>
    <row r="154" s="11" customFormat="1">
      <c r="B154" s="226"/>
      <c r="C154" s="227"/>
      <c r="D154" s="228" t="s">
        <v>129</v>
      </c>
      <c r="E154" s="227"/>
      <c r="F154" s="230" t="s">
        <v>283</v>
      </c>
      <c r="G154" s="227"/>
      <c r="H154" s="231">
        <v>49.770000000000003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129</v>
      </c>
      <c r="AU154" s="237" t="s">
        <v>81</v>
      </c>
      <c r="AV154" s="11" t="s">
        <v>81</v>
      </c>
      <c r="AW154" s="11" t="s">
        <v>6</v>
      </c>
      <c r="AX154" s="11" t="s">
        <v>79</v>
      </c>
      <c r="AY154" s="237" t="s">
        <v>120</v>
      </c>
    </row>
    <row r="155" s="1" customFormat="1" ht="16.5" customHeight="1">
      <c r="B155" s="43"/>
      <c r="C155" s="214" t="s">
        <v>284</v>
      </c>
      <c r="D155" s="214" t="s">
        <v>122</v>
      </c>
      <c r="E155" s="215" t="s">
        <v>285</v>
      </c>
      <c r="F155" s="216" t="s">
        <v>286</v>
      </c>
      <c r="G155" s="217" t="s">
        <v>221</v>
      </c>
      <c r="H155" s="218">
        <v>1</v>
      </c>
      <c r="I155" s="219"/>
      <c r="J155" s="220">
        <f>ROUND(I155*H155,2)</f>
        <v>0</v>
      </c>
      <c r="K155" s="216" t="s">
        <v>21</v>
      </c>
      <c r="L155" s="69"/>
      <c r="M155" s="221" t="s">
        <v>21</v>
      </c>
      <c r="N155" s="222" t="s">
        <v>42</v>
      </c>
      <c r="O155" s="44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AR155" s="21" t="s">
        <v>127</v>
      </c>
      <c r="AT155" s="21" t="s">
        <v>122</v>
      </c>
      <c r="AU155" s="21" t="s">
        <v>81</v>
      </c>
      <c r="AY155" s="21" t="s">
        <v>120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21" t="s">
        <v>79</v>
      </c>
      <c r="BK155" s="225">
        <f>ROUND(I155*H155,2)</f>
        <v>0</v>
      </c>
      <c r="BL155" s="21" t="s">
        <v>127</v>
      </c>
      <c r="BM155" s="21" t="s">
        <v>287</v>
      </c>
    </row>
    <row r="156" s="1" customFormat="1" ht="16.5" customHeight="1">
      <c r="B156" s="43"/>
      <c r="C156" s="214" t="s">
        <v>288</v>
      </c>
      <c r="D156" s="214" t="s">
        <v>122</v>
      </c>
      <c r="E156" s="215" t="s">
        <v>289</v>
      </c>
      <c r="F156" s="216" t="s">
        <v>290</v>
      </c>
      <c r="G156" s="217" t="s">
        <v>221</v>
      </c>
      <c r="H156" s="218">
        <v>2</v>
      </c>
      <c r="I156" s="219"/>
      <c r="J156" s="220">
        <f>ROUND(I156*H156,2)</f>
        <v>0</v>
      </c>
      <c r="K156" s="216" t="s">
        <v>21</v>
      </c>
      <c r="L156" s="69"/>
      <c r="M156" s="221" t="s">
        <v>21</v>
      </c>
      <c r="N156" s="222" t="s">
        <v>42</v>
      </c>
      <c r="O156" s="44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AR156" s="21" t="s">
        <v>127</v>
      </c>
      <c r="AT156" s="21" t="s">
        <v>122</v>
      </c>
      <c r="AU156" s="21" t="s">
        <v>81</v>
      </c>
      <c r="AY156" s="21" t="s">
        <v>120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21" t="s">
        <v>79</v>
      </c>
      <c r="BK156" s="225">
        <f>ROUND(I156*H156,2)</f>
        <v>0</v>
      </c>
      <c r="BL156" s="21" t="s">
        <v>127</v>
      </c>
      <c r="BM156" s="21" t="s">
        <v>291</v>
      </c>
    </row>
    <row r="157" s="1" customFormat="1" ht="25.5" customHeight="1">
      <c r="B157" s="43"/>
      <c r="C157" s="214" t="s">
        <v>292</v>
      </c>
      <c r="D157" s="214" t="s">
        <v>122</v>
      </c>
      <c r="E157" s="215" t="s">
        <v>293</v>
      </c>
      <c r="F157" s="216" t="s">
        <v>294</v>
      </c>
      <c r="G157" s="217" t="s">
        <v>138</v>
      </c>
      <c r="H157" s="218">
        <v>23</v>
      </c>
      <c r="I157" s="219"/>
      <c r="J157" s="220">
        <f>ROUND(I157*H157,2)</f>
        <v>0</v>
      </c>
      <c r="K157" s="216" t="s">
        <v>126</v>
      </c>
      <c r="L157" s="69"/>
      <c r="M157" s="221" t="s">
        <v>21</v>
      </c>
      <c r="N157" s="222" t="s">
        <v>42</v>
      </c>
      <c r="O157" s="44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AR157" s="21" t="s">
        <v>127</v>
      </c>
      <c r="AT157" s="21" t="s">
        <v>122</v>
      </c>
      <c r="AU157" s="21" t="s">
        <v>81</v>
      </c>
      <c r="AY157" s="21" t="s">
        <v>120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21" t="s">
        <v>79</v>
      </c>
      <c r="BK157" s="225">
        <f>ROUND(I157*H157,2)</f>
        <v>0</v>
      </c>
      <c r="BL157" s="21" t="s">
        <v>127</v>
      </c>
      <c r="BM157" s="21" t="s">
        <v>295</v>
      </c>
    </row>
    <row r="158" s="1" customFormat="1" ht="16.5" customHeight="1">
      <c r="B158" s="43"/>
      <c r="C158" s="238" t="s">
        <v>296</v>
      </c>
      <c r="D158" s="238" t="s">
        <v>194</v>
      </c>
      <c r="E158" s="239" t="s">
        <v>297</v>
      </c>
      <c r="F158" s="240" t="s">
        <v>298</v>
      </c>
      <c r="G158" s="241" t="s">
        <v>138</v>
      </c>
      <c r="H158" s="242">
        <v>24.149999999999999</v>
      </c>
      <c r="I158" s="243"/>
      <c r="J158" s="244">
        <f>ROUND(I158*H158,2)</f>
        <v>0</v>
      </c>
      <c r="K158" s="240" t="s">
        <v>126</v>
      </c>
      <c r="L158" s="245"/>
      <c r="M158" s="246" t="s">
        <v>21</v>
      </c>
      <c r="N158" s="247" t="s">
        <v>42</v>
      </c>
      <c r="O158" s="44"/>
      <c r="P158" s="223">
        <f>O158*H158</f>
        <v>0</v>
      </c>
      <c r="Q158" s="223">
        <v>0.00027999999999999998</v>
      </c>
      <c r="R158" s="223">
        <f>Q158*H158</f>
        <v>0.0067619999999999989</v>
      </c>
      <c r="S158" s="223">
        <v>0</v>
      </c>
      <c r="T158" s="224">
        <f>S158*H158</f>
        <v>0</v>
      </c>
      <c r="AR158" s="21" t="s">
        <v>162</v>
      </c>
      <c r="AT158" s="21" t="s">
        <v>194</v>
      </c>
      <c r="AU158" s="21" t="s">
        <v>81</v>
      </c>
      <c r="AY158" s="21" t="s">
        <v>120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21" t="s">
        <v>79</v>
      </c>
      <c r="BK158" s="225">
        <f>ROUND(I158*H158,2)</f>
        <v>0</v>
      </c>
      <c r="BL158" s="21" t="s">
        <v>127</v>
      </c>
      <c r="BM158" s="21" t="s">
        <v>299</v>
      </c>
    </row>
    <row r="159" s="11" customFormat="1">
      <c r="B159" s="226"/>
      <c r="C159" s="227"/>
      <c r="D159" s="228" t="s">
        <v>129</v>
      </c>
      <c r="E159" s="227"/>
      <c r="F159" s="230" t="s">
        <v>300</v>
      </c>
      <c r="G159" s="227"/>
      <c r="H159" s="231">
        <v>24.149999999999999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129</v>
      </c>
      <c r="AU159" s="237" t="s">
        <v>81</v>
      </c>
      <c r="AV159" s="11" t="s">
        <v>81</v>
      </c>
      <c r="AW159" s="11" t="s">
        <v>6</v>
      </c>
      <c r="AX159" s="11" t="s">
        <v>79</v>
      </c>
      <c r="AY159" s="237" t="s">
        <v>120</v>
      </c>
    </row>
    <row r="160" s="1" customFormat="1" ht="25.5" customHeight="1">
      <c r="B160" s="43"/>
      <c r="C160" s="214" t="s">
        <v>301</v>
      </c>
      <c r="D160" s="214" t="s">
        <v>122</v>
      </c>
      <c r="E160" s="215" t="s">
        <v>302</v>
      </c>
      <c r="F160" s="216" t="s">
        <v>303</v>
      </c>
      <c r="G160" s="217" t="s">
        <v>138</v>
      </c>
      <c r="H160" s="218">
        <v>41.899999999999999</v>
      </c>
      <c r="I160" s="219"/>
      <c r="J160" s="220">
        <f>ROUND(I160*H160,2)</f>
        <v>0</v>
      </c>
      <c r="K160" s="216" t="s">
        <v>126</v>
      </c>
      <c r="L160" s="69"/>
      <c r="M160" s="221" t="s">
        <v>21</v>
      </c>
      <c r="N160" s="222" t="s">
        <v>42</v>
      </c>
      <c r="O160" s="44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AR160" s="21" t="s">
        <v>127</v>
      </c>
      <c r="AT160" s="21" t="s">
        <v>122</v>
      </c>
      <c r="AU160" s="21" t="s">
        <v>81</v>
      </c>
      <c r="AY160" s="21" t="s">
        <v>120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21" t="s">
        <v>79</v>
      </c>
      <c r="BK160" s="225">
        <f>ROUND(I160*H160,2)</f>
        <v>0</v>
      </c>
      <c r="BL160" s="21" t="s">
        <v>127</v>
      </c>
      <c r="BM160" s="21" t="s">
        <v>304</v>
      </c>
    </row>
    <row r="161" s="1" customFormat="1" ht="16.5" customHeight="1">
      <c r="B161" s="43"/>
      <c r="C161" s="238" t="s">
        <v>305</v>
      </c>
      <c r="D161" s="238" t="s">
        <v>194</v>
      </c>
      <c r="E161" s="239" t="s">
        <v>306</v>
      </c>
      <c r="F161" s="240" t="s">
        <v>307</v>
      </c>
      <c r="G161" s="241" t="s">
        <v>138</v>
      </c>
      <c r="H161" s="242">
        <v>45.252000000000002</v>
      </c>
      <c r="I161" s="243"/>
      <c r="J161" s="244">
        <f>ROUND(I161*H161,2)</f>
        <v>0</v>
      </c>
      <c r="K161" s="240" t="s">
        <v>126</v>
      </c>
      <c r="L161" s="245"/>
      <c r="M161" s="246" t="s">
        <v>21</v>
      </c>
      <c r="N161" s="247" t="s">
        <v>42</v>
      </c>
      <c r="O161" s="44"/>
      <c r="P161" s="223">
        <f>O161*H161</f>
        <v>0</v>
      </c>
      <c r="Q161" s="223">
        <v>0.00106</v>
      </c>
      <c r="R161" s="223">
        <f>Q161*H161</f>
        <v>0.047967120000000002</v>
      </c>
      <c r="S161" s="223">
        <v>0</v>
      </c>
      <c r="T161" s="224">
        <f>S161*H161</f>
        <v>0</v>
      </c>
      <c r="AR161" s="21" t="s">
        <v>162</v>
      </c>
      <c r="AT161" s="21" t="s">
        <v>194</v>
      </c>
      <c r="AU161" s="21" t="s">
        <v>81</v>
      </c>
      <c r="AY161" s="21" t="s">
        <v>120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21" t="s">
        <v>79</v>
      </c>
      <c r="BK161" s="225">
        <f>ROUND(I161*H161,2)</f>
        <v>0</v>
      </c>
      <c r="BL161" s="21" t="s">
        <v>127</v>
      </c>
      <c r="BM161" s="21" t="s">
        <v>308</v>
      </c>
    </row>
    <row r="162" s="11" customFormat="1">
      <c r="B162" s="226"/>
      <c r="C162" s="227"/>
      <c r="D162" s="228" t="s">
        <v>129</v>
      </c>
      <c r="E162" s="227"/>
      <c r="F162" s="230" t="s">
        <v>309</v>
      </c>
      <c r="G162" s="227"/>
      <c r="H162" s="231">
        <v>45.252000000000002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129</v>
      </c>
      <c r="AU162" s="237" t="s">
        <v>81</v>
      </c>
      <c r="AV162" s="11" t="s">
        <v>81</v>
      </c>
      <c r="AW162" s="11" t="s">
        <v>6</v>
      </c>
      <c r="AX162" s="11" t="s">
        <v>79</v>
      </c>
      <c r="AY162" s="237" t="s">
        <v>120</v>
      </c>
    </row>
    <row r="163" s="1" customFormat="1" ht="16.5" customHeight="1">
      <c r="B163" s="43"/>
      <c r="C163" s="214" t="s">
        <v>310</v>
      </c>
      <c r="D163" s="214" t="s">
        <v>122</v>
      </c>
      <c r="E163" s="215" t="s">
        <v>311</v>
      </c>
      <c r="F163" s="216" t="s">
        <v>312</v>
      </c>
      <c r="G163" s="217" t="s">
        <v>138</v>
      </c>
      <c r="H163" s="218">
        <v>23</v>
      </c>
      <c r="I163" s="219"/>
      <c r="J163" s="220">
        <f>ROUND(I163*H163,2)</f>
        <v>0</v>
      </c>
      <c r="K163" s="216" t="s">
        <v>126</v>
      </c>
      <c r="L163" s="69"/>
      <c r="M163" s="221" t="s">
        <v>21</v>
      </c>
      <c r="N163" s="222" t="s">
        <v>42</v>
      </c>
      <c r="O163" s="44"/>
      <c r="P163" s="223">
        <f>O163*H163</f>
        <v>0</v>
      </c>
      <c r="Q163" s="223">
        <v>0.0027399999999999998</v>
      </c>
      <c r="R163" s="223">
        <f>Q163*H163</f>
        <v>0.063019999999999993</v>
      </c>
      <c r="S163" s="223">
        <v>0</v>
      </c>
      <c r="T163" s="224">
        <f>S163*H163</f>
        <v>0</v>
      </c>
      <c r="AR163" s="21" t="s">
        <v>127</v>
      </c>
      <c r="AT163" s="21" t="s">
        <v>122</v>
      </c>
      <c r="AU163" s="21" t="s">
        <v>81</v>
      </c>
      <c r="AY163" s="21" t="s">
        <v>120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21" t="s">
        <v>79</v>
      </c>
      <c r="BK163" s="225">
        <f>ROUND(I163*H163,2)</f>
        <v>0</v>
      </c>
      <c r="BL163" s="21" t="s">
        <v>127</v>
      </c>
      <c r="BM163" s="21" t="s">
        <v>313</v>
      </c>
    </row>
    <row r="164" s="1" customFormat="1" ht="16.5" customHeight="1">
      <c r="B164" s="43"/>
      <c r="C164" s="214" t="s">
        <v>314</v>
      </c>
      <c r="D164" s="214" t="s">
        <v>122</v>
      </c>
      <c r="E164" s="215" t="s">
        <v>315</v>
      </c>
      <c r="F164" s="216" t="s">
        <v>316</v>
      </c>
      <c r="G164" s="217" t="s">
        <v>221</v>
      </c>
      <c r="H164" s="218">
        <v>8</v>
      </c>
      <c r="I164" s="219"/>
      <c r="J164" s="220">
        <f>ROUND(I164*H164,2)</f>
        <v>0</v>
      </c>
      <c r="K164" s="216" t="s">
        <v>126</v>
      </c>
      <c r="L164" s="69"/>
      <c r="M164" s="221" t="s">
        <v>21</v>
      </c>
      <c r="N164" s="222" t="s">
        <v>42</v>
      </c>
      <c r="O164" s="44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AR164" s="21" t="s">
        <v>127</v>
      </c>
      <c r="AT164" s="21" t="s">
        <v>122</v>
      </c>
      <c r="AU164" s="21" t="s">
        <v>81</v>
      </c>
      <c r="AY164" s="21" t="s">
        <v>120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21" t="s">
        <v>79</v>
      </c>
      <c r="BK164" s="225">
        <f>ROUND(I164*H164,2)</f>
        <v>0</v>
      </c>
      <c r="BL164" s="21" t="s">
        <v>127</v>
      </c>
      <c r="BM164" s="21" t="s">
        <v>317</v>
      </c>
    </row>
    <row r="165" s="1" customFormat="1" ht="16.5" customHeight="1">
      <c r="B165" s="43"/>
      <c r="C165" s="238" t="s">
        <v>318</v>
      </c>
      <c r="D165" s="238" t="s">
        <v>194</v>
      </c>
      <c r="E165" s="239" t="s">
        <v>319</v>
      </c>
      <c r="F165" s="240" t="s">
        <v>320</v>
      </c>
      <c r="G165" s="241" t="s">
        <v>221</v>
      </c>
      <c r="H165" s="242">
        <v>8</v>
      </c>
      <c r="I165" s="243"/>
      <c r="J165" s="244">
        <f>ROUND(I165*H165,2)</f>
        <v>0</v>
      </c>
      <c r="K165" s="240" t="s">
        <v>126</v>
      </c>
      <c r="L165" s="245"/>
      <c r="M165" s="246" t="s">
        <v>21</v>
      </c>
      <c r="N165" s="247" t="s">
        <v>42</v>
      </c>
      <c r="O165" s="44"/>
      <c r="P165" s="223">
        <f>O165*H165</f>
        <v>0</v>
      </c>
      <c r="Q165" s="223">
        <v>0.00017000000000000001</v>
      </c>
      <c r="R165" s="223">
        <f>Q165*H165</f>
        <v>0.0013600000000000001</v>
      </c>
      <c r="S165" s="223">
        <v>0</v>
      </c>
      <c r="T165" s="224">
        <f>S165*H165</f>
        <v>0</v>
      </c>
      <c r="AR165" s="21" t="s">
        <v>162</v>
      </c>
      <c r="AT165" s="21" t="s">
        <v>194</v>
      </c>
      <c r="AU165" s="21" t="s">
        <v>81</v>
      </c>
      <c r="AY165" s="21" t="s">
        <v>120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21" t="s">
        <v>79</v>
      </c>
      <c r="BK165" s="225">
        <f>ROUND(I165*H165,2)</f>
        <v>0</v>
      </c>
      <c r="BL165" s="21" t="s">
        <v>127</v>
      </c>
      <c r="BM165" s="21" t="s">
        <v>321</v>
      </c>
    </row>
    <row r="166" s="1" customFormat="1" ht="25.5" customHeight="1">
      <c r="B166" s="43"/>
      <c r="C166" s="214" t="s">
        <v>322</v>
      </c>
      <c r="D166" s="214" t="s">
        <v>122</v>
      </c>
      <c r="E166" s="215" t="s">
        <v>323</v>
      </c>
      <c r="F166" s="216" t="s">
        <v>324</v>
      </c>
      <c r="G166" s="217" t="s">
        <v>221</v>
      </c>
      <c r="H166" s="218">
        <v>2</v>
      </c>
      <c r="I166" s="219"/>
      <c r="J166" s="220">
        <f>ROUND(I166*H166,2)</f>
        <v>0</v>
      </c>
      <c r="K166" s="216" t="s">
        <v>126</v>
      </c>
      <c r="L166" s="69"/>
      <c r="M166" s="221" t="s">
        <v>21</v>
      </c>
      <c r="N166" s="222" t="s">
        <v>42</v>
      </c>
      <c r="O166" s="44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AR166" s="21" t="s">
        <v>127</v>
      </c>
      <c r="AT166" s="21" t="s">
        <v>122</v>
      </c>
      <c r="AU166" s="21" t="s">
        <v>81</v>
      </c>
      <c r="AY166" s="21" t="s">
        <v>120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21" t="s">
        <v>79</v>
      </c>
      <c r="BK166" s="225">
        <f>ROUND(I166*H166,2)</f>
        <v>0</v>
      </c>
      <c r="BL166" s="21" t="s">
        <v>127</v>
      </c>
      <c r="BM166" s="21" t="s">
        <v>325</v>
      </c>
    </row>
    <row r="167" s="1" customFormat="1" ht="16.5" customHeight="1">
      <c r="B167" s="43"/>
      <c r="C167" s="238" t="s">
        <v>326</v>
      </c>
      <c r="D167" s="238" t="s">
        <v>194</v>
      </c>
      <c r="E167" s="239" t="s">
        <v>327</v>
      </c>
      <c r="F167" s="240" t="s">
        <v>328</v>
      </c>
      <c r="G167" s="241" t="s">
        <v>221</v>
      </c>
      <c r="H167" s="242">
        <v>2</v>
      </c>
      <c r="I167" s="243"/>
      <c r="J167" s="244">
        <f>ROUND(I167*H167,2)</f>
        <v>0</v>
      </c>
      <c r="K167" s="240" t="s">
        <v>126</v>
      </c>
      <c r="L167" s="245"/>
      <c r="M167" s="246" t="s">
        <v>21</v>
      </c>
      <c r="N167" s="247" t="s">
        <v>42</v>
      </c>
      <c r="O167" s="44"/>
      <c r="P167" s="223">
        <f>O167*H167</f>
        <v>0</v>
      </c>
      <c r="Q167" s="223">
        <v>0.0029399999999999999</v>
      </c>
      <c r="R167" s="223">
        <f>Q167*H167</f>
        <v>0.0058799999999999998</v>
      </c>
      <c r="S167" s="223">
        <v>0</v>
      </c>
      <c r="T167" s="224">
        <f>S167*H167</f>
        <v>0</v>
      </c>
      <c r="AR167" s="21" t="s">
        <v>162</v>
      </c>
      <c r="AT167" s="21" t="s">
        <v>194</v>
      </c>
      <c r="AU167" s="21" t="s">
        <v>81</v>
      </c>
      <c r="AY167" s="21" t="s">
        <v>120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21" t="s">
        <v>79</v>
      </c>
      <c r="BK167" s="225">
        <f>ROUND(I167*H167,2)</f>
        <v>0</v>
      </c>
      <c r="BL167" s="21" t="s">
        <v>127</v>
      </c>
      <c r="BM167" s="21" t="s">
        <v>329</v>
      </c>
    </row>
    <row r="168" s="1" customFormat="1" ht="16.5" customHeight="1">
      <c r="B168" s="43"/>
      <c r="C168" s="238" t="s">
        <v>330</v>
      </c>
      <c r="D168" s="238" t="s">
        <v>194</v>
      </c>
      <c r="E168" s="239" t="s">
        <v>331</v>
      </c>
      <c r="F168" s="240" t="s">
        <v>332</v>
      </c>
      <c r="G168" s="241" t="s">
        <v>221</v>
      </c>
      <c r="H168" s="242">
        <v>2</v>
      </c>
      <c r="I168" s="243"/>
      <c r="J168" s="244">
        <f>ROUND(I168*H168,2)</f>
        <v>0</v>
      </c>
      <c r="K168" s="240" t="s">
        <v>126</v>
      </c>
      <c r="L168" s="245"/>
      <c r="M168" s="246" t="s">
        <v>21</v>
      </c>
      <c r="N168" s="247" t="s">
        <v>42</v>
      </c>
      <c r="O168" s="44"/>
      <c r="P168" s="223">
        <f>O168*H168</f>
        <v>0</v>
      </c>
      <c r="Q168" s="223">
        <v>0.0035000000000000001</v>
      </c>
      <c r="R168" s="223">
        <f>Q168*H168</f>
        <v>0.0070000000000000001</v>
      </c>
      <c r="S168" s="223">
        <v>0</v>
      </c>
      <c r="T168" s="224">
        <f>S168*H168</f>
        <v>0</v>
      </c>
      <c r="AR168" s="21" t="s">
        <v>162</v>
      </c>
      <c r="AT168" s="21" t="s">
        <v>194</v>
      </c>
      <c r="AU168" s="21" t="s">
        <v>81</v>
      </c>
      <c r="AY168" s="21" t="s">
        <v>120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21" t="s">
        <v>79</v>
      </c>
      <c r="BK168" s="225">
        <f>ROUND(I168*H168,2)</f>
        <v>0</v>
      </c>
      <c r="BL168" s="21" t="s">
        <v>127</v>
      </c>
      <c r="BM168" s="21" t="s">
        <v>333</v>
      </c>
    </row>
    <row r="169" s="1" customFormat="1" ht="16.5" customHeight="1">
      <c r="B169" s="43"/>
      <c r="C169" s="214" t="s">
        <v>334</v>
      </c>
      <c r="D169" s="214" t="s">
        <v>122</v>
      </c>
      <c r="E169" s="215" t="s">
        <v>335</v>
      </c>
      <c r="F169" s="216" t="s">
        <v>336</v>
      </c>
      <c r="G169" s="217" t="s">
        <v>221</v>
      </c>
      <c r="H169" s="218">
        <v>1</v>
      </c>
      <c r="I169" s="219"/>
      <c r="J169" s="220">
        <f>ROUND(I169*H169,2)</f>
        <v>0</v>
      </c>
      <c r="K169" s="216" t="s">
        <v>126</v>
      </c>
      <c r="L169" s="69"/>
      <c r="M169" s="221" t="s">
        <v>21</v>
      </c>
      <c r="N169" s="222" t="s">
        <v>42</v>
      </c>
      <c r="O169" s="44"/>
      <c r="P169" s="223">
        <f>O169*H169</f>
        <v>0</v>
      </c>
      <c r="Q169" s="223">
        <v>0.00072000000000000005</v>
      </c>
      <c r="R169" s="223">
        <f>Q169*H169</f>
        <v>0.00072000000000000005</v>
      </c>
      <c r="S169" s="223">
        <v>0</v>
      </c>
      <c r="T169" s="224">
        <f>S169*H169</f>
        <v>0</v>
      </c>
      <c r="AR169" s="21" t="s">
        <v>127</v>
      </c>
      <c r="AT169" s="21" t="s">
        <v>122</v>
      </c>
      <c r="AU169" s="21" t="s">
        <v>81</v>
      </c>
      <c r="AY169" s="21" t="s">
        <v>120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21" t="s">
        <v>79</v>
      </c>
      <c r="BK169" s="225">
        <f>ROUND(I169*H169,2)</f>
        <v>0</v>
      </c>
      <c r="BL169" s="21" t="s">
        <v>127</v>
      </c>
      <c r="BM169" s="21" t="s">
        <v>337</v>
      </c>
    </row>
    <row r="170" s="1" customFormat="1" ht="16.5" customHeight="1">
      <c r="B170" s="43"/>
      <c r="C170" s="238" t="s">
        <v>338</v>
      </c>
      <c r="D170" s="238" t="s">
        <v>194</v>
      </c>
      <c r="E170" s="239" t="s">
        <v>339</v>
      </c>
      <c r="F170" s="240" t="s">
        <v>340</v>
      </c>
      <c r="G170" s="241" t="s">
        <v>221</v>
      </c>
      <c r="H170" s="242">
        <v>1</v>
      </c>
      <c r="I170" s="243"/>
      <c r="J170" s="244">
        <f>ROUND(I170*H170,2)</f>
        <v>0</v>
      </c>
      <c r="K170" s="240" t="s">
        <v>126</v>
      </c>
      <c r="L170" s="245"/>
      <c r="M170" s="246" t="s">
        <v>21</v>
      </c>
      <c r="N170" s="247" t="s">
        <v>42</v>
      </c>
      <c r="O170" s="44"/>
      <c r="P170" s="223">
        <f>O170*H170</f>
        <v>0</v>
      </c>
      <c r="Q170" s="223">
        <v>0.012</v>
      </c>
      <c r="R170" s="223">
        <f>Q170*H170</f>
        <v>0.012</v>
      </c>
      <c r="S170" s="223">
        <v>0</v>
      </c>
      <c r="T170" s="224">
        <f>S170*H170</f>
        <v>0</v>
      </c>
      <c r="AR170" s="21" t="s">
        <v>162</v>
      </c>
      <c r="AT170" s="21" t="s">
        <v>194</v>
      </c>
      <c r="AU170" s="21" t="s">
        <v>81</v>
      </c>
      <c r="AY170" s="21" t="s">
        <v>120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21" t="s">
        <v>79</v>
      </c>
      <c r="BK170" s="225">
        <f>ROUND(I170*H170,2)</f>
        <v>0</v>
      </c>
      <c r="BL170" s="21" t="s">
        <v>127</v>
      </c>
      <c r="BM170" s="21" t="s">
        <v>341</v>
      </c>
    </row>
    <row r="171" s="1" customFormat="1" ht="16.5" customHeight="1">
      <c r="B171" s="43"/>
      <c r="C171" s="238" t="s">
        <v>342</v>
      </c>
      <c r="D171" s="238" t="s">
        <v>194</v>
      </c>
      <c r="E171" s="239" t="s">
        <v>343</v>
      </c>
      <c r="F171" s="240" t="s">
        <v>344</v>
      </c>
      <c r="G171" s="241" t="s">
        <v>221</v>
      </c>
      <c r="H171" s="242">
        <v>2</v>
      </c>
      <c r="I171" s="243"/>
      <c r="J171" s="244">
        <f>ROUND(I171*H171,2)</f>
        <v>0</v>
      </c>
      <c r="K171" s="240" t="s">
        <v>21</v>
      </c>
      <c r="L171" s="245"/>
      <c r="M171" s="246" t="s">
        <v>21</v>
      </c>
      <c r="N171" s="247" t="s">
        <v>42</v>
      </c>
      <c r="O171" s="44"/>
      <c r="P171" s="223">
        <f>O171*H171</f>
        <v>0</v>
      </c>
      <c r="Q171" s="223">
        <v>0.012</v>
      </c>
      <c r="R171" s="223">
        <f>Q171*H171</f>
        <v>0.024</v>
      </c>
      <c r="S171" s="223">
        <v>0</v>
      </c>
      <c r="T171" s="224">
        <f>S171*H171</f>
        <v>0</v>
      </c>
      <c r="AR171" s="21" t="s">
        <v>162</v>
      </c>
      <c r="AT171" s="21" t="s">
        <v>194</v>
      </c>
      <c r="AU171" s="21" t="s">
        <v>81</v>
      </c>
      <c r="AY171" s="21" t="s">
        <v>120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21" t="s">
        <v>79</v>
      </c>
      <c r="BK171" s="225">
        <f>ROUND(I171*H171,2)</f>
        <v>0</v>
      </c>
      <c r="BL171" s="21" t="s">
        <v>127</v>
      </c>
      <c r="BM171" s="21" t="s">
        <v>345</v>
      </c>
    </row>
    <row r="172" s="1" customFormat="1" ht="16.5" customHeight="1">
      <c r="B172" s="43"/>
      <c r="C172" s="238" t="s">
        <v>346</v>
      </c>
      <c r="D172" s="238" t="s">
        <v>194</v>
      </c>
      <c r="E172" s="239" t="s">
        <v>347</v>
      </c>
      <c r="F172" s="240" t="s">
        <v>348</v>
      </c>
      <c r="G172" s="241" t="s">
        <v>221</v>
      </c>
      <c r="H172" s="242">
        <v>1</v>
      </c>
      <c r="I172" s="243"/>
      <c r="J172" s="244">
        <f>ROUND(I172*H172,2)</f>
        <v>0</v>
      </c>
      <c r="K172" s="240" t="s">
        <v>126</v>
      </c>
      <c r="L172" s="245"/>
      <c r="M172" s="246" t="s">
        <v>21</v>
      </c>
      <c r="N172" s="247" t="s">
        <v>42</v>
      </c>
      <c r="O172" s="44"/>
      <c r="P172" s="223">
        <f>O172*H172</f>
        <v>0</v>
      </c>
      <c r="Q172" s="223">
        <v>0.0040000000000000001</v>
      </c>
      <c r="R172" s="223">
        <f>Q172*H172</f>
        <v>0.0040000000000000001</v>
      </c>
      <c r="S172" s="223">
        <v>0</v>
      </c>
      <c r="T172" s="224">
        <f>S172*H172</f>
        <v>0</v>
      </c>
      <c r="AR172" s="21" t="s">
        <v>162</v>
      </c>
      <c r="AT172" s="21" t="s">
        <v>194</v>
      </c>
      <c r="AU172" s="21" t="s">
        <v>81</v>
      </c>
      <c r="AY172" s="21" t="s">
        <v>120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21" t="s">
        <v>79</v>
      </c>
      <c r="BK172" s="225">
        <f>ROUND(I172*H172,2)</f>
        <v>0</v>
      </c>
      <c r="BL172" s="21" t="s">
        <v>127</v>
      </c>
      <c r="BM172" s="21" t="s">
        <v>349</v>
      </c>
    </row>
    <row r="173" s="1" customFormat="1" ht="16.5" customHeight="1">
      <c r="B173" s="43"/>
      <c r="C173" s="214" t="s">
        <v>350</v>
      </c>
      <c r="D173" s="214" t="s">
        <v>122</v>
      </c>
      <c r="E173" s="215" t="s">
        <v>351</v>
      </c>
      <c r="F173" s="216" t="s">
        <v>352</v>
      </c>
      <c r="G173" s="217" t="s">
        <v>221</v>
      </c>
      <c r="H173" s="218">
        <v>1</v>
      </c>
      <c r="I173" s="219"/>
      <c r="J173" s="220">
        <f>ROUND(I173*H173,2)</f>
        <v>0</v>
      </c>
      <c r="K173" s="216" t="s">
        <v>126</v>
      </c>
      <c r="L173" s="69"/>
      <c r="M173" s="221" t="s">
        <v>21</v>
      </c>
      <c r="N173" s="222" t="s">
        <v>42</v>
      </c>
      <c r="O173" s="44"/>
      <c r="P173" s="223">
        <f>O173*H173</f>
        <v>0</v>
      </c>
      <c r="Q173" s="223">
        <v>0.00068999999999999997</v>
      </c>
      <c r="R173" s="223">
        <f>Q173*H173</f>
        <v>0.00068999999999999997</v>
      </c>
      <c r="S173" s="223">
        <v>0</v>
      </c>
      <c r="T173" s="224">
        <f>S173*H173</f>
        <v>0</v>
      </c>
      <c r="AR173" s="21" t="s">
        <v>127</v>
      </c>
      <c r="AT173" s="21" t="s">
        <v>122</v>
      </c>
      <c r="AU173" s="21" t="s">
        <v>81</v>
      </c>
      <c r="AY173" s="21" t="s">
        <v>120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21" t="s">
        <v>79</v>
      </c>
      <c r="BK173" s="225">
        <f>ROUND(I173*H173,2)</f>
        <v>0</v>
      </c>
      <c r="BL173" s="21" t="s">
        <v>127</v>
      </c>
      <c r="BM173" s="21" t="s">
        <v>353</v>
      </c>
    </row>
    <row r="174" s="1" customFormat="1" ht="16.5" customHeight="1">
      <c r="B174" s="43"/>
      <c r="C174" s="238" t="s">
        <v>354</v>
      </c>
      <c r="D174" s="238" t="s">
        <v>194</v>
      </c>
      <c r="E174" s="239" t="s">
        <v>355</v>
      </c>
      <c r="F174" s="240" t="s">
        <v>356</v>
      </c>
      <c r="G174" s="241" t="s">
        <v>221</v>
      </c>
      <c r="H174" s="242">
        <v>1</v>
      </c>
      <c r="I174" s="243"/>
      <c r="J174" s="244">
        <f>ROUND(I174*H174,2)</f>
        <v>0</v>
      </c>
      <c r="K174" s="240" t="s">
        <v>21</v>
      </c>
      <c r="L174" s="245"/>
      <c r="M174" s="246" t="s">
        <v>21</v>
      </c>
      <c r="N174" s="247" t="s">
        <v>42</v>
      </c>
      <c r="O174" s="44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AR174" s="21" t="s">
        <v>162</v>
      </c>
      <c r="AT174" s="21" t="s">
        <v>194</v>
      </c>
      <c r="AU174" s="21" t="s">
        <v>81</v>
      </c>
      <c r="AY174" s="21" t="s">
        <v>120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21" t="s">
        <v>79</v>
      </c>
      <c r="BK174" s="225">
        <f>ROUND(I174*H174,2)</f>
        <v>0</v>
      </c>
      <c r="BL174" s="21" t="s">
        <v>127</v>
      </c>
      <c r="BM174" s="21" t="s">
        <v>357</v>
      </c>
    </row>
    <row r="175" s="1" customFormat="1" ht="16.5" customHeight="1">
      <c r="B175" s="43"/>
      <c r="C175" s="214" t="s">
        <v>358</v>
      </c>
      <c r="D175" s="214" t="s">
        <v>122</v>
      </c>
      <c r="E175" s="215" t="s">
        <v>359</v>
      </c>
      <c r="F175" s="216" t="s">
        <v>360</v>
      </c>
      <c r="G175" s="217" t="s">
        <v>138</v>
      </c>
      <c r="H175" s="218">
        <v>41.899999999999999</v>
      </c>
      <c r="I175" s="219"/>
      <c r="J175" s="220">
        <f>ROUND(I175*H175,2)</f>
        <v>0</v>
      </c>
      <c r="K175" s="216" t="s">
        <v>126</v>
      </c>
      <c r="L175" s="69"/>
      <c r="M175" s="221" t="s">
        <v>21</v>
      </c>
      <c r="N175" s="222" t="s">
        <v>42</v>
      </c>
      <c r="O175" s="44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AR175" s="21" t="s">
        <v>127</v>
      </c>
      <c r="AT175" s="21" t="s">
        <v>122</v>
      </c>
      <c r="AU175" s="21" t="s">
        <v>81</v>
      </c>
      <c r="AY175" s="21" t="s">
        <v>120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21" t="s">
        <v>79</v>
      </c>
      <c r="BK175" s="225">
        <f>ROUND(I175*H175,2)</f>
        <v>0</v>
      </c>
      <c r="BL175" s="21" t="s">
        <v>127</v>
      </c>
      <c r="BM175" s="21" t="s">
        <v>361</v>
      </c>
    </row>
    <row r="176" s="1" customFormat="1" ht="16.5" customHeight="1">
      <c r="B176" s="43"/>
      <c r="C176" s="214" t="s">
        <v>362</v>
      </c>
      <c r="D176" s="214" t="s">
        <v>122</v>
      </c>
      <c r="E176" s="215" t="s">
        <v>363</v>
      </c>
      <c r="F176" s="216" t="s">
        <v>364</v>
      </c>
      <c r="G176" s="217" t="s">
        <v>138</v>
      </c>
      <c r="H176" s="218">
        <v>41.899999999999999</v>
      </c>
      <c r="I176" s="219"/>
      <c r="J176" s="220">
        <f>ROUND(I176*H176,2)</f>
        <v>0</v>
      </c>
      <c r="K176" s="216" t="s">
        <v>126</v>
      </c>
      <c r="L176" s="69"/>
      <c r="M176" s="221" t="s">
        <v>21</v>
      </c>
      <c r="N176" s="222" t="s">
        <v>42</v>
      </c>
      <c r="O176" s="44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AR176" s="21" t="s">
        <v>127</v>
      </c>
      <c r="AT176" s="21" t="s">
        <v>122</v>
      </c>
      <c r="AU176" s="21" t="s">
        <v>81</v>
      </c>
      <c r="AY176" s="21" t="s">
        <v>120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21" t="s">
        <v>79</v>
      </c>
      <c r="BK176" s="225">
        <f>ROUND(I176*H176,2)</f>
        <v>0</v>
      </c>
      <c r="BL176" s="21" t="s">
        <v>127</v>
      </c>
      <c r="BM176" s="21" t="s">
        <v>365</v>
      </c>
    </row>
    <row r="177" s="1" customFormat="1" ht="16.5" customHeight="1">
      <c r="B177" s="43"/>
      <c r="C177" s="214" t="s">
        <v>366</v>
      </c>
      <c r="D177" s="214" t="s">
        <v>122</v>
      </c>
      <c r="E177" s="215" t="s">
        <v>367</v>
      </c>
      <c r="F177" s="216" t="s">
        <v>368</v>
      </c>
      <c r="G177" s="217" t="s">
        <v>138</v>
      </c>
      <c r="H177" s="218">
        <v>47.399999999999999</v>
      </c>
      <c r="I177" s="219"/>
      <c r="J177" s="220">
        <f>ROUND(I177*H177,2)</f>
        <v>0</v>
      </c>
      <c r="K177" s="216" t="s">
        <v>126</v>
      </c>
      <c r="L177" s="69"/>
      <c r="M177" s="221" t="s">
        <v>21</v>
      </c>
      <c r="N177" s="222" t="s">
        <v>42</v>
      </c>
      <c r="O177" s="44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AR177" s="21" t="s">
        <v>127</v>
      </c>
      <c r="AT177" s="21" t="s">
        <v>122</v>
      </c>
      <c r="AU177" s="21" t="s">
        <v>81</v>
      </c>
      <c r="AY177" s="21" t="s">
        <v>120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21" t="s">
        <v>79</v>
      </c>
      <c r="BK177" s="225">
        <f>ROUND(I177*H177,2)</f>
        <v>0</v>
      </c>
      <c r="BL177" s="21" t="s">
        <v>127</v>
      </c>
      <c r="BM177" s="21" t="s">
        <v>369</v>
      </c>
    </row>
    <row r="178" s="1" customFormat="1" ht="25.5" customHeight="1">
      <c r="B178" s="43"/>
      <c r="C178" s="214" t="s">
        <v>370</v>
      </c>
      <c r="D178" s="214" t="s">
        <v>122</v>
      </c>
      <c r="E178" s="215" t="s">
        <v>371</v>
      </c>
      <c r="F178" s="216" t="s">
        <v>372</v>
      </c>
      <c r="G178" s="217" t="s">
        <v>221</v>
      </c>
      <c r="H178" s="218">
        <v>2</v>
      </c>
      <c r="I178" s="219"/>
      <c r="J178" s="220">
        <f>ROUND(I178*H178,2)</f>
        <v>0</v>
      </c>
      <c r="K178" s="216" t="s">
        <v>126</v>
      </c>
      <c r="L178" s="69"/>
      <c r="M178" s="221" t="s">
        <v>21</v>
      </c>
      <c r="N178" s="222" t="s">
        <v>42</v>
      </c>
      <c r="O178" s="44"/>
      <c r="P178" s="223">
        <f>O178*H178</f>
        <v>0</v>
      </c>
      <c r="Q178" s="223">
        <v>0.43786000000000003</v>
      </c>
      <c r="R178" s="223">
        <f>Q178*H178</f>
        <v>0.87572000000000005</v>
      </c>
      <c r="S178" s="223">
        <v>0</v>
      </c>
      <c r="T178" s="224">
        <f>S178*H178</f>
        <v>0</v>
      </c>
      <c r="AR178" s="21" t="s">
        <v>127</v>
      </c>
      <c r="AT178" s="21" t="s">
        <v>122</v>
      </c>
      <c r="AU178" s="21" t="s">
        <v>81</v>
      </c>
      <c r="AY178" s="21" t="s">
        <v>120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21" t="s">
        <v>79</v>
      </c>
      <c r="BK178" s="225">
        <f>ROUND(I178*H178,2)</f>
        <v>0</v>
      </c>
      <c r="BL178" s="21" t="s">
        <v>127</v>
      </c>
      <c r="BM178" s="21" t="s">
        <v>373</v>
      </c>
    </row>
    <row r="179" s="1" customFormat="1" ht="16.5" customHeight="1">
      <c r="B179" s="43"/>
      <c r="C179" s="238" t="s">
        <v>374</v>
      </c>
      <c r="D179" s="238" t="s">
        <v>194</v>
      </c>
      <c r="E179" s="239" t="s">
        <v>375</v>
      </c>
      <c r="F179" s="240" t="s">
        <v>376</v>
      </c>
      <c r="G179" s="241" t="s">
        <v>221</v>
      </c>
      <c r="H179" s="242">
        <v>2</v>
      </c>
      <c r="I179" s="243"/>
      <c r="J179" s="244">
        <f>ROUND(I179*H179,2)</f>
        <v>0</v>
      </c>
      <c r="K179" s="240" t="s">
        <v>126</v>
      </c>
      <c r="L179" s="245"/>
      <c r="M179" s="246" t="s">
        <v>21</v>
      </c>
      <c r="N179" s="247" t="s">
        <v>42</v>
      </c>
      <c r="O179" s="44"/>
      <c r="P179" s="223">
        <f>O179*H179</f>
        <v>0</v>
      </c>
      <c r="Q179" s="223">
        <v>0.084000000000000005</v>
      </c>
      <c r="R179" s="223">
        <f>Q179*H179</f>
        <v>0.16800000000000001</v>
      </c>
      <c r="S179" s="223">
        <v>0</v>
      </c>
      <c r="T179" s="224">
        <f>S179*H179</f>
        <v>0</v>
      </c>
      <c r="AR179" s="21" t="s">
        <v>162</v>
      </c>
      <c r="AT179" s="21" t="s">
        <v>194</v>
      </c>
      <c r="AU179" s="21" t="s">
        <v>81</v>
      </c>
      <c r="AY179" s="21" t="s">
        <v>120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21" t="s">
        <v>79</v>
      </c>
      <c r="BK179" s="225">
        <f>ROUND(I179*H179,2)</f>
        <v>0</v>
      </c>
      <c r="BL179" s="21" t="s">
        <v>127</v>
      </c>
      <c r="BM179" s="21" t="s">
        <v>377</v>
      </c>
    </row>
    <row r="180" s="1" customFormat="1" ht="16.5" customHeight="1">
      <c r="B180" s="43"/>
      <c r="C180" s="214" t="s">
        <v>378</v>
      </c>
      <c r="D180" s="214" t="s">
        <v>122</v>
      </c>
      <c r="E180" s="215" t="s">
        <v>379</v>
      </c>
      <c r="F180" s="216" t="s">
        <v>380</v>
      </c>
      <c r="G180" s="217" t="s">
        <v>221</v>
      </c>
      <c r="H180" s="218">
        <v>1</v>
      </c>
      <c r="I180" s="219"/>
      <c r="J180" s="220">
        <f>ROUND(I180*H180,2)</f>
        <v>0</v>
      </c>
      <c r="K180" s="216" t="s">
        <v>21</v>
      </c>
      <c r="L180" s="69"/>
      <c r="M180" s="221" t="s">
        <v>21</v>
      </c>
      <c r="N180" s="222" t="s">
        <v>42</v>
      </c>
      <c r="O180" s="44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AR180" s="21" t="s">
        <v>127</v>
      </c>
      <c r="AT180" s="21" t="s">
        <v>122</v>
      </c>
      <c r="AU180" s="21" t="s">
        <v>81</v>
      </c>
      <c r="AY180" s="21" t="s">
        <v>120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21" t="s">
        <v>79</v>
      </c>
      <c r="BK180" s="225">
        <f>ROUND(I180*H180,2)</f>
        <v>0</v>
      </c>
      <c r="BL180" s="21" t="s">
        <v>127</v>
      </c>
      <c r="BM180" s="21" t="s">
        <v>381</v>
      </c>
    </row>
    <row r="181" s="1" customFormat="1" ht="25.5" customHeight="1">
      <c r="B181" s="43"/>
      <c r="C181" s="214" t="s">
        <v>382</v>
      </c>
      <c r="D181" s="214" t="s">
        <v>122</v>
      </c>
      <c r="E181" s="215" t="s">
        <v>383</v>
      </c>
      <c r="F181" s="216" t="s">
        <v>384</v>
      </c>
      <c r="G181" s="217" t="s">
        <v>221</v>
      </c>
      <c r="H181" s="218">
        <v>1</v>
      </c>
      <c r="I181" s="219"/>
      <c r="J181" s="220">
        <f>ROUND(I181*H181,2)</f>
        <v>0</v>
      </c>
      <c r="K181" s="216" t="s">
        <v>236</v>
      </c>
      <c r="L181" s="69"/>
      <c r="M181" s="221" t="s">
        <v>21</v>
      </c>
      <c r="N181" s="222" t="s">
        <v>42</v>
      </c>
      <c r="O181" s="44"/>
      <c r="P181" s="223">
        <f>O181*H181</f>
        <v>0</v>
      </c>
      <c r="Q181" s="223">
        <v>0.0070200000000000002</v>
      </c>
      <c r="R181" s="223">
        <f>Q181*H181</f>
        <v>0.0070200000000000002</v>
      </c>
      <c r="S181" s="223">
        <v>0</v>
      </c>
      <c r="T181" s="224">
        <f>S181*H181</f>
        <v>0</v>
      </c>
      <c r="AR181" s="21" t="s">
        <v>127</v>
      </c>
      <c r="AT181" s="21" t="s">
        <v>122</v>
      </c>
      <c r="AU181" s="21" t="s">
        <v>81</v>
      </c>
      <c r="AY181" s="21" t="s">
        <v>120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21" t="s">
        <v>79</v>
      </c>
      <c r="BK181" s="225">
        <f>ROUND(I181*H181,2)</f>
        <v>0</v>
      </c>
      <c r="BL181" s="21" t="s">
        <v>127</v>
      </c>
      <c r="BM181" s="21" t="s">
        <v>385</v>
      </c>
    </row>
    <row r="182" s="1" customFormat="1" ht="16.5" customHeight="1">
      <c r="B182" s="43"/>
      <c r="C182" s="238" t="s">
        <v>386</v>
      </c>
      <c r="D182" s="238" t="s">
        <v>194</v>
      </c>
      <c r="E182" s="239" t="s">
        <v>387</v>
      </c>
      <c r="F182" s="240" t="s">
        <v>388</v>
      </c>
      <c r="G182" s="241" t="s">
        <v>221</v>
      </c>
      <c r="H182" s="242">
        <v>1</v>
      </c>
      <c r="I182" s="243"/>
      <c r="J182" s="244">
        <f>ROUND(I182*H182,2)</f>
        <v>0</v>
      </c>
      <c r="K182" s="240" t="s">
        <v>236</v>
      </c>
      <c r="L182" s="245"/>
      <c r="M182" s="246" t="s">
        <v>21</v>
      </c>
      <c r="N182" s="247" t="s">
        <v>42</v>
      </c>
      <c r="O182" s="44"/>
      <c r="P182" s="223">
        <f>O182*H182</f>
        <v>0</v>
      </c>
      <c r="Q182" s="223">
        <v>0.025000000000000001</v>
      </c>
      <c r="R182" s="223">
        <f>Q182*H182</f>
        <v>0.025000000000000001</v>
      </c>
      <c r="S182" s="223">
        <v>0</v>
      </c>
      <c r="T182" s="224">
        <f>S182*H182</f>
        <v>0</v>
      </c>
      <c r="AR182" s="21" t="s">
        <v>162</v>
      </c>
      <c r="AT182" s="21" t="s">
        <v>194</v>
      </c>
      <c r="AU182" s="21" t="s">
        <v>81</v>
      </c>
      <c r="AY182" s="21" t="s">
        <v>120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21" t="s">
        <v>79</v>
      </c>
      <c r="BK182" s="225">
        <f>ROUND(I182*H182,2)</f>
        <v>0</v>
      </c>
      <c r="BL182" s="21" t="s">
        <v>127</v>
      </c>
      <c r="BM182" s="21" t="s">
        <v>389</v>
      </c>
    </row>
    <row r="183" s="1" customFormat="1" ht="16.5" customHeight="1">
      <c r="B183" s="43"/>
      <c r="C183" s="214" t="s">
        <v>390</v>
      </c>
      <c r="D183" s="214" t="s">
        <v>122</v>
      </c>
      <c r="E183" s="215" t="s">
        <v>391</v>
      </c>
      <c r="F183" s="216" t="s">
        <v>392</v>
      </c>
      <c r="G183" s="217" t="s">
        <v>221</v>
      </c>
      <c r="H183" s="218">
        <v>3</v>
      </c>
      <c r="I183" s="219"/>
      <c r="J183" s="220">
        <f>ROUND(I183*H183,2)</f>
        <v>0</v>
      </c>
      <c r="K183" s="216" t="s">
        <v>126</v>
      </c>
      <c r="L183" s="69"/>
      <c r="M183" s="221" t="s">
        <v>21</v>
      </c>
      <c r="N183" s="222" t="s">
        <v>42</v>
      </c>
      <c r="O183" s="44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AR183" s="21" t="s">
        <v>127</v>
      </c>
      <c r="AT183" s="21" t="s">
        <v>122</v>
      </c>
      <c r="AU183" s="21" t="s">
        <v>81</v>
      </c>
      <c r="AY183" s="21" t="s">
        <v>120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21" t="s">
        <v>79</v>
      </c>
      <c r="BK183" s="225">
        <f>ROUND(I183*H183,2)</f>
        <v>0</v>
      </c>
      <c r="BL183" s="21" t="s">
        <v>127</v>
      </c>
      <c r="BM183" s="21" t="s">
        <v>393</v>
      </c>
    </row>
    <row r="184" s="1" customFormat="1" ht="16.5" customHeight="1">
      <c r="B184" s="43"/>
      <c r="C184" s="238" t="s">
        <v>394</v>
      </c>
      <c r="D184" s="238" t="s">
        <v>194</v>
      </c>
      <c r="E184" s="239" t="s">
        <v>395</v>
      </c>
      <c r="F184" s="240" t="s">
        <v>396</v>
      </c>
      <c r="G184" s="241" t="s">
        <v>221</v>
      </c>
      <c r="H184" s="242">
        <v>3</v>
      </c>
      <c r="I184" s="243"/>
      <c r="J184" s="244">
        <f>ROUND(I184*H184,2)</f>
        <v>0</v>
      </c>
      <c r="K184" s="240" t="s">
        <v>126</v>
      </c>
      <c r="L184" s="245"/>
      <c r="M184" s="246" t="s">
        <v>21</v>
      </c>
      <c r="N184" s="247" t="s">
        <v>42</v>
      </c>
      <c r="O184" s="44"/>
      <c r="P184" s="223">
        <f>O184*H184</f>
        <v>0</v>
      </c>
      <c r="Q184" s="223">
        <v>0.0068999999999999999</v>
      </c>
      <c r="R184" s="223">
        <f>Q184*H184</f>
        <v>0.0207</v>
      </c>
      <c r="S184" s="223">
        <v>0</v>
      </c>
      <c r="T184" s="224">
        <f>S184*H184</f>
        <v>0</v>
      </c>
      <c r="AR184" s="21" t="s">
        <v>162</v>
      </c>
      <c r="AT184" s="21" t="s">
        <v>194</v>
      </c>
      <c r="AU184" s="21" t="s">
        <v>81</v>
      </c>
      <c r="AY184" s="21" t="s">
        <v>120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21" t="s">
        <v>79</v>
      </c>
      <c r="BK184" s="225">
        <f>ROUND(I184*H184,2)</f>
        <v>0</v>
      </c>
      <c r="BL184" s="21" t="s">
        <v>127</v>
      </c>
      <c r="BM184" s="21" t="s">
        <v>397</v>
      </c>
    </row>
    <row r="185" s="1" customFormat="1" ht="16.5" customHeight="1">
      <c r="B185" s="43"/>
      <c r="C185" s="214" t="s">
        <v>398</v>
      </c>
      <c r="D185" s="214" t="s">
        <v>122</v>
      </c>
      <c r="E185" s="215" t="s">
        <v>399</v>
      </c>
      <c r="F185" s="216" t="s">
        <v>400</v>
      </c>
      <c r="G185" s="217" t="s">
        <v>138</v>
      </c>
      <c r="H185" s="218">
        <v>43.899999999999999</v>
      </c>
      <c r="I185" s="219"/>
      <c r="J185" s="220">
        <f>ROUND(I185*H185,2)</f>
        <v>0</v>
      </c>
      <c r="K185" s="216" t="s">
        <v>126</v>
      </c>
      <c r="L185" s="69"/>
      <c r="M185" s="221" t="s">
        <v>21</v>
      </c>
      <c r="N185" s="222" t="s">
        <v>42</v>
      </c>
      <c r="O185" s="44"/>
      <c r="P185" s="223">
        <f>O185*H185</f>
        <v>0</v>
      </c>
      <c r="Q185" s="223">
        <v>0.00019000000000000001</v>
      </c>
      <c r="R185" s="223">
        <f>Q185*H185</f>
        <v>0.0083409999999999995</v>
      </c>
      <c r="S185" s="223">
        <v>0</v>
      </c>
      <c r="T185" s="224">
        <f>S185*H185</f>
        <v>0</v>
      </c>
      <c r="AR185" s="21" t="s">
        <v>127</v>
      </c>
      <c r="AT185" s="21" t="s">
        <v>122</v>
      </c>
      <c r="AU185" s="21" t="s">
        <v>81</v>
      </c>
      <c r="AY185" s="21" t="s">
        <v>120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21" t="s">
        <v>79</v>
      </c>
      <c r="BK185" s="225">
        <f>ROUND(I185*H185,2)</f>
        <v>0</v>
      </c>
      <c r="BL185" s="21" t="s">
        <v>127</v>
      </c>
      <c r="BM185" s="21" t="s">
        <v>401</v>
      </c>
    </row>
    <row r="186" s="1" customFormat="1" ht="16.5" customHeight="1">
      <c r="B186" s="43"/>
      <c r="C186" s="214" t="s">
        <v>402</v>
      </c>
      <c r="D186" s="214" t="s">
        <v>122</v>
      </c>
      <c r="E186" s="215" t="s">
        <v>403</v>
      </c>
      <c r="F186" s="216" t="s">
        <v>404</v>
      </c>
      <c r="G186" s="217" t="s">
        <v>138</v>
      </c>
      <c r="H186" s="218">
        <v>89.299999999999997</v>
      </c>
      <c r="I186" s="219"/>
      <c r="J186" s="220">
        <f>ROUND(I186*H186,2)</f>
        <v>0</v>
      </c>
      <c r="K186" s="216" t="s">
        <v>126</v>
      </c>
      <c r="L186" s="69"/>
      <c r="M186" s="221" t="s">
        <v>21</v>
      </c>
      <c r="N186" s="222" t="s">
        <v>42</v>
      </c>
      <c r="O186" s="44"/>
      <c r="P186" s="223">
        <f>O186*H186</f>
        <v>0</v>
      </c>
      <c r="Q186" s="223">
        <v>9.0000000000000006E-05</v>
      </c>
      <c r="R186" s="223">
        <f>Q186*H186</f>
        <v>0.0080370000000000007</v>
      </c>
      <c r="S186" s="223">
        <v>0</v>
      </c>
      <c r="T186" s="224">
        <f>S186*H186</f>
        <v>0</v>
      </c>
      <c r="AR186" s="21" t="s">
        <v>127</v>
      </c>
      <c r="AT186" s="21" t="s">
        <v>122</v>
      </c>
      <c r="AU186" s="21" t="s">
        <v>81</v>
      </c>
      <c r="AY186" s="21" t="s">
        <v>120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21" t="s">
        <v>79</v>
      </c>
      <c r="BK186" s="225">
        <f>ROUND(I186*H186,2)</f>
        <v>0</v>
      </c>
      <c r="BL186" s="21" t="s">
        <v>127</v>
      </c>
      <c r="BM186" s="21" t="s">
        <v>405</v>
      </c>
    </row>
    <row r="187" s="11" customFormat="1">
      <c r="B187" s="226"/>
      <c r="C187" s="227"/>
      <c r="D187" s="228" t="s">
        <v>129</v>
      </c>
      <c r="E187" s="229" t="s">
        <v>21</v>
      </c>
      <c r="F187" s="230" t="s">
        <v>406</v>
      </c>
      <c r="G187" s="227"/>
      <c r="H187" s="231">
        <v>89.299999999999997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129</v>
      </c>
      <c r="AU187" s="237" t="s">
        <v>81</v>
      </c>
      <c r="AV187" s="11" t="s">
        <v>81</v>
      </c>
      <c r="AW187" s="11" t="s">
        <v>35</v>
      </c>
      <c r="AX187" s="11" t="s">
        <v>71</v>
      </c>
      <c r="AY187" s="237" t="s">
        <v>120</v>
      </c>
    </row>
    <row r="188" s="10" customFormat="1" ht="29.88" customHeight="1">
      <c r="B188" s="198"/>
      <c r="C188" s="199"/>
      <c r="D188" s="200" t="s">
        <v>70</v>
      </c>
      <c r="E188" s="212" t="s">
        <v>166</v>
      </c>
      <c r="F188" s="212" t="s">
        <v>407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SUM(P189:P194)</f>
        <v>0</v>
      </c>
      <c r="Q188" s="206"/>
      <c r="R188" s="207">
        <f>SUM(R189:R194)</f>
        <v>0.98418000000000005</v>
      </c>
      <c r="S188" s="206"/>
      <c r="T188" s="208">
        <f>SUM(T189:T194)</f>
        <v>0</v>
      </c>
      <c r="AR188" s="209" t="s">
        <v>79</v>
      </c>
      <c r="AT188" s="210" t="s">
        <v>70</v>
      </c>
      <c r="AU188" s="210" t="s">
        <v>79</v>
      </c>
      <c r="AY188" s="209" t="s">
        <v>120</v>
      </c>
      <c r="BK188" s="211">
        <f>SUM(BK189:BK194)</f>
        <v>0</v>
      </c>
    </row>
    <row r="189" s="1" customFormat="1" ht="25.5" customHeight="1">
      <c r="B189" s="43"/>
      <c r="C189" s="214" t="s">
        <v>408</v>
      </c>
      <c r="D189" s="214" t="s">
        <v>122</v>
      </c>
      <c r="E189" s="215" t="s">
        <v>409</v>
      </c>
      <c r="F189" s="216" t="s">
        <v>410</v>
      </c>
      <c r="G189" s="217" t="s">
        <v>138</v>
      </c>
      <c r="H189" s="218">
        <v>6</v>
      </c>
      <c r="I189" s="219"/>
      <c r="J189" s="220">
        <f>ROUND(I189*H189,2)</f>
        <v>0</v>
      </c>
      <c r="K189" s="216" t="s">
        <v>126</v>
      </c>
      <c r="L189" s="69"/>
      <c r="M189" s="221" t="s">
        <v>21</v>
      </c>
      <c r="N189" s="222" t="s">
        <v>42</v>
      </c>
      <c r="O189" s="44"/>
      <c r="P189" s="223">
        <f>O189*H189</f>
        <v>0</v>
      </c>
      <c r="Q189" s="223">
        <v>0.095990000000000006</v>
      </c>
      <c r="R189" s="223">
        <f>Q189*H189</f>
        <v>0.57594000000000001</v>
      </c>
      <c r="S189" s="223">
        <v>0</v>
      </c>
      <c r="T189" s="224">
        <f>S189*H189</f>
        <v>0</v>
      </c>
      <c r="AR189" s="21" t="s">
        <v>127</v>
      </c>
      <c r="AT189" s="21" t="s">
        <v>122</v>
      </c>
      <c r="AU189" s="21" t="s">
        <v>81</v>
      </c>
      <c r="AY189" s="21" t="s">
        <v>120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21" t="s">
        <v>79</v>
      </c>
      <c r="BK189" s="225">
        <f>ROUND(I189*H189,2)</f>
        <v>0</v>
      </c>
      <c r="BL189" s="21" t="s">
        <v>127</v>
      </c>
      <c r="BM189" s="21" t="s">
        <v>411</v>
      </c>
    </row>
    <row r="190" s="1" customFormat="1" ht="16.5" customHeight="1">
      <c r="B190" s="43"/>
      <c r="C190" s="238" t="s">
        <v>412</v>
      </c>
      <c r="D190" s="238" t="s">
        <v>194</v>
      </c>
      <c r="E190" s="239" t="s">
        <v>413</v>
      </c>
      <c r="F190" s="240" t="s">
        <v>414</v>
      </c>
      <c r="G190" s="241" t="s">
        <v>138</v>
      </c>
      <c r="H190" s="242">
        <v>12</v>
      </c>
      <c r="I190" s="243"/>
      <c r="J190" s="244">
        <f>ROUND(I190*H190,2)</f>
        <v>0</v>
      </c>
      <c r="K190" s="240" t="s">
        <v>126</v>
      </c>
      <c r="L190" s="245"/>
      <c r="M190" s="246" t="s">
        <v>21</v>
      </c>
      <c r="N190" s="247" t="s">
        <v>42</v>
      </c>
      <c r="O190" s="44"/>
      <c r="P190" s="223">
        <f>O190*H190</f>
        <v>0</v>
      </c>
      <c r="Q190" s="223">
        <v>0.033599999999999998</v>
      </c>
      <c r="R190" s="223">
        <f>Q190*H190</f>
        <v>0.4032</v>
      </c>
      <c r="S190" s="223">
        <v>0</v>
      </c>
      <c r="T190" s="224">
        <f>S190*H190</f>
        <v>0</v>
      </c>
      <c r="AR190" s="21" t="s">
        <v>162</v>
      </c>
      <c r="AT190" s="21" t="s">
        <v>194</v>
      </c>
      <c r="AU190" s="21" t="s">
        <v>81</v>
      </c>
      <c r="AY190" s="21" t="s">
        <v>120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21" t="s">
        <v>79</v>
      </c>
      <c r="BK190" s="225">
        <f>ROUND(I190*H190,2)</f>
        <v>0</v>
      </c>
      <c r="BL190" s="21" t="s">
        <v>127</v>
      </c>
      <c r="BM190" s="21" t="s">
        <v>415</v>
      </c>
    </row>
    <row r="191" s="1" customFormat="1" ht="25.5" customHeight="1">
      <c r="B191" s="43"/>
      <c r="C191" s="214" t="s">
        <v>416</v>
      </c>
      <c r="D191" s="214" t="s">
        <v>122</v>
      </c>
      <c r="E191" s="215" t="s">
        <v>417</v>
      </c>
      <c r="F191" s="216" t="s">
        <v>418</v>
      </c>
      <c r="G191" s="217" t="s">
        <v>138</v>
      </c>
      <c r="H191" s="218">
        <v>84</v>
      </c>
      <c r="I191" s="219"/>
      <c r="J191" s="220">
        <f>ROUND(I191*H191,2)</f>
        <v>0</v>
      </c>
      <c r="K191" s="216" t="s">
        <v>126</v>
      </c>
      <c r="L191" s="69"/>
      <c r="M191" s="221" t="s">
        <v>21</v>
      </c>
      <c r="N191" s="222" t="s">
        <v>42</v>
      </c>
      <c r="O191" s="44"/>
      <c r="P191" s="223">
        <f>O191*H191</f>
        <v>0</v>
      </c>
      <c r="Q191" s="223">
        <v>6.0000000000000002E-05</v>
      </c>
      <c r="R191" s="223">
        <f>Q191*H191</f>
        <v>0.0050400000000000002</v>
      </c>
      <c r="S191" s="223">
        <v>0</v>
      </c>
      <c r="T191" s="224">
        <f>S191*H191</f>
        <v>0</v>
      </c>
      <c r="AR191" s="21" t="s">
        <v>127</v>
      </c>
      <c r="AT191" s="21" t="s">
        <v>122</v>
      </c>
      <c r="AU191" s="21" t="s">
        <v>81</v>
      </c>
      <c r="AY191" s="21" t="s">
        <v>120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21" t="s">
        <v>79</v>
      </c>
      <c r="BK191" s="225">
        <f>ROUND(I191*H191,2)</f>
        <v>0</v>
      </c>
      <c r="BL191" s="21" t="s">
        <v>127</v>
      </c>
      <c r="BM191" s="21" t="s">
        <v>419</v>
      </c>
    </row>
    <row r="192" s="11" customFormat="1">
      <c r="B192" s="226"/>
      <c r="C192" s="227"/>
      <c r="D192" s="228" t="s">
        <v>129</v>
      </c>
      <c r="E192" s="229" t="s">
        <v>21</v>
      </c>
      <c r="F192" s="230" t="s">
        <v>420</v>
      </c>
      <c r="G192" s="227"/>
      <c r="H192" s="231">
        <v>84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129</v>
      </c>
      <c r="AU192" s="237" t="s">
        <v>81</v>
      </c>
      <c r="AV192" s="11" t="s">
        <v>81</v>
      </c>
      <c r="AW192" s="11" t="s">
        <v>35</v>
      </c>
      <c r="AX192" s="11" t="s">
        <v>79</v>
      </c>
      <c r="AY192" s="237" t="s">
        <v>120</v>
      </c>
    </row>
    <row r="193" s="1" customFormat="1" ht="16.5" customHeight="1">
      <c r="B193" s="43"/>
      <c r="C193" s="214" t="s">
        <v>421</v>
      </c>
      <c r="D193" s="214" t="s">
        <v>122</v>
      </c>
      <c r="E193" s="215" t="s">
        <v>422</v>
      </c>
      <c r="F193" s="216" t="s">
        <v>423</v>
      </c>
      <c r="G193" s="217" t="s">
        <v>138</v>
      </c>
      <c r="H193" s="218">
        <v>84</v>
      </c>
      <c r="I193" s="219"/>
      <c r="J193" s="220">
        <f>ROUND(I193*H193,2)</f>
        <v>0</v>
      </c>
      <c r="K193" s="216" t="s">
        <v>126</v>
      </c>
      <c r="L193" s="69"/>
      <c r="M193" s="221" t="s">
        <v>21</v>
      </c>
      <c r="N193" s="222" t="s">
        <v>42</v>
      </c>
      <c r="O193" s="44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AR193" s="21" t="s">
        <v>127</v>
      </c>
      <c r="AT193" s="21" t="s">
        <v>122</v>
      </c>
      <c r="AU193" s="21" t="s">
        <v>81</v>
      </c>
      <c r="AY193" s="21" t="s">
        <v>120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21" t="s">
        <v>79</v>
      </c>
      <c r="BK193" s="225">
        <f>ROUND(I193*H193,2)</f>
        <v>0</v>
      </c>
      <c r="BL193" s="21" t="s">
        <v>127</v>
      </c>
      <c r="BM193" s="21" t="s">
        <v>424</v>
      </c>
    </row>
    <row r="194" s="11" customFormat="1">
      <c r="B194" s="226"/>
      <c r="C194" s="227"/>
      <c r="D194" s="228" t="s">
        <v>129</v>
      </c>
      <c r="E194" s="229" t="s">
        <v>21</v>
      </c>
      <c r="F194" s="230" t="s">
        <v>420</v>
      </c>
      <c r="G194" s="227"/>
      <c r="H194" s="231">
        <v>84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129</v>
      </c>
      <c r="AU194" s="237" t="s">
        <v>81</v>
      </c>
      <c r="AV194" s="11" t="s">
        <v>81</v>
      </c>
      <c r="AW194" s="11" t="s">
        <v>35</v>
      </c>
      <c r="AX194" s="11" t="s">
        <v>79</v>
      </c>
      <c r="AY194" s="237" t="s">
        <v>120</v>
      </c>
    </row>
    <row r="195" s="10" customFormat="1" ht="29.88" customHeight="1">
      <c r="B195" s="198"/>
      <c r="C195" s="199"/>
      <c r="D195" s="200" t="s">
        <v>70</v>
      </c>
      <c r="E195" s="212" t="s">
        <v>425</v>
      </c>
      <c r="F195" s="212" t="s">
        <v>426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SUM(P196:P199)</f>
        <v>0</v>
      </c>
      <c r="Q195" s="206"/>
      <c r="R195" s="207">
        <f>SUM(R196:R199)</f>
        <v>0</v>
      </c>
      <c r="S195" s="206"/>
      <c r="T195" s="208">
        <f>SUM(T196:T199)</f>
        <v>0</v>
      </c>
      <c r="AR195" s="209" t="s">
        <v>79</v>
      </c>
      <c r="AT195" s="210" t="s">
        <v>70</v>
      </c>
      <c r="AU195" s="210" t="s">
        <v>79</v>
      </c>
      <c r="AY195" s="209" t="s">
        <v>120</v>
      </c>
      <c r="BK195" s="211">
        <f>SUM(BK196:BK199)</f>
        <v>0</v>
      </c>
    </row>
    <row r="196" s="1" customFormat="1" ht="16.5" customHeight="1">
      <c r="B196" s="43"/>
      <c r="C196" s="214" t="s">
        <v>427</v>
      </c>
      <c r="D196" s="214" t="s">
        <v>122</v>
      </c>
      <c r="E196" s="215" t="s">
        <v>428</v>
      </c>
      <c r="F196" s="216" t="s">
        <v>429</v>
      </c>
      <c r="G196" s="217" t="s">
        <v>184</v>
      </c>
      <c r="H196" s="218">
        <v>29.02</v>
      </c>
      <c r="I196" s="219"/>
      <c r="J196" s="220">
        <f>ROUND(I196*H196,2)</f>
        <v>0</v>
      </c>
      <c r="K196" s="216" t="s">
        <v>126</v>
      </c>
      <c r="L196" s="69"/>
      <c r="M196" s="221" t="s">
        <v>21</v>
      </c>
      <c r="N196" s="222" t="s">
        <v>42</v>
      </c>
      <c r="O196" s="44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AR196" s="21" t="s">
        <v>127</v>
      </c>
      <c r="AT196" s="21" t="s">
        <v>122</v>
      </c>
      <c r="AU196" s="21" t="s">
        <v>81</v>
      </c>
      <c r="AY196" s="21" t="s">
        <v>120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21" t="s">
        <v>79</v>
      </c>
      <c r="BK196" s="225">
        <f>ROUND(I196*H196,2)</f>
        <v>0</v>
      </c>
      <c r="BL196" s="21" t="s">
        <v>127</v>
      </c>
      <c r="BM196" s="21" t="s">
        <v>430</v>
      </c>
    </row>
    <row r="197" s="1" customFormat="1" ht="16.5" customHeight="1">
      <c r="B197" s="43"/>
      <c r="C197" s="214" t="s">
        <v>431</v>
      </c>
      <c r="D197" s="214" t="s">
        <v>122</v>
      </c>
      <c r="E197" s="215" t="s">
        <v>432</v>
      </c>
      <c r="F197" s="216" t="s">
        <v>433</v>
      </c>
      <c r="G197" s="217" t="s">
        <v>184</v>
      </c>
      <c r="H197" s="218">
        <v>261.18000000000001</v>
      </c>
      <c r="I197" s="219"/>
      <c r="J197" s="220">
        <f>ROUND(I197*H197,2)</f>
        <v>0</v>
      </c>
      <c r="K197" s="216" t="s">
        <v>126</v>
      </c>
      <c r="L197" s="69"/>
      <c r="M197" s="221" t="s">
        <v>21</v>
      </c>
      <c r="N197" s="222" t="s">
        <v>42</v>
      </c>
      <c r="O197" s="44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AR197" s="21" t="s">
        <v>127</v>
      </c>
      <c r="AT197" s="21" t="s">
        <v>122</v>
      </c>
      <c r="AU197" s="21" t="s">
        <v>81</v>
      </c>
      <c r="AY197" s="21" t="s">
        <v>120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21" t="s">
        <v>79</v>
      </c>
      <c r="BK197" s="225">
        <f>ROUND(I197*H197,2)</f>
        <v>0</v>
      </c>
      <c r="BL197" s="21" t="s">
        <v>127</v>
      </c>
      <c r="BM197" s="21" t="s">
        <v>434</v>
      </c>
    </row>
    <row r="198" s="11" customFormat="1">
      <c r="B198" s="226"/>
      <c r="C198" s="227"/>
      <c r="D198" s="228" t="s">
        <v>129</v>
      </c>
      <c r="E198" s="227"/>
      <c r="F198" s="230" t="s">
        <v>435</v>
      </c>
      <c r="G198" s="227"/>
      <c r="H198" s="231">
        <v>261.18000000000001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129</v>
      </c>
      <c r="AU198" s="237" t="s">
        <v>81</v>
      </c>
      <c r="AV198" s="11" t="s">
        <v>81</v>
      </c>
      <c r="AW198" s="11" t="s">
        <v>6</v>
      </c>
      <c r="AX198" s="11" t="s">
        <v>79</v>
      </c>
      <c r="AY198" s="237" t="s">
        <v>120</v>
      </c>
    </row>
    <row r="199" s="1" customFormat="1" ht="25.5" customHeight="1">
      <c r="B199" s="43"/>
      <c r="C199" s="214" t="s">
        <v>436</v>
      </c>
      <c r="D199" s="214" t="s">
        <v>122</v>
      </c>
      <c r="E199" s="215" t="s">
        <v>437</v>
      </c>
      <c r="F199" s="216" t="s">
        <v>438</v>
      </c>
      <c r="G199" s="217" t="s">
        <v>184</v>
      </c>
      <c r="H199" s="218">
        <v>29.02</v>
      </c>
      <c r="I199" s="219"/>
      <c r="J199" s="220">
        <f>ROUND(I199*H199,2)</f>
        <v>0</v>
      </c>
      <c r="K199" s="216" t="s">
        <v>126</v>
      </c>
      <c r="L199" s="69"/>
      <c r="M199" s="221" t="s">
        <v>21</v>
      </c>
      <c r="N199" s="222" t="s">
        <v>42</v>
      </c>
      <c r="O199" s="44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AR199" s="21" t="s">
        <v>127</v>
      </c>
      <c r="AT199" s="21" t="s">
        <v>122</v>
      </c>
      <c r="AU199" s="21" t="s">
        <v>81</v>
      </c>
      <c r="AY199" s="21" t="s">
        <v>120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21" t="s">
        <v>79</v>
      </c>
      <c r="BK199" s="225">
        <f>ROUND(I199*H199,2)</f>
        <v>0</v>
      </c>
      <c r="BL199" s="21" t="s">
        <v>127</v>
      </c>
      <c r="BM199" s="21" t="s">
        <v>439</v>
      </c>
    </row>
    <row r="200" s="10" customFormat="1" ht="29.88" customHeight="1">
      <c r="B200" s="198"/>
      <c r="C200" s="199"/>
      <c r="D200" s="200" t="s">
        <v>70</v>
      </c>
      <c r="E200" s="212" t="s">
        <v>440</v>
      </c>
      <c r="F200" s="212" t="s">
        <v>441</v>
      </c>
      <c r="G200" s="199"/>
      <c r="H200" s="199"/>
      <c r="I200" s="202"/>
      <c r="J200" s="213">
        <f>BK200</f>
        <v>0</v>
      </c>
      <c r="K200" s="199"/>
      <c r="L200" s="204"/>
      <c r="M200" s="205"/>
      <c r="N200" s="206"/>
      <c r="O200" s="206"/>
      <c r="P200" s="207">
        <f>P201</f>
        <v>0</v>
      </c>
      <c r="Q200" s="206"/>
      <c r="R200" s="207">
        <f>R201</f>
        <v>0</v>
      </c>
      <c r="S200" s="206"/>
      <c r="T200" s="208">
        <f>T201</f>
        <v>0</v>
      </c>
      <c r="AR200" s="209" t="s">
        <v>79</v>
      </c>
      <c r="AT200" s="210" t="s">
        <v>70</v>
      </c>
      <c r="AU200" s="210" t="s">
        <v>79</v>
      </c>
      <c r="AY200" s="209" t="s">
        <v>120</v>
      </c>
      <c r="BK200" s="211">
        <f>BK201</f>
        <v>0</v>
      </c>
    </row>
    <row r="201" s="1" customFormat="1" ht="16.5" customHeight="1">
      <c r="B201" s="43"/>
      <c r="C201" s="214" t="s">
        <v>442</v>
      </c>
      <c r="D201" s="214" t="s">
        <v>122</v>
      </c>
      <c r="E201" s="215" t="s">
        <v>443</v>
      </c>
      <c r="F201" s="216" t="s">
        <v>444</v>
      </c>
      <c r="G201" s="217" t="s">
        <v>184</v>
      </c>
      <c r="H201" s="218">
        <v>267.76900000000001</v>
      </c>
      <c r="I201" s="219"/>
      <c r="J201" s="220">
        <f>ROUND(I201*H201,2)</f>
        <v>0</v>
      </c>
      <c r="K201" s="216" t="s">
        <v>126</v>
      </c>
      <c r="L201" s="69"/>
      <c r="M201" s="221" t="s">
        <v>21</v>
      </c>
      <c r="N201" s="222" t="s">
        <v>42</v>
      </c>
      <c r="O201" s="44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AR201" s="21" t="s">
        <v>127</v>
      </c>
      <c r="AT201" s="21" t="s">
        <v>122</v>
      </c>
      <c r="AU201" s="21" t="s">
        <v>81</v>
      </c>
      <c r="AY201" s="21" t="s">
        <v>120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21" t="s">
        <v>79</v>
      </c>
      <c r="BK201" s="225">
        <f>ROUND(I201*H201,2)</f>
        <v>0</v>
      </c>
      <c r="BL201" s="21" t="s">
        <v>127</v>
      </c>
      <c r="BM201" s="21" t="s">
        <v>445</v>
      </c>
    </row>
    <row r="202" s="10" customFormat="1" ht="37.44" customHeight="1">
      <c r="B202" s="198"/>
      <c r="C202" s="199"/>
      <c r="D202" s="200" t="s">
        <v>70</v>
      </c>
      <c r="E202" s="201" t="s">
        <v>446</v>
      </c>
      <c r="F202" s="201" t="s">
        <v>447</v>
      </c>
      <c r="G202" s="199"/>
      <c r="H202" s="199"/>
      <c r="I202" s="202"/>
      <c r="J202" s="203">
        <f>BK202</f>
        <v>0</v>
      </c>
      <c r="K202" s="199"/>
      <c r="L202" s="204"/>
      <c r="M202" s="205"/>
      <c r="N202" s="206"/>
      <c r="O202" s="206"/>
      <c r="P202" s="207">
        <f>SUM(P203:P207)</f>
        <v>0</v>
      </c>
      <c r="Q202" s="206"/>
      <c r="R202" s="207">
        <f>SUM(R203:R207)</f>
        <v>0</v>
      </c>
      <c r="S202" s="206"/>
      <c r="T202" s="208">
        <f>SUM(T203:T207)</f>
        <v>0</v>
      </c>
      <c r="AR202" s="209" t="s">
        <v>127</v>
      </c>
      <c r="AT202" s="210" t="s">
        <v>70</v>
      </c>
      <c r="AU202" s="210" t="s">
        <v>71</v>
      </c>
      <c r="AY202" s="209" t="s">
        <v>120</v>
      </c>
      <c r="BK202" s="211">
        <f>SUM(BK203:BK207)</f>
        <v>0</v>
      </c>
    </row>
    <row r="203" s="1" customFormat="1" ht="16.5" customHeight="1">
      <c r="B203" s="43"/>
      <c r="C203" s="214" t="s">
        <v>448</v>
      </c>
      <c r="D203" s="214" t="s">
        <v>122</v>
      </c>
      <c r="E203" s="215" t="s">
        <v>449</v>
      </c>
      <c r="F203" s="216" t="s">
        <v>450</v>
      </c>
      <c r="G203" s="217" t="s">
        <v>221</v>
      </c>
      <c r="H203" s="218">
        <v>1</v>
      </c>
      <c r="I203" s="219"/>
      <c r="J203" s="220">
        <f>ROUND(I203*H203,2)</f>
        <v>0</v>
      </c>
      <c r="K203" s="216" t="s">
        <v>21</v>
      </c>
      <c r="L203" s="69"/>
      <c r="M203" s="221" t="s">
        <v>21</v>
      </c>
      <c r="N203" s="222" t="s">
        <v>42</v>
      </c>
      <c r="O203" s="44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AR203" s="21" t="s">
        <v>127</v>
      </c>
      <c r="AT203" s="21" t="s">
        <v>122</v>
      </c>
      <c r="AU203" s="21" t="s">
        <v>79</v>
      </c>
      <c r="AY203" s="21" t="s">
        <v>120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21" t="s">
        <v>79</v>
      </c>
      <c r="BK203" s="225">
        <f>ROUND(I203*H203,2)</f>
        <v>0</v>
      </c>
      <c r="BL203" s="21" t="s">
        <v>127</v>
      </c>
      <c r="BM203" s="21" t="s">
        <v>451</v>
      </c>
    </row>
    <row r="204" s="1" customFormat="1" ht="16.5" customHeight="1">
      <c r="B204" s="43"/>
      <c r="C204" s="214" t="s">
        <v>452</v>
      </c>
      <c r="D204" s="214" t="s">
        <v>122</v>
      </c>
      <c r="E204" s="215" t="s">
        <v>453</v>
      </c>
      <c r="F204" s="216" t="s">
        <v>454</v>
      </c>
      <c r="G204" s="217" t="s">
        <v>221</v>
      </c>
      <c r="H204" s="218">
        <v>1</v>
      </c>
      <c r="I204" s="219"/>
      <c r="J204" s="220">
        <f>ROUND(I204*H204,2)</f>
        <v>0</v>
      </c>
      <c r="K204" s="216" t="s">
        <v>21</v>
      </c>
      <c r="L204" s="69"/>
      <c r="M204" s="221" t="s">
        <v>21</v>
      </c>
      <c r="N204" s="222" t="s">
        <v>42</v>
      </c>
      <c r="O204" s="44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AR204" s="21" t="s">
        <v>127</v>
      </c>
      <c r="AT204" s="21" t="s">
        <v>122</v>
      </c>
      <c r="AU204" s="21" t="s">
        <v>79</v>
      </c>
      <c r="AY204" s="21" t="s">
        <v>120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21" t="s">
        <v>79</v>
      </c>
      <c r="BK204" s="225">
        <f>ROUND(I204*H204,2)</f>
        <v>0</v>
      </c>
      <c r="BL204" s="21" t="s">
        <v>127</v>
      </c>
      <c r="BM204" s="21" t="s">
        <v>455</v>
      </c>
    </row>
    <row r="205" s="1" customFormat="1" ht="16.5" customHeight="1">
      <c r="B205" s="43"/>
      <c r="C205" s="214" t="s">
        <v>456</v>
      </c>
      <c r="D205" s="214" t="s">
        <v>122</v>
      </c>
      <c r="E205" s="215" t="s">
        <v>457</v>
      </c>
      <c r="F205" s="216" t="s">
        <v>458</v>
      </c>
      <c r="G205" s="217" t="s">
        <v>138</v>
      </c>
      <c r="H205" s="218">
        <v>47.399999999999999</v>
      </c>
      <c r="I205" s="219"/>
      <c r="J205" s="220">
        <f>ROUND(I205*H205,2)</f>
        <v>0</v>
      </c>
      <c r="K205" s="216" t="s">
        <v>21</v>
      </c>
      <c r="L205" s="69"/>
      <c r="M205" s="221" t="s">
        <v>21</v>
      </c>
      <c r="N205" s="222" t="s">
        <v>42</v>
      </c>
      <c r="O205" s="44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AR205" s="21" t="s">
        <v>127</v>
      </c>
      <c r="AT205" s="21" t="s">
        <v>122</v>
      </c>
      <c r="AU205" s="21" t="s">
        <v>79</v>
      </c>
      <c r="AY205" s="21" t="s">
        <v>120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21" t="s">
        <v>79</v>
      </c>
      <c r="BK205" s="225">
        <f>ROUND(I205*H205,2)</f>
        <v>0</v>
      </c>
      <c r="BL205" s="21" t="s">
        <v>127</v>
      </c>
      <c r="BM205" s="21" t="s">
        <v>459</v>
      </c>
    </row>
    <row r="206" s="1" customFormat="1" ht="16.5" customHeight="1">
      <c r="B206" s="43"/>
      <c r="C206" s="214" t="s">
        <v>460</v>
      </c>
      <c r="D206" s="214" t="s">
        <v>122</v>
      </c>
      <c r="E206" s="215" t="s">
        <v>461</v>
      </c>
      <c r="F206" s="216" t="s">
        <v>462</v>
      </c>
      <c r="G206" s="217" t="s">
        <v>463</v>
      </c>
      <c r="H206" s="248"/>
      <c r="I206" s="219"/>
      <c r="J206" s="220">
        <f>ROUND(I206*H206,2)</f>
        <v>0</v>
      </c>
      <c r="K206" s="216" t="s">
        <v>21</v>
      </c>
      <c r="L206" s="69"/>
      <c r="M206" s="221" t="s">
        <v>21</v>
      </c>
      <c r="N206" s="222" t="s">
        <v>42</v>
      </c>
      <c r="O206" s="44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AR206" s="21" t="s">
        <v>127</v>
      </c>
      <c r="AT206" s="21" t="s">
        <v>122</v>
      </c>
      <c r="AU206" s="21" t="s">
        <v>79</v>
      </c>
      <c r="AY206" s="21" t="s">
        <v>120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21" t="s">
        <v>79</v>
      </c>
      <c r="BK206" s="225">
        <f>ROUND(I206*H206,2)</f>
        <v>0</v>
      </c>
      <c r="BL206" s="21" t="s">
        <v>127</v>
      </c>
      <c r="BM206" s="21" t="s">
        <v>464</v>
      </c>
    </row>
    <row r="207" s="11" customFormat="1">
      <c r="B207" s="226"/>
      <c r="C207" s="227"/>
      <c r="D207" s="228" t="s">
        <v>129</v>
      </c>
      <c r="E207" s="227"/>
      <c r="F207" s="230" t="s">
        <v>465</v>
      </c>
      <c r="G207" s="227"/>
      <c r="H207" s="231">
        <v>948511.95999999996</v>
      </c>
      <c r="I207" s="232"/>
      <c r="J207" s="227"/>
      <c r="K207" s="227"/>
      <c r="L207" s="233"/>
      <c r="M207" s="249"/>
      <c r="N207" s="250"/>
      <c r="O207" s="250"/>
      <c r="P207" s="250"/>
      <c r="Q207" s="250"/>
      <c r="R207" s="250"/>
      <c r="S207" s="250"/>
      <c r="T207" s="251"/>
      <c r="AT207" s="237" t="s">
        <v>129</v>
      </c>
      <c r="AU207" s="237" t="s">
        <v>79</v>
      </c>
      <c r="AV207" s="11" t="s">
        <v>81</v>
      </c>
      <c r="AW207" s="11" t="s">
        <v>6</v>
      </c>
      <c r="AX207" s="11" t="s">
        <v>79</v>
      </c>
      <c r="AY207" s="237" t="s">
        <v>120</v>
      </c>
    </row>
    <row r="208" s="1" customFormat="1" ht="6.96" customHeight="1">
      <c r="B208" s="64"/>
      <c r="C208" s="65"/>
      <c r="D208" s="65"/>
      <c r="E208" s="65"/>
      <c r="F208" s="65"/>
      <c r="G208" s="65"/>
      <c r="H208" s="65"/>
      <c r="I208" s="159"/>
      <c r="J208" s="65"/>
      <c r="K208" s="65"/>
      <c r="L208" s="69"/>
    </row>
  </sheetData>
  <sheetProtection sheet="1" autoFilter="0" formatColumns="0" formatRows="0" objects="1" scenarios="1" spinCount="100000" saltValue="FCH4do3rX7IwN6JxI0oJBDmDUeIuIxAClr3ca79CFOyqQyrHo/cz1h7f3HOGg2mVxqk/4ycrfN6zDaeLbFh5RQ==" hashValue="NbiO19r/+8Dhbv4Ho+3Sc/g4NVOAxJ4pKaLU+41RGc0ne5r5l668AzR3fT0zTLjfrTUA/FtnN4Vq0UtPiHzwVw==" algorithmName="SHA-512" password="CC35"/>
  <autoFilter ref="C84:K207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2" customWidth="1"/>
    <col min="2" max="2" width="1.664063" style="252" customWidth="1"/>
    <col min="3" max="4" width="5" style="252" customWidth="1"/>
    <col min="5" max="5" width="11.67" style="252" customWidth="1"/>
    <col min="6" max="6" width="9.17" style="252" customWidth="1"/>
    <col min="7" max="7" width="5" style="252" customWidth="1"/>
    <col min="8" max="8" width="77.83" style="252" customWidth="1"/>
    <col min="9" max="10" width="20" style="252" customWidth="1"/>
    <col min="11" max="11" width="1.664063" style="252" customWidth="1"/>
  </cols>
  <sheetData>
    <row r="1" ht="37.5" customHeight="1"/>
    <row r="2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2" customFormat="1" ht="45" customHeight="1">
      <c r="B3" s="256"/>
      <c r="C3" s="257" t="s">
        <v>466</v>
      </c>
      <c r="D3" s="257"/>
      <c r="E3" s="257"/>
      <c r="F3" s="257"/>
      <c r="G3" s="257"/>
      <c r="H3" s="257"/>
      <c r="I3" s="257"/>
      <c r="J3" s="257"/>
      <c r="K3" s="258"/>
    </row>
    <row r="4" ht="25.5" customHeight="1">
      <c r="B4" s="259"/>
      <c r="C4" s="260" t="s">
        <v>467</v>
      </c>
      <c r="D4" s="260"/>
      <c r="E4" s="260"/>
      <c r="F4" s="260"/>
      <c r="G4" s="260"/>
      <c r="H4" s="260"/>
      <c r="I4" s="260"/>
      <c r="J4" s="260"/>
      <c r="K4" s="261"/>
    </row>
    <row r="5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ht="15" customHeight="1">
      <c r="B6" s="259"/>
      <c r="C6" s="263" t="s">
        <v>468</v>
      </c>
      <c r="D6" s="263"/>
      <c r="E6" s="263"/>
      <c r="F6" s="263"/>
      <c r="G6" s="263"/>
      <c r="H6" s="263"/>
      <c r="I6" s="263"/>
      <c r="J6" s="263"/>
      <c r="K6" s="261"/>
    </row>
    <row r="7" ht="15" customHeight="1">
      <c r="B7" s="264"/>
      <c r="C7" s="263" t="s">
        <v>469</v>
      </c>
      <c r="D7" s="263"/>
      <c r="E7" s="263"/>
      <c r="F7" s="263"/>
      <c r="G7" s="263"/>
      <c r="H7" s="263"/>
      <c r="I7" s="263"/>
      <c r="J7" s="263"/>
      <c r="K7" s="261"/>
    </row>
    <row r="8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ht="15" customHeight="1">
      <c r="B9" s="264"/>
      <c r="C9" s="263" t="s">
        <v>470</v>
      </c>
      <c r="D9" s="263"/>
      <c r="E9" s="263"/>
      <c r="F9" s="263"/>
      <c r="G9" s="263"/>
      <c r="H9" s="263"/>
      <c r="I9" s="263"/>
      <c r="J9" s="263"/>
      <c r="K9" s="261"/>
    </row>
    <row r="10" ht="15" customHeight="1">
      <c r="B10" s="264"/>
      <c r="C10" s="263"/>
      <c r="D10" s="263" t="s">
        <v>471</v>
      </c>
      <c r="E10" s="263"/>
      <c r="F10" s="263"/>
      <c r="G10" s="263"/>
      <c r="H10" s="263"/>
      <c r="I10" s="263"/>
      <c r="J10" s="263"/>
      <c r="K10" s="261"/>
    </row>
    <row r="11" ht="15" customHeight="1">
      <c r="B11" s="264"/>
      <c r="C11" s="265"/>
      <c r="D11" s="263" t="s">
        <v>472</v>
      </c>
      <c r="E11" s="263"/>
      <c r="F11" s="263"/>
      <c r="G11" s="263"/>
      <c r="H11" s="263"/>
      <c r="I11" s="263"/>
      <c r="J11" s="263"/>
      <c r="K11" s="261"/>
    </row>
    <row r="12" ht="12.75" customHeight="1">
      <c r="B12" s="264"/>
      <c r="C12" s="265"/>
      <c r="D12" s="265"/>
      <c r="E12" s="265"/>
      <c r="F12" s="265"/>
      <c r="G12" s="265"/>
      <c r="H12" s="265"/>
      <c r="I12" s="265"/>
      <c r="J12" s="265"/>
      <c r="K12" s="261"/>
    </row>
    <row r="13" ht="15" customHeight="1">
      <c r="B13" s="264"/>
      <c r="C13" s="265"/>
      <c r="D13" s="263" t="s">
        <v>473</v>
      </c>
      <c r="E13" s="263"/>
      <c r="F13" s="263"/>
      <c r="G13" s="263"/>
      <c r="H13" s="263"/>
      <c r="I13" s="263"/>
      <c r="J13" s="263"/>
      <c r="K13" s="261"/>
    </row>
    <row r="14" ht="15" customHeight="1">
      <c r="B14" s="264"/>
      <c r="C14" s="265"/>
      <c r="D14" s="263" t="s">
        <v>474</v>
      </c>
      <c r="E14" s="263"/>
      <c r="F14" s="263"/>
      <c r="G14" s="263"/>
      <c r="H14" s="263"/>
      <c r="I14" s="263"/>
      <c r="J14" s="263"/>
      <c r="K14" s="261"/>
    </row>
    <row r="15" ht="15" customHeight="1">
      <c r="B15" s="264"/>
      <c r="C15" s="265"/>
      <c r="D15" s="263" t="s">
        <v>475</v>
      </c>
      <c r="E15" s="263"/>
      <c r="F15" s="263"/>
      <c r="G15" s="263"/>
      <c r="H15" s="263"/>
      <c r="I15" s="263"/>
      <c r="J15" s="263"/>
      <c r="K15" s="261"/>
    </row>
    <row r="16" ht="15" customHeight="1">
      <c r="B16" s="264"/>
      <c r="C16" s="265"/>
      <c r="D16" s="265"/>
      <c r="E16" s="266" t="s">
        <v>78</v>
      </c>
      <c r="F16" s="263" t="s">
        <v>476</v>
      </c>
      <c r="G16" s="263"/>
      <c r="H16" s="263"/>
      <c r="I16" s="263"/>
      <c r="J16" s="263"/>
      <c r="K16" s="261"/>
    </row>
    <row r="17" ht="15" customHeight="1">
      <c r="B17" s="264"/>
      <c r="C17" s="265"/>
      <c r="D17" s="265"/>
      <c r="E17" s="266" t="s">
        <v>477</v>
      </c>
      <c r="F17" s="263" t="s">
        <v>478</v>
      </c>
      <c r="G17" s="263"/>
      <c r="H17" s="263"/>
      <c r="I17" s="263"/>
      <c r="J17" s="263"/>
      <c r="K17" s="261"/>
    </row>
    <row r="18" ht="15" customHeight="1">
      <c r="B18" s="264"/>
      <c r="C18" s="265"/>
      <c r="D18" s="265"/>
      <c r="E18" s="266" t="s">
        <v>479</v>
      </c>
      <c r="F18" s="263" t="s">
        <v>480</v>
      </c>
      <c r="G18" s="263"/>
      <c r="H18" s="263"/>
      <c r="I18" s="263"/>
      <c r="J18" s="263"/>
      <c r="K18" s="261"/>
    </row>
    <row r="19" ht="15" customHeight="1">
      <c r="B19" s="264"/>
      <c r="C19" s="265"/>
      <c r="D19" s="265"/>
      <c r="E19" s="266" t="s">
        <v>481</v>
      </c>
      <c r="F19" s="263" t="s">
        <v>482</v>
      </c>
      <c r="G19" s="263"/>
      <c r="H19" s="263"/>
      <c r="I19" s="263"/>
      <c r="J19" s="263"/>
      <c r="K19" s="261"/>
    </row>
    <row r="20" ht="15" customHeight="1">
      <c r="B20" s="264"/>
      <c r="C20" s="265"/>
      <c r="D20" s="265"/>
      <c r="E20" s="266" t="s">
        <v>446</v>
      </c>
      <c r="F20" s="263" t="s">
        <v>447</v>
      </c>
      <c r="G20" s="263"/>
      <c r="H20" s="263"/>
      <c r="I20" s="263"/>
      <c r="J20" s="263"/>
      <c r="K20" s="261"/>
    </row>
    <row r="21" ht="15" customHeight="1">
      <c r="B21" s="264"/>
      <c r="C21" s="265"/>
      <c r="D21" s="265"/>
      <c r="E21" s="266" t="s">
        <v>483</v>
      </c>
      <c r="F21" s="263" t="s">
        <v>484</v>
      </c>
      <c r="G21" s="263"/>
      <c r="H21" s="263"/>
      <c r="I21" s="263"/>
      <c r="J21" s="263"/>
      <c r="K21" s="261"/>
    </row>
    <row r="22" ht="12.75" customHeight="1">
      <c r="B22" s="264"/>
      <c r="C22" s="265"/>
      <c r="D22" s="265"/>
      <c r="E22" s="265"/>
      <c r="F22" s="265"/>
      <c r="G22" s="265"/>
      <c r="H22" s="265"/>
      <c r="I22" s="265"/>
      <c r="J22" s="265"/>
      <c r="K22" s="261"/>
    </row>
    <row r="23" ht="15" customHeight="1">
      <c r="B23" s="264"/>
      <c r="C23" s="263" t="s">
        <v>485</v>
      </c>
      <c r="D23" s="263"/>
      <c r="E23" s="263"/>
      <c r="F23" s="263"/>
      <c r="G23" s="263"/>
      <c r="H23" s="263"/>
      <c r="I23" s="263"/>
      <c r="J23" s="263"/>
      <c r="K23" s="261"/>
    </row>
    <row r="24" ht="15" customHeight="1">
      <c r="B24" s="264"/>
      <c r="C24" s="263" t="s">
        <v>486</v>
      </c>
      <c r="D24" s="263"/>
      <c r="E24" s="263"/>
      <c r="F24" s="263"/>
      <c r="G24" s="263"/>
      <c r="H24" s="263"/>
      <c r="I24" s="263"/>
      <c r="J24" s="263"/>
      <c r="K24" s="261"/>
    </row>
    <row r="25" ht="15" customHeight="1">
      <c r="B25" s="264"/>
      <c r="C25" s="263"/>
      <c r="D25" s="263" t="s">
        <v>487</v>
      </c>
      <c r="E25" s="263"/>
      <c r="F25" s="263"/>
      <c r="G25" s="263"/>
      <c r="H25" s="263"/>
      <c r="I25" s="263"/>
      <c r="J25" s="263"/>
      <c r="K25" s="261"/>
    </row>
    <row r="26" ht="15" customHeight="1">
      <c r="B26" s="264"/>
      <c r="C26" s="265"/>
      <c r="D26" s="263" t="s">
        <v>488</v>
      </c>
      <c r="E26" s="263"/>
      <c r="F26" s="263"/>
      <c r="G26" s="263"/>
      <c r="H26" s="263"/>
      <c r="I26" s="263"/>
      <c r="J26" s="263"/>
      <c r="K26" s="261"/>
    </row>
    <row r="27" ht="12.75" customHeight="1">
      <c r="B27" s="264"/>
      <c r="C27" s="265"/>
      <c r="D27" s="265"/>
      <c r="E27" s="265"/>
      <c r="F27" s="265"/>
      <c r="G27" s="265"/>
      <c r="H27" s="265"/>
      <c r="I27" s="265"/>
      <c r="J27" s="265"/>
      <c r="K27" s="261"/>
    </row>
    <row r="28" ht="15" customHeight="1">
      <c r="B28" s="264"/>
      <c r="C28" s="265"/>
      <c r="D28" s="263" t="s">
        <v>489</v>
      </c>
      <c r="E28" s="263"/>
      <c r="F28" s="263"/>
      <c r="G28" s="263"/>
      <c r="H28" s="263"/>
      <c r="I28" s="263"/>
      <c r="J28" s="263"/>
      <c r="K28" s="261"/>
    </row>
    <row r="29" ht="15" customHeight="1">
      <c r="B29" s="264"/>
      <c r="C29" s="265"/>
      <c r="D29" s="263" t="s">
        <v>490</v>
      </c>
      <c r="E29" s="263"/>
      <c r="F29" s="263"/>
      <c r="G29" s="263"/>
      <c r="H29" s="263"/>
      <c r="I29" s="263"/>
      <c r="J29" s="263"/>
      <c r="K29" s="261"/>
    </row>
    <row r="30" ht="12.75" customHeight="1">
      <c r="B30" s="264"/>
      <c r="C30" s="265"/>
      <c r="D30" s="265"/>
      <c r="E30" s="265"/>
      <c r="F30" s="265"/>
      <c r="G30" s="265"/>
      <c r="H30" s="265"/>
      <c r="I30" s="265"/>
      <c r="J30" s="265"/>
      <c r="K30" s="261"/>
    </row>
    <row r="31" ht="15" customHeight="1">
      <c r="B31" s="264"/>
      <c r="C31" s="265"/>
      <c r="D31" s="263" t="s">
        <v>491</v>
      </c>
      <c r="E31" s="263"/>
      <c r="F31" s="263"/>
      <c r="G31" s="263"/>
      <c r="H31" s="263"/>
      <c r="I31" s="263"/>
      <c r="J31" s="263"/>
      <c r="K31" s="261"/>
    </row>
    <row r="32" ht="15" customHeight="1">
      <c r="B32" s="264"/>
      <c r="C32" s="265"/>
      <c r="D32" s="263" t="s">
        <v>492</v>
      </c>
      <c r="E32" s="263"/>
      <c r="F32" s="263"/>
      <c r="G32" s="263"/>
      <c r="H32" s="263"/>
      <c r="I32" s="263"/>
      <c r="J32" s="263"/>
      <c r="K32" s="261"/>
    </row>
    <row r="33" ht="15" customHeight="1">
      <c r="B33" s="264"/>
      <c r="C33" s="265"/>
      <c r="D33" s="263" t="s">
        <v>493</v>
      </c>
      <c r="E33" s="263"/>
      <c r="F33" s="263"/>
      <c r="G33" s="263"/>
      <c r="H33" s="263"/>
      <c r="I33" s="263"/>
      <c r="J33" s="263"/>
      <c r="K33" s="261"/>
    </row>
    <row r="34" ht="15" customHeight="1">
      <c r="B34" s="264"/>
      <c r="C34" s="265"/>
      <c r="D34" s="263"/>
      <c r="E34" s="267" t="s">
        <v>105</v>
      </c>
      <c r="F34" s="263"/>
      <c r="G34" s="263" t="s">
        <v>494</v>
      </c>
      <c r="H34" s="263"/>
      <c r="I34" s="263"/>
      <c r="J34" s="263"/>
      <c r="K34" s="261"/>
    </row>
    <row r="35" ht="30.75" customHeight="1">
      <c r="B35" s="264"/>
      <c r="C35" s="265"/>
      <c r="D35" s="263"/>
      <c r="E35" s="267" t="s">
        <v>495</v>
      </c>
      <c r="F35" s="263"/>
      <c r="G35" s="263" t="s">
        <v>496</v>
      </c>
      <c r="H35" s="263"/>
      <c r="I35" s="263"/>
      <c r="J35" s="263"/>
      <c r="K35" s="261"/>
    </row>
    <row r="36" ht="15" customHeight="1">
      <c r="B36" s="264"/>
      <c r="C36" s="265"/>
      <c r="D36" s="263"/>
      <c r="E36" s="267" t="s">
        <v>52</v>
      </c>
      <c r="F36" s="263"/>
      <c r="G36" s="263" t="s">
        <v>497</v>
      </c>
      <c r="H36" s="263"/>
      <c r="I36" s="263"/>
      <c r="J36" s="263"/>
      <c r="K36" s="261"/>
    </row>
    <row r="37" ht="15" customHeight="1">
      <c r="B37" s="264"/>
      <c r="C37" s="265"/>
      <c r="D37" s="263"/>
      <c r="E37" s="267" t="s">
        <v>106</v>
      </c>
      <c r="F37" s="263"/>
      <c r="G37" s="263" t="s">
        <v>498</v>
      </c>
      <c r="H37" s="263"/>
      <c r="I37" s="263"/>
      <c r="J37" s="263"/>
      <c r="K37" s="261"/>
    </row>
    <row r="38" ht="15" customHeight="1">
      <c r="B38" s="264"/>
      <c r="C38" s="265"/>
      <c r="D38" s="263"/>
      <c r="E38" s="267" t="s">
        <v>107</v>
      </c>
      <c r="F38" s="263"/>
      <c r="G38" s="263" t="s">
        <v>499</v>
      </c>
      <c r="H38" s="263"/>
      <c r="I38" s="263"/>
      <c r="J38" s="263"/>
      <c r="K38" s="261"/>
    </row>
    <row r="39" ht="15" customHeight="1">
      <c r="B39" s="264"/>
      <c r="C39" s="265"/>
      <c r="D39" s="263"/>
      <c r="E39" s="267" t="s">
        <v>108</v>
      </c>
      <c r="F39" s="263"/>
      <c r="G39" s="263" t="s">
        <v>500</v>
      </c>
      <c r="H39" s="263"/>
      <c r="I39" s="263"/>
      <c r="J39" s="263"/>
      <c r="K39" s="261"/>
    </row>
    <row r="40" ht="15" customHeight="1">
      <c r="B40" s="264"/>
      <c r="C40" s="265"/>
      <c r="D40" s="263"/>
      <c r="E40" s="267" t="s">
        <v>501</v>
      </c>
      <c r="F40" s="263"/>
      <c r="G40" s="263" t="s">
        <v>502</v>
      </c>
      <c r="H40" s="263"/>
      <c r="I40" s="263"/>
      <c r="J40" s="263"/>
      <c r="K40" s="261"/>
    </row>
    <row r="41" ht="15" customHeight="1">
      <c r="B41" s="264"/>
      <c r="C41" s="265"/>
      <c r="D41" s="263"/>
      <c r="E41" s="267"/>
      <c r="F41" s="263"/>
      <c r="G41" s="263" t="s">
        <v>503</v>
      </c>
      <c r="H41" s="263"/>
      <c r="I41" s="263"/>
      <c r="J41" s="263"/>
      <c r="K41" s="261"/>
    </row>
    <row r="42" ht="15" customHeight="1">
      <c r="B42" s="264"/>
      <c r="C42" s="265"/>
      <c r="D42" s="263"/>
      <c r="E42" s="267" t="s">
        <v>504</v>
      </c>
      <c r="F42" s="263"/>
      <c r="G42" s="263" t="s">
        <v>505</v>
      </c>
      <c r="H42" s="263"/>
      <c r="I42" s="263"/>
      <c r="J42" s="263"/>
      <c r="K42" s="261"/>
    </row>
    <row r="43" ht="15" customHeight="1">
      <c r="B43" s="264"/>
      <c r="C43" s="265"/>
      <c r="D43" s="263"/>
      <c r="E43" s="267" t="s">
        <v>110</v>
      </c>
      <c r="F43" s="263"/>
      <c r="G43" s="263" t="s">
        <v>506</v>
      </c>
      <c r="H43" s="263"/>
      <c r="I43" s="263"/>
      <c r="J43" s="263"/>
      <c r="K43" s="261"/>
    </row>
    <row r="44" ht="12.75" customHeight="1">
      <c r="B44" s="264"/>
      <c r="C44" s="265"/>
      <c r="D44" s="263"/>
      <c r="E44" s="263"/>
      <c r="F44" s="263"/>
      <c r="G44" s="263"/>
      <c r="H44" s="263"/>
      <c r="I44" s="263"/>
      <c r="J44" s="263"/>
      <c r="K44" s="261"/>
    </row>
    <row r="45" ht="15" customHeight="1">
      <c r="B45" s="264"/>
      <c r="C45" s="265"/>
      <c r="D45" s="263" t="s">
        <v>507</v>
      </c>
      <c r="E45" s="263"/>
      <c r="F45" s="263"/>
      <c r="G45" s="263"/>
      <c r="H45" s="263"/>
      <c r="I45" s="263"/>
      <c r="J45" s="263"/>
      <c r="K45" s="261"/>
    </row>
    <row r="46" ht="15" customHeight="1">
      <c r="B46" s="264"/>
      <c r="C46" s="265"/>
      <c r="D46" s="265"/>
      <c r="E46" s="263" t="s">
        <v>508</v>
      </c>
      <c r="F46" s="263"/>
      <c r="G46" s="263"/>
      <c r="H46" s="263"/>
      <c r="I46" s="263"/>
      <c r="J46" s="263"/>
      <c r="K46" s="261"/>
    </row>
    <row r="47" ht="15" customHeight="1">
      <c r="B47" s="264"/>
      <c r="C47" s="265"/>
      <c r="D47" s="265"/>
      <c r="E47" s="263" t="s">
        <v>509</v>
      </c>
      <c r="F47" s="263"/>
      <c r="G47" s="263"/>
      <c r="H47" s="263"/>
      <c r="I47" s="263"/>
      <c r="J47" s="263"/>
      <c r="K47" s="261"/>
    </row>
    <row r="48" ht="15" customHeight="1">
      <c r="B48" s="264"/>
      <c r="C48" s="265"/>
      <c r="D48" s="265"/>
      <c r="E48" s="263" t="s">
        <v>510</v>
      </c>
      <c r="F48" s="263"/>
      <c r="G48" s="263"/>
      <c r="H48" s="263"/>
      <c r="I48" s="263"/>
      <c r="J48" s="263"/>
      <c r="K48" s="261"/>
    </row>
    <row r="49" ht="15" customHeight="1">
      <c r="B49" s="264"/>
      <c r="C49" s="265"/>
      <c r="D49" s="263" t="s">
        <v>511</v>
      </c>
      <c r="E49" s="263"/>
      <c r="F49" s="263"/>
      <c r="G49" s="263"/>
      <c r="H49" s="263"/>
      <c r="I49" s="263"/>
      <c r="J49" s="263"/>
      <c r="K49" s="261"/>
    </row>
    <row r="50" ht="25.5" customHeight="1">
      <c r="B50" s="259"/>
      <c r="C50" s="260" t="s">
        <v>512</v>
      </c>
      <c r="D50" s="260"/>
      <c r="E50" s="260"/>
      <c r="F50" s="260"/>
      <c r="G50" s="260"/>
      <c r="H50" s="260"/>
      <c r="I50" s="260"/>
      <c r="J50" s="260"/>
      <c r="K50" s="261"/>
    </row>
    <row r="51" ht="5.25" customHeight="1">
      <c r="B51" s="259"/>
      <c r="C51" s="262"/>
      <c r="D51" s="262"/>
      <c r="E51" s="262"/>
      <c r="F51" s="262"/>
      <c r="G51" s="262"/>
      <c r="H51" s="262"/>
      <c r="I51" s="262"/>
      <c r="J51" s="262"/>
      <c r="K51" s="261"/>
    </row>
    <row r="52" ht="15" customHeight="1">
      <c r="B52" s="259"/>
      <c r="C52" s="263" t="s">
        <v>513</v>
      </c>
      <c r="D52" s="263"/>
      <c r="E52" s="263"/>
      <c r="F52" s="263"/>
      <c r="G52" s="263"/>
      <c r="H52" s="263"/>
      <c r="I52" s="263"/>
      <c r="J52" s="263"/>
      <c r="K52" s="261"/>
    </row>
    <row r="53" ht="15" customHeight="1">
      <c r="B53" s="259"/>
      <c r="C53" s="263" t="s">
        <v>514</v>
      </c>
      <c r="D53" s="263"/>
      <c r="E53" s="263"/>
      <c r="F53" s="263"/>
      <c r="G53" s="263"/>
      <c r="H53" s="263"/>
      <c r="I53" s="263"/>
      <c r="J53" s="263"/>
      <c r="K53" s="261"/>
    </row>
    <row r="54" ht="12.75" customHeight="1">
      <c r="B54" s="259"/>
      <c r="C54" s="263"/>
      <c r="D54" s="263"/>
      <c r="E54" s="263"/>
      <c r="F54" s="263"/>
      <c r="G54" s="263"/>
      <c r="H54" s="263"/>
      <c r="I54" s="263"/>
      <c r="J54" s="263"/>
      <c r="K54" s="261"/>
    </row>
    <row r="55" ht="15" customHeight="1">
      <c r="B55" s="259"/>
      <c r="C55" s="263" t="s">
        <v>515</v>
      </c>
      <c r="D55" s="263"/>
      <c r="E55" s="263"/>
      <c r="F55" s="263"/>
      <c r="G55" s="263"/>
      <c r="H55" s="263"/>
      <c r="I55" s="263"/>
      <c r="J55" s="263"/>
      <c r="K55" s="261"/>
    </row>
    <row r="56" ht="15" customHeight="1">
      <c r="B56" s="259"/>
      <c r="C56" s="265"/>
      <c r="D56" s="263" t="s">
        <v>516</v>
      </c>
      <c r="E56" s="263"/>
      <c r="F56" s="263"/>
      <c r="G56" s="263"/>
      <c r="H56" s="263"/>
      <c r="I56" s="263"/>
      <c r="J56" s="263"/>
      <c r="K56" s="261"/>
    </row>
    <row r="57" ht="15" customHeight="1">
      <c r="B57" s="259"/>
      <c r="C57" s="265"/>
      <c r="D57" s="263" t="s">
        <v>517</v>
      </c>
      <c r="E57" s="263"/>
      <c r="F57" s="263"/>
      <c r="G57" s="263"/>
      <c r="H57" s="263"/>
      <c r="I57" s="263"/>
      <c r="J57" s="263"/>
      <c r="K57" s="261"/>
    </row>
    <row r="58" ht="15" customHeight="1">
      <c r="B58" s="259"/>
      <c r="C58" s="265"/>
      <c r="D58" s="263" t="s">
        <v>518</v>
      </c>
      <c r="E58" s="263"/>
      <c r="F58" s="263"/>
      <c r="G58" s="263"/>
      <c r="H58" s="263"/>
      <c r="I58" s="263"/>
      <c r="J58" s="263"/>
      <c r="K58" s="261"/>
    </row>
    <row r="59" ht="15" customHeight="1">
      <c r="B59" s="259"/>
      <c r="C59" s="265"/>
      <c r="D59" s="263" t="s">
        <v>519</v>
      </c>
      <c r="E59" s="263"/>
      <c r="F59" s="263"/>
      <c r="G59" s="263"/>
      <c r="H59" s="263"/>
      <c r="I59" s="263"/>
      <c r="J59" s="263"/>
      <c r="K59" s="261"/>
    </row>
    <row r="60" ht="15" customHeight="1">
      <c r="B60" s="259"/>
      <c r="C60" s="265"/>
      <c r="D60" s="268" t="s">
        <v>520</v>
      </c>
      <c r="E60" s="268"/>
      <c r="F60" s="268"/>
      <c r="G60" s="268"/>
      <c r="H60" s="268"/>
      <c r="I60" s="268"/>
      <c r="J60" s="268"/>
      <c r="K60" s="261"/>
    </row>
    <row r="61" ht="15" customHeight="1">
      <c r="B61" s="259"/>
      <c r="C61" s="265"/>
      <c r="D61" s="263" t="s">
        <v>521</v>
      </c>
      <c r="E61" s="263"/>
      <c r="F61" s="263"/>
      <c r="G61" s="263"/>
      <c r="H61" s="263"/>
      <c r="I61" s="263"/>
      <c r="J61" s="263"/>
      <c r="K61" s="261"/>
    </row>
    <row r="62" ht="12.75" customHeight="1">
      <c r="B62" s="259"/>
      <c r="C62" s="265"/>
      <c r="D62" s="265"/>
      <c r="E62" s="269"/>
      <c r="F62" s="265"/>
      <c r="G62" s="265"/>
      <c r="H62" s="265"/>
      <c r="I62" s="265"/>
      <c r="J62" s="265"/>
      <c r="K62" s="261"/>
    </row>
    <row r="63" ht="15" customHeight="1">
      <c r="B63" s="259"/>
      <c r="C63" s="265"/>
      <c r="D63" s="263" t="s">
        <v>522</v>
      </c>
      <c r="E63" s="263"/>
      <c r="F63" s="263"/>
      <c r="G63" s="263"/>
      <c r="H63" s="263"/>
      <c r="I63" s="263"/>
      <c r="J63" s="263"/>
      <c r="K63" s="261"/>
    </row>
    <row r="64" ht="15" customHeight="1">
      <c r="B64" s="259"/>
      <c r="C64" s="265"/>
      <c r="D64" s="268" t="s">
        <v>523</v>
      </c>
      <c r="E64" s="268"/>
      <c r="F64" s="268"/>
      <c r="G64" s="268"/>
      <c r="H64" s="268"/>
      <c r="I64" s="268"/>
      <c r="J64" s="268"/>
      <c r="K64" s="261"/>
    </row>
    <row r="65" ht="15" customHeight="1">
      <c r="B65" s="259"/>
      <c r="C65" s="265"/>
      <c r="D65" s="263" t="s">
        <v>524</v>
      </c>
      <c r="E65" s="263"/>
      <c r="F65" s="263"/>
      <c r="G65" s="263"/>
      <c r="H65" s="263"/>
      <c r="I65" s="263"/>
      <c r="J65" s="263"/>
      <c r="K65" s="261"/>
    </row>
    <row r="66" ht="15" customHeight="1">
      <c r="B66" s="259"/>
      <c r="C66" s="265"/>
      <c r="D66" s="263" t="s">
        <v>525</v>
      </c>
      <c r="E66" s="263"/>
      <c r="F66" s="263"/>
      <c r="G66" s="263"/>
      <c r="H66" s="263"/>
      <c r="I66" s="263"/>
      <c r="J66" s="263"/>
      <c r="K66" s="261"/>
    </row>
    <row r="67" ht="15" customHeight="1">
      <c r="B67" s="259"/>
      <c r="C67" s="265"/>
      <c r="D67" s="263" t="s">
        <v>526</v>
      </c>
      <c r="E67" s="263"/>
      <c r="F67" s="263"/>
      <c r="G67" s="263"/>
      <c r="H67" s="263"/>
      <c r="I67" s="263"/>
      <c r="J67" s="263"/>
      <c r="K67" s="261"/>
    </row>
    <row r="68" ht="15" customHeight="1">
      <c r="B68" s="259"/>
      <c r="C68" s="265"/>
      <c r="D68" s="263" t="s">
        <v>527</v>
      </c>
      <c r="E68" s="263"/>
      <c r="F68" s="263"/>
      <c r="G68" s="263"/>
      <c r="H68" s="263"/>
      <c r="I68" s="263"/>
      <c r="J68" s="263"/>
      <c r="K68" s="261"/>
    </row>
    <row r="69" ht="12.75" customHeight="1">
      <c r="B69" s="270"/>
      <c r="C69" s="271"/>
      <c r="D69" s="271"/>
      <c r="E69" s="271"/>
      <c r="F69" s="271"/>
      <c r="G69" s="271"/>
      <c r="H69" s="271"/>
      <c r="I69" s="271"/>
      <c r="J69" s="271"/>
      <c r="K69" s="272"/>
    </row>
    <row r="70" ht="18.75" customHeight="1">
      <c r="B70" s="273"/>
      <c r="C70" s="273"/>
      <c r="D70" s="273"/>
      <c r="E70" s="273"/>
      <c r="F70" s="273"/>
      <c r="G70" s="273"/>
      <c r="H70" s="273"/>
      <c r="I70" s="273"/>
      <c r="J70" s="273"/>
      <c r="K70" s="274"/>
    </row>
    <row r="71" ht="18.75" customHeight="1">
      <c r="B71" s="274"/>
      <c r="C71" s="274"/>
      <c r="D71" s="274"/>
      <c r="E71" s="274"/>
      <c r="F71" s="274"/>
      <c r="G71" s="274"/>
      <c r="H71" s="274"/>
      <c r="I71" s="274"/>
      <c r="J71" s="274"/>
      <c r="K71" s="274"/>
    </row>
    <row r="72" ht="7.5" customHeight="1">
      <c r="B72" s="275"/>
      <c r="C72" s="276"/>
      <c r="D72" s="276"/>
      <c r="E72" s="276"/>
      <c r="F72" s="276"/>
      <c r="G72" s="276"/>
      <c r="H72" s="276"/>
      <c r="I72" s="276"/>
      <c r="J72" s="276"/>
      <c r="K72" s="277"/>
    </row>
    <row r="73" ht="45" customHeight="1">
      <c r="B73" s="278"/>
      <c r="C73" s="279" t="s">
        <v>86</v>
      </c>
      <c r="D73" s="279"/>
      <c r="E73" s="279"/>
      <c r="F73" s="279"/>
      <c r="G73" s="279"/>
      <c r="H73" s="279"/>
      <c r="I73" s="279"/>
      <c r="J73" s="279"/>
      <c r="K73" s="280"/>
    </row>
    <row r="74" ht="17.25" customHeight="1">
      <c r="B74" s="278"/>
      <c r="C74" s="281" t="s">
        <v>528</v>
      </c>
      <c r="D74" s="281"/>
      <c r="E74" s="281"/>
      <c r="F74" s="281" t="s">
        <v>529</v>
      </c>
      <c r="G74" s="282"/>
      <c r="H74" s="281" t="s">
        <v>106</v>
      </c>
      <c r="I74" s="281" t="s">
        <v>56</v>
      </c>
      <c r="J74" s="281" t="s">
        <v>530</v>
      </c>
      <c r="K74" s="280"/>
    </row>
    <row r="75" ht="17.25" customHeight="1">
      <c r="B75" s="278"/>
      <c r="C75" s="283" t="s">
        <v>531</v>
      </c>
      <c r="D75" s="283"/>
      <c r="E75" s="283"/>
      <c r="F75" s="284" t="s">
        <v>532</v>
      </c>
      <c r="G75" s="285"/>
      <c r="H75" s="283"/>
      <c r="I75" s="283"/>
      <c r="J75" s="283" t="s">
        <v>533</v>
      </c>
      <c r="K75" s="280"/>
    </row>
    <row r="76" ht="5.25" customHeight="1">
      <c r="B76" s="278"/>
      <c r="C76" s="286"/>
      <c r="D76" s="286"/>
      <c r="E76" s="286"/>
      <c r="F76" s="286"/>
      <c r="G76" s="287"/>
      <c r="H76" s="286"/>
      <c r="I76" s="286"/>
      <c r="J76" s="286"/>
      <c r="K76" s="280"/>
    </row>
    <row r="77" ht="15" customHeight="1">
      <c r="B77" s="278"/>
      <c r="C77" s="267" t="s">
        <v>52</v>
      </c>
      <c r="D77" s="286"/>
      <c r="E77" s="286"/>
      <c r="F77" s="288" t="s">
        <v>534</v>
      </c>
      <c r="G77" s="287"/>
      <c r="H77" s="267" t="s">
        <v>535</v>
      </c>
      <c r="I77" s="267" t="s">
        <v>536</v>
      </c>
      <c r="J77" s="267">
        <v>20</v>
      </c>
      <c r="K77" s="280"/>
    </row>
    <row r="78" ht="15" customHeight="1">
      <c r="B78" s="278"/>
      <c r="C78" s="267" t="s">
        <v>537</v>
      </c>
      <c r="D78" s="267"/>
      <c r="E78" s="267"/>
      <c r="F78" s="288" t="s">
        <v>534</v>
      </c>
      <c r="G78" s="287"/>
      <c r="H78" s="267" t="s">
        <v>538</v>
      </c>
      <c r="I78" s="267" t="s">
        <v>536</v>
      </c>
      <c r="J78" s="267">
        <v>120</v>
      </c>
      <c r="K78" s="280"/>
    </row>
    <row r="79" ht="15" customHeight="1">
      <c r="B79" s="289"/>
      <c r="C79" s="267" t="s">
        <v>539</v>
      </c>
      <c r="D79" s="267"/>
      <c r="E79" s="267"/>
      <c r="F79" s="288" t="s">
        <v>540</v>
      </c>
      <c r="G79" s="287"/>
      <c r="H79" s="267" t="s">
        <v>541</v>
      </c>
      <c r="I79" s="267" t="s">
        <v>536</v>
      </c>
      <c r="J79" s="267">
        <v>50</v>
      </c>
      <c r="K79" s="280"/>
    </row>
    <row r="80" ht="15" customHeight="1">
      <c r="B80" s="289"/>
      <c r="C80" s="267" t="s">
        <v>542</v>
      </c>
      <c r="D80" s="267"/>
      <c r="E80" s="267"/>
      <c r="F80" s="288" t="s">
        <v>534</v>
      </c>
      <c r="G80" s="287"/>
      <c r="H80" s="267" t="s">
        <v>543</v>
      </c>
      <c r="I80" s="267" t="s">
        <v>544</v>
      </c>
      <c r="J80" s="267"/>
      <c r="K80" s="280"/>
    </row>
    <row r="81" ht="15" customHeight="1">
      <c r="B81" s="289"/>
      <c r="C81" s="290" t="s">
        <v>545</v>
      </c>
      <c r="D81" s="290"/>
      <c r="E81" s="290"/>
      <c r="F81" s="291" t="s">
        <v>540</v>
      </c>
      <c r="G81" s="290"/>
      <c r="H81" s="290" t="s">
        <v>546</v>
      </c>
      <c r="I81" s="290" t="s">
        <v>536</v>
      </c>
      <c r="J81" s="290">
        <v>15</v>
      </c>
      <c r="K81" s="280"/>
    </row>
    <row r="82" ht="15" customHeight="1">
      <c r="B82" s="289"/>
      <c r="C82" s="290" t="s">
        <v>547</v>
      </c>
      <c r="D82" s="290"/>
      <c r="E82" s="290"/>
      <c r="F82" s="291" t="s">
        <v>540</v>
      </c>
      <c r="G82" s="290"/>
      <c r="H82" s="290" t="s">
        <v>548</v>
      </c>
      <c r="I82" s="290" t="s">
        <v>536</v>
      </c>
      <c r="J82" s="290">
        <v>15</v>
      </c>
      <c r="K82" s="280"/>
    </row>
    <row r="83" ht="15" customHeight="1">
      <c r="B83" s="289"/>
      <c r="C83" s="290" t="s">
        <v>549</v>
      </c>
      <c r="D83" s="290"/>
      <c r="E83" s="290"/>
      <c r="F83" s="291" t="s">
        <v>540</v>
      </c>
      <c r="G83" s="290"/>
      <c r="H83" s="290" t="s">
        <v>550</v>
      </c>
      <c r="I83" s="290" t="s">
        <v>536</v>
      </c>
      <c r="J83" s="290">
        <v>20</v>
      </c>
      <c r="K83" s="280"/>
    </row>
    <row r="84" ht="15" customHeight="1">
      <c r="B84" s="289"/>
      <c r="C84" s="290" t="s">
        <v>551</v>
      </c>
      <c r="D84" s="290"/>
      <c r="E84" s="290"/>
      <c r="F84" s="291" t="s">
        <v>540</v>
      </c>
      <c r="G84" s="290"/>
      <c r="H84" s="290" t="s">
        <v>552</v>
      </c>
      <c r="I84" s="290" t="s">
        <v>536</v>
      </c>
      <c r="J84" s="290">
        <v>20</v>
      </c>
      <c r="K84" s="280"/>
    </row>
    <row r="85" ht="15" customHeight="1">
      <c r="B85" s="289"/>
      <c r="C85" s="267" t="s">
        <v>553</v>
      </c>
      <c r="D85" s="267"/>
      <c r="E85" s="267"/>
      <c r="F85" s="288" t="s">
        <v>540</v>
      </c>
      <c r="G85" s="287"/>
      <c r="H85" s="267" t="s">
        <v>554</v>
      </c>
      <c r="I85" s="267" t="s">
        <v>536</v>
      </c>
      <c r="J85" s="267">
        <v>50</v>
      </c>
      <c r="K85" s="280"/>
    </row>
    <row r="86" ht="15" customHeight="1">
      <c r="B86" s="289"/>
      <c r="C86" s="267" t="s">
        <v>555</v>
      </c>
      <c r="D86" s="267"/>
      <c r="E86" s="267"/>
      <c r="F86" s="288" t="s">
        <v>540</v>
      </c>
      <c r="G86" s="287"/>
      <c r="H86" s="267" t="s">
        <v>556</v>
      </c>
      <c r="I86" s="267" t="s">
        <v>536</v>
      </c>
      <c r="J86" s="267">
        <v>20</v>
      </c>
      <c r="K86" s="280"/>
    </row>
    <row r="87" ht="15" customHeight="1">
      <c r="B87" s="289"/>
      <c r="C87" s="267" t="s">
        <v>557</v>
      </c>
      <c r="D87" s="267"/>
      <c r="E87" s="267"/>
      <c r="F87" s="288" t="s">
        <v>540</v>
      </c>
      <c r="G87" s="287"/>
      <c r="H87" s="267" t="s">
        <v>558</v>
      </c>
      <c r="I87" s="267" t="s">
        <v>536</v>
      </c>
      <c r="J87" s="267">
        <v>20</v>
      </c>
      <c r="K87" s="280"/>
    </row>
    <row r="88" ht="15" customHeight="1">
      <c r="B88" s="289"/>
      <c r="C88" s="267" t="s">
        <v>559</v>
      </c>
      <c r="D88" s="267"/>
      <c r="E88" s="267"/>
      <c r="F88" s="288" t="s">
        <v>540</v>
      </c>
      <c r="G88" s="287"/>
      <c r="H88" s="267" t="s">
        <v>560</v>
      </c>
      <c r="I88" s="267" t="s">
        <v>536</v>
      </c>
      <c r="J88" s="267">
        <v>50</v>
      </c>
      <c r="K88" s="280"/>
    </row>
    <row r="89" ht="15" customHeight="1">
      <c r="B89" s="289"/>
      <c r="C89" s="267" t="s">
        <v>561</v>
      </c>
      <c r="D89" s="267"/>
      <c r="E89" s="267"/>
      <c r="F89" s="288" t="s">
        <v>540</v>
      </c>
      <c r="G89" s="287"/>
      <c r="H89" s="267" t="s">
        <v>561</v>
      </c>
      <c r="I89" s="267" t="s">
        <v>536</v>
      </c>
      <c r="J89" s="267">
        <v>50</v>
      </c>
      <c r="K89" s="280"/>
    </row>
    <row r="90" ht="15" customHeight="1">
      <c r="B90" s="289"/>
      <c r="C90" s="267" t="s">
        <v>111</v>
      </c>
      <c r="D90" s="267"/>
      <c r="E90" s="267"/>
      <c r="F90" s="288" t="s">
        <v>540</v>
      </c>
      <c r="G90" s="287"/>
      <c r="H90" s="267" t="s">
        <v>562</v>
      </c>
      <c r="I90" s="267" t="s">
        <v>536</v>
      </c>
      <c r="J90" s="267">
        <v>255</v>
      </c>
      <c r="K90" s="280"/>
    </row>
    <row r="91" ht="15" customHeight="1">
      <c r="B91" s="289"/>
      <c r="C91" s="267" t="s">
        <v>563</v>
      </c>
      <c r="D91" s="267"/>
      <c r="E91" s="267"/>
      <c r="F91" s="288" t="s">
        <v>534</v>
      </c>
      <c r="G91" s="287"/>
      <c r="H91" s="267" t="s">
        <v>564</v>
      </c>
      <c r="I91" s="267" t="s">
        <v>565</v>
      </c>
      <c r="J91" s="267"/>
      <c r="K91" s="280"/>
    </row>
    <row r="92" ht="15" customHeight="1">
      <c r="B92" s="289"/>
      <c r="C92" s="267" t="s">
        <v>566</v>
      </c>
      <c r="D92" s="267"/>
      <c r="E92" s="267"/>
      <c r="F92" s="288" t="s">
        <v>534</v>
      </c>
      <c r="G92" s="287"/>
      <c r="H92" s="267" t="s">
        <v>567</v>
      </c>
      <c r="I92" s="267" t="s">
        <v>568</v>
      </c>
      <c r="J92" s="267"/>
      <c r="K92" s="280"/>
    </row>
    <row r="93" ht="15" customHeight="1">
      <c r="B93" s="289"/>
      <c r="C93" s="267" t="s">
        <v>569</v>
      </c>
      <c r="D93" s="267"/>
      <c r="E93" s="267"/>
      <c r="F93" s="288" t="s">
        <v>534</v>
      </c>
      <c r="G93" s="287"/>
      <c r="H93" s="267" t="s">
        <v>569</v>
      </c>
      <c r="I93" s="267" t="s">
        <v>568</v>
      </c>
      <c r="J93" s="267"/>
      <c r="K93" s="280"/>
    </row>
    <row r="94" ht="15" customHeight="1">
      <c r="B94" s="289"/>
      <c r="C94" s="267" t="s">
        <v>37</v>
      </c>
      <c r="D94" s="267"/>
      <c r="E94" s="267"/>
      <c r="F94" s="288" t="s">
        <v>534</v>
      </c>
      <c r="G94" s="287"/>
      <c r="H94" s="267" t="s">
        <v>570</v>
      </c>
      <c r="I94" s="267" t="s">
        <v>568</v>
      </c>
      <c r="J94" s="267"/>
      <c r="K94" s="280"/>
    </row>
    <row r="95" ht="15" customHeight="1">
      <c r="B95" s="289"/>
      <c r="C95" s="267" t="s">
        <v>47</v>
      </c>
      <c r="D95" s="267"/>
      <c r="E95" s="267"/>
      <c r="F95" s="288" t="s">
        <v>534</v>
      </c>
      <c r="G95" s="287"/>
      <c r="H95" s="267" t="s">
        <v>571</v>
      </c>
      <c r="I95" s="267" t="s">
        <v>568</v>
      </c>
      <c r="J95" s="267"/>
      <c r="K95" s="280"/>
    </row>
    <row r="96" ht="15" customHeight="1">
      <c r="B96" s="292"/>
      <c r="C96" s="293"/>
      <c r="D96" s="293"/>
      <c r="E96" s="293"/>
      <c r="F96" s="293"/>
      <c r="G96" s="293"/>
      <c r="H96" s="293"/>
      <c r="I96" s="293"/>
      <c r="J96" s="293"/>
      <c r="K96" s="294"/>
    </row>
    <row r="97" ht="18.75" customHeight="1">
      <c r="B97" s="295"/>
      <c r="C97" s="296"/>
      <c r="D97" s="296"/>
      <c r="E97" s="296"/>
      <c r="F97" s="296"/>
      <c r="G97" s="296"/>
      <c r="H97" s="296"/>
      <c r="I97" s="296"/>
      <c r="J97" s="296"/>
      <c r="K97" s="295"/>
    </row>
    <row r="98" ht="18.75" customHeight="1"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ht="7.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7"/>
    </row>
    <row r="100" ht="45" customHeight="1">
      <c r="B100" s="278"/>
      <c r="C100" s="279" t="s">
        <v>572</v>
      </c>
      <c r="D100" s="279"/>
      <c r="E100" s="279"/>
      <c r="F100" s="279"/>
      <c r="G100" s="279"/>
      <c r="H100" s="279"/>
      <c r="I100" s="279"/>
      <c r="J100" s="279"/>
      <c r="K100" s="280"/>
    </row>
    <row r="101" ht="17.25" customHeight="1">
      <c r="B101" s="278"/>
      <c r="C101" s="281" t="s">
        <v>528</v>
      </c>
      <c r="D101" s="281"/>
      <c r="E101" s="281"/>
      <c r="F101" s="281" t="s">
        <v>529</v>
      </c>
      <c r="G101" s="282"/>
      <c r="H101" s="281" t="s">
        <v>106</v>
      </c>
      <c r="I101" s="281" t="s">
        <v>56</v>
      </c>
      <c r="J101" s="281" t="s">
        <v>530</v>
      </c>
      <c r="K101" s="280"/>
    </row>
    <row r="102" ht="17.25" customHeight="1">
      <c r="B102" s="278"/>
      <c r="C102" s="283" t="s">
        <v>531</v>
      </c>
      <c r="D102" s="283"/>
      <c r="E102" s="283"/>
      <c r="F102" s="284" t="s">
        <v>532</v>
      </c>
      <c r="G102" s="285"/>
      <c r="H102" s="283"/>
      <c r="I102" s="283"/>
      <c r="J102" s="283" t="s">
        <v>533</v>
      </c>
      <c r="K102" s="280"/>
    </row>
    <row r="103" ht="5.25" customHeight="1">
      <c r="B103" s="278"/>
      <c r="C103" s="281"/>
      <c r="D103" s="281"/>
      <c r="E103" s="281"/>
      <c r="F103" s="281"/>
      <c r="G103" s="297"/>
      <c r="H103" s="281"/>
      <c r="I103" s="281"/>
      <c r="J103" s="281"/>
      <c r="K103" s="280"/>
    </row>
    <row r="104" ht="15" customHeight="1">
      <c r="B104" s="278"/>
      <c r="C104" s="267" t="s">
        <v>52</v>
      </c>
      <c r="D104" s="286"/>
      <c r="E104" s="286"/>
      <c r="F104" s="288" t="s">
        <v>534</v>
      </c>
      <c r="G104" s="297"/>
      <c r="H104" s="267" t="s">
        <v>573</v>
      </c>
      <c r="I104" s="267" t="s">
        <v>536</v>
      </c>
      <c r="J104" s="267">
        <v>20</v>
      </c>
      <c r="K104" s="280"/>
    </row>
    <row r="105" ht="15" customHeight="1">
      <c r="B105" s="278"/>
      <c r="C105" s="267" t="s">
        <v>537</v>
      </c>
      <c r="D105" s="267"/>
      <c r="E105" s="267"/>
      <c r="F105" s="288" t="s">
        <v>534</v>
      </c>
      <c r="G105" s="267"/>
      <c r="H105" s="267" t="s">
        <v>573</v>
      </c>
      <c r="I105" s="267" t="s">
        <v>536</v>
      </c>
      <c r="J105" s="267">
        <v>120</v>
      </c>
      <c r="K105" s="280"/>
    </row>
    <row r="106" ht="15" customHeight="1">
      <c r="B106" s="289"/>
      <c r="C106" s="267" t="s">
        <v>539</v>
      </c>
      <c r="D106" s="267"/>
      <c r="E106" s="267"/>
      <c r="F106" s="288" t="s">
        <v>540</v>
      </c>
      <c r="G106" s="267"/>
      <c r="H106" s="267" t="s">
        <v>573</v>
      </c>
      <c r="I106" s="267" t="s">
        <v>536</v>
      </c>
      <c r="J106" s="267">
        <v>50</v>
      </c>
      <c r="K106" s="280"/>
    </row>
    <row r="107" ht="15" customHeight="1">
      <c r="B107" s="289"/>
      <c r="C107" s="267" t="s">
        <v>542</v>
      </c>
      <c r="D107" s="267"/>
      <c r="E107" s="267"/>
      <c r="F107" s="288" t="s">
        <v>534</v>
      </c>
      <c r="G107" s="267"/>
      <c r="H107" s="267" t="s">
        <v>573</v>
      </c>
      <c r="I107" s="267" t="s">
        <v>544</v>
      </c>
      <c r="J107" s="267"/>
      <c r="K107" s="280"/>
    </row>
    <row r="108" ht="15" customHeight="1">
      <c r="B108" s="289"/>
      <c r="C108" s="267" t="s">
        <v>553</v>
      </c>
      <c r="D108" s="267"/>
      <c r="E108" s="267"/>
      <c r="F108" s="288" t="s">
        <v>540</v>
      </c>
      <c r="G108" s="267"/>
      <c r="H108" s="267" t="s">
        <v>573</v>
      </c>
      <c r="I108" s="267" t="s">
        <v>536</v>
      </c>
      <c r="J108" s="267">
        <v>50</v>
      </c>
      <c r="K108" s="280"/>
    </row>
    <row r="109" ht="15" customHeight="1">
      <c r="B109" s="289"/>
      <c r="C109" s="267" t="s">
        <v>561</v>
      </c>
      <c r="D109" s="267"/>
      <c r="E109" s="267"/>
      <c r="F109" s="288" t="s">
        <v>540</v>
      </c>
      <c r="G109" s="267"/>
      <c r="H109" s="267" t="s">
        <v>573</v>
      </c>
      <c r="I109" s="267" t="s">
        <v>536</v>
      </c>
      <c r="J109" s="267">
        <v>50</v>
      </c>
      <c r="K109" s="280"/>
    </row>
    <row r="110" ht="15" customHeight="1">
      <c r="B110" s="289"/>
      <c r="C110" s="267" t="s">
        <v>559</v>
      </c>
      <c r="D110" s="267"/>
      <c r="E110" s="267"/>
      <c r="F110" s="288" t="s">
        <v>540</v>
      </c>
      <c r="G110" s="267"/>
      <c r="H110" s="267" t="s">
        <v>573</v>
      </c>
      <c r="I110" s="267" t="s">
        <v>536</v>
      </c>
      <c r="J110" s="267">
        <v>50</v>
      </c>
      <c r="K110" s="280"/>
    </row>
    <row r="111" ht="15" customHeight="1">
      <c r="B111" s="289"/>
      <c r="C111" s="267" t="s">
        <v>52</v>
      </c>
      <c r="D111" s="267"/>
      <c r="E111" s="267"/>
      <c r="F111" s="288" t="s">
        <v>534</v>
      </c>
      <c r="G111" s="267"/>
      <c r="H111" s="267" t="s">
        <v>574</v>
      </c>
      <c r="I111" s="267" t="s">
        <v>536</v>
      </c>
      <c r="J111" s="267">
        <v>20</v>
      </c>
      <c r="K111" s="280"/>
    </row>
    <row r="112" ht="15" customHeight="1">
      <c r="B112" s="289"/>
      <c r="C112" s="267" t="s">
        <v>575</v>
      </c>
      <c r="D112" s="267"/>
      <c r="E112" s="267"/>
      <c r="F112" s="288" t="s">
        <v>534</v>
      </c>
      <c r="G112" s="267"/>
      <c r="H112" s="267" t="s">
        <v>576</v>
      </c>
      <c r="I112" s="267" t="s">
        <v>536</v>
      </c>
      <c r="J112" s="267">
        <v>120</v>
      </c>
      <c r="K112" s="280"/>
    </row>
    <row r="113" ht="15" customHeight="1">
      <c r="B113" s="289"/>
      <c r="C113" s="267" t="s">
        <v>37</v>
      </c>
      <c r="D113" s="267"/>
      <c r="E113" s="267"/>
      <c r="F113" s="288" t="s">
        <v>534</v>
      </c>
      <c r="G113" s="267"/>
      <c r="H113" s="267" t="s">
        <v>577</v>
      </c>
      <c r="I113" s="267" t="s">
        <v>568</v>
      </c>
      <c r="J113" s="267"/>
      <c r="K113" s="280"/>
    </row>
    <row r="114" ht="15" customHeight="1">
      <c r="B114" s="289"/>
      <c r="C114" s="267" t="s">
        <v>47</v>
      </c>
      <c r="D114" s="267"/>
      <c r="E114" s="267"/>
      <c r="F114" s="288" t="s">
        <v>534</v>
      </c>
      <c r="G114" s="267"/>
      <c r="H114" s="267" t="s">
        <v>578</v>
      </c>
      <c r="I114" s="267" t="s">
        <v>568</v>
      </c>
      <c r="J114" s="267"/>
      <c r="K114" s="280"/>
    </row>
    <row r="115" ht="15" customHeight="1">
      <c r="B115" s="289"/>
      <c r="C115" s="267" t="s">
        <v>56</v>
      </c>
      <c r="D115" s="267"/>
      <c r="E115" s="267"/>
      <c r="F115" s="288" t="s">
        <v>534</v>
      </c>
      <c r="G115" s="267"/>
      <c r="H115" s="267" t="s">
        <v>579</v>
      </c>
      <c r="I115" s="267" t="s">
        <v>580</v>
      </c>
      <c r="J115" s="267"/>
      <c r="K115" s="280"/>
    </row>
    <row r="116" ht="15" customHeight="1">
      <c r="B116" s="292"/>
      <c r="C116" s="298"/>
      <c r="D116" s="298"/>
      <c r="E116" s="298"/>
      <c r="F116" s="298"/>
      <c r="G116" s="298"/>
      <c r="H116" s="298"/>
      <c r="I116" s="298"/>
      <c r="J116" s="298"/>
      <c r="K116" s="294"/>
    </row>
    <row r="117" ht="18.75" customHeight="1">
      <c r="B117" s="299"/>
      <c r="C117" s="263"/>
      <c r="D117" s="263"/>
      <c r="E117" s="263"/>
      <c r="F117" s="300"/>
      <c r="G117" s="263"/>
      <c r="H117" s="263"/>
      <c r="I117" s="263"/>
      <c r="J117" s="263"/>
      <c r="K117" s="299"/>
    </row>
    <row r="118" ht="18.75" customHeight="1"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</row>
    <row r="119" ht="7.5" customHeight="1">
      <c r="B119" s="301"/>
      <c r="C119" s="302"/>
      <c r="D119" s="302"/>
      <c r="E119" s="302"/>
      <c r="F119" s="302"/>
      <c r="G119" s="302"/>
      <c r="H119" s="302"/>
      <c r="I119" s="302"/>
      <c r="J119" s="302"/>
      <c r="K119" s="303"/>
    </row>
    <row r="120" ht="45" customHeight="1">
      <c r="B120" s="304"/>
      <c r="C120" s="257" t="s">
        <v>581</v>
      </c>
      <c r="D120" s="257"/>
      <c r="E120" s="257"/>
      <c r="F120" s="257"/>
      <c r="G120" s="257"/>
      <c r="H120" s="257"/>
      <c r="I120" s="257"/>
      <c r="J120" s="257"/>
      <c r="K120" s="305"/>
    </row>
    <row r="121" ht="17.25" customHeight="1">
      <c r="B121" s="306"/>
      <c r="C121" s="281" t="s">
        <v>528</v>
      </c>
      <c r="D121" s="281"/>
      <c r="E121" s="281"/>
      <c r="F121" s="281" t="s">
        <v>529</v>
      </c>
      <c r="G121" s="282"/>
      <c r="H121" s="281" t="s">
        <v>106</v>
      </c>
      <c r="I121" s="281" t="s">
        <v>56</v>
      </c>
      <c r="J121" s="281" t="s">
        <v>530</v>
      </c>
      <c r="K121" s="307"/>
    </row>
    <row r="122" ht="17.25" customHeight="1">
      <c r="B122" s="306"/>
      <c r="C122" s="283" t="s">
        <v>531</v>
      </c>
      <c r="D122" s="283"/>
      <c r="E122" s="283"/>
      <c r="F122" s="284" t="s">
        <v>532</v>
      </c>
      <c r="G122" s="285"/>
      <c r="H122" s="283"/>
      <c r="I122" s="283"/>
      <c r="J122" s="283" t="s">
        <v>533</v>
      </c>
      <c r="K122" s="307"/>
    </row>
    <row r="123" ht="5.25" customHeight="1">
      <c r="B123" s="308"/>
      <c r="C123" s="286"/>
      <c r="D123" s="286"/>
      <c r="E123" s="286"/>
      <c r="F123" s="286"/>
      <c r="G123" s="267"/>
      <c r="H123" s="286"/>
      <c r="I123" s="286"/>
      <c r="J123" s="286"/>
      <c r="K123" s="309"/>
    </row>
    <row r="124" ht="15" customHeight="1">
      <c r="B124" s="308"/>
      <c r="C124" s="267" t="s">
        <v>537</v>
      </c>
      <c r="D124" s="286"/>
      <c r="E124" s="286"/>
      <c r="F124" s="288" t="s">
        <v>534</v>
      </c>
      <c r="G124" s="267"/>
      <c r="H124" s="267" t="s">
        <v>573</v>
      </c>
      <c r="I124" s="267" t="s">
        <v>536</v>
      </c>
      <c r="J124" s="267">
        <v>120</v>
      </c>
      <c r="K124" s="310"/>
    </row>
    <row r="125" ht="15" customHeight="1">
      <c r="B125" s="308"/>
      <c r="C125" s="267" t="s">
        <v>582</v>
      </c>
      <c r="D125" s="267"/>
      <c r="E125" s="267"/>
      <c r="F125" s="288" t="s">
        <v>534</v>
      </c>
      <c r="G125" s="267"/>
      <c r="H125" s="267" t="s">
        <v>583</v>
      </c>
      <c r="I125" s="267" t="s">
        <v>536</v>
      </c>
      <c r="J125" s="267" t="s">
        <v>584</v>
      </c>
      <c r="K125" s="310"/>
    </row>
    <row r="126" ht="15" customHeight="1">
      <c r="B126" s="308"/>
      <c r="C126" s="267" t="s">
        <v>483</v>
      </c>
      <c r="D126" s="267"/>
      <c r="E126" s="267"/>
      <c r="F126" s="288" t="s">
        <v>534</v>
      </c>
      <c r="G126" s="267"/>
      <c r="H126" s="267" t="s">
        <v>585</v>
      </c>
      <c r="I126" s="267" t="s">
        <v>536</v>
      </c>
      <c r="J126" s="267" t="s">
        <v>584</v>
      </c>
      <c r="K126" s="310"/>
    </row>
    <row r="127" ht="15" customHeight="1">
      <c r="B127" s="308"/>
      <c r="C127" s="267" t="s">
        <v>545</v>
      </c>
      <c r="D127" s="267"/>
      <c r="E127" s="267"/>
      <c r="F127" s="288" t="s">
        <v>540</v>
      </c>
      <c r="G127" s="267"/>
      <c r="H127" s="267" t="s">
        <v>546</v>
      </c>
      <c r="I127" s="267" t="s">
        <v>536</v>
      </c>
      <c r="J127" s="267">
        <v>15</v>
      </c>
      <c r="K127" s="310"/>
    </row>
    <row r="128" ht="15" customHeight="1">
      <c r="B128" s="308"/>
      <c r="C128" s="290" t="s">
        <v>547</v>
      </c>
      <c r="D128" s="290"/>
      <c r="E128" s="290"/>
      <c r="F128" s="291" t="s">
        <v>540</v>
      </c>
      <c r="G128" s="290"/>
      <c r="H128" s="290" t="s">
        <v>548</v>
      </c>
      <c r="I128" s="290" t="s">
        <v>536</v>
      </c>
      <c r="J128" s="290">
        <v>15</v>
      </c>
      <c r="K128" s="310"/>
    </row>
    <row r="129" ht="15" customHeight="1">
      <c r="B129" s="308"/>
      <c r="C129" s="290" t="s">
        <v>549</v>
      </c>
      <c r="D129" s="290"/>
      <c r="E129" s="290"/>
      <c r="F129" s="291" t="s">
        <v>540</v>
      </c>
      <c r="G129" s="290"/>
      <c r="H129" s="290" t="s">
        <v>550</v>
      </c>
      <c r="I129" s="290" t="s">
        <v>536</v>
      </c>
      <c r="J129" s="290">
        <v>20</v>
      </c>
      <c r="K129" s="310"/>
    </row>
    <row r="130" ht="15" customHeight="1">
      <c r="B130" s="308"/>
      <c r="C130" s="290" t="s">
        <v>551</v>
      </c>
      <c r="D130" s="290"/>
      <c r="E130" s="290"/>
      <c r="F130" s="291" t="s">
        <v>540</v>
      </c>
      <c r="G130" s="290"/>
      <c r="H130" s="290" t="s">
        <v>552</v>
      </c>
      <c r="I130" s="290" t="s">
        <v>536</v>
      </c>
      <c r="J130" s="290">
        <v>20</v>
      </c>
      <c r="K130" s="310"/>
    </row>
    <row r="131" ht="15" customHeight="1">
      <c r="B131" s="308"/>
      <c r="C131" s="267" t="s">
        <v>539</v>
      </c>
      <c r="D131" s="267"/>
      <c r="E131" s="267"/>
      <c r="F131" s="288" t="s">
        <v>540</v>
      </c>
      <c r="G131" s="267"/>
      <c r="H131" s="267" t="s">
        <v>573</v>
      </c>
      <c r="I131" s="267" t="s">
        <v>536</v>
      </c>
      <c r="J131" s="267">
        <v>50</v>
      </c>
      <c r="K131" s="310"/>
    </row>
    <row r="132" ht="15" customHeight="1">
      <c r="B132" s="308"/>
      <c r="C132" s="267" t="s">
        <v>553</v>
      </c>
      <c r="D132" s="267"/>
      <c r="E132" s="267"/>
      <c r="F132" s="288" t="s">
        <v>540</v>
      </c>
      <c r="G132" s="267"/>
      <c r="H132" s="267" t="s">
        <v>573</v>
      </c>
      <c r="I132" s="267" t="s">
        <v>536</v>
      </c>
      <c r="J132" s="267">
        <v>50</v>
      </c>
      <c r="K132" s="310"/>
    </row>
    <row r="133" ht="15" customHeight="1">
      <c r="B133" s="308"/>
      <c r="C133" s="267" t="s">
        <v>559</v>
      </c>
      <c r="D133" s="267"/>
      <c r="E133" s="267"/>
      <c r="F133" s="288" t="s">
        <v>540</v>
      </c>
      <c r="G133" s="267"/>
      <c r="H133" s="267" t="s">
        <v>573</v>
      </c>
      <c r="I133" s="267" t="s">
        <v>536</v>
      </c>
      <c r="J133" s="267">
        <v>50</v>
      </c>
      <c r="K133" s="310"/>
    </row>
    <row r="134" ht="15" customHeight="1">
      <c r="B134" s="308"/>
      <c r="C134" s="267" t="s">
        <v>561</v>
      </c>
      <c r="D134" s="267"/>
      <c r="E134" s="267"/>
      <c r="F134" s="288" t="s">
        <v>540</v>
      </c>
      <c r="G134" s="267"/>
      <c r="H134" s="267" t="s">
        <v>573</v>
      </c>
      <c r="I134" s="267" t="s">
        <v>536</v>
      </c>
      <c r="J134" s="267">
        <v>50</v>
      </c>
      <c r="K134" s="310"/>
    </row>
    <row r="135" ht="15" customHeight="1">
      <c r="B135" s="308"/>
      <c r="C135" s="267" t="s">
        <v>111</v>
      </c>
      <c r="D135" s="267"/>
      <c r="E135" s="267"/>
      <c r="F135" s="288" t="s">
        <v>540</v>
      </c>
      <c r="G135" s="267"/>
      <c r="H135" s="267" t="s">
        <v>586</v>
      </c>
      <c r="I135" s="267" t="s">
        <v>536</v>
      </c>
      <c r="J135" s="267">
        <v>255</v>
      </c>
      <c r="K135" s="310"/>
    </row>
    <row r="136" ht="15" customHeight="1">
      <c r="B136" s="308"/>
      <c r="C136" s="267" t="s">
        <v>563</v>
      </c>
      <c r="D136" s="267"/>
      <c r="E136" s="267"/>
      <c r="F136" s="288" t="s">
        <v>534</v>
      </c>
      <c r="G136" s="267"/>
      <c r="H136" s="267" t="s">
        <v>587</v>
      </c>
      <c r="I136" s="267" t="s">
        <v>565</v>
      </c>
      <c r="J136" s="267"/>
      <c r="K136" s="310"/>
    </row>
    <row r="137" ht="15" customHeight="1">
      <c r="B137" s="308"/>
      <c r="C137" s="267" t="s">
        <v>566</v>
      </c>
      <c r="D137" s="267"/>
      <c r="E137" s="267"/>
      <c r="F137" s="288" t="s">
        <v>534</v>
      </c>
      <c r="G137" s="267"/>
      <c r="H137" s="267" t="s">
        <v>588</v>
      </c>
      <c r="I137" s="267" t="s">
        <v>568</v>
      </c>
      <c r="J137" s="267"/>
      <c r="K137" s="310"/>
    </row>
    <row r="138" ht="15" customHeight="1">
      <c r="B138" s="308"/>
      <c r="C138" s="267" t="s">
        <v>569</v>
      </c>
      <c r="D138" s="267"/>
      <c r="E138" s="267"/>
      <c r="F138" s="288" t="s">
        <v>534</v>
      </c>
      <c r="G138" s="267"/>
      <c r="H138" s="267" t="s">
        <v>569</v>
      </c>
      <c r="I138" s="267" t="s">
        <v>568</v>
      </c>
      <c r="J138" s="267"/>
      <c r="K138" s="310"/>
    </row>
    <row r="139" ht="15" customHeight="1">
      <c r="B139" s="308"/>
      <c r="C139" s="267" t="s">
        <v>37</v>
      </c>
      <c r="D139" s="267"/>
      <c r="E139" s="267"/>
      <c r="F139" s="288" t="s">
        <v>534</v>
      </c>
      <c r="G139" s="267"/>
      <c r="H139" s="267" t="s">
        <v>589</v>
      </c>
      <c r="I139" s="267" t="s">
        <v>568</v>
      </c>
      <c r="J139" s="267"/>
      <c r="K139" s="310"/>
    </row>
    <row r="140" ht="15" customHeight="1">
      <c r="B140" s="308"/>
      <c r="C140" s="267" t="s">
        <v>590</v>
      </c>
      <c r="D140" s="267"/>
      <c r="E140" s="267"/>
      <c r="F140" s="288" t="s">
        <v>534</v>
      </c>
      <c r="G140" s="267"/>
      <c r="H140" s="267" t="s">
        <v>591</v>
      </c>
      <c r="I140" s="267" t="s">
        <v>568</v>
      </c>
      <c r="J140" s="267"/>
      <c r="K140" s="310"/>
    </row>
    <row r="141" ht="15" customHeight="1">
      <c r="B141" s="311"/>
      <c r="C141" s="312"/>
      <c r="D141" s="312"/>
      <c r="E141" s="312"/>
      <c r="F141" s="312"/>
      <c r="G141" s="312"/>
      <c r="H141" s="312"/>
      <c r="I141" s="312"/>
      <c r="J141" s="312"/>
      <c r="K141" s="313"/>
    </row>
    <row r="142" ht="18.75" customHeight="1">
      <c r="B142" s="263"/>
      <c r="C142" s="263"/>
      <c r="D142" s="263"/>
      <c r="E142" s="263"/>
      <c r="F142" s="300"/>
      <c r="G142" s="263"/>
      <c r="H142" s="263"/>
      <c r="I142" s="263"/>
      <c r="J142" s="263"/>
      <c r="K142" s="263"/>
    </row>
    <row r="143" ht="18.75" customHeight="1"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</row>
    <row r="144" ht="7.5" customHeight="1">
      <c r="B144" s="275"/>
      <c r="C144" s="276"/>
      <c r="D144" s="276"/>
      <c r="E144" s="276"/>
      <c r="F144" s="276"/>
      <c r="G144" s="276"/>
      <c r="H144" s="276"/>
      <c r="I144" s="276"/>
      <c r="J144" s="276"/>
      <c r="K144" s="277"/>
    </row>
    <row r="145" ht="45" customHeight="1">
      <c r="B145" s="278"/>
      <c r="C145" s="279" t="s">
        <v>592</v>
      </c>
      <c r="D145" s="279"/>
      <c r="E145" s="279"/>
      <c r="F145" s="279"/>
      <c r="G145" s="279"/>
      <c r="H145" s="279"/>
      <c r="I145" s="279"/>
      <c r="J145" s="279"/>
      <c r="K145" s="280"/>
    </row>
    <row r="146" ht="17.25" customHeight="1">
      <c r="B146" s="278"/>
      <c r="C146" s="281" t="s">
        <v>528</v>
      </c>
      <c r="D146" s="281"/>
      <c r="E146" s="281"/>
      <c r="F146" s="281" t="s">
        <v>529</v>
      </c>
      <c r="G146" s="282"/>
      <c r="H146" s="281" t="s">
        <v>106</v>
      </c>
      <c r="I146" s="281" t="s">
        <v>56</v>
      </c>
      <c r="J146" s="281" t="s">
        <v>530</v>
      </c>
      <c r="K146" s="280"/>
    </row>
    <row r="147" ht="17.25" customHeight="1">
      <c r="B147" s="278"/>
      <c r="C147" s="283" t="s">
        <v>531</v>
      </c>
      <c r="D147" s="283"/>
      <c r="E147" s="283"/>
      <c r="F147" s="284" t="s">
        <v>532</v>
      </c>
      <c r="G147" s="285"/>
      <c r="H147" s="283"/>
      <c r="I147" s="283"/>
      <c r="J147" s="283" t="s">
        <v>533</v>
      </c>
      <c r="K147" s="280"/>
    </row>
    <row r="148" ht="5.25" customHeight="1">
      <c r="B148" s="289"/>
      <c r="C148" s="286"/>
      <c r="D148" s="286"/>
      <c r="E148" s="286"/>
      <c r="F148" s="286"/>
      <c r="G148" s="287"/>
      <c r="H148" s="286"/>
      <c r="I148" s="286"/>
      <c r="J148" s="286"/>
      <c r="K148" s="310"/>
    </row>
    <row r="149" ht="15" customHeight="1">
      <c r="B149" s="289"/>
      <c r="C149" s="314" t="s">
        <v>537</v>
      </c>
      <c r="D149" s="267"/>
      <c r="E149" s="267"/>
      <c r="F149" s="315" t="s">
        <v>534</v>
      </c>
      <c r="G149" s="267"/>
      <c r="H149" s="314" t="s">
        <v>573</v>
      </c>
      <c r="I149" s="314" t="s">
        <v>536</v>
      </c>
      <c r="J149" s="314">
        <v>120</v>
      </c>
      <c r="K149" s="310"/>
    </row>
    <row r="150" ht="15" customHeight="1">
      <c r="B150" s="289"/>
      <c r="C150" s="314" t="s">
        <v>582</v>
      </c>
      <c r="D150" s="267"/>
      <c r="E150" s="267"/>
      <c r="F150" s="315" t="s">
        <v>534</v>
      </c>
      <c r="G150" s="267"/>
      <c r="H150" s="314" t="s">
        <v>593</v>
      </c>
      <c r="I150" s="314" t="s">
        <v>536</v>
      </c>
      <c r="J150" s="314" t="s">
        <v>584</v>
      </c>
      <c r="K150" s="310"/>
    </row>
    <row r="151" ht="15" customHeight="1">
      <c r="B151" s="289"/>
      <c r="C151" s="314" t="s">
        <v>483</v>
      </c>
      <c r="D151" s="267"/>
      <c r="E151" s="267"/>
      <c r="F151" s="315" t="s">
        <v>534</v>
      </c>
      <c r="G151" s="267"/>
      <c r="H151" s="314" t="s">
        <v>594</v>
      </c>
      <c r="I151" s="314" t="s">
        <v>536</v>
      </c>
      <c r="J151" s="314" t="s">
        <v>584</v>
      </c>
      <c r="K151" s="310"/>
    </row>
    <row r="152" ht="15" customHeight="1">
      <c r="B152" s="289"/>
      <c r="C152" s="314" t="s">
        <v>539</v>
      </c>
      <c r="D152" s="267"/>
      <c r="E152" s="267"/>
      <c r="F152" s="315" t="s">
        <v>540</v>
      </c>
      <c r="G152" s="267"/>
      <c r="H152" s="314" t="s">
        <v>573</v>
      </c>
      <c r="I152" s="314" t="s">
        <v>536</v>
      </c>
      <c r="J152" s="314">
        <v>50</v>
      </c>
      <c r="K152" s="310"/>
    </row>
    <row r="153" ht="15" customHeight="1">
      <c r="B153" s="289"/>
      <c r="C153" s="314" t="s">
        <v>542</v>
      </c>
      <c r="D153" s="267"/>
      <c r="E153" s="267"/>
      <c r="F153" s="315" t="s">
        <v>534</v>
      </c>
      <c r="G153" s="267"/>
      <c r="H153" s="314" t="s">
        <v>573</v>
      </c>
      <c r="I153" s="314" t="s">
        <v>544</v>
      </c>
      <c r="J153" s="314"/>
      <c r="K153" s="310"/>
    </row>
    <row r="154" ht="15" customHeight="1">
      <c r="B154" s="289"/>
      <c r="C154" s="314" t="s">
        <v>553</v>
      </c>
      <c r="D154" s="267"/>
      <c r="E154" s="267"/>
      <c r="F154" s="315" t="s">
        <v>540</v>
      </c>
      <c r="G154" s="267"/>
      <c r="H154" s="314" t="s">
        <v>573</v>
      </c>
      <c r="I154" s="314" t="s">
        <v>536</v>
      </c>
      <c r="J154" s="314">
        <v>50</v>
      </c>
      <c r="K154" s="310"/>
    </row>
    <row r="155" ht="15" customHeight="1">
      <c r="B155" s="289"/>
      <c r="C155" s="314" t="s">
        <v>561</v>
      </c>
      <c r="D155" s="267"/>
      <c r="E155" s="267"/>
      <c r="F155" s="315" t="s">
        <v>540</v>
      </c>
      <c r="G155" s="267"/>
      <c r="H155" s="314" t="s">
        <v>573</v>
      </c>
      <c r="I155" s="314" t="s">
        <v>536</v>
      </c>
      <c r="J155" s="314">
        <v>50</v>
      </c>
      <c r="K155" s="310"/>
    </row>
    <row r="156" ht="15" customHeight="1">
      <c r="B156" s="289"/>
      <c r="C156" s="314" t="s">
        <v>559</v>
      </c>
      <c r="D156" s="267"/>
      <c r="E156" s="267"/>
      <c r="F156" s="315" t="s">
        <v>540</v>
      </c>
      <c r="G156" s="267"/>
      <c r="H156" s="314" t="s">
        <v>573</v>
      </c>
      <c r="I156" s="314" t="s">
        <v>536</v>
      </c>
      <c r="J156" s="314">
        <v>50</v>
      </c>
      <c r="K156" s="310"/>
    </row>
    <row r="157" ht="15" customHeight="1">
      <c r="B157" s="289"/>
      <c r="C157" s="314" t="s">
        <v>91</v>
      </c>
      <c r="D157" s="267"/>
      <c r="E157" s="267"/>
      <c r="F157" s="315" t="s">
        <v>534</v>
      </c>
      <c r="G157" s="267"/>
      <c r="H157" s="314" t="s">
        <v>595</v>
      </c>
      <c r="I157" s="314" t="s">
        <v>536</v>
      </c>
      <c r="J157" s="314" t="s">
        <v>596</v>
      </c>
      <c r="K157" s="310"/>
    </row>
    <row r="158" ht="15" customHeight="1">
      <c r="B158" s="289"/>
      <c r="C158" s="314" t="s">
        <v>597</v>
      </c>
      <c r="D158" s="267"/>
      <c r="E158" s="267"/>
      <c r="F158" s="315" t="s">
        <v>534</v>
      </c>
      <c r="G158" s="267"/>
      <c r="H158" s="314" t="s">
        <v>598</v>
      </c>
      <c r="I158" s="314" t="s">
        <v>568</v>
      </c>
      <c r="J158" s="314"/>
      <c r="K158" s="310"/>
    </row>
    <row r="159" ht="15" customHeight="1">
      <c r="B159" s="316"/>
      <c r="C159" s="298"/>
      <c r="D159" s="298"/>
      <c r="E159" s="298"/>
      <c r="F159" s="298"/>
      <c r="G159" s="298"/>
      <c r="H159" s="298"/>
      <c r="I159" s="298"/>
      <c r="J159" s="298"/>
      <c r="K159" s="317"/>
    </row>
    <row r="160" ht="18.75" customHeight="1">
      <c r="B160" s="263"/>
      <c r="C160" s="267"/>
      <c r="D160" s="267"/>
      <c r="E160" s="267"/>
      <c r="F160" s="288"/>
      <c r="G160" s="267"/>
      <c r="H160" s="267"/>
      <c r="I160" s="267"/>
      <c r="J160" s="267"/>
      <c r="K160" s="263"/>
    </row>
    <row r="161" ht="18.75" customHeight="1"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</row>
    <row r="162" ht="7.5" customHeight="1">
      <c r="B162" s="253"/>
      <c r="C162" s="254"/>
      <c r="D162" s="254"/>
      <c r="E162" s="254"/>
      <c r="F162" s="254"/>
      <c r="G162" s="254"/>
      <c r="H162" s="254"/>
      <c r="I162" s="254"/>
      <c r="J162" s="254"/>
      <c r="K162" s="255"/>
    </row>
    <row r="163" ht="45" customHeight="1">
      <c r="B163" s="256"/>
      <c r="C163" s="257" t="s">
        <v>599</v>
      </c>
      <c r="D163" s="257"/>
      <c r="E163" s="257"/>
      <c r="F163" s="257"/>
      <c r="G163" s="257"/>
      <c r="H163" s="257"/>
      <c r="I163" s="257"/>
      <c r="J163" s="257"/>
      <c r="K163" s="258"/>
    </row>
    <row r="164" ht="17.25" customHeight="1">
      <c r="B164" s="256"/>
      <c r="C164" s="281" t="s">
        <v>528</v>
      </c>
      <c r="D164" s="281"/>
      <c r="E164" s="281"/>
      <c r="F164" s="281" t="s">
        <v>529</v>
      </c>
      <c r="G164" s="318"/>
      <c r="H164" s="319" t="s">
        <v>106</v>
      </c>
      <c r="I164" s="319" t="s">
        <v>56</v>
      </c>
      <c r="J164" s="281" t="s">
        <v>530</v>
      </c>
      <c r="K164" s="258"/>
    </row>
    <row r="165" ht="17.25" customHeight="1">
      <c r="B165" s="259"/>
      <c r="C165" s="283" t="s">
        <v>531</v>
      </c>
      <c r="D165" s="283"/>
      <c r="E165" s="283"/>
      <c r="F165" s="284" t="s">
        <v>532</v>
      </c>
      <c r="G165" s="320"/>
      <c r="H165" s="321"/>
      <c r="I165" s="321"/>
      <c r="J165" s="283" t="s">
        <v>533</v>
      </c>
      <c r="K165" s="261"/>
    </row>
    <row r="166" ht="5.25" customHeight="1">
      <c r="B166" s="289"/>
      <c r="C166" s="286"/>
      <c r="D166" s="286"/>
      <c r="E166" s="286"/>
      <c r="F166" s="286"/>
      <c r="G166" s="287"/>
      <c r="H166" s="286"/>
      <c r="I166" s="286"/>
      <c r="J166" s="286"/>
      <c r="K166" s="310"/>
    </row>
    <row r="167" ht="15" customHeight="1">
      <c r="B167" s="289"/>
      <c r="C167" s="267" t="s">
        <v>537</v>
      </c>
      <c r="D167" s="267"/>
      <c r="E167" s="267"/>
      <c r="F167" s="288" t="s">
        <v>534</v>
      </c>
      <c r="G167" s="267"/>
      <c r="H167" s="267" t="s">
        <v>573</v>
      </c>
      <c r="I167" s="267" t="s">
        <v>536</v>
      </c>
      <c r="J167" s="267">
        <v>120</v>
      </c>
      <c r="K167" s="310"/>
    </row>
    <row r="168" ht="15" customHeight="1">
      <c r="B168" s="289"/>
      <c r="C168" s="267" t="s">
        <v>582</v>
      </c>
      <c r="D168" s="267"/>
      <c r="E168" s="267"/>
      <c r="F168" s="288" t="s">
        <v>534</v>
      </c>
      <c r="G168" s="267"/>
      <c r="H168" s="267" t="s">
        <v>583</v>
      </c>
      <c r="I168" s="267" t="s">
        <v>536</v>
      </c>
      <c r="J168" s="267" t="s">
        <v>584</v>
      </c>
      <c r="K168" s="310"/>
    </row>
    <row r="169" ht="15" customHeight="1">
      <c r="B169" s="289"/>
      <c r="C169" s="267" t="s">
        <v>483</v>
      </c>
      <c r="D169" s="267"/>
      <c r="E169" s="267"/>
      <c r="F169" s="288" t="s">
        <v>534</v>
      </c>
      <c r="G169" s="267"/>
      <c r="H169" s="267" t="s">
        <v>600</v>
      </c>
      <c r="I169" s="267" t="s">
        <v>536</v>
      </c>
      <c r="J169" s="267" t="s">
        <v>584</v>
      </c>
      <c r="K169" s="310"/>
    </row>
    <row r="170" ht="15" customHeight="1">
      <c r="B170" s="289"/>
      <c r="C170" s="267" t="s">
        <v>539</v>
      </c>
      <c r="D170" s="267"/>
      <c r="E170" s="267"/>
      <c r="F170" s="288" t="s">
        <v>540</v>
      </c>
      <c r="G170" s="267"/>
      <c r="H170" s="267" t="s">
        <v>600</v>
      </c>
      <c r="I170" s="267" t="s">
        <v>536</v>
      </c>
      <c r="J170" s="267">
        <v>50</v>
      </c>
      <c r="K170" s="310"/>
    </row>
    <row r="171" ht="15" customHeight="1">
      <c r="B171" s="289"/>
      <c r="C171" s="267" t="s">
        <v>542</v>
      </c>
      <c r="D171" s="267"/>
      <c r="E171" s="267"/>
      <c r="F171" s="288" t="s">
        <v>534</v>
      </c>
      <c r="G171" s="267"/>
      <c r="H171" s="267" t="s">
        <v>600</v>
      </c>
      <c r="I171" s="267" t="s">
        <v>544</v>
      </c>
      <c r="J171" s="267"/>
      <c r="K171" s="310"/>
    </row>
    <row r="172" ht="15" customHeight="1">
      <c r="B172" s="289"/>
      <c r="C172" s="267" t="s">
        <v>553</v>
      </c>
      <c r="D172" s="267"/>
      <c r="E172" s="267"/>
      <c r="F172" s="288" t="s">
        <v>540</v>
      </c>
      <c r="G172" s="267"/>
      <c r="H172" s="267" t="s">
        <v>600</v>
      </c>
      <c r="I172" s="267" t="s">
        <v>536</v>
      </c>
      <c r="J172" s="267">
        <v>50</v>
      </c>
      <c r="K172" s="310"/>
    </row>
    <row r="173" ht="15" customHeight="1">
      <c r="B173" s="289"/>
      <c r="C173" s="267" t="s">
        <v>561</v>
      </c>
      <c r="D173" s="267"/>
      <c r="E173" s="267"/>
      <c r="F173" s="288" t="s">
        <v>540</v>
      </c>
      <c r="G173" s="267"/>
      <c r="H173" s="267" t="s">
        <v>600</v>
      </c>
      <c r="I173" s="267" t="s">
        <v>536</v>
      </c>
      <c r="J173" s="267">
        <v>50</v>
      </c>
      <c r="K173" s="310"/>
    </row>
    <row r="174" ht="15" customHeight="1">
      <c r="B174" s="289"/>
      <c r="C174" s="267" t="s">
        <v>559</v>
      </c>
      <c r="D174" s="267"/>
      <c r="E174" s="267"/>
      <c r="F174" s="288" t="s">
        <v>540</v>
      </c>
      <c r="G174" s="267"/>
      <c r="H174" s="267" t="s">
        <v>600</v>
      </c>
      <c r="I174" s="267" t="s">
        <v>536</v>
      </c>
      <c r="J174" s="267">
        <v>50</v>
      </c>
      <c r="K174" s="310"/>
    </row>
    <row r="175" ht="15" customHeight="1">
      <c r="B175" s="289"/>
      <c r="C175" s="267" t="s">
        <v>105</v>
      </c>
      <c r="D175" s="267"/>
      <c r="E175" s="267"/>
      <c r="F175" s="288" t="s">
        <v>534</v>
      </c>
      <c r="G175" s="267"/>
      <c r="H175" s="267" t="s">
        <v>601</v>
      </c>
      <c r="I175" s="267" t="s">
        <v>602</v>
      </c>
      <c r="J175" s="267"/>
      <c r="K175" s="310"/>
    </row>
    <row r="176" ht="15" customHeight="1">
      <c r="B176" s="289"/>
      <c r="C176" s="267" t="s">
        <v>56</v>
      </c>
      <c r="D176" s="267"/>
      <c r="E176" s="267"/>
      <c r="F176" s="288" t="s">
        <v>534</v>
      </c>
      <c r="G176" s="267"/>
      <c r="H176" s="267" t="s">
        <v>603</v>
      </c>
      <c r="I176" s="267" t="s">
        <v>604</v>
      </c>
      <c r="J176" s="267">
        <v>1</v>
      </c>
      <c r="K176" s="310"/>
    </row>
    <row r="177" ht="15" customHeight="1">
      <c r="B177" s="289"/>
      <c r="C177" s="267" t="s">
        <v>52</v>
      </c>
      <c r="D177" s="267"/>
      <c r="E177" s="267"/>
      <c r="F177" s="288" t="s">
        <v>534</v>
      </c>
      <c r="G177" s="267"/>
      <c r="H177" s="267" t="s">
        <v>605</v>
      </c>
      <c r="I177" s="267" t="s">
        <v>536</v>
      </c>
      <c r="J177" s="267">
        <v>20</v>
      </c>
      <c r="K177" s="310"/>
    </row>
    <row r="178" ht="15" customHeight="1">
      <c r="B178" s="289"/>
      <c r="C178" s="267" t="s">
        <v>106</v>
      </c>
      <c r="D178" s="267"/>
      <c r="E178" s="267"/>
      <c r="F178" s="288" t="s">
        <v>534</v>
      </c>
      <c r="G178" s="267"/>
      <c r="H178" s="267" t="s">
        <v>606</v>
      </c>
      <c r="I178" s="267" t="s">
        <v>536</v>
      </c>
      <c r="J178" s="267">
        <v>255</v>
      </c>
      <c r="K178" s="310"/>
    </row>
    <row r="179" ht="15" customHeight="1">
      <c r="B179" s="289"/>
      <c r="C179" s="267" t="s">
        <v>107</v>
      </c>
      <c r="D179" s="267"/>
      <c r="E179" s="267"/>
      <c r="F179" s="288" t="s">
        <v>534</v>
      </c>
      <c r="G179" s="267"/>
      <c r="H179" s="267" t="s">
        <v>499</v>
      </c>
      <c r="I179" s="267" t="s">
        <v>536</v>
      </c>
      <c r="J179" s="267">
        <v>10</v>
      </c>
      <c r="K179" s="310"/>
    </row>
    <row r="180" ht="15" customHeight="1">
      <c r="B180" s="289"/>
      <c r="C180" s="267" t="s">
        <v>108</v>
      </c>
      <c r="D180" s="267"/>
      <c r="E180" s="267"/>
      <c r="F180" s="288" t="s">
        <v>534</v>
      </c>
      <c r="G180" s="267"/>
      <c r="H180" s="267" t="s">
        <v>607</v>
      </c>
      <c r="I180" s="267" t="s">
        <v>568</v>
      </c>
      <c r="J180" s="267"/>
      <c r="K180" s="310"/>
    </row>
    <row r="181" ht="15" customHeight="1">
      <c r="B181" s="289"/>
      <c r="C181" s="267" t="s">
        <v>608</v>
      </c>
      <c r="D181" s="267"/>
      <c r="E181" s="267"/>
      <c r="F181" s="288" t="s">
        <v>534</v>
      </c>
      <c r="G181" s="267"/>
      <c r="H181" s="267" t="s">
        <v>609</v>
      </c>
      <c r="I181" s="267" t="s">
        <v>568</v>
      </c>
      <c r="J181" s="267"/>
      <c r="K181" s="310"/>
    </row>
    <row r="182" ht="15" customHeight="1">
      <c r="B182" s="289"/>
      <c r="C182" s="267" t="s">
        <v>597</v>
      </c>
      <c r="D182" s="267"/>
      <c r="E182" s="267"/>
      <c r="F182" s="288" t="s">
        <v>534</v>
      </c>
      <c r="G182" s="267"/>
      <c r="H182" s="267" t="s">
        <v>610</v>
      </c>
      <c r="I182" s="267" t="s">
        <v>568</v>
      </c>
      <c r="J182" s="267"/>
      <c r="K182" s="310"/>
    </row>
    <row r="183" ht="15" customHeight="1">
      <c r="B183" s="289"/>
      <c r="C183" s="267" t="s">
        <v>110</v>
      </c>
      <c r="D183" s="267"/>
      <c r="E183" s="267"/>
      <c r="F183" s="288" t="s">
        <v>540</v>
      </c>
      <c r="G183" s="267"/>
      <c r="H183" s="267" t="s">
        <v>611</v>
      </c>
      <c r="I183" s="267" t="s">
        <v>536</v>
      </c>
      <c r="J183" s="267">
        <v>50</v>
      </c>
      <c r="K183" s="310"/>
    </row>
    <row r="184" ht="15" customHeight="1">
      <c r="B184" s="289"/>
      <c r="C184" s="267" t="s">
        <v>612</v>
      </c>
      <c r="D184" s="267"/>
      <c r="E184" s="267"/>
      <c r="F184" s="288" t="s">
        <v>540</v>
      </c>
      <c r="G184" s="267"/>
      <c r="H184" s="267" t="s">
        <v>613</v>
      </c>
      <c r="I184" s="267" t="s">
        <v>614</v>
      </c>
      <c r="J184" s="267"/>
      <c r="K184" s="310"/>
    </row>
    <row r="185" ht="15" customHeight="1">
      <c r="B185" s="289"/>
      <c r="C185" s="267" t="s">
        <v>615</v>
      </c>
      <c r="D185" s="267"/>
      <c r="E185" s="267"/>
      <c r="F185" s="288" t="s">
        <v>540</v>
      </c>
      <c r="G185" s="267"/>
      <c r="H185" s="267" t="s">
        <v>616</v>
      </c>
      <c r="I185" s="267" t="s">
        <v>614</v>
      </c>
      <c r="J185" s="267"/>
      <c r="K185" s="310"/>
    </row>
    <row r="186" ht="15" customHeight="1">
      <c r="B186" s="289"/>
      <c r="C186" s="267" t="s">
        <v>617</v>
      </c>
      <c r="D186" s="267"/>
      <c r="E186" s="267"/>
      <c r="F186" s="288" t="s">
        <v>540</v>
      </c>
      <c r="G186" s="267"/>
      <c r="H186" s="267" t="s">
        <v>618</v>
      </c>
      <c r="I186" s="267" t="s">
        <v>614</v>
      </c>
      <c r="J186" s="267"/>
      <c r="K186" s="310"/>
    </row>
    <row r="187" ht="15" customHeight="1">
      <c r="B187" s="289"/>
      <c r="C187" s="322" t="s">
        <v>619</v>
      </c>
      <c r="D187" s="267"/>
      <c r="E187" s="267"/>
      <c r="F187" s="288" t="s">
        <v>540</v>
      </c>
      <c r="G187" s="267"/>
      <c r="H187" s="267" t="s">
        <v>620</v>
      </c>
      <c r="I187" s="267" t="s">
        <v>621</v>
      </c>
      <c r="J187" s="323" t="s">
        <v>622</v>
      </c>
      <c r="K187" s="310"/>
    </row>
    <row r="188" ht="15" customHeight="1">
      <c r="B188" s="289"/>
      <c r="C188" s="273" t="s">
        <v>41</v>
      </c>
      <c r="D188" s="267"/>
      <c r="E188" s="267"/>
      <c r="F188" s="288" t="s">
        <v>534</v>
      </c>
      <c r="G188" s="267"/>
      <c r="H188" s="263" t="s">
        <v>623</v>
      </c>
      <c r="I188" s="267" t="s">
        <v>624</v>
      </c>
      <c r="J188" s="267"/>
      <c r="K188" s="310"/>
    </row>
    <row r="189" ht="15" customHeight="1">
      <c r="B189" s="289"/>
      <c r="C189" s="273" t="s">
        <v>625</v>
      </c>
      <c r="D189" s="267"/>
      <c r="E189" s="267"/>
      <c r="F189" s="288" t="s">
        <v>534</v>
      </c>
      <c r="G189" s="267"/>
      <c r="H189" s="267" t="s">
        <v>626</v>
      </c>
      <c r="I189" s="267" t="s">
        <v>568</v>
      </c>
      <c r="J189" s="267"/>
      <c r="K189" s="310"/>
    </row>
    <row r="190" ht="15" customHeight="1">
      <c r="B190" s="289"/>
      <c r="C190" s="273" t="s">
        <v>627</v>
      </c>
      <c r="D190" s="267"/>
      <c r="E190" s="267"/>
      <c r="F190" s="288" t="s">
        <v>534</v>
      </c>
      <c r="G190" s="267"/>
      <c r="H190" s="267" t="s">
        <v>628</v>
      </c>
      <c r="I190" s="267" t="s">
        <v>568</v>
      </c>
      <c r="J190" s="267"/>
      <c r="K190" s="310"/>
    </row>
    <row r="191" ht="15" customHeight="1">
      <c r="B191" s="289"/>
      <c r="C191" s="273" t="s">
        <v>629</v>
      </c>
      <c r="D191" s="267"/>
      <c r="E191" s="267"/>
      <c r="F191" s="288" t="s">
        <v>540</v>
      </c>
      <c r="G191" s="267"/>
      <c r="H191" s="267" t="s">
        <v>630</v>
      </c>
      <c r="I191" s="267" t="s">
        <v>568</v>
      </c>
      <c r="J191" s="267"/>
      <c r="K191" s="310"/>
    </row>
    <row r="192" ht="15" customHeight="1">
      <c r="B192" s="316"/>
      <c r="C192" s="324"/>
      <c r="D192" s="298"/>
      <c r="E192" s="298"/>
      <c r="F192" s="298"/>
      <c r="G192" s="298"/>
      <c r="H192" s="298"/>
      <c r="I192" s="298"/>
      <c r="J192" s="298"/>
      <c r="K192" s="317"/>
    </row>
    <row r="193" ht="18.75" customHeight="1">
      <c r="B193" s="263"/>
      <c r="C193" s="267"/>
      <c r="D193" s="267"/>
      <c r="E193" s="267"/>
      <c r="F193" s="288"/>
      <c r="G193" s="267"/>
      <c r="H193" s="267"/>
      <c r="I193" s="267"/>
      <c r="J193" s="267"/>
      <c r="K193" s="263"/>
    </row>
    <row r="194" ht="18.75" customHeight="1">
      <c r="B194" s="263"/>
      <c r="C194" s="267"/>
      <c r="D194" s="267"/>
      <c r="E194" s="267"/>
      <c r="F194" s="288"/>
      <c r="G194" s="267"/>
      <c r="H194" s="267"/>
      <c r="I194" s="267"/>
      <c r="J194" s="267"/>
      <c r="K194" s="263"/>
    </row>
    <row r="195" ht="18.75" customHeight="1"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</row>
    <row r="196" ht="13.5">
      <c r="B196" s="253"/>
      <c r="C196" s="254"/>
      <c r="D196" s="254"/>
      <c r="E196" s="254"/>
      <c r="F196" s="254"/>
      <c r="G196" s="254"/>
      <c r="H196" s="254"/>
      <c r="I196" s="254"/>
      <c r="J196" s="254"/>
      <c r="K196" s="255"/>
    </row>
    <row r="197" ht="21">
      <c r="B197" s="256"/>
      <c r="C197" s="257" t="s">
        <v>631</v>
      </c>
      <c r="D197" s="257"/>
      <c r="E197" s="257"/>
      <c r="F197" s="257"/>
      <c r="G197" s="257"/>
      <c r="H197" s="257"/>
      <c r="I197" s="257"/>
      <c r="J197" s="257"/>
      <c r="K197" s="258"/>
    </row>
    <row r="198" ht="25.5" customHeight="1">
      <c r="B198" s="256"/>
      <c r="C198" s="325" t="s">
        <v>632</v>
      </c>
      <c r="D198" s="325"/>
      <c r="E198" s="325"/>
      <c r="F198" s="325" t="s">
        <v>633</v>
      </c>
      <c r="G198" s="326"/>
      <c r="H198" s="325" t="s">
        <v>634</v>
      </c>
      <c r="I198" s="325"/>
      <c r="J198" s="325"/>
      <c r="K198" s="258"/>
    </row>
    <row r="199" ht="5.25" customHeight="1">
      <c r="B199" s="289"/>
      <c r="C199" s="286"/>
      <c r="D199" s="286"/>
      <c r="E199" s="286"/>
      <c r="F199" s="286"/>
      <c r="G199" s="267"/>
      <c r="H199" s="286"/>
      <c r="I199" s="286"/>
      <c r="J199" s="286"/>
      <c r="K199" s="310"/>
    </row>
    <row r="200" ht="15" customHeight="1">
      <c r="B200" s="289"/>
      <c r="C200" s="267" t="s">
        <v>624</v>
      </c>
      <c r="D200" s="267"/>
      <c r="E200" s="267"/>
      <c r="F200" s="288" t="s">
        <v>42</v>
      </c>
      <c r="G200" s="267"/>
      <c r="H200" s="267" t="s">
        <v>635</v>
      </c>
      <c r="I200" s="267"/>
      <c r="J200" s="267"/>
      <c r="K200" s="310"/>
    </row>
    <row r="201" ht="15" customHeight="1">
      <c r="B201" s="289"/>
      <c r="C201" s="295"/>
      <c r="D201" s="267"/>
      <c r="E201" s="267"/>
      <c r="F201" s="288" t="s">
        <v>43</v>
      </c>
      <c r="G201" s="267"/>
      <c r="H201" s="267" t="s">
        <v>636</v>
      </c>
      <c r="I201" s="267"/>
      <c r="J201" s="267"/>
      <c r="K201" s="310"/>
    </row>
    <row r="202" ht="15" customHeight="1">
      <c r="B202" s="289"/>
      <c r="C202" s="295"/>
      <c r="D202" s="267"/>
      <c r="E202" s="267"/>
      <c r="F202" s="288" t="s">
        <v>46</v>
      </c>
      <c r="G202" s="267"/>
      <c r="H202" s="267" t="s">
        <v>637</v>
      </c>
      <c r="I202" s="267"/>
      <c r="J202" s="267"/>
      <c r="K202" s="310"/>
    </row>
    <row r="203" ht="15" customHeight="1">
      <c r="B203" s="289"/>
      <c r="C203" s="267"/>
      <c r="D203" s="267"/>
      <c r="E203" s="267"/>
      <c r="F203" s="288" t="s">
        <v>44</v>
      </c>
      <c r="G203" s="267"/>
      <c r="H203" s="267" t="s">
        <v>638</v>
      </c>
      <c r="I203" s="267"/>
      <c r="J203" s="267"/>
      <c r="K203" s="310"/>
    </row>
    <row r="204" ht="15" customHeight="1">
      <c r="B204" s="289"/>
      <c r="C204" s="267"/>
      <c r="D204" s="267"/>
      <c r="E204" s="267"/>
      <c r="F204" s="288" t="s">
        <v>45</v>
      </c>
      <c r="G204" s="267"/>
      <c r="H204" s="267" t="s">
        <v>639</v>
      </c>
      <c r="I204" s="267"/>
      <c r="J204" s="267"/>
      <c r="K204" s="310"/>
    </row>
    <row r="205" ht="15" customHeight="1">
      <c r="B205" s="289"/>
      <c r="C205" s="267"/>
      <c r="D205" s="267"/>
      <c r="E205" s="267"/>
      <c r="F205" s="288"/>
      <c r="G205" s="267"/>
      <c r="H205" s="267"/>
      <c r="I205" s="267"/>
      <c r="J205" s="267"/>
      <c r="K205" s="310"/>
    </row>
    <row r="206" ht="15" customHeight="1">
      <c r="B206" s="289"/>
      <c r="C206" s="267" t="s">
        <v>580</v>
      </c>
      <c r="D206" s="267"/>
      <c r="E206" s="267"/>
      <c r="F206" s="288" t="s">
        <v>78</v>
      </c>
      <c r="G206" s="267"/>
      <c r="H206" s="267" t="s">
        <v>640</v>
      </c>
      <c r="I206" s="267"/>
      <c r="J206" s="267"/>
      <c r="K206" s="310"/>
    </row>
    <row r="207" ht="15" customHeight="1">
      <c r="B207" s="289"/>
      <c r="C207" s="295"/>
      <c r="D207" s="267"/>
      <c r="E207" s="267"/>
      <c r="F207" s="288" t="s">
        <v>479</v>
      </c>
      <c r="G207" s="267"/>
      <c r="H207" s="267" t="s">
        <v>480</v>
      </c>
      <c r="I207" s="267"/>
      <c r="J207" s="267"/>
      <c r="K207" s="310"/>
    </row>
    <row r="208" ht="15" customHeight="1">
      <c r="B208" s="289"/>
      <c r="C208" s="267"/>
      <c r="D208" s="267"/>
      <c r="E208" s="267"/>
      <c r="F208" s="288" t="s">
        <v>477</v>
      </c>
      <c r="G208" s="267"/>
      <c r="H208" s="267" t="s">
        <v>641</v>
      </c>
      <c r="I208" s="267"/>
      <c r="J208" s="267"/>
      <c r="K208" s="310"/>
    </row>
    <row r="209" ht="15" customHeight="1">
      <c r="B209" s="327"/>
      <c r="C209" s="295"/>
      <c r="D209" s="295"/>
      <c r="E209" s="295"/>
      <c r="F209" s="288" t="s">
        <v>481</v>
      </c>
      <c r="G209" s="273"/>
      <c r="H209" s="314" t="s">
        <v>482</v>
      </c>
      <c r="I209" s="314"/>
      <c r="J209" s="314"/>
      <c r="K209" s="328"/>
    </row>
    <row r="210" ht="15" customHeight="1">
      <c r="B210" s="327"/>
      <c r="C210" s="295"/>
      <c r="D210" s="295"/>
      <c r="E210" s="295"/>
      <c r="F210" s="288" t="s">
        <v>446</v>
      </c>
      <c r="G210" s="273"/>
      <c r="H210" s="314" t="s">
        <v>642</v>
      </c>
      <c r="I210" s="314"/>
      <c r="J210" s="314"/>
      <c r="K210" s="328"/>
    </row>
    <row r="211" ht="15" customHeight="1">
      <c r="B211" s="327"/>
      <c r="C211" s="295"/>
      <c r="D211" s="295"/>
      <c r="E211" s="295"/>
      <c r="F211" s="329"/>
      <c r="G211" s="273"/>
      <c r="H211" s="330"/>
      <c r="I211" s="330"/>
      <c r="J211" s="330"/>
      <c r="K211" s="328"/>
    </row>
    <row r="212" ht="15" customHeight="1">
      <c r="B212" s="327"/>
      <c r="C212" s="267" t="s">
        <v>604</v>
      </c>
      <c r="D212" s="295"/>
      <c r="E212" s="295"/>
      <c r="F212" s="288">
        <v>1</v>
      </c>
      <c r="G212" s="273"/>
      <c r="H212" s="314" t="s">
        <v>643</v>
      </c>
      <c r="I212" s="314"/>
      <c r="J212" s="314"/>
      <c r="K212" s="328"/>
    </row>
    <row r="213" ht="15" customHeight="1">
      <c r="B213" s="327"/>
      <c r="C213" s="295"/>
      <c r="D213" s="295"/>
      <c r="E213" s="295"/>
      <c r="F213" s="288">
        <v>2</v>
      </c>
      <c r="G213" s="273"/>
      <c r="H213" s="314" t="s">
        <v>644</v>
      </c>
      <c r="I213" s="314"/>
      <c r="J213" s="314"/>
      <c r="K213" s="328"/>
    </row>
    <row r="214" ht="15" customHeight="1">
      <c r="B214" s="327"/>
      <c r="C214" s="295"/>
      <c r="D214" s="295"/>
      <c r="E214" s="295"/>
      <c r="F214" s="288">
        <v>3</v>
      </c>
      <c r="G214" s="273"/>
      <c r="H214" s="314" t="s">
        <v>645</v>
      </c>
      <c r="I214" s="314"/>
      <c r="J214" s="314"/>
      <c r="K214" s="328"/>
    </row>
    <row r="215" ht="15" customHeight="1">
      <c r="B215" s="327"/>
      <c r="C215" s="295"/>
      <c r="D215" s="295"/>
      <c r="E215" s="295"/>
      <c r="F215" s="288">
        <v>4</v>
      </c>
      <c r="G215" s="273"/>
      <c r="H215" s="314" t="s">
        <v>646</v>
      </c>
      <c r="I215" s="314"/>
      <c r="J215" s="314"/>
      <c r="K215" s="328"/>
    </row>
    <row r="216" ht="12.75" customHeight="1">
      <c r="B216" s="331"/>
      <c r="C216" s="332"/>
      <c r="D216" s="332"/>
      <c r="E216" s="332"/>
      <c r="F216" s="332"/>
      <c r="G216" s="332"/>
      <c r="H216" s="332"/>
      <c r="I216" s="332"/>
      <c r="J216" s="332"/>
      <c r="K216" s="333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Hájek</dc:creator>
  <cp:lastModifiedBy>Milan Hájek</cp:lastModifiedBy>
  <dcterms:created xsi:type="dcterms:W3CDTF">2018-09-03T09:20:15Z</dcterms:created>
  <dcterms:modified xsi:type="dcterms:W3CDTF">2018-09-03T09:20:19Z</dcterms:modified>
</cp:coreProperties>
</file>