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c\Desktop\"/>
    </mc:Choice>
  </mc:AlternateContent>
  <bookViews>
    <workbookView xWindow="360" yWindow="270" windowWidth="18735" windowHeight="12210" activeTab="6"/>
  </bookViews>
  <sheets>
    <sheet name="Pokyny pro vyplnění" sheetId="11" r:id="rId1"/>
    <sheet name="Stavba" sheetId="1" r:id="rId2"/>
    <sheet name="VzorPolozky" sheetId="10" state="hidden" r:id="rId3"/>
    <sheet name="SO-01 1 Naklady" sheetId="12" r:id="rId4"/>
    <sheet name="SO-02 1 Pol" sheetId="13" r:id="rId5"/>
    <sheet name="SO-02 2 Pol" sheetId="14" r:id="rId6"/>
    <sheet name="SO-02 3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1 Naklady'!$1:$7</definedName>
    <definedName name="_xlnm.Print_Titles" localSheetId="4">'SO-02 1 Pol'!$1:$7</definedName>
    <definedName name="_xlnm.Print_Titles" localSheetId="5">'SO-02 2 Pol'!$1:$7</definedName>
    <definedName name="_xlnm.Print_Titles" localSheetId="6">'SO-02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1 Naklady'!$A$1:$W$42</definedName>
    <definedName name="_xlnm.Print_Area" localSheetId="4">'SO-02 1 Pol'!$A$1:$W$506</definedName>
    <definedName name="_xlnm.Print_Area" localSheetId="5">'SO-02 2 Pol'!$A$1:$W$55</definedName>
    <definedName name="_xlnm.Print_Area" localSheetId="6">'SO-02 3 Pol'!$A$1:$W$74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73" i="15"/>
  <c r="BA29" i="15"/>
  <c r="BA21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4" i="15"/>
  <c r="I14" i="15"/>
  <c r="K14" i="15"/>
  <c r="M14" i="15"/>
  <c r="O14" i="15"/>
  <c r="Q14" i="15"/>
  <c r="V14" i="15"/>
  <c r="G17" i="15"/>
  <c r="M17" i="15" s="1"/>
  <c r="I17" i="15"/>
  <c r="K17" i="15"/>
  <c r="O17" i="15"/>
  <c r="Q17" i="15"/>
  <c r="V17" i="15"/>
  <c r="G20" i="15"/>
  <c r="I20" i="15"/>
  <c r="K20" i="15"/>
  <c r="M20" i="15"/>
  <c r="O20" i="15"/>
  <c r="Q20" i="15"/>
  <c r="V20" i="15"/>
  <c r="G23" i="15"/>
  <c r="M23" i="15" s="1"/>
  <c r="I23" i="15"/>
  <c r="K23" i="15"/>
  <c r="O23" i="15"/>
  <c r="Q23" i="15"/>
  <c r="V23" i="15"/>
  <c r="G26" i="15"/>
  <c r="I26" i="15"/>
  <c r="K26" i="15"/>
  <c r="M26" i="15"/>
  <c r="O26" i="15"/>
  <c r="Q26" i="15"/>
  <c r="V26" i="15"/>
  <c r="G28" i="15"/>
  <c r="M28" i="15" s="1"/>
  <c r="I28" i="15"/>
  <c r="K28" i="15"/>
  <c r="O28" i="15"/>
  <c r="Q28" i="15"/>
  <c r="V28" i="15"/>
  <c r="G31" i="15"/>
  <c r="I31" i="15"/>
  <c r="K31" i="15"/>
  <c r="M31" i="15"/>
  <c r="O31" i="15"/>
  <c r="Q31" i="15"/>
  <c r="V31" i="15"/>
  <c r="G33" i="15"/>
  <c r="K33" i="15"/>
  <c r="O33" i="15"/>
  <c r="V33" i="15"/>
  <c r="G34" i="15"/>
  <c r="I34" i="15"/>
  <c r="I33" i="15" s="1"/>
  <c r="K34" i="15"/>
  <c r="M34" i="15"/>
  <c r="M33" i="15" s="1"/>
  <c r="O34" i="15"/>
  <c r="Q34" i="15"/>
  <c r="Q33" i="15" s="1"/>
  <c r="V34" i="15"/>
  <c r="G38" i="15"/>
  <c r="I38" i="15"/>
  <c r="I37" i="15" s="1"/>
  <c r="K38" i="15"/>
  <c r="M38" i="15"/>
  <c r="O38" i="15"/>
  <c r="Q38" i="15"/>
  <c r="Q37" i="15" s="1"/>
  <c r="V38" i="15"/>
  <c r="G40" i="15"/>
  <c r="G37" i="15" s="1"/>
  <c r="I40" i="15"/>
  <c r="K40" i="15"/>
  <c r="K37" i="15" s="1"/>
  <c r="O40" i="15"/>
  <c r="O37" i="15" s="1"/>
  <c r="Q40" i="15"/>
  <c r="V40" i="15"/>
  <c r="V37" i="15" s="1"/>
  <c r="G43" i="15"/>
  <c r="G42" i="15" s="1"/>
  <c r="I43" i="15"/>
  <c r="K43" i="15"/>
  <c r="K42" i="15" s="1"/>
  <c r="O43" i="15"/>
  <c r="O42" i="15" s="1"/>
  <c r="Q43" i="15"/>
  <c r="V43" i="15"/>
  <c r="V42" i="15" s="1"/>
  <c r="G45" i="15"/>
  <c r="I45" i="15"/>
  <c r="I42" i="15" s="1"/>
  <c r="K45" i="15"/>
  <c r="M45" i="15"/>
  <c r="O45" i="15"/>
  <c r="Q45" i="15"/>
  <c r="Q42" i="15" s="1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AE73" i="15"/>
  <c r="G54" i="14"/>
  <c r="BA10" i="14"/>
  <c r="G9" i="14"/>
  <c r="I9" i="14"/>
  <c r="I8" i="14" s="1"/>
  <c r="K9" i="14"/>
  <c r="M9" i="14"/>
  <c r="O9" i="14"/>
  <c r="Q9" i="14"/>
  <c r="Q8" i="14" s="1"/>
  <c r="V9" i="14"/>
  <c r="G13" i="14"/>
  <c r="M13" i="14" s="1"/>
  <c r="I13" i="14"/>
  <c r="K13" i="14"/>
  <c r="K8" i="14" s="1"/>
  <c r="O13" i="14"/>
  <c r="O8" i="14" s="1"/>
  <c r="Q13" i="14"/>
  <c r="V13" i="14"/>
  <c r="V8" i="14" s="1"/>
  <c r="G17" i="14"/>
  <c r="G16" i="14" s="1"/>
  <c r="I17" i="14"/>
  <c r="I16" i="14" s="1"/>
  <c r="K17" i="14"/>
  <c r="M17" i="14"/>
  <c r="O17" i="14"/>
  <c r="Q17" i="14"/>
  <c r="Q16" i="14" s="1"/>
  <c r="V17" i="14"/>
  <c r="G20" i="14"/>
  <c r="M20" i="14" s="1"/>
  <c r="I20" i="14"/>
  <c r="K20" i="14"/>
  <c r="K16" i="14" s="1"/>
  <c r="O20" i="14"/>
  <c r="O16" i="14" s="1"/>
  <c r="Q20" i="14"/>
  <c r="V20" i="14"/>
  <c r="V16" i="14" s="1"/>
  <c r="G23" i="14"/>
  <c r="I23" i="14"/>
  <c r="K23" i="14"/>
  <c r="M23" i="14"/>
  <c r="O23" i="14"/>
  <c r="Q23" i="14"/>
  <c r="V23" i="14"/>
  <c r="G26" i="14"/>
  <c r="M26" i="14" s="1"/>
  <c r="I26" i="14"/>
  <c r="K26" i="14"/>
  <c r="O26" i="14"/>
  <c r="Q26" i="14"/>
  <c r="V26" i="14"/>
  <c r="G34" i="14"/>
  <c r="G33" i="14" s="1"/>
  <c r="I34" i="14"/>
  <c r="I33" i="14" s="1"/>
  <c r="K34" i="14"/>
  <c r="K33" i="14" s="1"/>
  <c r="M34" i="14"/>
  <c r="M33" i="14" s="1"/>
  <c r="O34" i="14"/>
  <c r="O33" i="14" s="1"/>
  <c r="Q34" i="14"/>
  <c r="Q33" i="14" s="1"/>
  <c r="V34" i="14"/>
  <c r="V33" i="14" s="1"/>
  <c r="G41" i="14"/>
  <c r="I41" i="14"/>
  <c r="I40" i="14" s="1"/>
  <c r="K41" i="14"/>
  <c r="M41" i="14"/>
  <c r="O41" i="14"/>
  <c r="Q41" i="14"/>
  <c r="Q40" i="14" s="1"/>
  <c r="V41" i="14"/>
  <c r="G43" i="14"/>
  <c r="M43" i="14" s="1"/>
  <c r="I43" i="14"/>
  <c r="K43" i="14"/>
  <c r="K40" i="14" s="1"/>
  <c r="O43" i="14"/>
  <c r="O40" i="14" s="1"/>
  <c r="Q43" i="14"/>
  <c r="V43" i="14"/>
  <c r="V40" i="14" s="1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V51" i="14"/>
  <c r="AE54" i="14"/>
  <c r="AF54" i="14"/>
  <c r="G505" i="13"/>
  <c r="BA342" i="13"/>
  <c r="BA108" i="13"/>
  <c r="BA47" i="13"/>
  <c r="BA31" i="13"/>
  <c r="BA30" i="13"/>
  <c r="BA20" i="13"/>
  <c r="BA16" i="13"/>
  <c r="BA12" i="13"/>
  <c r="G9" i="13"/>
  <c r="I9" i="13"/>
  <c r="I8" i="13" s="1"/>
  <c r="K9" i="13"/>
  <c r="M9" i="13"/>
  <c r="O9" i="13"/>
  <c r="Q9" i="13"/>
  <c r="Q8" i="13" s="1"/>
  <c r="V9" i="13"/>
  <c r="G11" i="13"/>
  <c r="G8" i="13" s="1"/>
  <c r="I11" i="13"/>
  <c r="K11" i="13"/>
  <c r="K8" i="13" s="1"/>
  <c r="O11" i="13"/>
  <c r="O8" i="13" s="1"/>
  <c r="Q11" i="13"/>
  <c r="V11" i="13"/>
  <c r="V8" i="13" s="1"/>
  <c r="G15" i="13"/>
  <c r="I15" i="13"/>
  <c r="K15" i="13"/>
  <c r="M15" i="13"/>
  <c r="O15" i="13"/>
  <c r="Q15" i="13"/>
  <c r="V15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Q22" i="13"/>
  <c r="V22" i="13"/>
  <c r="G26" i="13"/>
  <c r="M26" i="13" s="1"/>
  <c r="I26" i="13"/>
  <c r="K26" i="13"/>
  <c r="O26" i="13"/>
  <c r="Q26" i="13"/>
  <c r="V26" i="13"/>
  <c r="G29" i="13"/>
  <c r="I29" i="13"/>
  <c r="K29" i="13"/>
  <c r="M29" i="13"/>
  <c r="O29" i="13"/>
  <c r="Q29" i="13"/>
  <c r="V29" i="13"/>
  <c r="G46" i="13"/>
  <c r="M46" i="13" s="1"/>
  <c r="I46" i="13"/>
  <c r="K46" i="13"/>
  <c r="O46" i="13"/>
  <c r="Q46" i="13"/>
  <c r="V46" i="13"/>
  <c r="G55" i="13"/>
  <c r="I55" i="13"/>
  <c r="K55" i="13"/>
  <c r="M55" i="13"/>
  <c r="O55" i="13"/>
  <c r="Q55" i="13"/>
  <c r="V55" i="13"/>
  <c r="G62" i="13"/>
  <c r="M62" i="13" s="1"/>
  <c r="I62" i="13"/>
  <c r="K62" i="13"/>
  <c r="O62" i="13"/>
  <c r="Q62" i="13"/>
  <c r="V62" i="13"/>
  <c r="G85" i="13"/>
  <c r="I85" i="13"/>
  <c r="K85" i="13"/>
  <c r="M85" i="13"/>
  <c r="O85" i="13"/>
  <c r="Q85" i="13"/>
  <c r="V85" i="13"/>
  <c r="G90" i="13"/>
  <c r="M90" i="13" s="1"/>
  <c r="I90" i="13"/>
  <c r="K90" i="13"/>
  <c r="O90" i="13"/>
  <c r="Q90" i="13"/>
  <c r="V90" i="13"/>
  <c r="G98" i="13"/>
  <c r="I98" i="13"/>
  <c r="K98" i="13"/>
  <c r="M98" i="13"/>
  <c r="O98" i="13"/>
  <c r="Q98" i="13"/>
  <c r="V98" i="13"/>
  <c r="G107" i="13"/>
  <c r="M107" i="13" s="1"/>
  <c r="I107" i="13"/>
  <c r="K107" i="13"/>
  <c r="O107" i="13"/>
  <c r="Q107" i="13"/>
  <c r="V107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6" i="13"/>
  <c r="I126" i="13"/>
  <c r="K126" i="13"/>
  <c r="M126" i="13"/>
  <c r="O126" i="13"/>
  <c r="Q126" i="13"/>
  <c r="V126" i="13"/>
  <c r="G135" i="13"/>
  <c r="I135" i="13"/>
  <c r="I134" i="13" s="1"/>
  <c r="K135" i="13"/>
  <c r="M135" i="13"/>
  <c r="O135" i="13"/>
  <c r="Q135" i="13"/>
  <c r="Q134" i="13" s="1"/>
  <c r="V135" i="13"/>
  <c r="G140" i="13"/>
  <c r="G134" i="13" s="1"/>
  <c r="I140" i="13"/>
  <c r="K140" i="13"/>
  <c r="K134" i="13" s="1"/>
  <c r="O140" i="13"/>
  <c r="O134" i="13" s="1"/>
  <c r="Q140" i="13"/>
  <c r="V140" i="13"/>
  <c r="V134" i="13" s="1"/>
  <c r="G144" i="13"/>
  <c r="I144" i="13"/>
  <c r="K144" i="13"/>
  <c r="M144" i="13"/>
  <c r="O144" i="13"/>
  <c r="Q144" i="13"/>
  <c r="V144" i="13"/>
  <c r="G148" i="13"/>
  <c r="M148" i="13" s="1"/>
  <c r="I148" i="13"/>
  <c r="K148" i="13"/>
  <c r="O148" i="13"/>
  <c r="Q148" i="13"/>
  <c r="V148" i="13"/>
  <c r="G152" i="13"/>
  <c r="I152" i="13"/>
  <c r="K152" i="13"/>
  <c r="M152" i="13"/>
  <c r="O152" i="13"/>
  <c r="Q152" i="13"/>
  <c r="V152" i="13"/>
  <c r="G155" i="13"/>
  <c r="K155" i="13"/>
  <c r="O155" i="13"/>
  <c r="V155" i="13"/>
  <c r="G156" i="13"/>
  <c r="I156" i="13"/>
  <c r="I155" i="13" s="1"/>
  <c r="K156" i="13"/>
  <c r="M156" i="13"/>
  <c r="M155" i="13" s="1"/>
  <c r="O156" i="13"/>
  <c r="Q156" i="13"/>
  <c r="Q155" i="13" s="1"/>
  <c r="V156" i="13"/>
  <c r="G166" i="13"/>
  <c r="I166" i="13"/>
  <c r="I165" i="13" s="1"/>
  <c r="K166" i="13"/>
  <c r="M166" i="13"/>
  <c r="O166" i="13"/>
  <c r="Q166" i="13"/>
  <c r="Q165" i="13" s="1"/>
  <c r="V166" i="13"/>
  <c r="G172" i="13"/>
  <c r="G165" i="13" s="1"/>
  <c r="I172" i="13"/>
  <c r="K172" i="13"/>
  <c r="K165" i="13" s="1"/>
  <c r="O172" i="13"/>
  <c r="O165" i="13" s="1"/>
  <c r="Q172" i="13"/>
  <c r="V172" i="13"/>
  <c r="V165" i="13" s="1"/>
  <c r="G176" i="13"/>
  <c r="I176" i="13"/>
  <c r="K176" i="13"/>
  <c r="M176" i="13"/>
  <c r="O176" i="13"/>
  <c r="Q176" i="13"/>
  <c r="V176" i="13"/>
  <c r="G180" i="13"/>
  <c r="I180" i="13"/>
  <c r="I179" i="13" s="1"/>
  <c r="K180" i="13"/>
  <c r="M180" i="13"/>
  <c r="O180" i="13"/>
  <c r="Q180" i="13"/>
  <c r="Q179" i="13" s="1"/>
  <c r="V180" i="13"/>
  <c r="G188" i="13"/>
  <c r="G179" i="13" s="1"/>
  <c r="I188" i="13"/>
  <c r="K188" i="13"/>
  <c r="K179" i="13" s="1"/>
  <c r="O188" i="13"/>
  <c r="O179" i="13" s="1"/>
  <c r="Q188" i="13"/>
  <c r="V188" i="13"/>
  <c r="V179" i="13" s="1"/>
  <c r="G197" i="13"/>
  <c r="I197" i="13"/>
  <c r="K197" i="13"/>
  <c r="M197" i="13"/>
  <c r="O197" i="13"/>
  <c r="Q197" i="13"/>
  <c r="V197" i="13"/>
  <c r="G202" i="13"/>
  <c r="I202" i="13"/>
  <c r="I201" i="13" s="1"/>
  <c r="K202" i="13"/>
  <c r="M202" i="13"/>
  <c r="O202" i="13"/>
  <c r="Q202" i="13"/>
  <c r="Q201" i="13" s="1"/>
  <c r="V202" i="13"/>
  <c r="G214" i="13"/>
  <c r="G201" i="13" s="1"/>
  <c r="I214" i="13"/>
  <c r="K214" i="13"/>
  <c r="K201" i="13" s="1"/>
  <c r="O214" i="13"/>
  <c r="O201" i="13" s="1"/>
  <c r="Q214" i="13"/>
  <c r="V214" i="13"/>
  <c r="V201" i="13" s="1"/>
  <c r="G220" i="13"/>
  <c r="I220" i="13"/>
  <c r="K220" i="13"/>
  <c r="M220" i="13"/>
  <c r="O220" i="13"/>
  <c r="Q220" i="13"/>
  <c r="V220" i="13"/>
  <c r="G229" i="13"/>
  <c r="M229" i="13" s="1"/>
  <c r="I229" i="13"/>
  <c r="K229" i="13"/>
  <c r="O229" i="13"/>
  <c r="Q229" i="13"/>
  <c r="V229" i="13"/>
  <c r="G238" i="13"/>
  <c r="I238" i="13"/>
  <c r="K238" i="13"/>
  <c r="M238" i="13"/>
  <c r="O238" i="13"/>
  <c r="Q238" i="13"/>
  <c r="V238" i="13"/>
  <c r="G250" i="13"/>
  <c r="M250" i="13" s="1"/>
  <c r="I250" i="13"/>
  <c r="K250" i="13"/>
  <c r="O250" i="13"/>
  <c r="Q250" i="13"/>
  <c r="V250" i="13"/>
  <c r="G267" i="13"/>
  <c r="I267" i="13"/>
  <c r="K267" i="13"/>
  <c r="M267" i="13"/>
  <c r="O267" i="13"/>
  <c r="Q267" i="13"/>
  <c r="V267" i="13"/>
  <c r="G274" i="13"/>
  <c r="M274" i="13" s="1"/>
  <c r="I274" i="13"/>
  <c r="K274" i="13"/>
  <c r="O274" i="13"/>
  <c r="Q274" i="13"/>
  <c r="V274" i="13"/>
  <c r="G280" i="13"/>
  <c r="I280" i="13"/>
  <c r="K280" i="13"/>
  <c r="M280" i="13"/>
  <c r="O280" i="13"/>
  <c r="Q280" i="13"/>
  <c r="V280" i="13"/>
  <c r="G290" i="13"/>
  <c r="K290" i="13"/>
  <c r="O290" i="13"/>
  <c r="V290" i="13"/>
  <c r="G291" i="13"/>
  <c r="I291" i="13"/>
  <c r="I290" i="13" s="1"/>
  <c r="K291" i="13"/>
  <c r="M291" i="13"/>
  <c r="M290" i="13" s="1"/>
  <c r="O291" i="13"/>
  <c r="Q291" i="13"/>
  <c r="Q290" i="13" s="1"/>
  <c r="V291" i="13"/>
  <c r="G294" i="13"/>
  <c r="I294" i="13"/>
  <c r="I293" i="13" s="1"/>
  <c r="K294" i="13"/>
  <c r="M294" i="13"/>
  <c r="O294" i="13"/>
  <c r="Q294" i="13"/>
  <c r="Q293" i="13" s="1"/>
  <c r="V294" i="13"/>
  <c r="G298" i="13"/>
  <c r="G293" i="13" s="1"/>
  <c r="I298" i="13"/>
  <c r="K298" i="13"/>
  <c r="K293" i="13" s="1"/>
  <c r="O298" i="13"/>
  <c r="O293" i="13" s="1"/>
  <c r="Q298" i="13"/>
  <c r="V298" i="13"/>
  <c r="V293" i="13" s="1"/>
  <c r="G305" i="13"/>
  <c r="G304" i="13" s="1"/>
  <c r="I305" i="13"/>
  <c r="K305" i="13"/>
  <c r="K304" i="13" s="1"/>
  <c r="O305" i="13"/>
  <c r="O304" i="13" s="1"/>
  <c r="Q305" i="13"/>
  <c r="V305" i="13"/>
  <c r="V304" i="13" s="1"/>
  <c r="G312" i="13"/>
  <c r="I312" i="13"/>
  <c r="I304" i="13" s="1"/>
  <c r="K312" i="13"/>
  <c r="M312" i="13"/>
  <c r="O312" i="13"/>
  <c r="Q312" i="13"/>
  <c r="Q304" i="13" s="1"/>
  <c r="V312" i="13"/>
  <c r="G315" i="13"/>
  <c r="M315" i="13" s="1"/>
  <c r="I315" i="13"/>
  <c r="K315" i="13"/>
  <c r="O315" i="13"/>
  <c r="Q315" i="13"/>
  <c r="V315" i="13"/>
  <c r="G321" i="13"/>
  <c r="I321" i="13"/>
  <c r="K321" i="13"/>
  <c r="M321" i="13"/>
  <c r="O321" i="13"/>
  <c r="Q321" i="13"/>
  <c r="V321" i="13"/>
  <c r="G325" i="13"/>
  <c r="I325" i="13"/>
  <c r="I324" i="13" s="1"/>
  <c r="K325" i="13"/>
  <c r="M325" i="13"/>
  <c r="O325" i="13"/>
  <c r="Q325" i="13"/>
  <c r="Q324" i="13" s="1"/>
  <c r="V325" i="13"/>
  <c r="G329" i="13"/>
  <c r="G324" i="13" s="1"/>
  <c r="I329" i="13"/>
  <c r="K329" i="13"/>
  <c r="K324" i="13" s="1"/>
  <c r="O329" i="13"/>
  <c r="O324" i="13" s="1"/>
  <c r="Q329" i="13"/>
  <c r="V329" i="13"/>
  <c r="V324" i="13" s="1"/>
  <c r="G337" i="13"/>
  <c r="I337" i="13"/>
  <c r="K337" i="13"/>
  <c r="M337" i="13"/>
  <c r="O337" i="13"/>
  <c r="Q337" i="13"/>
  <c r="V337" i="13"/>
  <c r="G340" i="13"/>
  <c r="K340" i="13"/>
  <c r="O340" i="13"/>
  <c r="V340" i="13"/>
  <c r="G341" i="13"/>
  <c r="I341" i="13"/>
  <c r="I340" i="13" s="1"/>
  <c r="K341" i="13"/>
  <c r="M341" i="13"/>
  <c r="M340" i="13" s="1"/>
  <c r="O341" i="13"/>
  <c r="Q341" i="13"/>
  <c r="Q340" i="13" s="1"/>
  <c r="V341" i="13"/>
  <c r="G347" i="13"/>
  <c r="I347" i="13"/>
  <c r="I346" i="13" s="1"/>
  <c r="K347" i="13"/>
  <c r="M347" i="13"/>
  <c r="O347" i="13"/>
  <c r="Q347" i="13"/>
  <c r="Q346" i="13" s="1"/>
  <c r="V347" i="13"/>
  <c r="G354" i="13"/>
  <c r="G346" i="13" s="1"/>
  <c r="I354" i="13"/>
  <c r="K354" i="13"/>
  <c r="K346" i="13" s="1"/>
  <c r="O354" i="13"/>
  <c r="O346" i="13" s="1"/>
  <c r="Q354" i="13"/>
  <c r="V354" i="13"/>
  <c r="V346" i="13" s="1"/>
  <c r="G365" i="13"/>
  <c r="I365" i="13"/>
  <c r="K365" i="13"/>
  <c r="M365" i="13"/>
  <c r="O365" i="13"/>
  <c r="Q365" i="13"/>
  <c r="V365" i="13"/>
  <c r="G368" i="13"/>
  <c r="K368" i="13"/>
  <c r="O368" i="13"/>
  <c r="V368" i="13"/>
  <c r="G369" i="13"/>
  <c r="I369" i="13"/>
  <c r="I368" i="13" s="1"/>
  <c r="K369" i="13"/>
  <c r="M369" i="13"/>
  <c r="M368" i="13" s="1"/>
  <c r="O369" i="13"/>
  <c r="Q369" i="13"/>
  <c r="Q368" i="13" s="1"/>
  <c r="V369" i="13"/>
  <c r="G376" i="13"/>
  <c r="K376" i="13"/>
  <c r="O376" i="13"/>
  <c r="V376" i="13"/>
  <c r="G377" i="13"/>
  <c r="I377" i="13"/>
  <c r="I376" i="13" s="1"/>
  <c r="K377" i="13"/>
  <c r="M377" i="13"/>
  <c r="M376" i="13" s="1"/>
  <c r="O377" i="13"/>
  <c r="Q377" i="13"/>
  <c r="Q376" i="13" s="1"/>
  <c r="V377" i="13"/>
  <c r="G385" i="13"/>
  <c r="G386" i="13"/>
  <c r="I386" i="13"/>
  <c r="I385" i="13" s="1"/>
  <c r="K386" i="13"/>
  <c r="M386" i="13"/>
  <c r="O386" i="13"/>
  <c r="Q386" i="13"/>
  <c r="Q385" i="13" s="1"/>
  <c r="V386" i="13"/>
  <c r="G394" i="13"/>
  <c r="M394" i="13" s="1"/>
  <c r="I394" i="13"/>
  <c r="K394" i="13"/>
  <c r="K385" i="13" s="1"/>
  <c r="O394" i="13"/>
  <c r="O385" i="13" s="1"/>
  <c r="Q394" i="13"/>
  <c r="V394" i="13"/>
  <c r="V385" i="13" s="1"/>
  <c r="G402" i="13"/>
  <c r="I402" i="13"/>
  <c r="K402" i="13"/>
  <c r="M402" i="13"/>
  <c r="O402" i="13"/>
  <c r="Q402" i="13"/>
  <c r="V402" i="13"/>
  <c r="G410" i="13"/>
  <c r="M410" i="13" s="1"/>
  <c r="I410" i="13"/>
  <c r="K410" i="13"/>
  <c r="O410" i="13"/>
  <c r="Q410" i="13"/>
  <c r="V410" i="13"/>
  <c r="G419" i="13"/>
  <c r="I419" i="13"/>
  <c r="K419" i="13"/>
  <c r="M419" i="13"/>
  <c r="O419" i="13"/>
  <c r="Q419" i="13"/>
  <c r="V419" i="13"/>
  <c r="G427" i="13"/>
  <c r="M427" i="13" s="1"/>
  <c r="I427" i="13"/>
  <c r="K427" i="13"/>
  <c r="O427" i="13"/>
  <c r="Q427" i="13"/>
  <c r="V427" i="13"/>
  <c r="G435" i="13"/>
  <c r="I435" i="13"/>
  <c r="K435" i="13"/>
  <c r="M435" i="13"/>
  <c r="O435" i="13"/>
  <c r="Q435" i="13"/>
  <c r="V435" i="13"/>
  <c r="G443" i="13"/>
  <c r="M443" i="13" s="1"/>
  <c r="I443" i="13"/>
  <c r="K443" i="13"/>
  <c r="O443" i="13"/>
  <c r="Q443" i="13"/>
  <c r="V443" i="13"/>
  <c r="G458" i="13"/>
  <c r="I458" i="13"/>
  <c r="K458" i="13"/>
  <c r="M458" i="13"/>
  <c r="O458" i="13"/>
  <c r="Q458" i="13"/>
  <c r="V458" i="13"/>
  <c r="G465" i="13"/>
  <c r="M465" i="13" s="1"/>
  <c r="I465" i="13"/>
  <c r="K465" i="13"/>
  <c r="O465" i="13"/>
  <c r="Q465" i="13"/>
  <c r="V465" i="13"/>
  <c r="G473" i="13"/>
  <c r="I473" i="13"/>
  <c r="K473" i="13"/>
  <c r="M473" i="13"/>
  <c r="O473" i="13"/>
  <c r="Q473" i="13"/>
  <c r="V473" i="13"/>
  <c r="G481" i="13"/>
  <c r="M481" i="13" s="1"/>
  <c r="I481" i="13"/>
  <c r="K481" i="13"/>
  <c r="O481" i="13"/>
  <c r="Q481" i="13"/>
  <c r="V481" i="13"/>
  <c r="G487" i="13"/>
  <c r="I487" i="13"/>
  <c r="K487" i="13"/>
  <c r="M487" i="13"/>
  <c r="O487" i="13"/>
  <c r="Q487" i="13"/>
  <c r="V487" i="13"/>
  <c r="G496" i="13"/>
  <c r="M496" i="13" s="1"/>
  <c r="I496" i="13"/>
  <c r="K496" i="13"/>
  <c r="O496" i="13"/>
  <c r="Q496" i="13"/>
  <c r="V496" i="13"/>
  <c r="AE505" i="13"/>
  <c r="AF505" i="13"/>
  <c r="G41" i="12"/>
  <c r="BA36" i="12"/>
  <c r="BA33" i="12"/>
  <c r="BA29" i="12"/>
  <c r="BA24" i="12"/>
  <c r="BA20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8" i="12"/>
  <c r="G19" i="12"/>
  <c r="I19" i="12"/>
  <c r="I18" i="12" s="1"/>
  <c r="K19" i="12"/>
  <c r="M19" i="12"/>
  <c r="O19" i="12"/>
  <c r="Q19" i="12"/>
  <c r="Q18" i="12" s="1"/>
  <c r="V19" i="12"/>
  <c r="G23" i="12"/>
  <c r="M23" i="12" s="1"/>
  <c r="I23" i="12"/>
  <c r="K23" i="12"/>
  <c r="K18" i="12" s="1"/>
  <c r="O23" i="12"/>
  <c r="O18" i="12" s="1"/>
  <c r="Q23" i="12"/>
  <c r="V23" i="12"/>
  <c r="V18" i="12" s="1"/>
  <c r="G28" i="12"/>
  <c r="I28" i="12"/>
  <c r="K28" i="12"/>
  <c r="M28" i="12"/>
  <c r="O28" i="12"/>
  <c r="Q28" i="12"/>
  <c r="V28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AE41" i="12"/>
  <c r="AF41" i="12"/>
  <c r="I20" i="1"/>
  <c r="I19" i="1"/>
  <c r="I18" i="1"/>
  <c r="I17" i="1"/>
  <c r="I16" i="1"/>
  <c r="I73" i="1"/>
  <c r="J72" i="1" s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G28" i="1"/>
  <c r="G23" i="1"/>
  <c r="AF73" i="15"/>
  <c r="M43" i="15"/>
  <c r="M42" i="15" s="1"/>
  <c r="M40" i="15"/>
  <c r="M37" i="15" s="1"/>
  <c r="M11" i="15"/>
  <c r="M8" i="15" s="1"/>
  <c r="M16" i="14"/>
  <c r="M40" i="14"/>
  <c r="M8" i="14"/>
  <c r="G40" i="14"/>
  <c r="G8" i="14"/>
  <c r="M385" i="13"/>
  <c r="M8" i="13"/>
  <c r="M354" i="13"/>
  <c r="M346" i="13" s="1"/>
  <c r="M329" i="13"/>
  <c r="M324" i="13" s="1"/>
  <c r="M305" i="13"/>
  <c r="M304" i="13" s="1"/>
  <c r="M298" i="13"/>
  <c r="M293" i="13" s="1"/>
  <c r="M214" i="13"/>
  <c r="M201" i="13" s="1"/>
  <c r="M188" i="13"/>
  <c r="M179" i="13" s="1"/>
  <c r="M172" i="13"/>
  <c r="M165" i="13" s="1"/>
  <c r="M140" i="13"/>
  <c r="M134" i="13" s="1"/>
  <c r="M11" i="13"/>
  <c r="M18" i="12"/>
  <c r="M12" i="12"/>
  <c r="M8" i="12" s="1"/>
  <c r="I39" i="1"/>
  <c r="I46" i="1" s="1"/>
  <c r="J43" i="1" s="1"/>
  <c r="I21" i="1"/>
  <c r="J28" i="1"/>
  <c r="J26" i="1"/>
  <c r="G38" i="1"/>
  <c r="F38" i="1"/>
  <c r="H32" i="1"/>
  <c r="J23" i="1"/>
  <c r="J24" i="1"/>
  <c r="J25" i="1"/>
  <c r="J27" i="1"/>
  <c r="E24" i="1"/>
  <c r="E26" i="1"/>
  <c r="J73" i="1" l="1"/>
  <c r="J42" i="1"/>
  <c r="A23" i="1"/>
  <c r="A24" i="1" s="1"/>
  <c r="G24" i="1" s="1"/>
  <c r="A27" i="1" s="1"/>
  <c r="A29" i="1" s="1"/>
  <c r="G29" i="1" s="1"/>
  <c r="G27" i="1" s="1"/>
  <c r="J39" i="1"/>
  <c r="J46" i="1" s="1"/>
  <c r="J40" i="1"/>
  <c r="J44" i="1"/>
  <c r="J41" i="1"/>
  <c r="J45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imac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imac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imac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imac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<sst xmlns="http://schemas.openxmlformats.org/spreadsheetml/2006/main" count="2036" uniqueCount="676">
  <si>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</si>
  <si>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</si>
  <si>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</si>
  <si>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</si>
  <si>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</si>
  <si>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</si>
  <si>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</si>
  <si>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</si>
  <si>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</si>
  <si>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</si>
  <si>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</si>
  <si>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</si>
  <si>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</si>
  <si>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</si>
  <si>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</si>
  <si>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</si>
  <si>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</si>
  <si>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</si>
  <si>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</si>
  <si>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</si>
  <si>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</si>
  <si>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</si>
  <si>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</si>
  <si>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</si>
  <si>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</si>
  <si>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</si>
  <si>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</si>
  <si>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</si>
  <si>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</si>
  <si>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</si>
  <si>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</si>
  <si>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</si>
  <si>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</si>
  <si>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</si>
  <si>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</si>
  <si>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</si>
  <si>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</si>
  <si>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</si>
  <si>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</si>
  <si>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</si>
  <si>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</si>
  <si>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</si>
  <si>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</si>
  <si>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Ryška Radomír</t>
  </si>
  <si>
    <t>006/2016_1</t>
  </si>
  <si>
    <t>Demolice objektů na pč.803,804,346/12,346/13,346/33,346/34,346/35,346/37 k.ú.Sokolov akt.</t>
  </si>
  <si>
    <t>Město Sokolov</t>
  </si>
  <si>
    <t>Rokycanova 1929</t>
  </si>
  <si>
    <t>Sokolov-Sokolov</t>
  </si>
  <si>
    <t>35601</t>
  </si>
  <si>
    <t>00259586</t>
  </si>
  <si>
    <t>CZ00259586</t>
  </si>
  <si>
    <t>Milan Babic</t>
  </si>
  <si>
    <t>Křížová 131</t>
  </si>
  <si>
    <t>62636359</t>
  </si>
  <si>
    <t>CZ6804102316</t>
  </si>
  <si>
    <t>Stavba</t>
  </si>
  <si>
    <t>SO-01</t>
  </si>
  <si>
    <t>VRN</t>
  </si>
  <si>
    <t>1</t>
  </si>
  <si>
    <t>SO-02</t>
  </si>
  <si>
    <t xml:space="preserve">Demolice objektů A,B,C </t>
  </si>
  <si>
    <t>Stavební práce na demolici A,B,C</t>
  </si>
  <si>
    <t>2</t>
  </si>
  <si>
    <t>Související práce a činnosti D</t>
  </si>
  <si>
    <t>3</t>
  </si>
  <si>
    <t>Odpojení plynovodní přípojky</t>
  </si>
  <si>
    <t>Celkem za stavbu</t>
  </si>
  <si>
    <t>CZK</t>
  </si>
  <si>
    <t>Rekapitulace dílů</t>
  </si>
  <si>
    <t>Typ dílu</t>
  </si>
  <si>
    <t>Zemní práce</t>
  </si>
  <si>
    <t>23-M</t>
  </si>
  <si>
    <t>Montáže potrubí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</si>
  <si>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</si>
  <si>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</si>
  <si>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</si>
  <si>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</si>
  <si>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</si>
  <si>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</si>
  <si>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</si>
  <si>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</si>
  <si>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</si>
  <si>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</si>
  <si>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</si>
  <si>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</si>
  <si>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</si>
  <si>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</si>
  <si>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</si>
  <si>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</si>
  <si>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712</t>
  </si>
  <si>
    <t>Živičné krytiny</t>
  </si>
  <si>
    <t>725</t>
  </si>
  <si>
    <t>Zařizovací předměty</t>
  </si>
  <si>
    <t>764</t>
  </si>
  <si>
    <t>Konstrukce klempířské</t>
  </si>
  <si>
    <t>765</t>
  </si>
  <si>
    <t>Krytiny tvrdé</t>
  </si>
  <si>
    <t>767</t>
  </si>
  <si>
    <t>Konstrukce zámečnické</t>
  </si>
  <si>
    <t>776</t>
  </si>
  <si>
    <t>Podlahy povlakové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</si>
  <si>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</si>
  <si>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</si>
  <si>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</si>
  <si>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</si>
  <si>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</si>
  <si>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</si>
  <si>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</si>
  <si>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</si>
  <si>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</si>
  <si>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</si>
  <si>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</si>
  <si>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</si>
  <si>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</si>
  <si>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</si>
  <si>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</si>
  <si>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</si>
  <si>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</si>
  <si>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</si>
  <si>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</si>
  <si>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</si>
  <si>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</si>
  <si>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</si>
  <si>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</si>
  <si>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</si>
  <si>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</si>
  <si>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</si>
  <si>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</si>
  <si>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</si>
  <si>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</si>
  <si>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</si>
  <si>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</si>
  <si>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</si>
  <si>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</si>
  <si>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</si>
  <si>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</si>
  <si>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</si>
  <si>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</si>
  <si>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</si>
  <si>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II</t>
  </si>
  <si>
    <t>Indiv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</si>
  <si>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</si>
  <si>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</si>
  <si>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</si>
  <si>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</si>
  <si>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</si>
  <si>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</si>
  <si>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</si>
  <si>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</si>
  <si>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</si>
  <si>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</si>
  <si>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004111010R</t>
  </si>
  <si>
    <t xml:space="preserve">Průzkumné práce 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</si>
  <si>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</si>
  <si>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</si>
  <si>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průzkum na ploše 600m2 : 1</t>
  </si>
  <si>
    <t>VV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</si>
  <si>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</si>
  <si>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</si>
  <si>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</si>
  <si>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jedná se o 22 mb a 18mb ochrany sítí např položením panelů : 1</t>
  </si>
  <si>
    <t xml:space="preserve">ochrana propustku : </t>
  </si>
  <si>
    <t>005211030R</t>
  </si>
  <si>
    <t xml:space="preserve">Dočasná dopravní opatření </t>
  </si>
  <si>
    <t>Dodání dopravních značek a světelné signalizace, jejich rozmístění a přemísťování a jejich údržba v průběhu výstavby včetně následného odstranění po ukončení stavebních prací.</t>
  </si>
  <si>
    <t>poze značení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</si>
  <si>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</si>
  <si>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</si>
  <si>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</si>
  <si>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</si>
  <si>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</si>
  <si>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</si>
  <si>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005261030R</t>
  </si>
  <si>
    <t xml:space="preserve">Finanční rezerva </t>
  </si>
  <si>
    <t>SUM</t>
  </si>
  <si>
    <t>END</t>
  </si>
  <si>
    <t>Položkový soupis prací a dodávek</t>
  </si>
  <si>
    <t>111203111R00</t>
  </si>
  <si>
    <t>Odtsranění pařezu odfrézováním do hloubky 500 mm pod úroveň terénu odstranění pařezu odfrézováním až do hloubky 500 mm</t>
  </si>
  <si>
    <t>m2</t>
  </si>
  <si>
    <t>823-1</t>
  </si>
  <si>
    <t>POL1_</t>
  </si>
  <si>
    <t>112201101R00</t>
  </si>
  <si>
    <t>Odstranění pařezů pod úrovní terénu vykopáním_x000D_
 o průměru přes 100 do 300 mm</t>
  </si>
  <si>
    <t>kus</t>
  </si>
  <si>
    <t>800-1</t>
  </si>
  <si>
    <t>s jejich vykopáním nebo vytrháním, s přesekáním kořenů a s případným nutným přemístěním pařezů na hromady do vzdálenosti do 50 m nebo s naložením na dopravní prostředek,</t>
  </si>
  <si>
    <t>SPI</t>
  </si>
  <si>
    <t>C : 1</t>
  </si>
  <si>
    <t>112201103R00</t>
  </si>
  <si>
    <t>Odstranění pařezů pod úrovní terénu vykopáním_x000D_
 o průměru přes 500 do 700 mm</t>
  </si>
  <si>
    <t>7</t>
  </si>
  <si>
    <t>112201104R00</t>
  </si>
  <si>
    <t>Odstranění pařezů pod úrovní terénu vykopáním_x000D_
 o průměru přes 700 do 900 mm</t>
  </si>
  <si>
    <t>113106121R00</t>
  </si>
  <si>
    <t>Rozebrání dlažeb, panelů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</si>
  <si>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</si>
  <si>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</si>
  <si>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B : 61</t>
  </si>
  <si>
    <t>113151111R00</t>
  </si>
  <si>
    <t>Rozebrání ploch ze silničních panelů</t>
  </si>
  <si>
    <t>B : 22+13,5</t>
  </si>
  <si>
    <t>131201110R00</t>
  </si>
  <si>
    <t>Hloubení nezapažených jam a zářezů do 50 m3, v hornině 3, hloubení strojně</t>
  </si>
  <si>
    <t>m3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</si>
  <si>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</si>
  <si>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</si>
  <si>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 xml:space="preserve">A1 : </t>
  </si>
  <si>
    <t>pro demolice pod UT : 4,6</t>
  </si>
  <si>
    <t xml:space="preserve">A2 : </t>
  </si>
  <si>
    <t>pro demolice pod UT : 1,8</t>
  </si>
  <si>
    <t xml:space="preserve">A3 : </t>
  </si>
  <si>
    <t>pro demolice pod UT : 5,1</t>
  </si>
  <si>
    <t xml:space="preserve">A4 : </t>
  </si>
  <si>
    <t>pro demolice pod UT : 10</t>
  </si>
  <si>
    <t xml:space="preserve">B : </t>
  </si>
  <si>
    <t>pro demolice pod UT : 6</t>
  </si>
  <si>
    <t>odstranění násypů pod podkahami pro opětovné použití : 137,5</t>
  </si>
  <si>
    <t xml:space="preserve">C : </t>
  </si>
  <si>
    <t>pro demolice pod UT : 4,5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</si>
  <si>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</si>
  <si>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</si>
  <si>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</si>
  <si>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A1 : 4,6</t>
  </si>
  <si>
    <t>A2 : 1,8</t>
  </si>
  <si>
    <t>A3 : 5,1</t>
  </si>
  <si>
    <t>A4 : 10</t>
  </si>
  <si>
    <t>B : 6</t>
  </si>
  <si>
    <t>C : 4,5</t>
  </si>
  <si>
    <t>139601102R00</t>
  </si>
  <si>
    <t>Ruční výkop jam, rýh a šachet v hornině 3</t>
  </si>
  <si>
    <t>s přehozením na vzdálenost do 5 m nebo s naložením na ruční dopravní prostředek</t>
  </si>
  <si>
    <t xml:space="preserve"> A1 : </t>
  </si>
  <si>
    <t>sonda k ověření polohy podzemních sítí : 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</si>
  <si>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</si>
  <si>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</si>
  <si>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</si>
  <si>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</si>
  <si>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zásyp recyklátem : 72,7</t>
  </si>
  <si>
    <t>výkopy : 4,6</t>
  </si>
  <si>
    <t>zásyp recyklátem : 14,7</t>
  </si>
  <si>
    <t>výkopy : 1,8</t>
  </si>
  <si>
    <t>zásyp recyklátem : 72,5</t>
  </si>
  <si>
    <t>výkopy : 5,1</t>
  </si>
  <si>
    <t>zásyp recyklátem : 193,3</t>
  </si>
  <si>
    <t>výkopy : 10</t>
  </si>
  <si>
    <t>zásyp původním materiálem : 137,5</t>
  </si>
  <si>
    <t>recyklát : 59</t>
  </si>
  <si>
    <t>výkopy : 6</t>
  </si>
  <si>
    <t>výkopy : 4,5</t>
  </si>
  <si>
    <t>recyklát : 39,4</t>
  </si>
  <si>
    <t>174101102R00</t>
  </si>
  <si>
    <t>Zásyp sypaninou se zhutněním v uzavřených prostorách s urovnáním povrchu zásypu s ručním zhutněním</t>
  </si>
  <si>
    <t>A1 : 1</t>
  </si>
  <si>
    <t>B : 1</t>
  </si>
  <si>
    <t>180402111R00</t>
  </si>
  <si>
    <t>Založení trávníku parkového výsevem v rovině</t>
  </si>
  <si>
    <t>A1 : 72,9</t>
  </si>
  <si>
    <t>A2 : 72,2</t>
  </si>
  <si>
    <t>A3 : 79,5</t>
  </si>
  <si>
    <t>A4 : 135,6</t>
  </si>
  <si>
    <t>B : 279</t>
  </si>
  <si>
    <t>C : 384</t>
  </si>
  <si>
    <t>181201102R00</t>
  </si>
  <si>
    <t>Úprava pláně v násypech v hornině 1 až 4, se zhutněním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</si>
  <si>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</si>
  <si>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</si>
  <si>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</si>
  <si>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</si>
  <si>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112309999</t>
  </si>
  <si>
    <t>Likvidace pokácených výše uvedených dřevin např nařezáním a nadrcením</t>
  </si>
  <si>
    <t>soub</t>
  </si>
  <si>
    <t>Vlastní</t>
  </si>
  <si>
    <t>18198</t>
  </si>
  <si>
    <t>Travní směs</t>
  </si>
  <si>
    <t>kg</t>
  </si>
  <si>
    <t>POL3_</t>
  </si>
  <si>
    <t>A1 : 72,9*0,02</t>
  </si>
  <si>
    <t>A2 : 72,2*0,02</t>
  </si>
  <si>
    <t>A3 : 79,5*0,02</t>
  </si>
  <si>
    <t>A4 : 135,6*0,02</t>
  </si>
  <si>
    <t>B : 279*0,02</t>
  </si>
  <si>
    <t>C : 384*0,02</t>
  </si>
  <si>
    <t>18199</t>
  </si>
  <si>
    <t>Ornice vč dopravy na místo stavby</t>
  </si>
  <si>
    <t>A1 : 7,3</t>
  </si>
  <si>
    <t>A2 : 7,2</t>
  </si>
  <si>
    <t>A3 : 8</t>
  </si>
  <si>
    <t>A4 : 13,6</t>
  </si>
  <si>
    <t>B : 27,9</t>
  </si>
  <si>
    <t>C : 38,4</t>
  </si>
  <si>
    <t>411354171R00</t>
  </si>
  <si>
    <t>Podpěrná konstrukce bednění stropů do 5 kPa, - zřízení</t>
  </si>
  <si>
    <t>801-1</t>
  </si>
  <si>
    <t>výšky do 4 m se zesílením dna bednění podle hodnoty zatížení betonovou směsí a výztuží</t>
  </si>
  <si>
    <t>podepření schodiště dočasné pro odstrojení budovy : 15</t>
  </si>
  <si>
    <t>411354172R00</t>
  </si>
  <si>
    <t>Podpěrná konstrukce bednění stropů do 5 kPa, - odstranění</t>
  </si>
  <si>
    <t>A1 : 15</t>
  </si>
  <si>
    <t>411354173R00</t>
  </si>
  <si>
    <t>Podpěrná konstrukce bednění stropů přes 5 do 12 kPa, - zřízení</t>
  </si>
  <si>
    <t>A4 sever  podepření klenby : 5</t>
  </si>
  <si>
    <t>411354174R00</t>
  </si>
  <si>
    <t>Podpěrná konstrukce bednění stropů přes 5 do 12 kPa, - odstranění</t>
  </si>
  <si>
    <t>A4 : 5</t>
  </si>
  <si>
    <t>411990001</t>
  </si>
  <si>
    <t>Dod + mon ochrany ocelového stožáru spoj.vedení SŽDC během demolice - trámová konstrukce a OSB des.</t>
  </si>
  <si>
    <t>C : 12</t>
  </si>
  <si>
    <t>564231111R00</t>
  </si>
  <si>
    <t>Podklad nebo podsyp ze štěrkopísku tloušťka po zhutnění 100 mm</t>
  </si>
  <si>
    <t>s rozprostřením, vlhčením a zhutněním</t>
  </si>
  <si>
    <t>A1 : 38,3+11</t>
  </si>
  <si>
    <t>A2 : 19,5</t>
  </si>
  <si>
    <t>A3 : 13+40,7+1,5</t>
  </si>
  <si>
    <t>A4 : 112</t>
  </si>
  <si>
    <t>B : 50</t>
  </si>
  <si>
    <t>C : 52</t>
  </si>
  <si>
    <t>952901412</t>
  </si>
  <si>
    <t>Vyčištění ostatních objektů, od komunálního odpadu a nebezpečného materiálu</t>
  </si>
  <si>
    <t>RTS 14/ II</t>
  </si>
  <si>
    <t>vyčištění od komunálního a nebezpečného materiálu : 93</t>
  </si>
  <si>
    <t>A4 : 100</t>
  </si>
  <si>
    <t>B : 120</t>
  </si>
  <si>
    <t>952990001</t>
  </si>
  <si>
    <t>Likvidace nábytku a zařízení</t>
  </si>
  <si>
    <t>t</t>
  </si>
  <si>
    <t>A3 : 0,25</t>
  </si>
  <si>
    <t>B : 0,6</t>
  </si>
  <si>
    <t>952990002</t>
  </si>
  <si>
    <t>Vyčerpání septiku fekálním vozem + likvidace</t>
  </si>
  <si>
    <t>968061112R00</t>
  </si>
  <si>
    <t>Vyvěšení nebo zavěšení dřevěných křídel oken, plochy do 1,5 m2</t>
  </si>
  <si>
    <t>801-3</t>
  </si>
  <si>
    <t>oken, dveří a vrat, s uložením a opětovným zavěšením po provedení stavebních změn,</t>
  </si>
  <si>
    <t>A1 : 12</t>
  </si>
  <si>
    <t>A3 : 26</t>
  </si>
  <si>
    <t>A4 : 60</t>
  </si>
  <si>
    <t>B : 65</t>
  </si>
  <si>
    <t>C : 25</t>
  </si>
  <si>
    <t>968061125R00</t>
  </si>
  <si>
    <t>Vyvěšení nebo zavěšení dřevěných křídel dveří, plochy do 2 m2</t>
  </si>
  <si>
    <t>A1 : 5</t>
  </si>
  <si>
    <t>A2 : 1</t>
  </si>
  <si>
    <t>A3 : 13</t>
  </si>
  <si>
    <t>B : 39</t>
  </si>
  <si>
    <t>C : 26</t>
  </si>
  <si>
    <t>968071137R00</t>
  </si>
  <si>
    <t>Vyvěšení nebo zavěšení kovových křídel vrat, plochy přes 4 m2</t>
  </si>
  <si>
    <t>s případným uložením a opětovným zavěšením po provedení stavebních změn,</t>
  </si>
  <si>
    <t>A2 : 2</t>
  </si>
  <si>
    <t>979096211R00</t>
  </si>
  <si>
    <t>Drcení a třídění stavební suti drcení drticí jednotkou</t>
  </si>
  <si>
    <t>800-6</t>
  </si>
  <si>
    <t>frcení části suti pro opětovné použití -  1m3x2t : 72,7*2</t>
  </si>
  <si>
    <t xml:space="preserve">jedná se o celkovou cenu za tunu recyklátu vč dopravy k lince a zpět : </t>
  </si>
  <si>
    <t xml:space="preserve">nebo odvozu a dovozu recyklační linky a drcení : </t>
  </si>
  <si>
    <t xml:space="preserve">A2 dtto A1 : </t>
  </si>
  <si>
    <t>14,7*2</t>
  </si>
  <si>
    <t>A3 dtto A1 : 72,5*2</t>
  </si>
  <si>
    <t>A4 dtto A1 : 193,3*2</t>
  </si>
  <si>
    <t>B dtto A1 : 59*2</t>
  </si>
  <si>
    <t>C dtto A1 : 39,4*2</t>
  </si>
  <si>
    <t>981014313R00</t>
  </si>
  <si>
    <t>Demolice budov mechanizací, zdivo, konstr. do 20 %</t>
  </si>
  <si>
    <t>Budovy výšky do 35 m.</t>
  </si>
  <si>
    <t>op : 1391</t>
  </si>
  <si>
    <t xml:space="preserve">podíl konstrukcí 18,5% : </t>
  </si>
  <si>
    <t>981014315R00</t>
  </si>
  <si>
    <t>Demolice budov mechanizací, zdivo, konstr. do 30 %</t>
  </si>
  <si>
    <t>konstrukce op : 401,5</t>
  </si>
  <si>
    <t xml:space="preserve">podíl konstrukcí 29,8% : </t>
  </si>
  <si>
    <t>konstrukce op : 282,5</t>
  </si>
  <si>
    <t xml:space="preserve">podíl konstrukcí 29,7% : </t>
  </si>
  <si>
    <t>981014316R00</t>
  </si>
  <si>
    <t>Demolice budov mechanizací, zdivo, konstr. do 35 %</t>
  </si>
  <si>
    <t>op : 555,3</t>
  </si>
  <si>
    <t xml:space="preserve">podíl konstrukcí 34% : </t>
  </si>
  <si>
    <t>op : 1828</t>
  </si>
  <si>
    <t xml:space="preserve">podíl konstrukcí 31% : </t>
  </si>
  <si>
    <t>981511112R00</t>
  </si>
  <si>
    <t>Demolice konstrukcí postup.rozebráním,zdivo MC</t>
  </si>
  <si>
    <t>stěny : 32,5</t>
  </si>
  <si>
    <t>klenby : 1,3</t>
  </si>
  <si>
    <t>schodiště a zdivo : 2</t>
  </si>
  <si>
    <t>stěny smíšené zdivo : 19,4</t>
  </si>
  <si>
    <t>zdivo, klenby..., šachty : 50,2+12</t>
  </si>
  <si>
    <t>stěny : 0,6</t>
  </si>
  <si>
    <t>981511113R00</t>
  </si>
  <si>
    <t>Demolice konstr. postup. rozebráním, beton prostý</t>
  </si>
  <si>
    <t>základy : 10,5</t>
  </si>
  <si>
    <t>základy : 18,6</t>
  </si>
  <si>
    <t>zálkady stěny : 12,5</t>
  </si>
  <si>
    <t>oplocení : 1,5</t>
  </si>
  <si>
    <t>základy : 28,7</t>
  </si>
  <si>
    <t>podezdívka, zídka : 2,9+3,8+1,4</t>
  </si>
  <si>
    <t>stěny,základy,vstup, septik : 32,9+0,2+71,3+4,7+7,2</t>
  </si>
  <si>
    <t>okapový chodník : 2,8</t>
  </si>
  <si>
    <t>zpev.bet plochy : 0,9</t>
  </si>
  <si>
    <t>981511114R00</t>
  </si>
  <si>
    <t>Demolice konstrukcí postup.rozebráním, železobeton</t>
  </si>
  <si>
    <t>základy stěny : 19,4</t>
  </si>
  <si>
    <t>základy : 45,3</t>
  </si>
  <si>
    <t>květináče nebo víka šachet - 2 ks skruže 1200mm : 1</t>
  </si>
  <si>
    <t>981014317R00</t>
  </si>
  <si>
    <t>Demolice budov mechanizací, zdivo, konstr. do 40%</t>
  </si>
  <si>
    <t>op : 1353</t>
  </si>
  <si>
    <t xml:space="preserve">podíl konstrukcí 40% : </t>
  </si>
  <si>
    <t>981990001</t>
  </si>
  <si>
    <t>Třídění suti po demolici - strojmě + pomocný dělník + nakládání na dopravní prostředek popř.recykl., linky</t>
  </si>
  <si>
    <t>hod</t>
  </si>
  <si>
    <t xml:space="preserve">hodinový odhad na vytřídění suti strojem-stroji a pom.dělníka-dělníků : </t>
  </si>
  <si>
    <t xml:space="preserve">cenu za hodinu zhodnotí dodavatel ze skušenosti s demolicemi : </t>
  </si>
  <si>
    <t>A1 : 10</t>
  </si>
  <si>
    <t>A2 : 5</t>
  </si>
  <si>
    <t>A3 : 10</t>
  </si>
  <si>
    <t>A4 : 30</t>
  </si>
  <si>
    <t>B : 20</t>
  </si>
  <si>
    <t>C : 15</t>
  </si>
  <si>
    <t>998982123R00</t>
  </si>
  <si>
    <t>Přesun hmot, demolice jiným způsobem, v. do 21 m</t>
  </si>
  <si>
    <t>POL7_</t>
  </si>
  <si>
    <t>712300833R00</t>
  </si>
  <si>
    <t xml:space="preserve">Odstranění povlakové krytiny a mechu na střechách plochých do 10° povlakové krytiny_x000D_
 třívrstvé,  </t>
  </si>
  <si>
    <t>800-711</t>
  </si>
  <si>
    <t>A2 : 70</t>
  </si>
  <si>
    <t>B : 253</t>
  </si>
  <si>
    <t>712400831R00</t>
  </si>
  <si>
    <t xml:space="preserve">Odstranění povlakové krytiny a mechu na střechách šikmých přes 10 do 30° povlakové krytiny jednovrstvé,  </t>
  </si>
  <si>
    <t>A1 : 106</t>
  </si>
  <si>
    <t>A3 : 80</t>
  </si>
  <si>
    <t>A4 : 188</t>
  </si>
  <si>
    <t>C : 364</t>
  </si>
  <si>
    <t>725110814R00</t>
  </si>
  <si>
    <t>Demontáž klozetů kombinovaných</t>
  </si>
  <si>
    <t>soubor</t>
  </si>
  <si>
    <t>800-721</t>
  </si>
  <si>
    <t>A3 : 2</t>
  </si>
  <si>
    <t>A4 : 1</t>
  </si>
  <si>
    <t>B : 5</t>
  </si>
  <si>
    <t>725122817R00</t>
  </si>
  <si>
    <t>Demontáž pisoárů bez nádrže + 1 záchodkem</t>
  </si>
  <si>
    <t>B : 4</t>
  </si>
  <si>
    <t>725210821R00</t>
  </si>
  <si>
    <t>Demontáž umyvadel umyvadel bez výtokových armatur</t>
  </si>
  <si>
    <t>A3 : 4</t>
  </si>
  <si>
    <t>B : 9</t>
  </si>
  <si>
    <t>725240811R00</t>
  </si>
  <si>
    <t>Demontáž sprchových kabin a mís kabin bez výtokových armatur</t>
  </si>
  <si>
    <t>A3 : 1</t>
  </si>
  <si>
    <t>764311832RT1</t>
  </si>
  <si>
    <t>Demontáž krytiny hladké střešní z tabulí 2 x 1 m, plochy přes 25 m, sklonu přes 30 do 45°</t>
  </si>
  <si>
    <t>800-764</t>
  </si>
  <si>
    <t>764010001</t>
  </si>
  <si>
    <t>Demontáž ostatních klempířských prvků - oplechování, okapy, svody....</t>
  </si>
  <si>
    <t>kpl</t>
  </si>
  <si>
    <t>764010002</t>
  </si>
  <si>
    <t>Demontáž odvětrání kamalizace a WC potrubí azbest</t>
  </si>
  <si>
    <t>m</t>
  </si>
  <si>
    <t>A1-3,2m : 3,2</t>
  </si>
  <si>
    <t>765321810R00</t>
  </si>
  <si>
    <t>Demontáž vláknocementové krytiny ze čtverců nebo šablon, na bednění s lepenkou, do suti</t>
  </si>
  <si>
    <t>800-765</t>
  </si>
  <si>
    <t>Změna ceny 09/2013 - zohledněna práce s nebezpečným odpadem. V ceně započteny náklady na ochranné pomůcky ( respirátory, ochranné obleky, speciální obaly, pásky a nálepky určené k likvidaci materiálu s obsahem azbestu, zvlhčující přípravek pro fixování a stabilizaci azbestových vláken ).</t>
  </si>
  <si>
    <t>767999802R00</t>
  </si>
  <si>
    <t>Demontáž ostatních doplňků staveb doplňků staveb_x000D_
 o hmotnosti přes 50 do 100 kg</t>
  </si>
  <si>
    <t>800-767</t>
  </si>
  <si>
    <t>A3 topení a ostatní prvky, oplocení : 1000+170+50</t>
  </si>
  <si>
    <t>B kanal rozvod 10mb, sv,tuv,radiátory : 100+500+90+210</t>
  </si>
  <si>
    <t xml:space="preserve">   zábradlí, mříže,kotel : 150+160+200</t>
  </si>
  <si>
    <t xml:space="preserve">   oplocené se sloupky 8,4m a oplocení plech v 2m 12mb : 50+120</t>
  </si>
  <si>
    <t>C ocelový žebřík prostý, bez koše 4,8m : 50</t>
  </si>
  <si>
    <t>767990001</t>
  </si>
  <si>
    <t>Demontáž ocelových doplňků staveb za pomoci jeřábu</t>
  </si>
  <si>
    <t xml:space="preserve">demontáže kov konstrukcí pomocí jeřábbu a pom.dělníků : </t>
  </si>
  <si>
    <t>ocelová nádrž hranatá : 4500*2</t>
  </si>
  <si>
    <t>ocelová oválná nádrž : 7000</t>
  </si>
  <si>
    <t>ocelové potrubí DN 220-240/8 vč dělení autogénem : 4200</t>
  </si>
  <si>
    <t>ocelové nosníky I 340 : 450*6</t>
  </si>
  <si>
    <t>ocelové nosníky I 260 : 240*5</t>
  </si>
  <si>
    <t>zásobník na vodu D 1,15/dl.2,6 : 200</t>
  </si>
  <si>
    <t>767990002</t>
  </si>
  <si>
    <t>Demontáž ocelových doplňků staveb - garáž plechová Jihokov 17m2</t>
  </si>
  <si>
    <t>odhad : 700</t>
  </si>
  <si>
    <t>776551830R00</t>
  </si>
  <si>
    <t>Sejmutí povlakových podlah volně položených , z ploch přes 20 m2</t>
  </si>
  <si>
    <t>800-775</t>
  </si>
  <si>
    <t>linoleum : 26</t>
  </si>
  <si>
    <t>odstranění linolea : 174,5</t>
  </si>
  <si>
    <t>koberce : 23</t>
  </si>
  <si>
    <t>952000001</t>
  </si>
  <si>
    <t>Demontáž elektro zařízení - rozvodnice, osvětlení,spínače- odhad</t>
  </si>
  <si>
    <t>A1 : 2</t>
  </si>
  <si>
    <t>A4 : 2</t>
  </si>
  <si>
    <t>979087112R00</t>
  </si>
  <si>
    <t>Nakládání suti na dopravní prostředky</t>
  </si>
  <si>
    <t>A1 : 2,586</t>
  </si>
  <si>
    <t>A2 : 0,98</t>
  </si>
  <si>
    <t>A3 : 0,25+1,17+0,585+0,03+0,05+0,026+0,0415+0,48</t>
  </si>
  <si>
    <t>A4 : 0,5+2,632+1,128+0,1+0,07</t>
  </si>
  <si>
    <t>B : 0,07+0,15+0,6+0,3+0,285+0,022+2,28+3,542+0,198</t>
  </si>
  <si>
    <t>C : 2,66+0,08+0,05+2,184+0,034+0,05+0,07</t>
  </si>
  <si>
    <t>979011211R00</t>
  </si>
  <si>
    <t>Svislá doprava suti a vybouraných hmot nošením Svislá doprava suti a vybour. hmot za 2.NP nošením</t>
  </si>
  <si>
    <t>A3 : 2,6325</t>
  </si>
  <si>
    <t>A4 : 4,43</t>
  </si>
  <si>
    <t>B : 7,447</t>
  </si>
  <si>
    <t>C : 5,128</t>
  </si>
  <si>
    <t>979011219R00</t>
  </si>
  <si>
    <t>Svislá doprava suti a vybouraných hmot nošením Přípl.k svislé dopr.suti za každé další NP nošením</t>
  </si>
  <si>
    <t>979081111R00</t>
  </si>
  <si>
    <t>Odvoz suti a vybouraných hmot na skládku do 1 km</t>
  </si>
  <si>
    <t>Včetně naložení na dopravní prostředek a složení na skládku, bez poplatku za skládku.</t>
  </si>
  <si>
    <t>A4 : 4,43+24,3</t>
  </si>
  <si>
    <t>979081121R00</t>
  </si>
  <si>
    <t>Odvoz suti a vybouraných hmot na skládku Příplatek k odvozu za každý další 1 km</t>
  </si>
  <si>
    <t>A1 skládka Tisová 5,9 km : 2,586*5</t>
  </si>
  <si>
    <t>A2 : 0,98*5</t>
  </si>
  <si>
    <t>A3 : 2,6325*5</t>
  </si>
  <si>
    <t>A4 : (4,43+24,3)*5</t>
  </si>
  <si>
    <t>B : 7,447*5</t>
  </si>
  <si>
    <t>C : 5,128*0,05</t>
  </si>
  <si>
    <t>979082111R00</t>
  </si>
  <si>
    <t>Vnitrostaveništní doprava suti a vybouraných hmot Vnitrostaveništní doprava suti do 10 m</t>
  </si>
  <si>
    <t>979082121R00</t>
  </si>
  <si>
    <t>Vnitrostaveništní doprava suti a vybouraných hmot Příplatek k vnitrost. dopravě suti za dalších 5 m</t>
  </si>
  <si>
    <t>979083117R00</t>
  </si>
  <si>
    <t>na skládku do 6000 m</t>
  </si>
  <si>
    <t>V položce jsou zakalkulovány i náklady na naložení suti na dopravní prostředek a složení.</t>
  </si>
  <si>
    <t>odečtena tonáž materiálu použitého k zásypům : 317,555-145,4</t>
  </si>
  <si>
    <t>155,375-29,4</t>
  </si>
  <si>
    <t>(360,945+29,75+3,57+38,877+46,754)-145</t>
  </si>
  <si>
    <t>(1014,75+124,64+68,306)-386,6</t>
  </si>
  <si>
    <t>(12,6+8,418+19,278+1188,2)-118</t>
  </si>
  <si>
    <t>(486,85+109,173+1,202+6,664+2,142+2,41)-78,8</t>
  </si>
  <si>
    <t>979990001</t>
  </si>
  <si>
    <t>Poplatek za skládku ostatního odpadu, komunální odpad</t>
  </si>
  <si>
    <t>A1 : 0,465</t>
  </si>
  <si>
    <t>A3 : 0,25+0,026</t>
  </si>
  <si>
    <t>A4 : 0,5</t>
  </si>
  <si>
    <t>B : 0,15+0,6+0,3+0,285+0,022+0,198</t>
  </si>
  <si>
    <t>C : 0,034+0,05</t>
  </si>
  <si>
    <t>979990002</t>
  </si>
  <si>
    <t>Poplatek za skládku nebezpečný odpad - zářivky, barvy, obaly, polystyren ......</t>
  </si>
  <si>
    <t>A1 : 0,1</t>
  </si>
  <si>
    <t>A2 : 0</t>
  </si>
  <si>
    <t>A3 : 0</t>
  </si>
  <si>
    <t>A4 : 0,1</t>
  </si>
  <si>
    <t>B : 0,07</t>
  </si>
  <si>
    <t>C : 0,07</t>
  </si>
  <si>
    <t>979990003</t>
  </si>
  <si>
    <t>Poplatek za skládku suti - asfaltové pásy</t>
  </si>
  <si>
    <t>A1 : 0,636</t>
  </si>
  <si>
    <t>A3 : 0,48</t>
  </si>
  <si>
    <t>A4 : 1,128</t>
  </si>
  <si>
    <t>B : 3,542</t>
  </si>
  <si>
    <t>C : 2,184</t>
  </si>
  <si>
    <t>979990009</t>
  </si>
  <si>
    <t>Zápočet - Poplatek - kovový šrot</t>
  </si>
  <si>
    <t>A3 : 1+0,17+0,585+0,03+0,05</t>
  </si>
  <si>
    <t>A4 : 24,3+0,07</t>
  </si>
  <si>
    <t>B : 2,28</t>
  </si>
  <si>
    <t>C : 2,66+0,08+0,05</t>
  </si>
  <si>
    <t>979990101R00</t>
  </si>
  <si>
    <t>Poplatek za skládku suti - stavební suť</t>
  </si>
  <si>
    <t>stavební suť : 172,155</t>
  </si>
  <si>
    <t>A2 : 155,375-29,4</t>
  </si>
  <si>
    <t>A3 : 334,896</t>
  </si>
  <si>
    <t>A4 : 821,096</t>
  </si>
  <si>
    <t>B : 1110,496</t>
  </si>
  <si>
    <t>C : 529,64</t>
  </si>
  <si>
    <t>979990201R00</t>
  </si>
  <si>
    <t>Poplatek za skládku suti -azbestocementové výrobky</t>
  </si>
  <si>
    <t>krytina : 1,48</t>
  </si>
  <si>
    <t>odvětrání kan : 0,005*3,2</t>
  </si>
  <si>
    <t>komínová vložka : 0,005*8,3</t>
  </si>
  <si>
    <t>A4 : 2,632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</si>
  <si>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</si>
  <si>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</si>
  <si>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</si>
  <si>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450</t>
  </si>
  <si>
    <t>111251115R00</t>
  </si>
  <si>
    <t>Drcení ořezaných větví průměr přes 100 do 150 mm</t>
  </si>
  <si>
    <t>strojně, s odvozem dřevní drtě do 20 km a se složením,</t>
  </si>
  <si>
    <t>80001</t>
  </si>
  <si>
    <t>Výkop, obnažení,přerušení, zaslepení, obetonování, zpětný zásyp, hutnění - přípojka kanalizace</t>
  </si>
  <si>
    <t>3 kusy : 3</t>
  </si>
  <si>
    <t>80002</t>
  </si>
  <si>
    <t>Výkop, obnažení,přerušení, zaslepení, obetonování, zpětný zásyp, hutnění - přípojka užit.vody z Ohře</t>
  </si>
  <si>
    <t>2 kusy : 2</t>
  </si>
  <si>
    <t>80003</t>
  </si>
  <si>
    <t>Obnažení,přerušení, zaslepení, obetonování jakéhokoli konce kanalizace v prostoru dem.prací</t>
  </si>
  <si>
    <t>10 ks : 10</t>
  </si>
  <si>
    <t>80004</t>
  </si>
  <si>
    <t>Odpojení přípojky vody na řadu v komunikaci</t>
  </si>
  <si>
    <t>Řezání asfaltu 1,5*4 : 3</t>
  </si>
  <si>
    <t xml:space="preserve">Výkop 6m3 : </t>
  </si>
  <si>
    <t xml:space="preserve">pažení, zpětný hutněný zásyp, podsyp, živ kryt 1,5*1,5m : </t>
  </si>
  <si>
    <t xml:space="preserve">poplatky spojené s odpojením VOSS : </t>
  </si>
  <si>
    <t xml:space="preserve">samotné odpojení provede VOSS Sokolov : </t>
  </si>
  <si>
    <t>99901</t>
  </si>
  <si>
    <t>Zkouška odtoku vody z 1PP a šachet</t>
  </si>
  <si>
    <t>budova A1  1PP 16,2 M2 : 1</t>
  </si>
  <si>
    <t>budova A3  1PP 19,2 M2 : 1</t>
  </si>
  <si>
    <t>budova A4 1PP, šachta S1-S4 60,5 M2 : 1</t>
  </si>
  <si>
    <t>budova B2 1PP 43,5 M2 : 1</t>
  </si>
  <si>
    <t>Poplatky - vytýčení sítí SŽDC + odpojení cca.2000,-</t>
  </si>
  <si>
    <t>99902</t>
  </si>
  <si>
    <t>Poplatky - vytýčení/stanovení ochranného pásma podzemních sítí RWE</t>
  </si>
  <si>
    <t>99903</t>
  </si>
  <si>
    <t>Poplatky - vytýčení/stanovení ochranného pásma podzemních sítí CETIN</t>
  </si>
  <si>
    <t>99904</t>
  </si>
  <si>
    <t>Poplatky - vytýčení/stanovení ochranného pásma podzemních sítí ČEZ</t>
  </si>
  <si>
    <t>99905</t>
  </si>
  <si>
    <t>Poplatky - souhlas Krajského úřadu Karlovy Vary s využitím stav.recyklátu</t>
  </si>
  <si>
    <t>99906</t>
  </si>
  <si>
    <t>Poplatky - stanovení obsahu škodlivin stavební suti - výluhové zkoušky A,B,C</t>
  </si>
  <si>
    <t>120001101</t>
  </si>
  <si>
    <t>Příplatek za ztížení vykopávky v blízkosti podzemního vedení</t>
  </si>
  <si>
    <t>POL1_1</t>
  </si>
  <si>
    <t>151201101R00</t>
  </si>
  <si>
    <t>Zřízení pažení a rozepření stěn rýh zátažné, hloubky do 2 m</t>
  </si>
  <si>
    <t>pro podzemní vedení pro všechny šířky rýhy,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</si>
  <si>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</si>
  <si>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</si>
  <si>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</si>
  <si>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</si>
  <si>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</si>
  <si>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</si>
  <si>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583311001R</t>
  </si>
  <si>
    <t>kamenivo přírodní těžené frakce 0,0 až 2,0 mm; třída tříděné; Jihomoravský kraj</t>
  </si>
  <si>
    <t>SPCM</t>
  </si>
  <si>
    <t>POL3_1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</si>
  <si>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</si>
  <si>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</si>
  <si>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</si>
  <si>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583312004R</t>
  </si>
  <si>
    <t>kamenivo přírodní těžené frakce 0,0 až 4,0 mm; třída B; Jihomoravský kraj</t>
  </si>
  <si>
    <t>451572111R00</t>
  </si>
  <si>
    <t>Lože pod potrubí, stoky a drobné objekty z kameniva drobného těženého 0÷4 mm</t>
  </si>
  <si>
    <t>827-1</t>
  </si>
  <si>
    <t>v otevřeném výkopu,</t>
  </si>
  <si>
    <t>899721111</t>
  </si>
  <si>
    <t>Signalizační vodič DN do 150 mm na potrubí PVC</t>
  </si>
  <si>
    <t>899722113</t>
  </si>
  <si>
    <t>Krytí potrubí z plastů výstražnou fólií z PVC 34cm</t>
  </si>
  <si>
    <t>230084066</t>
  </si>
  <si>
    <t>Demontáž potrubí do šrotu do 1000 kg D 108 mm, tl 4,0 mm</t>
  </si>
  <si>
    <t>230170003</t>
  </si>
  <si>
    <t>Tlakové zkoušky těsnosti potrubí - příprava DN do 125</t>
  </si>
  <si>
    <t>sada</t>
  </si>
  <si>
    <t>230170013</t>
  </si>
  <si>
    <t>Tlakové zkoušky těsnosti potrubí - zkouška DN do 125</t>
  </si>
  <si>
    <t>230200158</t>
  </si>
  <si>
    <t>Dodatečné osazení trubních dílů přivařovacích DN 100</t>
  </si>
  <si>
    <t>140110760</t>
  </si>
  <si>
    <t>trubka ocelová bezešvá hladká jakost 11 353, 108 x 4,0 mm</t>
  </si>
  <si>
    <t>230200311</t>
  </si>
  <si>
    <t>Jednostranné přerušení průtoku plynu za použití balonu potrubí DN do 125 mm</t>
  </si>
  <si>
    <t>286010001</t>
  </si>
  <si>
    <t>Dodávka stoplovací tvarovky TDW DN 100 s obtokem</t>
  </si>
  <si>
    <t>230205035</t>
  </si>
  <si>
    <t>Montáž potrubí plastového svařované na tupo nebo elektrospojkou, D 50 mm, tl. stěny  4,6 mm</t>
  </si>
  <si>
    <t>286139130</t>
  </si>
  <si>
    <t>potrubí plynovodní PE 100 SDR 11,6-0,4 MPa, návin 100 m, tyče 6m, 50 x 4,6 mm</t>
  </si>
  <si>
    <t>1,5*1,1 'Přepočtené koeficientem množství</t>
  </si>
  <si>
    <t>230205235</t>
  </si>
  <si>
    <t>Montáž trubního dílu PE potrubí svařovaného na tupo nebo elektrospojkou D 50 mm, tl.stěny 4,5 mm</t>
  </si>
  <si>
    <t>286149330</t>
  </si>
  <si>
    <t>elektrokoleno 90°, PE 100, PN 16, d 50</t>
  </si>
  <si>
    <t>230209901</t>
  </si>
  <si>
    <t>Vodivé propojení obtoku</t>
  </si>
  <si>
    <t>230990001</t>
  </si>
  <si>
    <t>Revize</t>
  </si>
  <si>
    <t>230990002</t>
  </si>
  <si>
    <t>Nátěr a doizolování potrubí a tvarovek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</si>
</sst>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Fxlt3f1103LNEitfcpWfmuICiKA5eTmDf8dHwJpAGDEIv2Z78UIjjh1Exp9h+mF/U+jIs8Q3Lmuc5yBIPhPP+Q==" saltValue="Rpi10QFnOCNdW0RrBPU2C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86" t="s">
        <v>41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42</v>
      </c>
      <c r="C5" s="4"/>
      <c r="D5" s="116" t="s">
        <v>46</v>
      </c>
      <c r="E5" s="24"/>
      <c r="F5" s="24"/>
      <c r="G5" s="24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6"/>
      <c r="C6" s="24"/>
      <c r="D6" s="116" t="s">
        <v>47</v>
      </c>
      <c r="E6" s="24"/>
      <c r="F6" s="24"/>
      <c r="G6" s="24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7"/>
      <c r="C7" s="25"/>
      <c r="D7" s="118" t="s">
        <v>49</v>
      </c>
      <c r="E7" s="117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119" t="s">
        <v>52</v>
      </c>
      <c r="E8" s="4"/>
      <c r="F8" s="4"/>
      <c r="G8" s="40"/>
      <c r="H8" s="26" t="s">
        <v>40</v>
      </c>
      <c r="I8" s="116" t="s">
        <v>54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0"/>
      <c r="H9" s="26" t="s">
        <v>34</v>
      </c>
      <c r="I9" s="116" t="s">
        <v>55</v>
      </c>
      <c r="J9" s="10"/>
    </row>
    <row r="10" spans="1:15" ht="15.75" hidden="1" customHeight="1" x14ac:dyDescent="0.2">
      <c r="A10" s="3"/>
      <c r="B10" s="46"/>
      <c r="C10" s="25"/>
      <c r="D10" s="121" t="s">
        <v>49</v>
      </c>
      <c r="E10" s="120" t="s">
        <v>48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 t="s">
        <v>43</v>
      </c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92"/>
      <c r="F15" s="92"/>
      <c r="G15" s="93"/>
      <c r="H15" s="93"/>
      <c r="I15" s="93" t="s">
        <v>29</v>
      </c>
      <c r="J15" s="94"/>
    </row>
    <row r="16" spans="1:15" ht="23.25" customHeight="1" x14ac:dyDescent="0.2">
      <c r="A16" s="190" t="s">
        <v>24</v>
      </c>
      <c r="B16" s="51" t="s">
        <v>24</v>
      </c>
      <c r="C16" s="52"/>
      <c r="D16" s="53"/>
      <c r="E16" s="79"/>
      <c r="F16" s="80"/>
      <c r="G16" s="79"/>
      <c r="H16" s="80"/>
      <c r="I16" s="79">
        <f>SUMIF(F53:F72,A16,I53:I72)+SUMIF(F53:F72,"PSU",I53:I72)</f>
        <v>0</v>
      </c>
      <c r="J16" s="81"/>
    </row>
    <row r="17" spans="1:10" ht="23.25" customHeight="1" x14ac:dyDescent="0.2">
      <c r="A17" s="190" t="s">
        <v>25</v>
      </c>
      <c r="B17" s="51" t="s">
        <v>25</v>
      </c>
      <c r="C17" s="52"/>
      <c r="D17" s="53"/>
      <c r="E17" s="79"/>
      <c r="F17" s="80"/>
      <c r="G17" s="79"/>
      <c r="H17" s="80"/>
      <c r="I17" s="79">
        <f>SUMIF(F53:F72,A17,I53:I72)</f>
        <v>0</v>
      </c>
      <c r="J17" s="81"/>
    </row>
    <row r="18" spans="1:10" ht="23.25" customHeight="1" x14ac:dyDescent="0.2">
      <c r="A18" s="190" t="s">
        <v>26</v>
      </c>
      <c r="B18" s="51" t="s">
        <v>26</v>
      </c>
      <c r="C18" s="52"/>
      <c r="D18" s="53"/>
      <c r="E18" s="79"/>
      <c r="F18" s="80"/>
      <c r="G18" s="79"/>
      <c r="H18" s="80"/>
      <c r="I18" s="79">
        <f>SUMIF(F53:F72,A18,I53:I72)</f>
        <v>0</v>
      </c>
      <c r="J18" s="81"/>
    </row>
    <row r="19" spans="1:10" ht="23.25" customHeight="1" x14ac:dyDescent="0.2">
      <c r="A19" s="190" t="s">
        <v>107</v>
      </c>
      <c r="B19" s="51" t="s">
        <v>27</v>
      </c>
      <c r="C19" s="52"/>
      <c r="D19" s="53"/>
      <c r="E19" s="79"/>
      <c r="F19" s="80"/>
      <c r="G19" s="79"/>
      <c r="H19" s="80"/>
      <c r="I19" s="79">
        <f>SUMIF(F53:F72,A19,I53:I72)</f>
        <v>0</v>
      </c>
      <c r="J19" s="81"/>
    </row>
    <row r="20" spans="1:10" ht="23.25" customHeight="1" x14ac:dyDescent="0.2">
      <c r="A20" s="190" t="s">
        <v>108</v>
      </c>
      <c r="B20" s="51" t="s">
        <v>28</v>
      </c>
      <c r="C20" s="52"/>
      <c r="D20" s="53"/>
      <c r="E20" s="79"/>
      <c r="F20" s="80"/>
      <c r="G20" s="79"/>
      <c r="H20" s="80"/>
      <c r="I20" s="79">
        <f>SUMIF(F53:F72,A20,I53:I72)</f>
        <v>0</v>
      </c>
      <c r="J20" s="81"/>
    </row>
    <row r="21" spans="1:10" ht="23.25" customHeight="1" x14ac:dyDescent="0.2">
      <c r="A21" s="3"/>
      <c r="B21" s="68" t="s">
        <v>29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43381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/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56</v>
      </c>
      <c r="C39" s="143"/>
      <c r="D39" s="144"/>
      <c r="E39" s="144"/>
      <c r="F39" s="145">
        <f>'SO-01 1 Naklady'!AE41+'SO-02 1 Pol'!AE505+'SO-02 2 Pol'!AE54+'SO-02 3 Pol'!AE73</f>
        <v>0</v>
      </c>
      <c r="G39" s="146">
        <f>'SO-01 1 Naklady'!AF41+'SO-02 1 Pol'!AF505+'SO-02 2 Pol'!AF54+'SO-02 3 Pol'!AF73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57</v>
      </c>
      <c r="C40" s="150" t="s">
        <v>58</v>
      </c>
      <c r="D40" s="151"/>
      <c r="E40" s="151"/>
      <c r="F40" s="152">
        <f>'SO-01 1 Naklady'!AE41</f>
        <v>0</v>
      </c>
      <c r="G40" s="153">
        <f>'SO-01 1 Naklady'!AF41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59</v>
      </c>
      <c r="C41" s="143" t="s">
        <v>58</v>
      </c>
      <c r="D41" s="144"/>
      <c r="E41" s="144"/>
      <c r="F41" s="156">
        <f>'SO-01 1 Naklady'!AE41</f>
        <v>0</v>
      </c>
      <c r="G41" s="147">
        <f>'SO-01 1 Naklady'!AF41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2</v>
      </c>
      <c r="B42" s="149" t="s">
        <v>60</v>
      </c>
      <c r="C42" s="150" t="s">
        <v>61</v>
      </c>
      <c r="D42" s="151"/>
      <c r="E42" s="151"/>
      <c r="F42" s="152">
        <f>'SO-02 1 Pol'!AE505+'SO-02 2 Pol'!AE54+'SO-02 3 Pol'!AE73</f>
        <v>0</v>
      </c>
      <c r="G42" s="153">
        <f>'SO-02 1 Pol'!AF505+'SO-02 2 Pol'!AF54+'SO-02 3 Pol'!AF73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2">
        <v>3</v>
      </c>
      <c r="B43" s="155" t="s">
        <v>59</v>
      </c>
      <c r="C43" s="143" t="s">
        <v>62</v>
      </c>
      <c r="D43" s="144"/>
      <c r="E43" s="144"/>
      <c r="F43" s="156">
        <f>'SO-02 1 Pol'!AE505</f>
        <v>0</v>
      </c>
      <c r="G43" s="147">
        <f>'SO-02 1 Pol'!AF505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2">
        <v>3</v>
      </c>
      <c r="B44" s="155" t="s">
        <v>63</v>
      </c>
      <c r="C44" s="143" t="s">
        <v>64</v>
      </c>
      <c r="D44" s="144"/>
      <c r="E44" s="144"/>
      <c r="F44" s="156">
        <f>'SO-02 2 Pol'!AE54</f>
        <v>0</v>
      </c>
      <c r="G44" s="147">
        <f>'SO-02 2 Pol'!AF54</f>
        <v>0</v>
      </c>
      <c r="H44" s="147">
        <f>(F44*SazbaDPH1/100)+(G44*SazbaDPH2/100)</f>
        <v>0</v>
      </c>
      <c r="I44" s="147">
        <f>F44+G44+H44</f>
        <v>0</v>
      </c>
      <c r="J44" s="148" t="str">
        <f>IF(CenaCelkemVypocet=0,"",I44/CenaCelkemVypocet*100)</f>
        <v/>
      </c>
    </row>
    <row r="45" spans="1:10" ht="25.5" customHeight="1" x14ac:dyDescent="0.2">
      <c r="A45" s="132">
        <v>3</v>
      </c>
      <c r="B45" s="155" t="s">
        <v>65</v>
      </c>
      <c r="C45" s="143" t="s">
        <v>66</v>
      </c>
      <c r="D45" s="144"/>
      <c r="E45" s="144"/>
      <c r="F45" s="156">
        <f>'SO-02 3 Pol'!AE73</f>
        <v>0</v>
      </c>
      <c r="G45" s="147">
        <f>'SO-02 3 Pol'!AF73</f>
        <v>0</v>
      </c>
      <c r="H45" s="147">
        <f>(F45*SazbaDPH1/100)+(G45*SazbaDPH2/100)</f>
        <v>0</v>
      </c>
      <c r="I45" s="147">
        <f>F45+G45+H45</f>
        <v>0</v>
      </c>
      <c r="J45" s="148" t="str">
        <f>IF(CenaCelkemVypocet=0,"",I45/CenaCelkemVypocet*100)</f>
        <v/>
      </c>
    </row>
    <row r="46" spans="1:10" ht="25.5" customHeight="1" x14ac:dyDescent="0.2">
      <c r="A46" s="132"/>
      <c r="B46" s="157" t="s">
        <v>67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75" x14ac:dyDescent="0.25">
      <c r="B50" s="172" t="s">
        <v>69</v>
      </c>
    </row>
    <row r="52" spans="1:10" ht="25.5" customHeight="1" x14ac:dyDescent="0.2">
      <c r="A52" s="173"/>
      <c r="B52" s="176" t="s">
        <v>17</v>
      </c>
      <c r="C52" s="176" t="s">
        <v>5</v>
      </c>
      <c r="D52" s="177"/>
      <c r="E52" s="177"/>
      <c r="F52" s="178" t="s">
        <v>70</v>
      </c>
      <c r="G52" s="178"/>
      <c r="H52" s="178"/>
      <c r="I52" s="178" t="s">
        <v>29</v>
      </c>
      <c r="J52" s="178" t="s">
        <v>0</v>
      </c>
    </row>
    <row r="53" spans="1:10" ht="25.5" customHeight="1" x14ac:dyDescent="0.2">
      <c r="A53" s="174"/>
      <c r="B53" s="179" t="s">
        <v>59</v>
      </c>
      <c r="C53" s="180" t="s">
        <v>71</v>
      </c>
      <c r="D53" s="181"/>
      <c r="E53" s="181"/>
      <c r="F53" s="186" t="s">
        <v>24</v>
      </c>
      <c r="G53" s="187"/>
      <c r="H53" s="187"/>
      <c r="I53" s="187">
        <f>'SO-02 1 Pol'!G8+'SO-02 2 Pol'!G8+'SO-02 3 Pol'!G8</f>
        <v>0</v>
      </c>
      <c r="J53" s="184" t="str">
        <f>IF(I73=0,"",I53/I73*100)</f>
        <v/>
      </c>
    </row>
    <row r="54" spans="1:10" ht="25.5" customHeight="1" x14ac:dyDescent="0.2">
      <c r="A54" s="174"/>
      <c r="B54" s="179" t="s">
        <v>72</v>
      </c>
      <c r="C54" s="180" t="s">
        <v>73</v>
      </c>
      <c r="D54" s="181"/>
      <c r="E54" s="181"/>
      <c r="F54" s="186" t="s">
        <v>24</v>
      </c>
      <c r="G54" s="187"/>
      <c r="H54" s="187"/>
      <c r="I54" s="187">
        <f>'SO-02 3 Pol'!G42</f>
        <v>0</v>
      </c>
      <c r="J54" s="184" t="str">
        <f>IF(I73=0,"",I54/I73*100)</f>
        <v/>
      </c>
    </row>
    <row r="55" spans="1:10" ht="25.5" customHeight="1" x14ac:dyDescent="0.2">
      <c r="A55" s="174"/>
      <c r="B55" s="179" t="s">
        <v>74</v>
      </c>
      <c r="C55" s="180" t="s">
        <v>75</v>
      </c>
      <c r="D55" s="181"/>
      <c r="E55" s="181"/>
      <c r="F55" s="186" t="s">
        <v>24</v>
      </c>
      <c r="G55" s="187"/>
      <c r="H55" s="187"/>
      <c r="I55" s="187">
        <f>'SO-02 1 Pol'!G134+'SO-02 3 Pol'!G33</f>
        <v>0</v>
      </c>
      <c r="J55" s="184" t="str">
        <f>IF(I73=0,"",I55/I73*100)</f>
        <v/>
      </c>
    </row>
    <row r="56" spans="1:10" ht="25.5" customHeight="1" x14ac:dyDescent="0.2">
      <c r="A56" s="174"/>
      <c r="B56" s="179" t="s">
        <v>76</v>
      </c>
      <c r="C56" s="180" t="s">
        <v>77</v>
      </c>
      <c r="D56" s="181"/>
      <c r="E56" s="181"/>
      <c r="F56" s="186" t="s">
        <v>24</v>
      </c>
      <c r="G56" s="187"/>
      <c r="H56" s="187"/>
      <c r="I56" s="187">
        <f>'SO-02 1 Pol'!G155</f>
        <v>0</v>
      </c>
      <c r="J56" s="184" t="str">
        <f>IF(I73=0,"",I56/I73*100)</f>
        <v/>
      </c>
    </row>
    <row r="57" spans="1:10" ht="25.5" customHeight="1" x14ac:dyDescent="0.2">
      <c r="A57" s="174"/>
      <c r="B57" s="179" t="s">
        <v>78</v>
      </c>
      <c r="C57" s="180" t="s">
        <v>79</v>
      </c>
      <c r="D57" s="181"/>
      <c r="E57" s="181"/>
      <c r="F57" s="186" t="s">
        <v>24</v>
      </c>
      <c r="G57" s="187"/>
      <c r="H57" s="187"/>
      <c r="I57" s="187">
        <f>'SO-02 2 Pol'!G16+'SO-02 3 Pol'!G37</f>
        <v>0</v>
      </c>
      <c r="J57" s="184" t="str">
        <f>IF(I73=0,"",I57/I73*100)</f>
        <v/>
      </c>
    </row>
    <row r="58" spans="1:10" ht="25.5" customHeight="1" x14ac:dyDescent="0.2">
      <c r="A58" s="174"/>
      <c r="B58" s="179" t="s">
        <v>80</v>
      </c>
      <c r="C58" s="180" t="s">
        <v>81</v>
      </c>
      <c r="D58" s="181"/>
      <c r="E58" s="181"/>
      <c r="F58" s="186" t="s">
        <v>24</v>
      </c>
      <c r="G58" s="187"/>
      <c r="H58" s="187"/>
      <c r="I58" s="187">
        <f>'SO-02 2 Pol'!G33</f>
        <v>0</v>
      </c>
      <c r="J58" s="184" t="str">
        <f>IF(I73=0,"",I58/I73*100)</f>
        <v/>
      </c>
    </row>
    <row r="59" spans="1:10" ht="25.5" customHeight="1" x14ac:dyDescent="0.2">
      <c r="A59" s="174"/>
      <c r="B59" s="179" t="s">
        <v>82</v>
      </c>
      <c r="C59" s="180" t="s">
        <v>83</v>
      </c>
      <c r="D59" s="181"/>
      <c r="E59" s="181"/>
      <c r="F59" s="186" t="s">
        <v>24</v>
      </c>
      <c r="G59" s="187"/>
      <c r="H59" s="187"/>
      <c r="I59" s="187">
        <f>'SO-02 1 Pol'!G165</f>
        <v>0</v>
      </c>
      <c r="J59" s="184" t="str">
        <f>IF(I73=0,"",I59/I73*100)</f>
        <v/>
      </c>
    </row>
    <row r="60" spans="1:10" ht="25.5" customHeight="1" x14ac:dyDescent="0.2">
      <c r="A60" s="174"/>
      <c r="B60" s="179" t="s">
        <v>84</v>
      </c>
      <c r="C60" s="180" t="s">
        <v>85</v>
      </c>
      <c r="D60" s="181"/>
      <c r="E60" s="181"/>
      <c r="F60" s="186" t="s">
        <v>24</v>
      </c>
      <c r="G60" s="187"/>
      <c r="H60" s="187"/>
      <c r="I60" s="187">
        <f>'SO-02 1 Pol'!G179</f>
        <v>0</v>
      </c>
      <c r="J60" s="184" t="str">
        <f>IF(I73=0,"",I60/I73*100)</f>
        <v/>
      </c>
    </row>
    <row r="61" spans="1:10" ht="25.5" customHeight="1" x14ac:dyDescent="0.2">
      <c r="A61" s="174"/>
      <c r="B61" s="179" t="s">
        <v>86</v>
      </c>
      <c r="C61" s="180" t="s">
        <v>87</v>
      </c>
      <c r="D61" s="181"/>
      <c r="E61" s="181"/>
      <c r="F61" s="186" t="s">
        <v>24</v>
      </c>
      <c r="G61" s="187"/>
      <c r="H61" s="187"/>
      <c r="I61" s="187">
        <f>'SO-02 1 Pol'!G201</f>
        <v>0</v>
      </c>
      <c r="J61" s="184" t="str">
        <f>IF(I73=0,"",I61/I73*100)</f>
        <v/>
      </c>
    </row>
    <row r="62" spans="1:10" ht="25.5" customHeight="1" x14ac:dyDescent="0.2">
      <c r="A62" s="174"/>
      <c r="B62" s="179" t="s">
        <v>88</v>
      </c>
      <c r="C62" s="180" t="s">
        <v>89</v>
      </c>
      <c r="D62" s="181"/>
      <c r="E62" s="181"/>
      <c r="F62" s="186" t="s">
        <v>24</v>
      </c>
      <c r="G62" s="187"/>
      <c r="H62" s="187"/>
      <c r="I62" s="187">
        <f>'SO-02 1 Pol'!G290</f>
        <v>0</v>
      </c>
      <c r="J62" s="184" t="str">
        <f>IF(I73=0,"",I62/I73*100)</f>
        <v/>
      </c>
    </row>
    <row r="63" spans="1:10" ht="25.5" customHeight="1" x14ac:dyDescent="0.2">
      <c r="A63" s="174"/>
      <c r="B63" s="179" t="s">
        <v>90</v>
      </c>
      <c r="C63" s="180" t="s">
        <v>91</v>
      </c>
      <c r="D63" s="181"/>
      <c r="E63" s="181"/>
      <c r="F63" s="186" t="s">
        <v>25</v>
      </c>
      <c r="G63" s="187"/>
      <c r="H63" s="187"/>
      <c r="I63" s="187">
        <f>'SO-02 1 Pol'!G293</f>
        <v>0</v>
      </c>
      <c r="J63" s="184" t="str">
        <f>IF(I73=0,"",I63/I73*100)</f>
        <v/>
      </c>
    </row>
    <row r="64" spans="1:10" ht="25.5" customHeight="1" x14ac:dyDescent="0.2">
      <c r="A64" s="174"/>
      <c r="B64" s="179" t="s">
        <v>92</v>
      </c>
      <c r="C64" s="180" t="s">
        <v>93</v>
      </c>
      <c r="D64" s="181"/>
      <c r="E64" s="181"/>
      <c r="F64" s="186" t="s">
        <v>25</v>
      </c>
      <c r="G64" s="187"/>
      <c r="H64" s="187"/>
      <c r="I64" s="187">
        <f>'SO-02 1 Pol'!G304</f>
        <v>0</v>
      </c>
      <c r="J64" s="184" t="str">
        <f>IF(I73=0,"",I64/I73*100)</f>
        <v/>
      </c>
    </row>
    <row r="65" spans="1:10" ht="25.5" customHeight="1" x14ac:dyDescent="0.2">
      <c r="A65" s="174"/>
      <c r="B65" s="179" t="s">
        <v>94</v>
      </c>
      <c r="C65" s="180" t="s">
        <v>95</v>
      </c>
      <c r="D65" s="181"/>
      <c r="E65" s="181"/>
      <c r="F65" s="186" t="s">
        <v>25</v>
      </c>
      <c r="G65" s="187"/>
      <c r="H65" s="187"/>
      <c r="I65" s="187">
        <f>'SO-02 1 Pol'!G324</f>
        <v>0</v>
      </c>
      <c r="J65" s="184" t="str">
        <f>IF(I73=0,"",I65/I73*100)</f>
        <v/>
      </c>
    </row>
    <row r="66" spans="1:10" ht="25.5" customHeight="1" x14ac:dyDescent="0.2">
      <c r="A66" s="174"/>
      <c r="B66" s="179" t="s">
        <v>96</v>
      </c>
      <c r="C66" s="180" t="s">
        <v>97</v>
      </c>
      <c r="D66" s="181"/>
      <c r="E66" s="181"/>
      <c r="F66" s="186" t="s">
        <v>25</v>
      </c>
      <c r="G66" s="187"/>
      <c r="H66" s="187"/>
      <c r="I66" s="187">
        <f>'SO-02 1 Pol'!G340</f>
        <v>0</v>
      </c>
      <c r="J66" s="184" t="str">
        <f>IF(I73=0,"",I66/I73*100)</f>
        <v/>
      </c>
    </row>
    <row r="67" spans="1:10" ht="25.5" customHeight="1" x14ac:dyDescent="0.2">
      <c r="A67" s="174"/>
      <c r="B67" s="179" t="s">
        <v>98</v>
      </c>
      <c r="C67" s="180" t="s">
        <v>99</v>
      </c>
      <c r="D67" s="181"/>
      <c r="E67" s="181"/>
      <c r="F67" s="186" t="s">
        <v>25</v>
      </c>
      <c r="G67" s="187"/>
      <c r="H67" s="187"/>
      <c r="I67" s="187">
        <f>'SO-02 1 Pol'!G346</f>
        <v>0</v>
      </c>
      <c r="J67" s="184" t="str">
        <f>IF(I73=0,"",I67/I73*100)</f>
        <v/>
      </c>
    </row>
    <row r="68" spans="1:10" ht="25.5" customHeight="1" x14ac:dyDescent="0.2">
      <c r="A68" s="174"/>
      <c r="B68" s="179" t="s">
        <v>100</v>
      </c>
      <c r="C68" s="180" t="s">
        <v>101</v>
      </c>
      <c r="D68" s="181"/>
      <c r="E68" s="181"/>
      <c r="F68" s="186" t="s">
        <v>25</v>
      </c>
      <c r="G68" s="187"/>
      <c r="H68" s="187"/>
      <c r="I68" s="187">
        <f>'SO-02 1 Pol'!G368</f>
        <v>0</v>
      </c>
      <c r="J68" s="184" t="str">
        <f>IF(I73=0,"",I68/I73*100)</f>
        <v/>
      </c>
    </row>
    <row r="69" spans="1:10" ht="25.5" customHeight="1" x14ac:dyDescent="0.2">
      <c r="A69" s="174"/>
      <c r="B69" s="179" t="s">
        <v>102</v>
      </c>
      <c r="C69" s="180" t="s">
        <v>103</v>
      </c>
      <c r="D69" s="181"/>
      <c r="E69" s="181"/>
      <c r="F69" s="186" t="s">
        <v>26</v>
      </c>
      <c r="G69" s="187"/>
      <c r="H69" s="187"/>
      <c r="I69" s="187">
        <f>'SO-02 1 Pol'!G376</f>
        <v>0</v>
      </c>
      <c r="J69" s="184" t="str">
        <f>IF(I73=0,"",I69/I73*100)</f>
        <v/>
      </c>
    </row>
    <row r="70" spans="1:10" ht="25.5" customHeight="1" x14ac:dyDescent="0.2">
      <c r="A70" s="174"/>
      <c r="B70" s="179" t="s">
        <v>104</v>
      </c>
      <c r="C70" s="180" t="s">
        <v>105</v>
      </c>
      <c r="D70" s="181"/>
      <c r="E70" s="181"/>
      <c r="F70" s="186" t="s">
        <v>106</v>
      </c>
      <c r="G70" s="187"/>
      <c r="H70" s="187"/>
      <c r="I70" s="187">
        <f>'SO-02 1 Pol'!G385</f>
        <v>0</v>
      </c>
      <c r="J70" s="184" t="str">
        <f>IF(I73=0,"",I70/I73*100)</f>
        <v/>
      </c>
    </row>
    <row r="71" spans="1:10" ht="25.5" customHeight="1" x14ac:dyDescent="0.2">
      <c r="A71" s="174"/>
      <c r="B71" s="179" t="s">
        <v>107</v>
      </c>
      <c r="C71" s="180" t="s">
        <v>27</v>
      </c>
      <c r="D71" s="181"/>
      <c r="E71" s="181"/>
      <c r="F71" s="186" t="s">
        <v>107</v>
      </c>
      <c r="G71" s="187"/>
      <c r="H71" s="187"/>
      <c r="I71" s="187">
        <f>'SO-01 1 Naklady'!G8</f>
        <v>0</v>
      </c>
      <c r="J71" s="184" t="str">
        <f>IF(I73=0,"",I71/I73*100)</f>
        <v/>
      </c>
    </row>
    <row r="72" spans="1:10" ht="25.5" customHeight="1" x14ac:dyDescent="0.2">
      <c r="A72" s="174"/>
      <c r="B72" s="179" t="s">
        <v>108</v>
      </c>
      <c r="C72" s="180" t="s">
        <v>28</v>
      </c>
      <c r="D72" s="181"/>
      <c r="E72" s="181"/>
      <c r="F72" s="186" t="s">
        <v>108</v>
      </c>
      <c r="G72" s="187"/>
      <c r="H72" s="187"/>
      <c r="I72" s="187">
        <f>'SO-01 1 Naklady'!G18+'SO-02 2 Pol'!G40</f>
        <v>0</v>
      </c>
      <c r="J72" s="184" t="str">
        <f>IF(I73=0,"",I72/I73*100)</f>
        <v/>
      </c>
    </row>
    <row r="73" spans="1:10" ht="25.5" customHeight="1" x14ac:dyDescent="0.2">
      <c r="A73" s="175"/>
      <c r="B73" s="182" t="s">
        <v>1</v>
      </c>
      <c r="C73" s="182"/>
      <c r="D73" s="183"/>
      <c r="E73" s="183"/>
      <c r="F73" s="188"/>
      <c r="G73" s="189"/>
      <c r="H73" s="189"/>
      <c r="I73" s="189">
        <f>SUM(I53:I72)</f>
        <v>0</v>
      </c>
      <c r="J73" s="185">
        <f>SUM(J53:J72)</f>
        <v>0</v>
      </c>
    </row>
    <row r="74" spans="1:10" x14ac:dyDescent="0.2">
      <c r="F74" s="130"/>
      <c r="G74" s="129"/>
      <c r="H74" s="130"/>
      <c r="I74" s="129"/>
      <c r="J74" s="131"/>
    </row>
    <row r="75" spans="1:10" x14ac:dyDescent="0.2">
      <c r="F75" s="130"/>
      <c r="G75" s="129"/>
      <c r="H75" s="130"/>
      <c r="I75" s="129"/>
      <c r="J75" s="131"/>
    </row>
    <row r="76" spans="1:10" x14ac:dyDescent="0.2">
      <c r="F76" s="130"/>
      <c r="G76" s="129"/>
      <c r="H76" s="130"/>
      <c r="I76" s="129"/>
      <c r="J76" s="131"/>
    </row>
  </sheetData>
  <sheetProtection algorithmName="SHA-512" hashValue="lYmCOkI6yDjFLfKTKDYWF9vDSYrb2IphXzI7J5Fvh3iQSNgzPa/5qXXw95inIDcMyYeNVTeyqKc+VhRuISj1rw==" saltValue="F1/quTkIR0bgH2UCNzswv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7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8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9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algorithmName="SHA-512" hashValue="oWe9S00qXVWoPHQjug/cPojzkQHSvBFSOtqOpjHNpT0j6lllqlTKh/QFgpi/xUCV9rnAYjW5QRIy9FM8jX6ekQ==" saltValue="D2nsLU+pUFgqA5ZtjfxmI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109</v>
      </c>
      <c r="B1" s="192"/>
      <c r="C1" s="192"/>
      <c r="D1" s="192"/>
      <c r="E1" s="192"/>
      <c r="F1" s="192"/>
      <c r="G1" s="192"/>
      <c r="AG1" t="s">
        <v>110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111</v>
      </c>
    </row>
    <row r="3" spans="1:60" ht="24.95" customHeight="1" x14ac:dyDescent="0.2">
      <c r="A3" s="193" t="s">
        <v>8</v>
      </c>
      <c r="B3" s="71" t="s">
        <v>57</v>
      </c>
      <c r="C3" s="196" t="s">
        <v>58</v>
      </c>
      <c r="D3" s="194"/>
      <c r="E3" s="194"/>
      <c r="F3" s="194"/>
      <c r="G3" s="195"/>
      <c r="AC3" s="128" t="s">
        <v>112</v>
      </c>
      <c r="AG3" t="s">
        <v>113</v>
      </c>
    </row>
    <row r="4" spans="1:60" ht="24.95" customHeight="1" x14ac:dyDescent="0.2">
      <c r="A4" s="197" t="s">
        <v>9</v>
      </c>
      <c r="B4" s="198" t="s">
        <v>59</v>
      </c>
      <c r="C4" s="199" t="s">
        <v>58</v>
      </c>
      <c r="D4" s="200"/>
      <c r="E4" s="200"/>
      <c r="F4" s="200"/>
      <c r="G4" s="201"/>
      <c r="AG4" t="s">
        <v>114</v>
      </c>
    </row>
    <row r="5" spans="1:60" x14ac:dyDescent="0.2">
      <c r="D5" s="191"/>
    </row>
    <row r="6" spans="1:60" ht="38.25" x14ac:dyDescent="0.2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29</v>
      </c>
      <c r="H6" s="206" t="s">
        <v>30</v>
      </c>
      <c r="I6" s="206" t="s">
        <v>121</v>
      </c>
      <c r="J6" s="206" t="s">
        <v>31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135</v>
      </c>
      <c r="B8" s="221" t="s">
        <v>107</v>
      </c>
      <c r="C8" s="238" t="s">
        <v>27</v>
      </c>
      <c r="D8" s="222"/>
      <c r="E8" s="223"/>
      <c r="F8" s="224"/>
      <c r="G8" s="224">
        <f>SUMIF(AG9:AG17,"&lt;&gt;NOR",G9:G17)</f>
        <v>0</v>
      </c>
      <c r="H8" s="224"/>
      <c r="I8" s="224">
        <f>SUM(I9:I17)</f>
        <v>0</v>
      </c>
      <c r="J8" s="224"/>
      <c r="K8" s="224">
        <f>SUM(K9:K17)</f>
        <v>0</v>
      </c>
      <c r="L8" s="224"/>
      <c r="M8" s="224">
        <f>SUM(M9:M17)</f>
        <v>0</v>
      </c>
      <c r="N8" s="224"/>
      <c r="O8" s="224">
        <f>SUM(O9:O17)</f>
        <v>0</v>
      </c>
      <c r="P8" s="224"/>
      <c r="Q8" s="224">
        <f>SUM(Q9:Q17)</f>
        <v>0</v>
      </c>
      <c r="R8" s="224"/>
      <c r="S8" s="224"/>
      <c r="T8" s="225"/>
      <c r="U8" s="219"/>
      <c r="V8" s="219">
        <f>SUM(V9:V17)</f>
        <v>0</v>
      </c>
      <c r="W8" s="219"/>
      <c r="AG8" t="s">
        <v>136</v>
      </c>
    </row>
    <row r="9" spans="1:60" outlineLevel="1" x14ac:dyDescent="0.2">
      <c r="A9" s="226">
        <v>1</v>
      </c>
      <c r="B9" s="227" t="s">
        <v>137</v>
      </c>
      <c r="C9" s="239" t="s">
        <v>138</v>
      </c>
      <c r="D9" s="228" t="s">
        <v>139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140</v>
      </c>
      <c r="T9" s="232" t="s">
        <v>141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142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14"/>
      <c r="B10" s="215"/>
      <c r="C10" s="240" t="s">
        <v>143</v>
      </c>
      <c r="D10" s="234"/>
      <c r="E10" s="234"/>
      <c r="F10" s="234"/>
      <c r="G10" s="234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144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3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1"/>
      <c r="D11" s="235"/>
      <c r="E11" s="235"/>
      <c r="F11" s="235"/>
      <c r="G11" s="23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145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6">
        <v>2</v>
      </c>
      <c r="B12" s="227" t="s">
        <v>146</v>
      </c>
      <c r="C12" s="239" t="s">
        <v>147</v>
      </c>
      <c r="D12" s="228" t="s">
        <v>139</v>
      </c>
      <c r="E12" s="229">
        <v>1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/>
      <c r="S12" s="231" t="s">
        <v>140</v>
      </c>
      <c r="T12" s="232" t="s">
        <v>141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142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33.75" outlineLevel="1" x14ac:dyDescent="0.2">
      <c r="A13" s="214"/>
      <c r="B13" s="215"/>
      <c r="C13" s="240" t="s">
        <v>148</v>
      </c>
      <c r="D13" s="234"/>
      <c r="E13" s="234"/>
      <c r="F13" s="234"/>
      <c r="G13" s="234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144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33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1"/>
      <c r="D14" s="235"/>
      <c r="E14" s="235"/>
      <c r="F14" s="235"/>
      <c r="G14" s="235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145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26">
        <v>3</v>
      </c>
      <c r="B15" s="227" t="s">
        <v>149</v>
      </c>
      <c r="C15" s="239" t="s">
        <v>150</v>
      </c>
      <c r="D15" s="228" t="s">
        <v>139</v>
      </c>
      <c r="E15" s="229">
        <v>1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 t="s">
        <v>140</v>
      </c>
      <c r="T15" s="232" t="s">
        <v>141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142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14"/>
      <c r="B16" s="215"/>
      <c r="C16" s="240" t="s">
        <v>151</v>
      </c>
      <c r="D16" s="234"/>
      <c r="E16" s="234"/>
      <c r="F16" s="234"/>
      <c r="G16" s="234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144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33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1"/>
      <c r="D17" s="235"/>
      <c r="E17" s="235"/>
      <c r="F17" s="235"/>
      <c r="G17" s="235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145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x14ac:dyDescent="0.2">
      <c r="A18" s="220" t="s">
        <v>135</v>
      </c>
      <c r="B18" s="221" t="s">
        <v>108</v>
      </c>
      <c r="C18" s="238" t="s">
        <v>28</v>
      </c>
      <c r="D18" s="222"/>
      <c r="E18" s="223"/>
      <c r="F18" s="224"/>
      <c r="G18" s="224">
        <f>SUMIF(AG19:AG39,"&lt;&gt;NOR",G19:G39)</f>
        <v>0</v>
      </c>
      <c r="H18" s="224"/>
      <c r="I18" s="224">
        <f>SUM(I19:I39)</f>
        <v>0</v>
      </c>
      <c r="J18" s="224"/>
      <c r="K18" s="224">
        <f>SUM(K19:K39)</f>
        <v>0</v>
      </c>
      <c r="L18" s="224"/>
      <c r="M18" s="224">
        <f>SUM(M19:M39)</f>
        <v>0</v>
      </c>
      <c r="N18" s="224"/>
      <c r="O18" s="224">
        <f>SUM(O19:O39)</f>
        <v>0</v>
      </c>
      <c r="P18" s="224"/>
      <c r="Q18" s="224">
        <f>SUM(Q19:Q39)</f>
        <v>0</v>
      </c>
      <c r="R18" s="224"/>
      <c r="S18" s="224"/>
      <c r="T18" s="225"/>
      <c r="U18" s="219"/>
      <c r="V18" s="219">
        <f>SUM(V19:V39)</f>
        <v>0</v>
      </c>
      <c r="W18" s="219"/>
      <c r="AG18" t="s">
        <v>136</v>
      </c>
    </row>
    <row r="19" spans="1:60" outlineLevel="1" x14ac:dyDescent="0.2">
      <c r="A19" s="226">
        <v>4</v>
      </c>
      <c r="B19" s="227" t="s">
        <v>152</v>
      </c>
      <c r="C19" s="239" t="s">
        <v>153</v>
      </c>
      <c r="D19" s="228" t="s">
        <v>139</v>
      </c>
      <c r="E19" s="229">
        <v>1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 t="s">
        <v>140</v>
      </c>
      <c r="T19" s="232" t="s">
        <v>141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154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45" outlineLevel="1" x14ac:dyDescent="0.2">
      <c r="A20" s="214"/>
      <c r="B20" s="215"/>
      <c r="C20" s="240" t="s">
        <v>155</v>
      </c>
      <c r="D20" s="234"/>
      <c r="E20" s="234"/>
      <c r="F20" s="234"/>
      <c r="G20" s="234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144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33" t="str">
        <f>C20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2" t="s">
        <v>156</v>
      </c>
      <c r="D21" s="217"/>
      <c r="E21" s="218">
        <v>1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157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41"/>
      <c r="D22" s="235"/>
      <c r="E22" s="235"/>
      <c r="F22" s="235"/>
      <c r="G22" s="23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145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26">
        <v>5</v>
      </c>
      <c r="B23" s="227" t="s">
        <v>158</v>
      </c>
      <c r="C23" s="239" t="s">
        <v>159</v>
      </c>
      <c r="D23" s="228" t="s">
        <v>139</v>
      </c>
      <c r="E23" s="229">
        <v>1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 t="s">
        <v>140</v>
      </c>
      <c r="T23" s="232" t="s">
        <v>141</v>
      </c>
      <c r="U23" s="216">
        <v>0</v>
      </c>
      <c r="V23" s="216">
        <f>ROUND(E23*U23,2)</f>
        <v>0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154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14"/>
      <c r="B24" s="215"/>
      <c r="C24" s="240" t="s">
        <v>160</v>
      </c>
      <c r="D24" s="234"/>
      <c r="E24" s="234"/>
      <c r="F24" s="234"/>
      <c r="G24" s="234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144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33" t="str">
        <f>C24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2" t="s">
        <v>161</v>
      </c>
      <c r="D25" s="217"/>
      <c r="E25" s="218">
        <v>1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157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42" t="s">
        <v>162</v>
      </c>
      <c r="D26" s="217"/>
      <c r="E26" s="218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157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1"/>
      <c r="D27" s="235"/>
      <c r="E27" s="235"/>
      <c r="F27" s="235"/>
      <c r="G27" s="235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145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6">
        <v>6</v>
      </c>
      <c r="B28" s="227" t="s">
        <v>163</v>
      </c>
      <c r="C28" s="239" t="s">
        <v>164</v>
      </c>
      <c r="D28" s="228" t="s">
        <v>139</v>
      </c>
      <c r="E28" s="229">
        <v>1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/>
      <c r="S28" s="231" t="s">
        <v>140</v>
      </c>
      <c r="T28" s="232" t="s">
        <v>141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154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14"/>
      <c r="B29" s="215"/>
      <c r="C29" s="240" t="s">
        <v>165</v>
      </c>
      <c r="D29" s="234"/>
      <c r="E29" s="234"/>
      <c r="F29" s="234"/>
      <c r="G29" s="234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144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33" t="str">
        <f>C29</f>
        <v>Dodání dopravních značek a světelné signalizace, jejich rozmístění a přemísťování a jejich údržba v průběhu výstavby včetně následného odstranění po ukončení stavebních prací.</v>
      </c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42" t="s">
        <v>166</v>
      </c>
      <c r="D30" s="217"/>
      <c r="E30" s="218">
        <v>1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157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41"/>
      <c r="D31" s="235"/>
      <c r="E31" s="235"/>
      <c r="F31" s="235"/>
      <c r="G31" s="235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145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6">
        <v>7</v>
      </c>
      <c r="B32" s="227" t="s">
        <v>167</v>
      </c>
      <c r="C32" s="239" t="s">
        <v>168</v>
      </c>
      <c r="D32" s="228" t="s">
        <v>139</v>
      </c>
      <c r="E32" s="229">
        <v>1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1"/>
      <c r="S32" s="231" t="s">
        <v>140</v>
      </c>
      <c r="T32" s="232" t="s">
        <v>141</v>
      </c>
      <c r="U32" s="216">
        <v>0</v>
      </c>
      <c r="V32" s="216">
        <f>ROUND(E32*U32,2)</f>
        <v>0</v>
      </c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154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ht="33.75" outlineLevel="1" x14ac:dyDescent="0.2">
      <c r="A33" s="214"/>
      <c r="B33" s="215"/>
      <c r="C33" s="240" t="s">
        <v>169</v>
      </c>
      <c r="D33" s="234"/>
      <c r="E33" s="234"/>
      <c r="F33" s="234"/>
      <c r="G33" s="234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144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33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41"/>
      <c r="D34" s="235"/>
      <c r="E34" s="235"/>
      <c r="F34" s="235"/>
      <c r="G34" s="235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145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26">
        <v>8</v>
      </c>
      <c r="B35" s="227" t="s">
        <v>170</v>
      </c>
      <c r="C35" s="239" t="s">
        <v>171</v>
      </c>
      <c r="D35" s="228" t="s">
        <v>139</v>
      </c>
      <c r="E35" s="229">
        <v>1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1"/>
      <c r="S35" s="231" t="s">
        <v>140</v>
      </c>
      <c r="T35" s="232" t="s">
        <v>141</v>
      </c>
      <c r="U35" s="216">
        <v>0</v>
      </c>
      <c r="V35" s="216">
        <f>ROUND(E35*U35,2)</f>
        <v>0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154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2.5" outlineLevel="1" x14ac:dyDescent="0.2">
      <c r="A36" s="214"/>
      <c r="B36" s="215"/>
      <c r="C36" s="240" t="s">
        <v>172</v>
      </c>
      <c r="D36" s="234"/>
      <c r="E36" s="234"/>
      <c r="F36" s="234"/>
      <c r="G36" s="234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144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33" t="str">
        <f>C36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41"/>
      <c r="D37" s="235"/>
      <c r="E37" s="235"/>
      <c r="F37" s="235"/>
      <c r="G37" s="235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145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26">
        <v>9</v>
      </c>
      <c r="B38" s="227" t="s">
        <v>173</v>
      </c>
      <c r="C38" s="239" t="s">
        <v>174</v>
      </c>
      <c r="D38" s="228" t="s">
        <v>139</v>
      </c>
      <c r="E38" s="229">
        <v>1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1"/>
      <c r="S38" s="231" t="s">
        <v>140</v>
      </c>
      <c r="T38" s="232" t="s">
        <v>141</v>
      </c>
      <c r="U38" s="216">
        <v>0</v>
      </c>
      <c r="V38" s="216">
        <f>ROUND(E38*U38,2)</f>
        <v>0</v>
      </c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142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3"/>
      <c r="D39" s="236"/>
      <c r="E39" s="236"/>
      <c r="F39" s="236"/>
      <c r="G39" s="23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145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5"/>
      <c r="B40" s="6"/>
      <c r="C40" s="244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 x14ac:dyDescent="0.2">
      <c r="A41" s="210"/>
      <c r="B41" s="211" t="s">
        <v>29</v>
      </c>
      <c r="C41" s="245"/>
      <c r="D41" s="212"/>
      <c r="E41" s="213"/>
      <c r="F41" s="213"/>
      <c r="G41" s="237">
        <f>G8+G18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175</v>
      </c>
    </row>
    <row r="42" spans="1:60" x14ac:dyDescent="0.2">
      <c r="C42" s="246"/>
      <c r="D42" s="191"/>
      <c r="AG42" t="s">
        <v>176</v>
      </c>
    </row>
    <row r="43" spans="1:60" x14ac:dyDescent="0.2">
      <c r="D43" s="191"/>
    </row>
    <row r="44" spans="1:60" x14ac:dyDescent="0.2">
      <c r="D44" s="191"/>
    </row>
    <row r="45" spans="1:60" x14ac:dyDescent="0.2">
      <c r="D45" s="191"/>
    </row>
    <row r="46" spans="1:60" x14ac:dyDescent="0.2">
      <c r="D46" s="191"/>
    </row>
    <row r="47" spans="1:60" x14ac:dyDescent="0.2">
      <c r="D47" s="191"/>
    </row>
    <row r="48" spans="1:60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SIy1cPzhTMECokyK+Sg9rbXUn+j+WGyp2oEzYhoroZFU2y9LTmLtd+/Q54UOxplYaO47f1LrY6qiM5Z5HQ+xjw==" saltValue="pvvbvvkaoU0N2BuQshSeiA==" spinCount="100000" sheet="1"/>
  <mergeCells count="21">
    <mergeCell ref="C36:G36"/>
    <mergeCell ref="C37:G37"/>
    <mergeCell ref="C39:G39"/>
    <mergeCell ref="C24:G24"/>
    <mergeCell ref="C27:G27"/>
    <mergeCell ref="C29:G29"/>
    <mergeCell ref="C31:G31"/>
    <mergeCell ref="C33:G33"/>
    <mergeCell ref="C34:G34"/>
    <mergeCell ref="C13:G13"/>
    <mergeCell ref="C14:G14"/>
    <mergeCell ref="C16:G16"/>
    <mergeCell ref="C17:G17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C1" workbookViewId="0">
      <pane ySplit="7" topLeftCell="A95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177</v>
      </c>
      <c r="B1" s="192"/>
      <c r="C1" s="192"/>
      <c r="D1" s="192"/>
      <c r="E1" s="192"/>
      <c r="F1" s="192"/>
      <c r="G1" s="192"/>
      <c r="AG1" t="s">
        <v>110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111</v>
      </c>
    </row>
    <row r="3" spans="1:60" ht="24.95" customHeight="1" x14ac:dyDescent="0.2">
      <c r="A3" s="193" t="s">
        <v>8</v>
      </c>
      <c r="B3" s="71" t="s">
        <v>60</v>
      </c>
      <c r="C3" s="196" t="s">
        <v>61</v>
      </c>
      <c r="D3" s="194"/>
      <c r="E3" s="194"/>
      <c r="F3" s="194"/>
      <c r="G3" s="195"/>
      <c r="AC3" s="128" t="s">
        <v>111</v>
      </c>
      <c r="AG3" t="s">
        <v>113</v>
      </c>
    </row>
    <row r="4" spans="1:60" ht="24.95" customHeight="1" x14ac:dyDescent="0.2">
      <c r="A4" s="197" t="s">
        <v>9</v>
      </c>
      <c r="B4" s="198" t="s">
        <v>59</v>
      </c>
      <c r="C4" s="199" t="s">
        <v>62</v>
      </c>
      <c r="D4" s="200"/>
      <c r="E4" s="200"/>
      <c r="F4" s="200"/>
      <c r="G4" s="201"/>
      <c r="AG4" t="s">
        <v>114</v>
      </c>
    </row>
    <row r="5" spans="1:60" x14ac:dyDescent="0.2">
      <c r="D5" s="191"/>
    </row>
    <row r="6" spans="1:60" ht="38.25" x14ac:dyDescent="0.2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29</v>
      </c>
      <c r="H6" s="206" t="s">
        <v>30</v>
      </c>
      <c r="I6" s="206" t="s">
        <v>121</v>
      </c>
      <c r="J6" s="206" t="s">
        <v>31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135</v>
      </c>
      <c r="B8" s="221" t="s">
        <v>59</v>
      </c>
      <c r="C8" s="238" t="s">
        <v>71</v>
      </c>
      <c r="D8" s="222"/>
      <c r="E8" s="223"/>
      <c r="F8" s="224"/>
      <c r="G8" s="224">
        <f>SUMIF(AG9:AG133,"&lt;&gt;NOR",G9:G133)</f>
        <v>0</v>
      </c>
      <c r="H8" s="224"/>
      <c r="I8" s="224">
        <f>SUM(I9:I133)</f>
        <v>0</v>
      </c>
      <c r="J8" s="224"/>
      <c r="K8" s="224">
        <f>SUM(K9:K133)</f>
        <v>0</v>
      </c>
      <c r="L8" s="224"/>
      <c r="M8" s="224">
        <f>SUM(M9:M133)</f>
        <v>0</v>
      </c>
      <c r="N8" s="224"/>
      <c r="O8" s="224">
        <f>SUM(O9:O133)</f>
        <v>0</v>
      </c>
      <c r="P8" s="224"/>
      <c r="Q8" s="224">
        <f>SUM(Q9:Q133)</f>
        <v>21.02</v>
      </c>
      <c r="R8" s="224"/>
      <c r="S8" s="224"/>
      <c r="T8" s="225"/>
      <c r="U8" s="219"/>
      <c r="V8" s="219">
        <f>SUM(V9:V133)</f>
        <v>439.03000000000009</v>
      </c>
      <c r="W8" s="219"/>
      <c r="AG8" t="s">
        <v>136</v>
      </c>
    </row>
    <row r="9" spans="1:60" ht="22.5" outlineLevel="1" x14ac:dyDescent="0.2">
      <c r="A9" s="226">
        <v>1</v>
      </c>
      <c r="B9" s="227" t="s">
        <v>178</v>
      </c>
      <c r="C9" s="239" t="s">
        <v>179</v>
      </c>
      <c r="D9" s="228" t="s">
        <v>180</v>
      </c>
      <c r="E9" s="229">
        <v>1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181</v>
      </c>
      <c r="S9" s="231" t="s">
        <v>140</v>
      </c>
      <c r="T9" s="232" t="s">
        <v>140</v>
      </c>
      <c r="U9" s="216">
        <v>2.9130000000000003</v>
      </c>
      <c r="V9" s="216">
        <f>ROUND(E9*U9,2)</f>
        <v>2.91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182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3"/>
      <c r="D10" s="236"/>
      <c r="E10" s="236"/>
      <c r="F10" s="236"/>
      <c r="G10" s="23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145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2.5" outlineLevel="1" x14ac:dyDescent="0.2">
      <c r="A11" s="226">
        <v>2</v>
      </c>
      <c r="B11" s="227" t="s">
        <v>183</v>
      </c>
      <c r="C11" s="239" t="s">
        <v>184</v>
      </c>
      <c r="D11" s="228" t="s">
        <v>185</v>
      </c>
      <c r="E11" s="229">
        <v>1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5.0000000000000002E-5</v>
      </c>
      <c r="O11" s="231">
        <f>ROUND(E11*N11,2)</f>
        <v>0</v>
      </c>
      <c r="P11" s="231">
        <v>0</v>
      </c>
      <c r="Q11" s="231">
        <f>ROUND(E11*P11,2)</f>
        <v>0</v>
      </c>
      <c r="R11" s="231" t="s">
        <v>186</v>
      </c>
      <c r="S11" s="231" t="s">
        <v>140</v>
      </c>
      <c r="T11" s="232" t="s">
        <v>140</v>
      </c>
      <c r="U11" s="216">
        <v>0.65900000000000003</v>
      </c>
      <c r="V11" s="216">
        <f>ROUND(E11*U11,2)</f>
        <v>0.66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182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14"/>
      <c r="B12" s="215"/>
      <c r="C12" s="249" t="s">
        <v>187</v>
      </c>
      <c r="D12" s="247"/>
      <c r="E12" s="247"/>
      <c r="F12" s="247"/>
      <c r="G12" s="247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188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33" t="str">
        <f>C12</f>
        <v>s jejich vykopáním nebo vytrháním, s přesekáním kořenů a s případným nutným přemístěním pařezů na hromady do vzdálenosti do 50 m nebo s naložením na dopravní prostředek,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2" t="s">
        <v>189</v>
      </c>
      <c r="D13" s="217"/>
      <c r="E13" s="218">
        <v>1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157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1"/>
      <c r="D14" s="235"/>
      <c r="E14" s="235"/>
      <c r="F14" s="235"/>
      <c r="G14" s="235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145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26">
        <v>3</v>
      </c>
      <c r="B15" s="227" t="s">
        <v>190</v>
      </c>
      <c r="C15" s="239" t="s">
        <v>191</v>
      </c>
      <c r="D15" s="228" t="s">
        <v>185</v>
      </c>
      <c r="E15" s="229">
        <v>7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1E-4</v>
      </c>
      <c r="O15" s="231">
        <f>ROUND(E15*N15,2)</f>
        <v>0</v>
      </c>
      <c r="P15" s="231">
        <v>0</v>
      </c>
      <c r="Q15" s="231">
        <f>ROUND(E15*P15,2)</f>
        <v>0</v>
      </c>
      <c r="R15" s="231" t="s">
        <v>186</v>
      </c>
      <c r="S15" s="231" t="s">
        <v>140</v>
      </c>
      <c r="T15" s="232" t="s">
        <v>140</v>
      </c>
      <c r="U15" s="216">
        <v>2.5620000000000003</v>
      </c>
      <c r="V15" s="216">
        <f>ROUND(E15*U15,2)</f>
        <v>17.93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182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14"/>
      <c r="B16" s="215"/>
      <c r="C16" s="249" t="s">
        <v>187</v>
      </c>
      <c r="D16" s="247"/>
      <c r="E16" s="247"/>
      <c r="F16" s="247"/>
      <c r="G16" s="247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188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33" t="str">
        <f>C16</f>
        <v>s jejich vykopáním nebo vytrháním, s přesekáním kořenů a s případným nutným přemístěním pařezů na hromady do vzdálenosti do 50 m nebo s naložením na dopravní prostředek,</v>
      </c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42" t="s">
        <v>192</v>
      </c>
      <c r="D17" s="217"/>
      <c r="E17" s="218">
        <v>7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157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1"/>
      <c r="D18" s="235"/>
      <c r="E18" s="235"/>
      <c r="F18" s="235"/>
      <c r="G18" s="235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145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26">
        <v>4</v>
      </c>
      <c r="B19" s="227" t="s">
        <v>193</v>
      </c>
      <c r="C19" s="239" t="s">
        <v>194</v>
      </c>
      <c r="D19" s="228" t="s">
        <v>185</v>
      </c>
      <c r="E19" s="229">
        <v>2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1E-4</v>
      </c>
      <c r="O19" s="231">
        <f>ROUND(E19*N19,2)</f>
        <v>0</v>
      </c>
      <c r="P19" s="231">
        <v>0</v>
      </c>
      <c r="Q19" s="231">
        <f>ROUND(E19*P19,2)</f>
        <v>0</v>
      </c>
      <c r="R19" s="231" t="s">
        <v>186</v>
      </c>
      <c r="S19" s="231" t="s">
        <v>140</v>
      </c>
      <c r="T19" s="232" t="s">
        <v>140</v>
      </c>
      <c r="U19" s="216">
        <v>4.5530000000000008</v>
      </c>
      <c r="V19" s="216">
        <f>ROUND(E19*U19,2)</f>
        <v>9.11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182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14"/>
      <c r="B20" s="215"/>
      <c r="C20" s="249" t="s">
        <v>187</v>
      </c>
      <c r="D20" s="247"/>
      <c r="E20" s="247"/>
      <c r="F20" s="247"/>
      <c r="G20" s="247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188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33" t="str">
        <f>C20</f>
        <v>s jejich vykopáním nebo vytrháním, s přesekáním kořenů a s případným nutným přemístěním pařezů na hromady do vzdálenosti do 50 m nebo s naložením na dopravní prostředek,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1"/>
      <c r="D21" s="235"/>
      <c r="E21" s="235"/>
      <c r="F21" s="235"/>
      <c r="G21" s="23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145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26">
        <v>5</v>
      </c>
      <c r="B22" s="227" t="s">
        <v>195</v>
      </c>
      <c r="C22" s="239" t="s">
        <v>196</v>
      </c>
      <c r="D22" s="228" t="s">
        <v>180</v>
      </c>
      <c r="E22" s="229">
        <v>61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0.13800000000000001</v>
      </c>
      <c r="Q22" s="231">
        <f>ROUND(E22*P22,2)</f>
        <v>8.42</v>
      </c>
      <c r="R22" s="231" t="s">
        <v>197</v>
      </c>
      <c r="S22" s="231" t="s">
        <v>140</v>
      </c>
      <c r="T22" s="232" t="s">
        <v>140</v>
      </c>
      <c r="U22" s="216">
        <v>0.16</v>
      </c>
      <c r="V22" s="216">
        <f>ROUND(E22*U22,2)</f>
        <v>9.76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182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49" t="s">
        <v>198</v>
      </c>
      <c r="D23" s="247"/>
      <c r="E23" s="247"/>
      <c r="F23" s="247"/>
      <c r="G23" s="247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188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2" t="s">
        <v>199</v>
      </c>
      <c r="D24" s="217"/>
      <c r="E24" s="218">
        <v>61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157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1"/>
      <c r="D25" s="235"/>
      <c r="E25" s="235"/>
      <c r="F25" s="235"/>
      <c r="G25" s="23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145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6">
        <v>6</v>
      </c>
      <c r="B26" s="227" t="s">
        <v>200</v>
      </c>
      <c r="C26" s="239" t="s">
        <v>201</v>
      </c>
      <c r="D26" s="228" t="s">
        <v>180</v>
      </c>
      <c r="E26" s="229">
        <v>35.5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0</v>
      </c>
      <c r="O26" s="231">
        <f>ROUND(E26*N26,2)</f>
        <v>0</v>
      </c>
      <c r="P26" s="231">
        <v>0.35500000000000004</v>
      </c>
      <c r="Q26" s="231">
        <f>ROUND(E26*P26,2)</f>
        <v>12.6</v>
      </c>
      <c r="R26" s="231"/>
      <c r="S26" s="231" t="s">
        <v>140</v>
      </c>
      <c r="T26" s="232" t="s">
        <v>140</v>
      </c>
      <c r="U26" s="216">
        <v>6.2000000000000006E-2</v>
      </c>
      <c r="V26" s="216">
        <f>ROUND(E26*U26,2)</f>
        <v>2.2000000000000002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182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2" t="s">
        <v>202</v>
      </c>
      <c r="D27" s="217"/>
      <c r="E27" s="218">
        <v>35.5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157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41"/>
      <c r="D28" s="235"/>
      <c r="E28" s="235"/>
      <c r="F28" s="235"/>
      <c r="G28" s="235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145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26">
        <v>7</v>
      </c>
      <c r="B29" s="227" t="s">
        <v>203</v>
      </c>
      <c r="C29" s="239" t="s">
        <v>204</v>
      </c>
      <c r="D29" s="228" t="s">
        <v>205</v>
      </c>
      <c r="E29" s="229">
        <v>169.5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21</v>
      </c>
      <c r="M29" s="231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1" t="s">
        <v>186</v>
      </c>
      <c r="S29" s="231" t="s">
        <v>140</v>
      </c>
      <c r="T29" s="232" t="s">
        <v>140</v>
      </c>
      <c r="U29" s="216">
        <v>0.26666000000000001</v>
      </c>
      <c r="V29" s="216">
        <f>ROUND(E29*U29,2)</f>
        <v>45.2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182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33.75" outlineLevel="1" x14ac:dyDescent="0.2">
      <c r="A30" s="214"/>
      <c r="B30" s="215"/>
      <c r="C30" s="249" t="s">
        <v>206</v>
      </c>
      <c r="D30" s="247"/>
      <c r="E30" s="247"/>
      <c r="F30" s="247"/>
      <c r="G30" s="247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188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33" t="str">
        <f>C30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0" s="207"/>
      <c r="BC30" s="207"/>
      <c r="BD30" s="207"/>
      <c r="BE30" s="207"/>
      <c r="BF30" s="207"/>
      <c r="BG30" s="207"/>
      <c r="BH30" s="207"/>
    </row>
    <row r="31" spans="1:60" ht="45" outlineLevel="1" x14ac:dyDescent="0.2">
      <c r="A31" s="214"/>
      <c r="B31" s="215"/>
      <c r="C31" s="250" t="s">
        <v>207</v>
      </c>
      <c r="D31" s="248"/>
      <c r="E31" s="248"/>
      <c r="F31" s="248"/>
      <c r="G31" s="248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144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33" t="str">
        <f>C31</f>
        <v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v>
      </c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42" t="s">
        <v>208</v>
      </c>
      <c r="D32" s="217"/>
      <c r="E32" s="218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157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42" t="s">
        <v>209</v>
      </c>
      <c r="D33" s="217"/>
      <c r="E33" s="218">
        <v>4.6000000000000005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157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42" t="s">
        <v>210</v>
      </c>
      <c r="D34" s="217"/>
      <c r="E34" s="218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157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42" t="s">
        <v>211</v>
      </c>
      <c r="D35" s="217"/>
      <c r="E35" s="218">
        <v>1.8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157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2" t="s">
        <v>212</v>
      </c>
      <c r="D36" s="217"/>
      <c r="E36" s="218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157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42" t="s">
        <v>213</v>
      </c>
      <c r="D37" s="217"/>
      <c r="E37" s="218">
        <v>5.1000000000000005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157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42" t="s">
        <v>214</v>
      </c>
      <c r="D38" s="217"/>
      <c r="E38" s="218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157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2" t="s">
        <v>215</v>
      </c>
      <c r="D39" s="217"/>
      <c r="E39" s="218">
        <v>10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157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14"/>
      <c r="B40" s="215"/>
      <c r="C40" s="242" t="s">
        <v>216</v>
      </c>
      <c r="D40" s="217"/>
      <c r="E40" s="218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157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14"/>
      <c r="B41" s="215"/>
      <c r="C41" s="242" t="s">
        <v>217</v>
      </c>
      <c r="D41" s="217"/>
      <c r="E41" s="218">
        <v>6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157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2" t="s">
        <v>218</v>
      </c>
      <c r="D42" s="217"/>
      <c r="E42" s="218">
        <v>137.5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157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42" t="s">
        <v>219</v>
      </c>
      <c r="D43" s="217"/>
      <c r="E43" s="218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157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2" t="s">
        <v>220</v>
      </c>
      <c r="D44" s="217"/>
      <c r="E44" s="218">
        <v>4.5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157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41"/>
      <c r="D45" s="235"/>
      <c r="E45" s="235"/>
      <c r="F45" s="235"/>
      <c r="G45" s="235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145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26">
        <v>8</v>
      </c>
      <c r="B46" s="227" t="s">
        <v>221</v>
      </c>
      <c r="C46" s="239" t="s">
        <v>222</v>
      </c>
      <c r="D46" s="228" t="s">
        <v>205</v>
      </c>
      <c r="E46" s="229">
        <v>32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21</v>
      </c>
      <c r="M46" s="231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1" t="s">
        <v>186</v>
      </c>
      <c r="S46" s="231" t="s">
        <v>140</v>
      </c>
      <c r="T46" s="232" t="s">
        <v>140</v>
      </c>
      <c r="U46" s="216">
        <v>0.10700000000000001</v>
      </c>
      <c r="V46" s="216">
        <f>ROUND(E46*U46,2)</f>
        <v>3.42</v>
      </c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182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ht="22.5" outlineLevel="1" x14ac:dyDescent="0.2">
      <c r="A47" s="214"/>
      <c r="B47" s="215"/>
      <c r="C47" s="249" t="s">
        <v>223</v>
      </c>
      <c r="D47" s="247"/>
      <c r="E47" s="247"/>
      <c r="F47" s="247"/>
      <c r="G47" s="247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188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33" t="str">
        <f>C47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42" t="s">
        <v>224</v>
      </c>
      <c r="D48" s="217"/>
      <c r="E48" s="218">
        <v>4.6000000000000005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157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42" t="s">
        <v>225</v>
      </c>
      <c r="D49" s="217"/>
      <c r="E49" s="218">
        <v>1.8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157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2" t="s">
        <v>226</v>
      </c>
      <c r="D50" s="217"/>
      <c r="E50" s="218">
        <v>5.1000000000000005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157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42" t="s">
        <v>227</v>
      </c>
      <c r="D51" s="217"/>
      <c r="E51" s="218">
        <v>10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157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2" t="s">
        <v>228</v>
      </c>
      <c r="D52" s="217"/>
      <c r="E52" s="218">
        <v>6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157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42" t="s">
        <v>229</v>
      </c>
      <c r="D53" s="217"/>
      <c r="E53" s="218">
        <v>4.5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157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41"/>
      <c r="D54" s="235"/>
      <c r="E54" s="235"/>
      <c r="F54" s="235"/>
      <c r="G54" s="235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145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26">
        <v>9</v>
      </c>
      <c r="B55" s="227" t="s">
        <v>230</v>
      </c>
      <c r="C55" s="239" t="s">
        <v>231</v>
      </c>
      <c r="D55" s="228" t="s">
        <v>205</v>
      </c>
      <c r="E55" s="229">
        <v>2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1" t="s">
        <v>186</v>
      </c>
      <c r="S55" s="231" t="s">
        <v>140</v>
      </c>
      <c r="T55" s="232" t="s">
        <v>140</v>
      </c>
      <c r="U55" s="216">
        <v>3.5330000000000004</v>
      </c>
      <c r="V55" s="216">
        <f>ROUND(E55*U55,2)</f>
        <v>7.07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182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49" t="s">
        <v>232</v>
      </c>
      <c r="D56" s="247"/>
      <c r="E56" s="247"/>
      <c r="F56" s="247"/>
      <c r="G56" s="247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188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42" t="s">
        <v>233</v>
      </c>
      <c r="D57" s="217"/>
      <c r="E57" s="218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157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42" t="s">
        <v>234</v>
      </c>
      <c r="D58" s="217"/>
      <c r="E58" s="218">
        <v>1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157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42" t="s">
        <v>216</v>
      </c>
      <c r="D59" s="217"/>
      <c r="E59" s="218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157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42" t="s">
        <v>234</v>
      </c>
      <c r="D60" s="217"/>
      <c r="E60" s="218">
        <v>1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157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41"/>
      <c r="D61" s="235"/>
      <c r="E61" s="235"/>
      <c r="F61" s="235"/>
      <c r="G61" s="235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145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22.5" outlineLevel="1" x14ac:dyDescent="0.2">
      <c r="A62" s="226">
        <v>10</v>
      </c>
      <c r="B62" s="227" t="s">
        <v>235</v>
      </c>
      <c r="C62" s="239" t="s">
        <v>236</v>
      </c>
      <c r="D62" s="228" t="s">
        <v>205</v>
      </c>
      <c r="E62" s="229">
        <v>621.1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21</v>
      </c>
      <c r="M62" s="231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1" t="s">
        <v>186</v>
      </c>
      <c r="S62" s="231" t="s">
        <v>140</v>
      </c>
      <c r="T62" s="232" t="s">
        <v>140</v>
      </c>
      <c r="U62" s="216">
        <v>0.20200000000000001</v>
      </c>
      <c r="V62" s="216">
        <f>ROUND(E62*U62,2)</f>
        <v>125.46</v>
      </c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182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49" t="s">
        <v>237</v>
      </c>
      <c r="D63" s="247"/>
      <c r="E63" s="247"/>
      <c r="F63" s="247"/>
      <c r="G63" s="247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188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50" t="s">
        <v>238</v>
      </c>
      <c r="D64" s="248"/>
      <c r="E64" s="248"/>
      <c r="F64" s="248"/>
      <c r="G64" s="248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144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42" t="s">
        <v>208</v>
      </c>
      <c r="D65" s="217"/>
      <c r="E65" s="218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157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42" t="s">
        <v>239</v>
      </c>
      <c r="D66" s="217"/>
      <c r="E66" s="218">
        <v>72.7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157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42" t="s">
        <v>240</v>
      </c>
      <c r="D67" s="217"/>
      <c r="E67" s="218">
        <v>4.6000000000000005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157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2" t="s">
        <v>210</v>
      </c>
      <c r="D68" s="217"/>
      <c r="E68" s="218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157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42" t="s">
        <v>241</v>
      </c>
      <c r="D69" s="217"/>
      <c r="E69" s="218">
        <v>14.700000000000001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157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2" t="s">
        <v>242</v>
      </c>
      <c r="D70" s="217"/>
      <c r="E70" s="218">
        <v>1.8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157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42" t="s">
        <v>212</v>
      </c>
      <c r="D71" s="217"/>
      <c r="E71" s="218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157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42" t="s">
        <v>243</v>
      </c>
      <c r="D72" s="217"/>
      <c r="E72" s="218">
        <v>72.5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157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2" t="s">
        <v>244</v>
      </c>
      <c r="D73" s="217"/>
      <c r="E73" s="218">
        <v>5.1000000000000005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157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42" t="s">
        <v>214</v>
      </c>
      <c r="D74" s="217"/>
      <c r="E74" s="218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157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42" t="s">
        <v>245</v>
      </c>
      <c r="D75" s="217"/>
      <c r="E75" s="218">
        <v>193.3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157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42" t="s">
        <v>246</v>
      </c>
      <c r="D76" s="217"/>
      <c r="E76" s="218">
        <v>10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157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2" t="s">
        <v>216</v>
      </c>
      <c r="D77" s="217"/>
      <c r="E77" s="218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157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42" t="s">
        <v>247</v>
      </c>
      <c r="D78" s="217"/>
      <c r="E78" s="218">
        <v>137.5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157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42" t="s">
        <v>248</v>
      </c>
      <c r="D79" s="217"/>
      <c r="E79" s="218">
        <v>59</v>
      </c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157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2" t="s">
        <v>249</v>
      </c>
      <c r="D80" s="217"/>
      <c r="E80" s="218">
        <v>6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157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42" t="s">
        <v>219</v>
      </c>
      <c r="D81" s="217"/>
      <c r="E81" s="218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157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42" t="s">
        <v>250</v>
      </c>
      <c r="D82" s="217"/>
      <c r="E82" s="218">
        <v>4.5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157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42" t="s">
        <v>251</v>
      </c>
      <c r="D83" s="217"/>
      <c r="E83" s="218">
        <v>39.400000000000006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157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41"/>
      <c r="D84" s="235"/>
      <c r="E84" s="235"/>
      <c r="F84" s="235"/>
      <c r="G84" s="235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145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ht="22.5" outlineLevel="1" x14ac:dyDescent="0.2">
      <c r="A85" s="226">
        <v>11</v>
      </c>
      <c r="B85" s="227" t="s">
        <v>252</v>
      </c>
      <c r="C85" s="239" t="s">
        <v>253</v>
      </c>
      <c r="D85" s="228" t="s">
        <v>205</v>
      </c>
      <c r="E85" s="229">
        <v>2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21</v>
      </c>
      <c r="M85" s="231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1" t="s">
        <v>186</v>
      </c>
      <c r="S85" s="231" t="s">
        <v>140</v>
      </c>
      <c r="T85" s="232" t="s">
        <v>140</v>
      </c>
      <c r="U85" s="216">
        <v>1.2390000000000001</v>
      </c>
      <c r="V85" s="216">
        <f>ROUND(E85*U85,2)</f>
        <v>2.48</v>
      </c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182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49" t="s">
        <v>237</v>
      </c>
      <c r="D86" s="247"/>
      <c r="E86" s="247"/>
      <c r="F86" s="247"/>
      <c r="G86" s="247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188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42" t="s">
        <v>254</v>
      </c>
      <c r="D87" s="217"/>
      <c r="E87" s="218">
        <v>1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157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42" t="s">
        <v>255</v>
      </c>
      <c r="D88" s="217"/>
      <c r="E88" s="218">
        <v>1</v>
      </c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157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41"/>
      <c r="D89" s="235"/>
      <c r="E89" s="235"/>
      <c r="F89" s="235"/>
      <c r="G89" s="235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145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26">
        <v>12</v>
      </c>
      <c r="B90" s="227" t="s">
        <v>256</v>
      </c>
      <c r="C90" s="239" t="s">
        <v>257</v>
      </c>
      <c r="D90" s="228" t="s">
        <v>180</v>
      </c>
      <c r="E90" s="229">
        <v>1023.2</v>
      </c>
      <c r="F90" s="230"/>
      <c r="G90" s="231">
        <f>ROUND(E90*F90,2)</f>
        <v>0</v>
      </c>
      <c r="H90" s="230"/>
      <c r="I90" s="231">
        <f>ROUND(E90*H90,2)</f>
        <v>0</v>
      </c>
      <c r="J90" s="230"/>
      <c r="K90" s="231">
        <f>ROUND(E90*J90,2)</f>
        <v>0</v>
      </c>
      <c r="L90" s="231">
        <v>21</v>
      </c>
      <c r="M90" s="231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1"/>
      <c r="S90" s="231" t="s">
        <v>140</v>
      </c>
      <c r="T90" s="232" t="s">
        <v>140</v>
      </c>
      <c r="U90" s="216">
        <v>6.0000000000000005E-2</v>
      </c>
      <c r="V90" s="216">
        <f>ROUND(E90*U90,2)</f>
        <v>61.39</v>
      </c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182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42" t="s">
        <v>258</v>
      </c>
      <c r="D91" s="217"/>
      <c r="E91" s="218">
        <v>72.900000000000006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157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42" t="s">
        <v>259</v>
      </c>
      <c r="D92" s="217"/>
      <c r="E92" s="218">
        <v>72.2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157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42" t="s">
        <v>260</v>
      </c>
      <c r="D93" s="217"/>
      <c r="E93" s="218">
        <v>79.5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157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42" t="s">
        <v>261</v>
      </c>
      <c r="D94" s="217"/>
      <c r="E94" s="218">
        <v>135.60000000000002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157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42" t="s">
        <v>262</v>
      </c>
      <c r="D95" s="217"/>
      <c r="E95" s="218">
        <v>279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157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42" t="s">
        <v>263</v>
      </c>
      <c r="D96" s="217"/>
      <c r="E96" s="218">
        <v>384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157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41"/>
      <c r="D97" s="235"/>
      <c r="E97" s="235"/>
      <c r="F97" s="235"/>
      <c r="G97" s="235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145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26">
        <v>13</v>
      </c>
      <c r="B98" s="227" t="s">
        <v>264</v>
      </c>
      <c r="C98" s="239" t="s">
        <v>265</v>
      </c>
      <c r="D98" s="228" t="s">
        <v>180</v>
      </c>
      <c r="E98" s="229">
        <v>1023.2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21</v>
      </c>
      <c r="M98" s="231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1" t="s">
        <v>186</v>
      </c>
      <c r="S98" s="231" t="s">
        <v>140</v>
      </c>
      <c r="T98" s="232" t="s">
        <v>140</v>
      </c>
      <c r="U98" s="216">
        <v>1.8000000000000002E-2</v>
      </c>
      <c r="V98" s="216">
        <f>ROUND(E98*U98,2)</f>
        <v>18.420000000000002</v>
      </c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182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9" t="s">
        <v>266</v>
      </c>
      <c r="D99" s="247"/>
      <c r="E99" s="247"/>
      <c r="F99" s="247"/>
      <c r="G99" s="247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188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42" t="s">
        <v>258</v>
      </c>
      <c r="D100" s="217"/>
      <c r="E100" s="218">
        <v>72.900000000000006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157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42" t="s">
        <v>259</v>
      </c>
      <c r="D101" s="217"/>
      <c r="E101" s="218">
        <v>72.2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157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42" t="s">
        <v>260</v>
      </c>
      <c r="D102" s="217"/>
      <c r="E102" s="218">
        <v>79.5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157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42" t="s">
        <v>261</v>
      </c>
      <c r="D103" s="217"/>
      <c r="E103" s="218">
        <v>135.60000000000002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157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42" t="s">
        <v>262</v>
      </c>
      <c r="D104" s="217"/>
      <c r="E104" s="218">
        <v>279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157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42" t="s">
        <v>263</v>
      </c>
      <c r="D105" s="217"/>
      <c r="E105" s="218">
        <v>384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157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41"/>
      <c r="D106" s="235"/>
      <c r="E106" s="235"/>
      <c r="F106" s="235"/>
      <c r="G106" s="235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145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ht="22.5" outlineLevel="1" x14ac:dyDescent="0.2">
      <c r="A107" s="226">
        <v>14</v>
      </c>
      <c r="B107" s="227" t="s">
        <v>267</v>
      </c>
      <c r="C107" s="239" t="s">
        <v>268</v>
      </c>
      <c r="D107" s="228" t="s">
        <v>180</v>
      </c>
      <c r="E107" s="229">
        <v>1023.2</v>
      </c>
      <c r="F107" s="230"/>
      <c r="G107" s="231">
        <f>ROUND(E107*F107,2)</f>
        <v>0</v>
      </c>
      <c r="H107" s="230"/>
      <c r="I107" s="231">
        <f>ROUND(E107*H107,2)</f>
        <v>0</v>
      </c>
      <c r="J107" s="230"/>
      <c r="K107" s="231">
        <f>ROUND(E107*J107,2)</f>
        <v>0</v>
      </c>
      <c r="L107" s="231">
        <v>21</v>
      </c>
      <c r="M107" s="231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1" t="s">
        <v>186</v>
      </c>
      <c r="S107" s="231" t="s">
        <v>140</v>
      </c>
      <c r="T107" s="232" t="s">
        <v>140</v>
      </c>
      <c r="U107" s="216">
        <v>0.13</v>
      </c>
      <c r="V107" s="216">
        <f>ROUND(E107*U107,2)</f>
        <v>133.02000000000001</v>
      </c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182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ht="22.5" outlineLevel="1" x14ac:dyDescent="0.2">
      <c r="A108" s="214"/>
      <c r="B108" s="215"/>
      <c r="C108" s="249" t="s">
        <v>269</v>
      </c>
      <c r="D108" s="247"/>
      <c r="E108" s="247"/>
      <c r="F108" s="247"/>
      <c r="G108" s="247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188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33" t="str">
        <f>C108</f>
        <v>s případným nutným přemístěním hromad nebo dočasných skládek na místo potřeby ze vzdálenosti do 30 m, v rovině nebo ve svahu do 1 : 5,</v>
      </c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42" t="s">
        <v>258</v>
      </c>
      <c r="D109" s="217"/>
      <c r="E109" s="218">
        <v>72.900000000000006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157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42" t="s">
        <v>259</v>
      </c>
      <c r="D110" s="217"/>
      <c r="E110" s="218">
        <v>72.2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157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42" t="s">
        <v>260</v>
      </c>
      <c r="D111" s="217"/>
      <c r="E111" s="218">
        <v>79.5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157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42" t="s">
        <v>261</v>
      </c>
      <c r="D112" s="217"/>
      <c r="E112" s="218">
        <v>135.60000000000002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157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42" t="s">
        <v>262</v>
      </c>
      <c r="D113" s="217"/>
      <c r="E113" s="218">
        <v>279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157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2" t="s">
        <v>263</v>
      </c>
      <c r="D114" s="217"/>
      <c r="E114" s="218">
        <v>384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157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41"/>
      <c r="D115" s="235"/>
      <c r="E115" s="235"/>
      <c r="F115" s="235"/>
      <c r="G115" s="235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145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26">
        <v>15</v>
      </c>
      <c r="B116" s="227" t="s">
        <v>270</v>
      </c>
      <c r="C116" s="239" t="s">
        <v>271</v>
      </c>
      <c r="D116" s="228" t="s">
        <v>272</v>
      </c>
      <c r="E116" s="229">
        <v>1</v>
      </c>
      <c r="F116" s="230"/>
      <c r="G116" s="231">
        <f>ROUND(E116*F116,2)</f>
        <v>0</v>
      </c>
      <c r="H116" s="230"/>
      <c r="I116" s="231">
        <f>ROUND(E116*H116,2)</f>
        <v>0</v>
      </c>
      <c r="J116" s="230"/>
      <c r="K116" s="231">
        <f>ROUND(E116*J116,2)</f>
        <v>0</v>
      </c>
      <c r="L116" s="231">
        <v>21</v>
      </c>
      <c r="M116" s="231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1"/>
      <c r="S116" s="231" t="s">
        <v>273</v>
      </c>
      <c r="T116" s="232" t="s">
        <v>141</v>
      </c>
      <c r="U116" s="216">
        <v>0</v>
      </c>
      <c r="V116" s="216">
        <f>ROUND(E116*U116,2)</f>
        <v>0</v>
      </c>
      <c r="W116" s="21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182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3"/>
      <c r="D117" s="236"/>
      <c r="E117" s="236"/>
      <c r="F117" s="236"/>
      <c r="G117" s="23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145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26">
        <v>16</v>
      </c>
      <c r="B118" s="227" t="s">
        <v>274</v>
      </c>
      <c r="C118" s="239" t="s">
        <v>275</v>
      </c>
      <c r="D118" s="228" t="s">
        <v>276</v>
      </c>
      <c r="E118" s="229">
        <v>20.464000000000002</v>
      </c>
      <c r="F118" s="230"/>
      <c r="G118" s="231">
        <f>ROUND(E118*F118,2)</f>
        <v>0</v>
      </c>
      <c r="H118" s="230"/>
      <c r="I118" s="231">
        <f>ROUND(E118*H118,2)</f>
        <v>0</v>
      </c>
      <c r="J118" s="230"/>
      <c r="K118" s="231">
        <f>ROUND(E118*J118,2)</f>
        <v>0</v>
      </c>
      <c r="L118" s="231">
        <v>21</v>
      </c>
      <c r="M118" s="231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1"/>
      <c r="S118" s="231" t="s">
        <v>273</v>
      </c>
      <c r="T118" s="232" t="s">
        <v>141</v>
      </c>
      <c r="U118" s="216">
        <v>0</v>
      </c>
      <c r="V118" s="216">
        <f>ROUND(E118*U118,2)</f>
        <v>0</v>
      </c>
      <c r="W118" s="21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277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42" t="s">
        <v>278</v>
      </c>
      <c r="D119" s="217"/>
      <c r="E119" s="218">
        <v>1.4580000000000002</v>
      </c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157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2" t="s">
        <v>279</v>
      </c>
      <c r="D120" s="217"/>
      <c r="E120" s="218">
        <v>1.4440000000000002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157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14"/>
      <c r="B121" s="215"/>
      <c r="C121" s="242" t="s">
        <v>280</v>
      </c>
      <c r="D121" s="217"/>
      <c r="E121" s="218">
        <v>1.59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157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42" t="s">
        <v>281</v>
      </c>
      <c r="D122" s="217"/>
      <c r="E122" s="218">
        <v>2.7120000000000002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157</v>
      </c>
      <c r="AH122" s="207">
        <v>0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42" t="s">
        <v>282</v>
      </c>
      <c r="D123" s="217"/>
      <c r="E123" s="218">
        <v>5.58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157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42" t="s">
        <v>283</v>
      </c>
      <c r="D124" s="217"/>
      <c r="E124" s="218">
        <v>7.6800000000000006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157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41"/>
      <c r="D125" s="235"/>
      <c r="E125" s="235"/>
      <c r="F125" s="235"/>
      <c r="G125" s="235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145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26">
        <v>17</v>
      </c>
      <c r="B126" s="227" t="s">
        <v>284</v>
      </c>
      <c r="C126" s="239" t="s">
        <v>285</v>
      </c>
      <c r="D126" s="228" t="s">
        <v>205</v>
      </c>
      <c r="E126" s="229">
        <v>102.4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21</v>
      </c>
      <c r="M126" s="231">
        <f>G126*(1+L126/100)</f>
        <v>0</v>
      </c>
      <c r="N126" s="231">
        <v>0</v>
      </c>
      <c r="O126" s="231">
        <f>ROUND(E126*N126,2)</f>
        <v>0</v>
      </c>
      <c r="P126" s="231">
        <v>0</v>
      </c>
      <c r="Q126" s="231">
        <f>ROUND(E126*P126,2)</f>
        <v>0</v>
      </c>
      <c r="R126" s="231"/>
      <c r="S126" s="231" t="s">
        <v>273</v>
      </c>
      <c r="T126" s="232" t="s">
        <v>141</v>
      </c>
      <c r="U126" s="216">
        <v>0</v>
      </c>
      <c r="V126" s="216">
        <f>ROUND(E126*U126,2)</f>
        <v>0</v>
      </c>
      <c r="W126" s="21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277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42" t="s">
        <v>286</v>
      </c>
      <c r="D127" s="217"/>
      <c r="E127" s="218">
        <v>7.3000000000000007</v>
      </c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157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">
      <c r="A128" s="214"/>
      <c r="B128" s="215"/>
      <c r="C128" s="242" t="s">
        <v>287</v>
      </c>
      <c r="D128" s="217"/>
      <c r="E128" s="218">
        <v>7.2</v>
      </c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157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42" t="s">
        <v>288</v>
      </c>
      <c r="D129" s="217"/>
      <c r="E129" s="218">
        <v>8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157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42" t="s">
        <v>289</v>
      </c>
      <c r="D130" s="217"/>
      <c r="E130" s="218">
        <v>13.600000000000001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157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42" t="s">
        <v>290</v>
      </c>
      <c r="D131" s="217"/>
      <c r="E131" s="218">
        <v>27.900000000000002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157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14"/>
      <c r="B132" s="215"/>
      <c r="C132" s="242" t="s">
        <v>291</v>
      </c>
      <c r="D132" s="217"/>
      <c r="E132" s="218">
        <v>38.400000000000006</v>
      </c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157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41"/>
      <c r="D133" s="235"/>
      <c r="E133" s="235"/>
      <c r="F133" s="235"/>
      <c r="G133" s="235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145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x14ac:dyDescent="0.2">
      <c r="A134" s="220" t="s">
        <v>135</v>
      </c>
      <c r="B134" s="221" t="s">
        <v>74</v>
      </c>
      <c r="C134" s="238" t="s">
        <v>75</v>
      </c>
      <c r="D134" s="222"/>
      <c r="E134" s="223"/>
      <c r="F134" s="224"/>
      <c r="G134" s="224">
        <f>SUMIF(AG135:AG154,"&lt;&gt;NOR",G135:G154)</f>
        <v>0</v>
      </c>
      <c r="H134" s="224"/>
      <c r="I134" s="224">
        <f>SUM(I135:I154)</f>
        <v>0</v>
      </c>
      <c r="J134" s="224"/>
      <c r="K134" s="224">
        <f>SUM(K135:K154)</f>
        <v>0</v>
      </c>
      <c r="L134" s="224"/>
      <c r="M134" s="224">
        <f>SUM(M135:M154)</f>
        <v>0</v>
      </c>
      <c r="N134" s="224"/>
      <c r="O134" s="224">
        <f>SUM(O135:O154)</f>
        <v>0.05</v>
      </c>
      <c r="P134" s="224"/>
      <c r="Q134" s="224">
        <f>SUM(Q135:Q154)</f>
        <v>0</v>
      </c>
      <c r="R134" s="224"/>
      <c r="S134" s="224"/>
      <c r="T134" s="225"/>
      <c r="U134" s="219"/>
      <c r="V134" s="219">
        <f>SUM(V135:V154)</f>
        <v>10.91</v>
      </c>
      <c r="W134" s="219"/>
      <c r="AG134" t="s">
        <v>136</v>
      </c>
    </row>
    <row r="135" spans="1:60" outlineLevel="1" x14ac:dyDescent="0.2">
      <c r="A135" s="226">
        <v>18</v>
      </c>
      <c r="B135" s="227" t="s">
        <v>292</v>
      </c>
      <c r="C135" s="239" t="s">
        <v>293</v>
      </c>
      <c r="D135" s="228" t="s">
        <v>180</v>
      </c>
      <c r="E135" s="229">
        <v>15</v>
      </c>
      <c r="F135" s="230"/>
      <c r="G135" s="231">
        <f>ROUND(E135*F135,2)</f>
        <v>0</v>
      </c>
      <c r="H135" s="230"/>
      <c r="I135" s="231">
        <f>ROUND(E135*H135,2)</f>
        <v>0</v>
      </c>
      <c r="J135" s="230"/>
      <c r="K135" s="231">
        <f>ROUND(E135*J135,2)</f>
        <v>0</v>
      </c>
      <c r="L135" s="231">
        <v>21</v>
      </c>
      <c r="M135" s="231">
        <f>G135*(1+L135/100)</f>
        <v>0</v>
      </c>
      <c r="N135" s="231">
        <v>2.2700000000000003E-3</v>
      </c>
      <c r="O135" s="231">
        <f>ROUND(E135*N135,2)</f>
        <v>0.03</v>
      </c>
      <c r="P135" s="231">
        <v>0</v>
      </c>
      <c r="Q135" s="231">
        <f>ROUND(E135*P135,2)</f>
        <v>0</v>
      </c>
      <c r="R135" s="231" t="s">
        <v>294</v>
      </c>
      <c r="S135" s="231" t="s">
        <v>140</v>
      </c>
      <c r="T135" s="232" t="s">
        <v>140</v>
      </c>
      <c r="U135" s="216">
        <v>0.38600000000000001</v>
      </c>
      <c r="V135" s="216">
        <f>ROUND(E135*U135,2)</f>
        <v>5.79</v>
      </c>
      <c r="W135" s="21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182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9" t="s">
        <v>295</v>
      </c>
      <c r="D136" s="247"/>
      <c r="E136" s="247"/>
      <c r="F136" s="247"/>
      <c r="G136" s="247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188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42" t="s">
        <v>208</v>
      </c>
      <c r="D137" s="217"/>
      <c r="E137" s="218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157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42" t="s">
        <v>296</v>
      </c>
      <c r="D138" s="217"/>
      <c r="E138" s="218">
        <v>15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157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41"/>
      <c r="D139" s="235"/>
      <c r="E139" s="235"/>
      <c r="F139" s="235"/>
      <c r="G139" s="235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145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26">
        <v>19</v>
      </c>
      <c r="B140" s="227" t="s">
        <v>297</v>
      </c>
      <c r="C140" s="239" t="s">
        <v>298</v>
      </c>
      <c r="D140" s="228" t="s">
        <v>180</v>
      </c>
      <c r="E140" s="229">
        <v>15</v>
      </c>
      <c r="F140" s="230"/>
      <c r="G140" s="231">
        <f>ROUND(E140*F140,2)</f>
        <v>0</v>
      </c>
      <c r="H140" s="230"/>
      <c r="I140" s="231">
        <f>ROUND(E140*H140,2)</f>
        <v>0</v>
      </c>
      <c r="J140" s="230"/>
      <c r="K140" s="231">
        <f>ROUND(E140*J140,2)</f>
        <v>0</v>
      </c>
      <c r="L140" s="231">
        <v>21</v>
      </c>
      <c r="M140" s="231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1" t="s">
        <v>294</v>
      </c>
      <c r="S140" s="231" t="s">
        <v>140</v>
      </c>
      <c r="T140" s="232" t="s">
        <v>140</v>
      </c>
      <c r="U140" s="216">
        <v>0.13</v>
      </c>
      <c r="V140" s="216">
        <f>ROUND(E140*U140,2)</f>
        <v>1.95</v>
      </c>
      <c r="W140" s="21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182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49" t="s">
        <v>295</v>
      </c>
      <c r="D141" s="247"/>
      <c r="E141" s="247"/>
      <c r="F141" s="247"/>
      <c r="G141" s="247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188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42" t="s">
        <v>299</v>
      </c>
      <c r="D142" s="217"/>
      <c r="E142" s="218">
        <v>15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157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41"/>
      <c r="D143" s="235"/>
      <c r="E143" s="235"/>
      <c r="F143" s="235"/>
      <c r="G143" s="235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145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26">
        <v>20</v>
      </c>
      <c r="B144" s="227" t="s">
        <v>300</v>
      </c>
      <c r="C144" s="239" t="s">
        <v>301</v>
      </c>
      <c r="D144" s="228" t="s">
        <v>180</v>
      </c>
      <c r="E144" s="229">
        <v>5</v>
      </c>
      <c r="F144" s="230"/>
      <c r="G144" s="231">
        <f>ROUND(E144*F144,2)</f>
        <v>0</v>
      </c>
      <c r="H144" s="230"/>
      <c r="I144" s="231">
        <f>ROUND(E144*H144,2)</f>
        <v>0</v>
      </c>
      <c r="J144" s="230"/>
      <c r="K144" s="231">
        <f>ROUND(E144*J144,2)</f>
        <v>0</v>
      </c>
      <c r="L144" s="231">
        <v>21</v>
      </c>
      <c r="M144" s="231">
        <f>G144*(1+L144/100)</f>
        <v>0</v>
      </c>
      <c r="N144" s="231">
        <v>3.8700000000000002E-3</v>
      </c>
      <c r="O144" s="231">
        <f>ROUND(E144*N144,2)</f>
        <v>0.02</v>
      </c>
      <c r="P144" s="231">
        <v>0</v>
      </c>
      <c r="Q144" s="231">
        <f>ROUND(E144*P144,2)</f>
        <v>0</v>
      </c>
      <c r="R144" s="231" t="s">
        <v>294</v>
      </c>
      <c r="S144" s="231" t="s">
        <v>140</v>
      </c>
      <c r="T144" s="232" t="s">
        <v>140</v>
      </c>
      <c r="U144" s="216">
        <v>0.47400000000000003</v>
      </c>
      <c r="V144" s="216">
        <f>ROUND(E144*U144,2)</f>
        <v>2.37</v>
      </c>
      <c r="W144" s="21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182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49" t="s">
        <v>295</v>
      </c>
      <c r="D145" s="247"/>
      <c r="E145" s="247"/>
      <c r="F145" s="247"/>
      <c r="G145" s="247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188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42" t="s">
        <v>302</v>
      </c>
      <c r="D146" s="217"/>
      <c r="E146" s="218">
        <v>5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157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41"/>
      <c r="D147" s="235"/>
      <c r="E147" s="235"/>
      <c r="F147" s="235"/>
      <c r="G147" s="235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145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26">
        <v>21</v>
      </c>
      <c r="B148" s="227" t="s">
        <v>303</v>
      </c>
      <c r="C148" s="239" t="s">
        <v>304</v>
      </c>
      <c r="D148" s="228" t="s">
        <v>180</v>
      </c>
      <c r="E148" s="229">
        <v>5</v>
      </c>
      <c r="F148" s="230"/>
      <c r="G148" s="231">
        <f>ROUND(E148*F148,2)</f>
        <v>0</v>
      </c>
      <c r="H148" s="230"/>
      <c r="I148" s="231">
        <f>ROUND(E148*H148,2)</f>
        <v>0</v>
      </c>
      <c r="J148" s="230"/>
      <c r="K148" s="231">
        <f>ROUND(E148*J148,2)</f>
        <v>0</v>
      </c>
      <c r="L148" s="231">
        <v>21</v>
      </c>
      <c r="M148" s="231">
        <f>G148*(1+L148/100)</f>
        <v>0</v>
      </c>
      <c r="N148" s="231">
        <v>0</v>
      </c>
      <c r="O148" s="231">
        <f>ROUND(E148*N148,2)</f>
        <v>0</v>
      </c>
      <c r="P148" s="231">
        <v>0</v>
      </c>
      <c r="Q148" s="231">
        <f>ROUND(E148*P148,2)</f>
        <v>0</v>
      </c>
      <c r="R148" s="231" t="s">
        <v>294</v>
      </c>
      <c r="S148" s="231" t="s">
        <v>140</v>
      </c>
      <c r="T148" s="232" t="s">
        <v>140</v>
      </c>
      <c r="U148" s="216">
        <v>0.16</v>
      </c>
      <c r="V148" s="216">
        <f>ROUND(E148*U148,2)</f>
        <v>0.8</v>
      </c>
      <c r="W148" s="21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182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49" t="s">
        <v>295</v>
      </c>
      <c r="D149" s="247"/>
      <c r="E149" s="247"/>
      <c r="F149" s="247"/>
      <c r="G149" s="247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188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42" t="s">
        <v>305</v>
      </c>
      <c r="D150" s="217"/>
      <c r="E150" s="218">
        <v>5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157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41"/>
      <c r="D151" s="235"/>
      <c r="E151" s="235"/>
      <c r="F151" s="235"/>
      <c r="G151" s="235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145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2.5" outlineLevel="1" x14ac:dyDescent="0.2">
      <c r="A152" s="226">
        <v>22</v>
      </c>
      <c r="B152" s="227" t="s">
        <v>306</v>
      </c>
      <c r="C152" s="239" t="s">
        <v>307</v>
      </c>
      <c r="D152" s="228" t="s">
        <v>180</v>
      </c>
      <c r="E152" s="229">
        <v>12</v>
      </c>
      <c r="F152" s="230"/>
      <c r="G152" s="231">
        <f>ROUND(E152*F152,2)</f>
        <v>0</v>
      </c>
      <c r="H152" s="230"/>
      <c r="I152" s="231">
        <f>ROUND(E152*H152,2)</f>
        <v>0</v>
      </c>
      <c r="J152" s="230"/>
      <c r="K152" s="231">
        <f>ROUND(E152*J152,2)</f>
        <v>0</v>
      </c>
      <c r="L152" s="231">
        <v>21</v>
      </c>
      <c r="M152" s="231">
        <f>G152*(1+L152/100)</f>
        <v>0</v>
      </c>
      <c r="N152" s="231">
        <v>0</v>
      </c>
      <c r="O152" s="231">
        <f>ROUND(E152*N152,2)</f>
        <v>0</v>
      </c>
      <c r="P152" s="231">
        <v>0</v>
      </c>
      <c r="Q152" s="231">
        <f>ROUND(E152*P152,2)</f>
        <v>0</v>
      </c>
      <c r="R152" s="231"/>
      <c r="S152" s="231" t="s">
        <v>273</v>
      </c>
      <c r="T152" s="232" t="s">
        <v>141</v>
      </c>
      <c r="U152" s="216">
        <v>0</v>
      </c>
      <c r="V152" s="216">
        <f>ROUND(E152*U152,2)</f>
        <v>0</v>
      </c>
      <c r="W152" s="21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182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42" t="s">
        <v>308</v>
      </c>
      <c r="D153" s="217"/>
      <c r="E153" s="218">
        <v>12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157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41"/>
      <c r="D154" s="235"/>
      <c r="E154" s="235"/>
      <c r="F154" s="235"/>
      <c r="G154" s="235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145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x14ac:dyDescent="0.2">
      <c r="A155" s="220" t="s">
        <v>135</v>
      </c>
      <c r="B155" s="221" t="s">
        <v>76</v>
      </c>
      <c r="C155" s="238" t="s">
        <v>77</v>
      </c>
      <c r="D155" s="222"/>
      <c r="E155" s="223"/>
      <c r="F155" s="224"/>
      <c r="G155" s="224">
        <f>SUMIF(AG156:AG164,"&lt;&gt;NOR",G156:G164)</f>
        <v>0</v>
      </c>
      <c r="H155" s="224"/>
      <c r="I155" s="224">
        <f>SUM(I156:I164)</f>
        <v>0</v>
      </c>
      <c r="J155" s="224"/>
      <c r="K155" s="224">
        <f>SUM(K156:K164)</f>
        <v>0</v>
      </c>
      <c r="L155" s="224"/>
      <c r="M155" s="224">
        <f>SUM(M156:M164)</f>
        <v>0</v>
      </c>
      <c r="N155" s="224"/>
      <c r="O155" s="224">
        <f>SUM(O156:O164)</f>
        <v>68.41</v>
      </c>
      <c r="P155" s="224"/>
      <c r="Q155" s="224">
        <f>SUM(Q156:Q164)</f>
        <v>0</v>
      </c>
      <c r="R155" s="224"/>
      <c r="S155" s="224"/>
      <c r="T155" s="225"/>
      <c r="U155" s="219"/>
      <c r="V155" s="219">
        <f>SUM(V156:V164)</f>
        <v>8.7899999999999991</v>
      </c>
      <c r="W155" s="219"/>
      <c r="AG155" t="s">
        <v>136</v>
      </c>
    </row>
    <row r="156" spans="1:60" outlineLevel="1" x14ac:dyDescent="0.2">
      <c r="A156" s="226">
        <v>23</v>
      </c>
      <c r="B156" s="227" t="s">
        <v>309</v>
      </c>
      <c r="C156" s="239" t="s">
        <v>310</v>
      </c>
      <c r="D156" s="228" t="s">
        <v>180</v>
      </c>
      <c r="E156" s="229">
        <v>338</v>
      </c>
      <c r="F156" s="230"/>
      <c r="G156" s="231">
        <f>ROUND(E156*F156,2)</f>
        <v>0</v>
      </c>
      <c r="H156" s="230"/>
      <c r="I156" s="231">
        <f>ROUND(E156*H156,2)</f>
        <v>0</v>
      </c>
      <c r="J156" s="230"/>
      <c r="K156" s="231">
        <f>ROUND(E156*J156,2)</f>
        <v>0</v>
      </c>
      <c r="L156" s="231">
        <v>21</v>
      </c>
      <c r="M156" s="231">
        <f>G156*(1+L156/100)</f>
        <v>0</v>
      </c>
      <c r="N156" s="231">
        <v>0.20240000000000002</v>
      </c>
      <c r="O156" s="231">
        <f>ROUND(E156*N156,2)</f>
        <v>68.41</v>
      </c>
      <c r="P156" s="231">
        <v>0</v>
      </c>
      <c r="Q156" s="231">
        <f>ROUND(E156*P156,2)</f>
        <v>0</v>
      </c>
      <c r="R156" s="231" t="s">
        <v>197</v>
      </c>
      <c r="S156" s="231" t="s">
        <v>140</v>
      </c>
      <c r="T156" s="232" t="s">
        <v>140</v>
      </c>
      <c r="U156" s="216">
        <v>2.6000000000000002E-2</v>
      </c>
      <c r="V156" s="216">
        <f>ROUND(E156*U156,2)</f>
        <v>8.7899999999999991</v>
      </c>
      <c r="W156" s="21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182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9" t="s">
        <v>311</v>
      </c>
      <c r="D157" s="247"/>
      <c r="E157" s="247"/>
      <c r="F157" s="247"/>
      <c r="G157" s="247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188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42" t="s">
        <v>312</v>
      </c>
      <c r="D158" s="217"/>
      <c r="E158" s="218">
        <v>49.300000000000004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157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42" t="s">
        <v>313</v>
      </c>
      <c r="D159" s="217"/>
      <c r="E159" s="218">
        <v>19.5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157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42" t="s">
        <v>314</v>
      </c>
      <c r="D160" s="217"/>
      <c r="E160" s="218">
        <v>55.2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157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42" t="s">
        <v>315</v>
      </c>
      <c r="D161" s="217"/>
      <c r="E161" s="218">
        <v>112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157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42" t="s">
        <v>316</v>
      </c>
      <c r="D162" s="217"/>
      <c r="E162" s="218">
        <v>50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157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42" t="s">
        <v>317</v>
      </c>
      <c r="D163" s="217"/>
      <c r="E163" s="218">
        <v>52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157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41"/>
      <c r="D164" s="235"/>
      <c r="E164" s="235"/>
      <c r="F164" s="235"/>
      <c r="G164" s="235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145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x14ac:dyDescent="0.2">
      <c r="A165" s="220" t="s">
        <v>135</v>
      </c>
      <c r="B165" s="221" t="s">
        <v>82</v>
      </c>
      <c r="C165" s="238" t="s">
        <v>83</v>
      </c>
      <c r="D165" s="222"/>
      <c r="E165" s="223"/>
      <c r="F165" s="224"/>
      <c r="G165" s="224">
        <f>SUMIF(AG166:AG178,"&lt;&gt;NOR",G166:G178)</f>
        <v>0</v>
      </c>
      <c r="H165" s="224"/>
      <c r="I165" s="224">
        <f>SUM(I166:I178)</f>
        <v>0</v>
      </c>
      <c r="J165" s="224"/>
      <c r="K165" s="224">
        <f>SUM(K166:K178)</f>
        <v>0</v>
      </c>
      <c r="L165" s="224"/>
      <c r="M165" s="224">
        <f>SUM(M166:M178)</f>
        <v>0</v>
      </c>
      <c r="N165" s="224"/>
      <c r="O165" s="224">
        <f>SUM(O166:O178)</f>
        <v>0</v>
      </c>
      <c r="P165" s="224"/>
      <c r="Q165" s="224">
        <f>SUM(Q166:Q178)</f>
        <v>8.42</v>
      </c>
      <c r="R165" s="224"/>
      <c r="S165" s="224"/>
      <c r="T165" s="225"/>
      <c r="U165" s="219"/>
      <c r="V165" s="219">
        <f>SUM(V166:V178)</f>
        <v>43.51</v>
      </c>
      <c r="W165" s="219"/>
      <c r="AG165" t="s">
        <v>136</v>
      </c>
    </row>
    <row r="166" spans="1:60" outlineLevel="1" x14ac:dyDescent="0.2">
      <c r="A166" s="226">
        <v>24</v>
      </c>
      <c r="B166" s="227" t="s">
        <v>318</v>
      </c>
      <c r="C166" s="239" t="s">
        <v>319</v>
      </c>
      <c r="D166" s="228" t="s">
        <v>180</v>
      </c>
      <c r="E166" s="229">
        <v>313</v>
      </c>
      <c r="F166" s="230"/>
      <c r="G166" s="231">
        <f>ROUND(E166*F166,2)</f>
        <v>0</v>
      </c>
      <c r="H166" s="230"/>
      <c r="I166" s="231">
        <f>ROUND(E166*H166,2)</f>
        <v>0</v>
      </c>
      <c r="J166" s="230"/>
      <c r="K166" s="231">
        <f>ROUND(E166*J166,2)</f>
        <v>0</v>
      </c>
      <c r="L166" s="231">
        <v>21</v>
      </c>
      <c r="M166" s="231">
        <f>G166*(1+L166/100)</f>
        <v>0</v>
      </c>
      <c r="N166" s="231">
        <v>0</v>
      </c>
      <c r="O166" s="231">
        <f>ROUND(E166*N166,2)</f>
        <v>0</v>
      </c>
      <c r="P166" s="231">
        <v>5.0000000000000001E-3</v>
      </c>
      <c r="Q166" s="231">
        <f>ROUND(E166*P166,2)</f>
        <v>1.57</v>
      </c>
      <c r="R166" s="231"/>
      <c r="S166" s="231" t="s">
        <v>273</v>
      </c>
      <c r="T166" s="232" t="s">
        <v>320</v>
      </c>
      <c r="U166" s="216">
        <v>0.13900000000000001</v>
      </c>
      <c r="V166" s="216">
        <f>ROUND(E166*U166,2)</f>
        <v>43.51</v>
      </c>
      <c r="W166" s="21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182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42" t="s">
        <v>208</v>
      </c>
      <c r="D167" s="217"/>
      <c r="E167" s="218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157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42" t="s">
        <v>321</v>
      </c>
      <c r="D168" s="217"/>
      <c r="E168" s="218">
        <v>93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157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42" t="s">
        <v>322</v>
      </c>
      <c r="D169" s="217"/>
      <c r="E169" s="218">
        <v>100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157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42" t="s">
        <v>323</v>
      </c>
      <c r="D170" s="217"/>
      <c r="E170" s="218">
        <v>120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157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41"/>
      <c r="D171" s="235"/>
      <c r="E171" s="235"/>
      <c r="F171" s="235"/>
      <c r="G171" s="235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145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26">
        <v>25</v>
      </c>
      <c r="B172" s="227" t="s">
        <v>324</v>
      </c>
      <c r="C172" s="239" t="s">
        <v>325</v>
      </c>
      <c r="D172" s="228" t="s">
        <v>326</v>
      </c>
      <c r="E172" s="229">
        <v>0.85000000000000009</v>
      </c>
      <c r="F172" s="230"/>
      <c r="G172" s="231">
        <f>ROUND(E172*F172,2)</f>
        <v>0</v>
      </c>
      <c r="H172" s="230"/>
      <c r="I172" s="231">
        <f>ROUND(E172*H172,2)</f>
        <v>0</v>
      </c>
      <c r="J172" s="230"/>
      <c r="K172" s="231">
        <f>ROUND(E172*J172,2)</f>
        <v>0</v>
      </c>
      <c r="L172" s="231">
        <v>21</v>
      </c>
      <c r="M172" s="231">
        <f>G172*(1+L172/100)</f>
        <v>0</v>
      </c>
      <c r="N172" s="231">
        <v>0</v>
      </c>
      <c r="O172" s="231">
        <f>ROUND(E172*N172,2)</f>
        <v>0</v>
      </c>
      <c r="P172" s="231">
        <v>1</v>
      </c>
      <c r="Q172" s="231">
        <f>ROUND(E172*P172,2)</f>
        <v>0.85</v>
      </c>
      <c r="R172" s="231"/>
      <c r="S172" s="231" t="s">
        <v>273</v>
      </c>
      <c r="T172" s="232" t="s">
        <v>141</v>
      </c>
      <c r="U172" s="216">
        <v>0</v>
      </c>
      <c r="V172" s="216">
        <f>ROUND(E172*U172,2)</f>
        <v>0</v>
      </c>
      <c r="W172" s="21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182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2" t="s">
        <v>327</v>
      </c>
      <c r="D173" s="217"/>
      <c r="E173" s="218">
        <v>0.25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157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42" t="s">
        <v>328</v>
      </c>
      <c r="D174" s="217"/>
      <c r="E174" s="218">
        <v>0.60000000000000009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157</v>
      </c>
      <c r="AH174" s="207">
        <v>0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41"/>
      <c r="D175" s="235"/>
      <c r="E175" s="235"/>
      <c r="F175" s="235"/>
      <c r="G175" s="235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145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26">
        <v>26</v>
      </c>
      <c r="B176" s="227" t="s">
        <v>329</v>
      </c>
      <c r="C176" s="239" t="s">
        <v>330</v>
      </c>
      <c r="D176" s="228" t="s">
        <v>205</v>
      </c>
      <c r="E176" s="229">
        <v>6</v>
      </c>
      <c r="F176" s="230"/>
      <c r="G176" s="231">
        <f>ROUND(E176*F176,2)</f>
        <v>0</v>
      </c>
      <c r="H176" s="230"/>
      <c r="I176" s="231">
        <f>ROUND(E176*H176,2)</f>
        <v>0</v>
      </c>
      <c r="J176" s="230"/>
      <c r="K176" s="231">
        <f>ROUND(E176*J176,2)</f>
        <v>0</v>
      </c>
      <c r="L176" s="231">
        <v>21</v>
      </c>
      <c r="M176" s="231">
        <f>G176*(1+L176/100)</f>
        <v>0</v>
      </c>
      <c r="N176" s="231">
        <v>0</v>
      </c>
      <c r="O176" s="231">
        <f>ROUND(E176*N176,2)</f>
        <v>0</v>
      </c>
      <c r="P176" s="231">
        <v>1</v>
      </c>
      <c r="Q176" s="231">
        <f>ROUND(E176*P176,2)</f>
        <v>6</v>
      </c>
      <c r="R176" s="231"/>
      <c r="S176" s="231" t="s">
        <v>273</v>
      </c>
      <c r="T176" s="232" t="s">
        <v>141</v>
      </c>
      <c r="U176" s="216">
        <v>0</v>
      </c>
      <c r="V176" s="216">
        <f>ROUND(E176*U176,2)</f>
        <v>0</v>
      </c>
      <c r="W176" s="21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182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42" t="s">
        <v>228</v>
      </c>
      <c r="D177" s="217"/>
      <c r="E177" s="218">
        <v>6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157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41"/>
      <c r="D178" s="235"/>
      <c r="E178" s="235"/>
      <c r="F178" s="235"/>
      <c r="G178" s="235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145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x14ac:dyDescent="0.2">
      <c r="A179" s="220" t="s">
        <v>135</v>
      </c>
      <c r="B179" s="221" t="s">
        <v>84</v>
      </c>
      <c r="C179" s="238" t="s">
        <v>85</v>
      </c>
      <c r="D179" s="222"/>
      <c r="E179" s="223"/>
      <c r="F179" s="224"/>
      <c r="G179" s="224">
        <f>SUMIF(AG180:AG200,"&lt;&gt;NOR",G180:G200)</f>
        <v>0</v>
      </c>
      <c r="H179" s="224"/>
      <c r="I179" s="224">
        <f>SUM(I180:I200)</f>
        <v>0</v>
      </c>
      <c r="J179" s="224"/>
      <c r="K179" s="224">
        <f>SUM(K180:K200)</f>
        <v>0</v>
      </c>
      <c r="L179" s="224"/>
      <c r="M179" s="224">
        <f>SUM(M180:M200)</f>
        <v>0</v>
      </c>
      <c r="N179" s="224"/>
      <c r="O179" s="224">
        <f>SUM(O180:O200)</f>
        <v>0</v>
      </c>
      <c r="P179" s="224"/>
      <c r="Q179" s="224">
        <f>SUM(Q180:Q200)</f>
        <v>0</v>
      </c>
      <c r="R179" s="224"/>
      <c r="S179" s="224"/>
      <c r="T179" s="225"/>
      <c r="U179" s="219"/>
      <c r="V179" s="219">
        <f>SUM(V180:V200)</f>
        <v>11.16</v>
      </c>
      <c r="W179" s="219"/>
      <c r="AG179" t="s">
        <v>136</v>
      </c>
    </row>
    <row r="180" spans="1:60" outlineLevel="1" x14ac:dyDescent="0.2">
      <c r="A180" s="226">
        <v>27</v>
      </c>
      <c r="B180" s="227" t="s">
        <v>331</v>
      </c>
      <c r="C180" s="239" t="s">
        <v>332</v>
      </c>
      <c r="D180" s="228" t="s">
        <v>185</v>
      </c>
      <c r="E180" s="229">
        <v>188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21</v>
      </c>
      <c r="M180" s="231">
        <f>G180*(1+L180/100)</f>
        <v>0</v>
      </c>
      <c r="N180" s="231">
        <v>0</v>
      </c>
      <c r="O180" s="231">
        <f>ROUND(E180*N180,2)</f>
        <v>0</v>
      </c>
      <c r="P180" s="231">
        <v>0</v>
      </c>
      <c r="Q180" s="231">
        <f>ROUND(E180*P180,2)</f>
        <v>0</v>
      </c>
      <c r="R180" s="231" t="s">
        <v>333</v>
      </c>
      <c r="S180" s="231" t="s">
        <v>140</v>
      </c>
      <c r="T180" s="232" t="s">
        <v>140</v>
      </c>
      <c r="U180" s="216">
        <v>3.0000000000000002E-2</v>
      </c>
      <c r="V180" s="216">
        <f>ROUND(E180*U180,2)</f>
        <v>5.64</v>
      </c>
      <c r="W180" s="21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182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49" t="s">
        <v>334</v>
      </c>
      <c r="D181" s="247"/>
      <c r="E181" s="247"/>
      <c r="F181" s="247"/>
      <c r="G181" s="247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188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42" t="s">
        <v>335</v>
      </c>
      <c r="D182" s="217"/>
      <c r="E182" s="218">
        <v>12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157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42" t="s">
        <v>336</v>
      </c>
      <c r="D183" s="217"/>
      <c r="E183" s="218">
        <v>26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157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42" t="s">
        <v>337</v>
      </c>
      <c r="D184" s="217"/>
      <c r="E184" s="218">
        <v>60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157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42" t="s">
        <v>338</v>
      </c>
      <c r="D185" s="217"/>
      <c r="E185" s="218">
        <v>65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157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42" t="s">
        <v>339</v>
      </c>
      <c r="D186" s="217"/>
      <c r="E186" s="218">
        <v>25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157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41"/>
      <c r="D187" s="235"/>
      <c r="E187" s="235"/>
      <c r="F187" s="235"/>
      <c r="G187" s="235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145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26">
        <v>28</v>
      </c>
      <c r="B188" s="227" t="s">
        <v>340</v>
      </c>
      <c r="C188" s="239" t="s">
        <v>341</v>
      </c>
      <c r="D188" s="228" t="s">
        <v>185</v>
      </c>
      <c r="E188" s="229">
        <v>94</v>
      </c>
      <c r="F188" s="230"/>
      <c r="G188" s="231">
        <f>ROUND(E188*F188,2)</f>
        <v>0</v>
      </c>
      <c r="H188" s="230"/>
      <c r="I188" s="231">
        <f>ROUND(E188*H188,2)</f>
        <v>0</v>
      </c>
      <c r="J188" s="230"/>
      <c r="K188" s="231">
        <f>ROUND(E188*J188,2)</f>
        <v>0</v>
      </c>
      <c r="L188" s="231">
        <v>21</v>
      </c>
      <c r="M188" s="231">
        <f>G188*(1+L188/100)</f>
        <v>0</v>
      </c>
      <c r="N188" s="231">
        <v>0</v>
      </c>
      <c r="O188" s="231">
        <f>ROUND(E188*N188,2)</f>
        <v>0</v>
      </c>
      <c r="P188" s="231">
        <v>0</v>
      </c>
      <c r="Q188" s="231">
        <f>ROUND(E188*P188,2)</f>
        <v>0</v>
      </c>
      <c r="R188" s="231" t="s">
        <v>333</v>
      </c>
      <c r="S188" s="231" t="s">
        <v>140</v>
      </c>
      <c r="T188" s="232" t="s">
        <v>140</v>
      </c>
      <c r="U188" s="216">
        <v>0.05</v>
      </c>
      <c r="V188" s="216">
        <f>ROUND(E188*U188,2)</f>
        <v>4.7</v>
      </c>
      <c r="W188" s="21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182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49" t="s">
        <v>334</v>
      </c>
      <c r="D189" s="247"/>
      <c r="E189" s="247"/>
      <c r="F189" s="247"/>
      <c r="G189" s="247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188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42" t="s">
        <v>342</v>
      </c>
      <c r="D190" s="217"/>
      <c r="E190" s="218">
        <v>5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157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42" t="s">
        <v>343</v>
      </c>
      <c r="D191" s="217"/>
      <c r="E191" s="218">
        <v>1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157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42" t="s">
        <v>344</v>
      </c>
      <c r="D192" s="217"/>
      <c r="E192" s="218">
        <v>13</v>
      </c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157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42" t="s">
        <v>227</v>
      </c>
      <c r="D193" s="217"/>
      <c r="E193" s="218">
        <v>10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157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14"/>
      <c r="B194" s="215"/>
      <c r="C194" s="242" t="s">
        <v>345</v>
      </c>
      <c r="D194" s="217"/>
      <c r="E194" s="218">
        <v>39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157</v>
      </c>
      <c r="AH194" s="207">
        <v>0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42" t="s">
        <v>346</v>
      </c>
      <c r="D195" s="217"/>
      <c r="E195" s="218">
        <v>26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157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41"/>
      <c r="D196" s="235"/>
      <c r="E196" s="235"/>
      <c r="F196" s="235"/>
      <c r="G196" s="235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145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26">
        <v>29</v>
      </c>
      <c r="B197" s="227" t="s">
        <v>347</v>
      </c>
      <c r="C197" s="239" t="s">
        <v>348</v>
      </c>
      <c r="D197" s="228" t="s">
        <v>185</v>
      </c>
      <c r="E197" s="229">
        <v>2</v>
      </c>
      <c r="F197" s="230"/>
      <c r="G197" s="231">
        <f>ROUND(E197*F197,2)</f>
        <v>0</v>
      </c>
      <c r="H197" s="230"/>
      <c r="I197" s="231">
        <f>ROUND(E197*H197,2)</f>
        <v>0</v>
      </c>
      <c r="J197" s="230"/>
      <c r="K197" s="231">
        <f>ROUND(E197*J197,2)</f>
        <v>0</v>
      </c>
      <c r="L197" s="231">
        <v>21</v>
      </c>
      <c r="M197" s="231">
        <f>G197*(1+L197/100)</f>
        <v>0</v>
      </c>
      <c r="N197" s="231">
        <v>0</v>
      </c>
      <c r="O197" s="231">
        <f>ROUND(E197*N197,2)</f>
        <v>0</v>
      </c>
      <c r="P197" s="231">
        <v>0</v>
      </c>
      <c r="Q197" s="231">
        <f>ROUND(E197*P197,2)</f>
        <v>0</v>
      </c>
      <c r="R197" s="231" t="s">
        <v>333</v>
      </c>
      <c r="S197" s="231" t="s">
        <v>140</v>
      </c>
      <c r="T197" s="232" t="s">
        <v>140</v>
      </c>
      <c r="U197" s="216">
        <v>0.41000000000000003</v>
      </c>
      <c r="V197" s="216">
        <f>ROUND(E197*U197,2)</f>
        <v>0.82</v>
      </c>
      <c r="W197" s="21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182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49" t="s">
        <v>349</v>
      </c>
      <c r="D198" s="247"/>
      <c r="E198" s="247"/>
      <c r="F198" s="247"/>
      <c r="G198" s="247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188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14"/>
      <c r="B199" s="215"/>
      <c r="C199" s="242" t="s">
        <v>350</v>
      </c>
      <c r="D199" s="217"/>
      <c r="E199" s="218">
        <v>2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157</v>
      </c>
      <c r="AH199" s="207">
        <v>0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41"/>
      <c r="D200" s="235"/>
      <c r="E200" s="235"/>
      <c r="F200" s="235"/>
      <c r="G200" s="235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145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x14ac:dyDescent="0.2">
      <c r="A201" s="220" t="s">
        <v>135</v>
      </c>
      <c r="B201" s="221" t="s">
        <v>86</v>
      </c>
      <c r="C201" s="238" t="s">
        <v>87</v>
      </c>
      <c r="D201" s="222"/>
      <c r="E201" s="223"/>
      <c r="F201" s="224"/>
      <c r="G201" s="224">
        <f>SUMIF(AG202:AG289,"&lt;&gt;NOR",G202:G289)</f>
        <v>0</v>
      </c>
      <c r="H201" s="224"/>
      <c r="I201" s="224">
        <f>SUM(I202:I289)</f>
        <v>0</v>
      </c>
      <c r="J201" s="224"/>
      <c r="K201" s="224">
        <f>SUM(K202:K289)</f>
        <v>0</v>
      </c>
      <c r="L201" s="224"/>
      <c r="M201" s="224">
        <f>SUM(M202:M289)</f>
        <v>0</v>
      </c>
      <c r="N201" s="224"/>
      <c r="O201" s="224">
        <f>SUM(O202:O289)</f>
        <v>0.62</v>
      </c>
      <c r="P201" s="224"/>
      <c r="Q201" s="224">
        <f>SUM(Q202:Q289)</f>
        <v>4297.5199999999995</v>
      </c>
      <c r="R201" s="224"/>
      <c r="S201" s="224"/>
      <c r="T201" s="225"/>
      <c r="U201" s="219"/>
      <c r="V201" s="219">
        <f>SUM(V202:V289)</f>
        <v>6634.2500000000009</v>
      </c>
      <c r="W201" s="219"/>
      <c r="AG201" t="s">
        <v>136</v>
      </c>
    </row>
    <row r="202" spans="1:60" outlineLevel="1" x14ac:dyDescent="0.2">
      <c r="A202" s="226">
        <v>30</v>
      </c>
      <c r="B202" s="227" t="s">
        <v>351</v>
      </c>
      <c r="C202" s="239" t="s">
        <v>352</v>
      </c>
      <c r="D202" s="228" t="s">
        <v>326</v>
      </c>
      <c r="E202" s="229">
        <v>903.2</v>
      </c>
      <c r="F202" s="230"/>
      <c r="G202" s="231">
        <f>ROUND(E202*F202,2)</f>
        <v>0</v>
      </c>
      <c r="H202" s="230"/>
      <c r="I202" s="231">
        <f>ROUND(E202*H202,2)</f>
        <v>0</v>
      </c>
      <c r="J202" s="230"/>
      <c r="K202" s="231">
        <f>ROUND(E202*J202,2)</f>
        <v>0</v>
      </c>
      <c r="L202" s="231">
        <v>21</v>
      </c>
      <c r="M202" s="231">
        <f>G202*(1+L202/100)</f>
        <v>0</v>
      </c>
      <c r="N202" s="231">
        <v>0</v>
      </c>
      <c r="O202" s="231">
        <f>ROUND(E202*N202,2)</f>
        <v>0</v>
      </c>
      <c r="P202" s="231">
        <v>0</v>
      </c>
      <c r="Q202" s="231">
        <f>ROUND(E202*P202,2)</f>
        <v>0</v>
      </c>
      <c r="R202" s="231" t="s">
        <v>353</v>
      </c>
      <c r="S202" s="231" t="s">
        <v>140</v>
      </c>
      <c r="T202" s="232" t="s">
        <v>140</v>
      </c>
      <c r="U202" s="216">
        <v>0</v>
      </c>
      <c r="V202" s="216">
        <f>ROUND(E202*U202,2)</f>
        <v>0</v>
      </c>
      <c r="W202" s="21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182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14"/>
      <c r="B203" s="215"/>
      <c r="C203" s="242" t="s">
        <v>208</v>
      </c>
      <c r="D203" s="217"/>
      <c r="E203" s="218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157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42" t="s">
        <v>354</v>
      </c>
      <c r="D204" s="217"/>
      <c r="E204" s="218">
        <v>145.4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157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42" t="s">
        <v>355</v>
      </c>
      <c r="D205" s="217"/>
      <c r="E205" s="218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157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42" t="s">
        <v>356</v>
      </c>
      <c r="D206" s="217"/>
      <c r="E206" s="218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157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14"/>
      <c r="B207" s="215"/>
      <c r="C207" s="242" t="s">
        <v>357</v>
      </c>
      <c r="D207" s="217"/>
      <c r="E207" s="218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157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42" t="s">
        <v>358</v>
      </c>
      <c r="D208" s="217"/>
      <c r="E208" s="218">
        <v>29.400000000000002</v>
      </c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157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42" t="s">
        <v>359</v>
      </c>
      <c r="D209" s="217"/>
      <c r="E209" s="218">
        <v>145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157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42" t="s">
        <v>360</v>
      </c>
      <c r="D210" s="217"/>
      <c r="E210" s="218">
        <v>386.6</v>
      </c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157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14"/>
      <c r="B211" s="215"/>
      <c r="C211" s="242" t="s">
        <v>361</v>
      </c>
      <c r="D211" s="217"/>
      <c r="E211" s="218">
        <v>118</v>
      </c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157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42" t="s">
        <v>362</v>
      </c>
      <c r="D212" s="217"/>
      <c r="E212" s="218">
        <v>78.800000000000011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157</v>
      </c>
      <c r="AH212" s="207">
        <v>0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14"/>
      <c r="B213" s="215"/>
      <c r="C213" s="241"/>
      <c r="D213" s="235"/>
      <c r="E213" s="235"/>
      <c r="F213" s="235"/>
      <c r="G213" s="235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145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26">
        <v>31</v>
      </c>
      <c r="B214" s="227" t="s">
        <v>363</v>
      </c>
      <c r="C214" s="239" t="s">
        <v>364</v>
      </c>
      <c r="D214" s="228" t="s">
        <v>205</v>
      </c>
      <c r="E214" s="229">
        <v>1391</v>
      </c>
      <c r="F214" s="230"/>
      <c r="G214" s="231">
        <f>ROUND(E214*F214,2)</f>
        <v>0</v>
      </c>
      <c r="H214" s="230"/>
      <c r="I214" s="231">
        <f>ROUND(E214*H214,2)</f>
        <v>0</v>
      </c>
      <c r="J214" s="230"/>
      <c r="K214" s="231">
        <f>ROUND(E214*J214,2)</f>
        <v>0</v>
      </c>
      <c r="L214" s="231">
        <v>21</v>
      </c>
      <c r="M214" s="231">
        <f>G214*(1+L214/100)</f>
        <v>0</v>
      </c>
      <c r="N214" s="231">
        <v>0</v>
      </c>
      <c r="O214" s="231">
        <f>ROUND(E214*N214,2)</f>
        <v>0</v>
      </c>
      <c r="P214" s="231">
        <v>0.35000000000000003</v>
      </c>
      <c r="Q214" s="231">
        <f>ROUND(E214*P214,2)</f>
        <v>486.85</v>
      </c>
      <c r="R214" s="231"/>
      <c r="S214" s="231" t="s">
        <v>140</v>
      </c>
      <c r="T214" s="232" t="s">
        <v>140</v>
      </c>
      <c r="U214" s="216">
        <v>0.31557000000000002</v>
      </c>
      <c r="V214" s="216">
        <f>ROUND(E214*U214,2)</f>
        <v>438.96</v>
      </c>
      <c r="W214" s="21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182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40" t="s">
        <v>365</v>
      </c>
      <c r="D215" s="234"/>
      <c r="E215" s="234"/>
      <c r="F215" s="234"/>
      <c r="G215" s="234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144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42" t="s">
        <v>219</v>
      </c>
      <c r="D216" s="217"/>
      <c r="E216" s="218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157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42" t="s">
        <v>366</v>
      </c>
      <c r="D217" s="217"/>
      <c r="E217" s="218">
        <v>1391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157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42" t="s">
        <v>367</v>
      </c>
      <c r="D218" s="217"/>
      <c r="E218" s="218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157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14"/>
      <c r="B219" s="215"/>
      <c r="C219" s="241"/>
      <c r="D219" s="235"/>
      <c r="E219" s="235"/>
      <c r="F219" s="235"/>
      <c r="G219" s="235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145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26">
        <v>32</v>
      </c>
      <c r="B220" s="227" t="s">
        <v>368</v>
      </c>
      <c r="C220" s="239" t="s">
        <v>369</v>
      </c>
      <c r="D220" s="228" t="s">
        <v>205</v>
      </c>
      <c r="E220" s="229">
        <v>684</v>
      </c>
      <c r="F220" s="230"/>
      <c r="G220" s="231">
        <f>ROUND(E220*F220,2)</f>
        <v>0</v>
      </c>
      <c r="H220" s="230"/>
      <c r="I220" s="231">
        <f>ROUND(E220*H220,2)</f>
        <v>0</v>
      </c>
      <c r="J220" s="230"/>
      <c r="K220" s="231">
        <f>ROUND(E220*J220,2)</f>
        <v>0</v>
      </c>
      <c r="L220" s="231">
        <v>21</v>
      </c>
      <c r="M220" s="231">
        <f>G220*(1+L220/100)</f>
        <v>0</v>
      </c>
      <c r="N220" s="231">
        <v>0</v>
      </c>
      <c r="O220" s="231">
        <f>ROUND(E220*N220,2)</f>
        <v>0</v>
      </c>
      <c r="P220" s="231">
        <v>0.55000000000000004</v>
      </c>
      <c r="Q220" s="231">
        <f>ROUND(E220*P220,2)</f>
        <v>376.2</v>
      </c>
      <c r="R220" s="231"/>
      <c r="S220" s="231" t="s">
        <v>140</v>
      </c>
      <c r="T220" s="232" t="s">
        <v>140</v>
      </c>
      <c r="U220" s="216">
        <v>0.48757</v>
      </c>
      <c r="V220" s="216">
        <f>ROUND(E220*U220,2)</f>
        <v>333.5</v>
      </c>
      <c r="W220" s="216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182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40" t="s">
        <v>365</v>
      </c>
      <c r="D221" s="234"/>
      <c r="E221" s="234"/>
      <c r="F221" s="234"/>
      <c r="G221" s="234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144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14"/>
      <c r="B222" s="215"/>
      <c r="C222" s="242" t="s">
        <v>208</v>
      </c>
      <c r="D222" s="217"/>
      <c r="E222" s="218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157</v>
      </c>
      <c r="AH222" s="207">
        <v>0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14"/>
      <c r="B223" s="215"/>
      <c r="C223" s="242" t="s">
        <v>370</v>
      </c>
      <c r="D223" s="217"/>
      <c r="E223" s="218">
        <v>401.5</v>
      </c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157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14"/>
      <c r="B224" s="215"/>
      <c r="C224" s="242" t="s">
        <v>371</v>
      </c>
      <c r="D224" s="217"/>
      <c r="E224" s="218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157</v>
      </c>
      <c r="AH224" s="207">
        <v>0</v>
      </c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14"/>
      <c r="B225" s="215"/>
      <c r="C225" s="242" t="s">
        <v>210</v>
      </c>
      <c r="D225" s="217"/>
      <c r="E225" s="218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157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14"/>
      <c r="B226" s="215"/>
      <c r="C226" s="242" t="s">
        <v>372</v>
      </c>
      <c r="D226" s="217"/>
      <c r="E226" s="218">
        <v>282.5</v>
      </c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157</v>
      </c>
      <c r="AH226" s="207">
        <v>0</v>
      </c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42" t="s">
        <v>373</v>
      </c>
      <c r="D227" s="217"/>
      <c r="E227" s="218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157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14"/>
      <c r="B228" s="215"/>
      <c r="C228" s="241"/>
      <c r="D228" s="235"/>
      <c r="E228" s="235"/>
      <c r="F228" s="235"/>
      <c r="G228" s="235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145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26">
        <v>33</v>
      </c>
      <c r="B229" s="227" t="s">
        <v>374</v>
      </c>
      <c r="C229" s="239" t="s">
        <v>375</v>
      </c>
      <c r="D229" s="228" t="s">
        <v>205</v>
      </c>
      <c r="E229" s="229">
        <v>2383.3000000000002</v>
      </c>
      <c r="F229" s="230"/>
      <c r="G229" s="231">
        <f>ROUND(E229*F229,2)</f>
        <v>0</v>
      </c>
      <c r="H229" s="230"/>
      <c r="I229" s="231">
        <f>ROUND(E229*H229,2)</f>
        <v>0</v>
      </c>
      <c r="J229" s="230"/>
      <c r="K229" s="231">
        <f>ROUND(E229*J229,2)</f>
        <v>0</v>
      </c>
      <c r="L229" s="231">
        <v>21</v>
      </c>
      <c r="M229" s="231">
        <f>G229*(1+L229/100)</f>
        <v>0</v>
      </c>
      <c r="N229" s="231">
        <v>0</v>
      </c>
      <c r="O229" s="231">
        <f>ROUND(E229*N229,2)</f>
        <v>0</v>
      </c>
      <c r="P229" s="231">
        <v>0.65</v>
      </c>
      <c r="Q229" s="231">
        <f>ROUND(E229*P229,2)</f>
        <v>1549.15</v>
      </c>
      <c r="R229" s="231"/>
      <c r="S229" s="231" t="s">
        <v>140</v>
      </c>
      <c r="T229" s="232" t="s">
        <v>140</v>
      </c>
      <c r="U229" s="216">
        <v>0.54186000000000001</v>
      </c>
      <c r="V229" s="216">
        <f>ROUND(E229*U229,2)</f>
        <v>1291.4100000000001</v>
      </c>
      <c r="W229" s="216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182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40" t="s">
        <v>365</v>
      </c>
      <c r="D230" s="234"/>
      <c r="E230" s="234"/>
      <c r="F230" s="234"/>
      <c r="G230" s="234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144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">
      <c r="A231" s="214"/>
      <c r="B231" s="215"/>
      <c r="C231" s="242" t="s">
        <v>212</v>
      </c>
      <c r="D231" s="217"/>
      <c r="E231" s="218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157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">
      <c r="A232" s="214"/>
      <c r="B232" s="215"/>
      <c r="C232" s="242" t="s">
        <v>376</v>
      </c>
      <c r="D232" s="217"/>
      <c r="E232" s="218">
        <v>555.30000000000007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157</v>
      </c>
      <c r="AH232" s="207">
        <v>0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42" t="s">
        <v>377</v>
      </c>
      <c r="D233" s="217"/>
      <c r="E233" s="218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157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">
      <c r="A234" s="214"/>
      <c r="B234" s="215"/>
      <c r="C234" s="242" t="s">
        <v>216</v>
      </c>
      <c r="D234" s="217"/>
      <c r="E234" s="218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157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42" t="s">
        <v>378</v>
      </c>
      <c r="D235" s="217"/>
      <c r="E235" s="218">
        <v>1828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157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">
      <c r="A236" s="214"/>
      <c r="B236" s="215"/>
      <c r="C236" s="242" t="s">
        <v>379</v>
      </c>
      <c r="D236" s="217"/>
      <c r="E236" s="218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157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41"/>
      <c r="D237" s="235"/>
      <c r="E237" s="235"/>
      <c r="F237" s="235"/>
      <c r="G237" s="235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145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26">
        <v>34</v>
      </c>
      <c r="B238" s="227" t="s">
        <v>380</v>
      </c>
      <c r="C238" s="239" t="s">
        <v>381</v>
      </c>
      <c r="D238" s="228" t="s">
        <v>205</v>
      </c>
      <c r="E238" s="229">
        <v>118</v>
      </c>
      <c r="F238" s="230"/>
      <c r="G238" s="231">
        <f>ROUND(E238*F238,2)</f>
        <v>0</v>
      </c>
      <c r="H238" s="230"/>
      <c r="I238" s="231">
        <f>ROUND(E238*H238,2)</f>
        <v>0</v>
      </c>
      <c r="J238" s="230"/>
      <c r="K238" s="231">
        <f>ROUND(E238*J238,2)</f>
        <v>0</v>
      </c>
      <c r="L238" s="231">
        <v>21</v>
      </c>
      <c r="M238" s="231">
        <f>G238*(1+L238/100)</f>
        <v>0</v>
      </c>
      <c r="N238" s="231">
        <v>2E-3</v>
      </c>
      <c r="O238" s="231">
        <f>ROUND(E238*N238,2)</f>
        <v>0.24</v>
      </c>
      <c r="P238" s="231">
        <v>2.004</v>
      </c>
      <c r="Q238" s="231">
        <f>ROUND(E238*P238,2)</f>
        <v>236.47</v>
      </c>
      <c r="R238" s="231"/>
      <c r="S238" s="231" t="s">
        <v>140</v>
      </c>
      <c r="T238" s="232" t="s">
        <v>140</v>
      </c>
      <c r="U238" s="216">
        <v>4.57</v>
      </c>
      <c r="V238" s="216">
        <f>ROUND(E238*U238,2)</f>
        <v>539.26</v>
      </c>
      <c r="W238" s="216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182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42" t="s">
        <v>208</v>
      </c>
      <c r="D239" s="217"/>
      <c r="E239" s="218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157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14"/>
      <c r="B240" s="215"/>
      <c r="C240" s="242" t="s">
        <v>382</v>
      </c>
      <c r="D240" s="217"/>
      <c r="E240" s="218">
        <v>32.5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157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42" t="s">
        <v>383</v>
      </c>
      <c r="D241" s="217"/>
      <c r="E241" s="218">
        <v>1.3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157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14"/>
      <c r="B242" s="215"/>
      <c r="C242" s="242" t="s">
        <v>384</v>
      </c>
      <c r="D242" s="217"/>
      <c r="E242" s="218">
        <v>2</v>
      </c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157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42" t="s">
        <v>212</v>
      </c>
      <c r="D243" s="217"/>
      <c r="E243" s="218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157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14"/>
      <c r="B244" s="215"/>
      <c r="C244" s="242" t="s">
        <v>385</v>
      </c>
      <c r="D244" s="217"/>
      <c r="E244" s="218">
        <v>19.400000000000002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157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42" t="s">
        <v>214</v>
      </c>
      <c r="D245" s="217"/>
      <c r="E245" s="218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157</v>
      </c>
      <c r="AH245" s="207">
        <v>0</v>
      </c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42" t="s">
        <v>386</v>
      </c>
      <c r="D246" s="217"/>
      <c r="E246" s="218">
        <v>62.2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157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42" t="s">
        <v>219</v>
      </c>
      <c r="D247" s="217"/>
      <c r="E247" s="218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157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14"/>
      <c r="B248" s="215"/>
      <c r="C248" s="242" t="s">
        <v>387</v>
      </c>
      <c r="D248" s="217"/>
      <c r="E248" s="218">
        <v>0.60000000000000009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157</v>
      </c>
      <c r="AH248" s="207">
        <v>0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41"/>
      <c r="D249" s="235"/>
      <c r="E249" s="235"/>
      <c r="F249" s="235"/>
      <c r="G249" s="235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145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26">
        <v>35</v>
      </c>
      <c r="B250" s="227" t="s">
        <v>388</v>
      </c>
      <c r="C250" s="239" t="s">
        <v>389</v>
      </c>
      <c r="D250" s="228" t="s">
        <v>205</v>
      </c>
      <c r="E250" s="229">
        <v>199.9</v>
      </c>
      <c r="F250" s="230"/>
      <c r="G250" s="231">
        <f>ROUND(E250*F250,2)</f>
        <v>0</v>
      </c>
      <c r="H250" s="230"/>
      <c r="I250" s="231">
        <f>ROUND(E250*H250,2)</f>
        <v>0</v>
      </c>
      <c r="J250" s="230"/>
      <c r="K250" s="231">
        <f>ROUND(E250*J250,2)</f>
        <v>0</v>
      </c>
      <c r="L250" s="231">
        <v>21</v>
      </c>
      <c r="M250" s="231">
        <f>G250*(1+L250/100)</f>
        <v>0</v>
      </c>
      <c r="N250" s="231">
        <v>1.4700000000000002E-3</v>
      </c>
      <c r="O250" s="231">
        <f>ROUND(E250*N250,2)</f>
        <v>0.28999999999999998</v>
      </c>
      <c r="P250" s="231">
        <v>2.3800000000000003</v>
      </c>
      <c r="Q250" s="231">
        <f>ROUND(E250*P250,2)</f>
        <v>475.76</v>
      </c>
      <c r="R250" s="231"/>
      <c r="S250" s="231" t="s">
        <v>140</v>
      </c>
      <c r="T250" s="232" t="s">
        <v>140</v>
      </c>
      <c r="U250" s="216">
        <v>9.375</v>
      </c>
      <c r="V250" s="216">
        <f>ROUND(E250*U250,2)</f>
        <v>1874.06</v>
      </c>
      <c r="W250" s="216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182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42" t="s">
        <v>208</v>
      </c>
      <c r="D251" s="217"/>
      <c r="E251" s="218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157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42" t="s">
        <v>390</v>
      </c>
      <c r="D252" s="217"/>
      <c r="E252" s="218">
        <v>10.5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157</v>
      </c>
      <c r="AH252" s="207">
        <v>0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">
      <c r="A253" s="214"/>
      <c r="B253" s="215"/>
      <c r="C253" s="242" t="s">
        <v>210</v>
      </c>
      <c r="D253" s="217"/>
      <c r="E253" s="218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157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14"/>
      <c r="B254" s="215"/>
      <c r="C254" s="242" t="s">
        <v>391</v>
      </c>
      <c r="D254" s="217"/>
      <c r="E254" s="218">
        <v>18.600000000000001</v>
      </c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157</v>
      </c>
      <c r="AH254" s="207">
        <v>0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42" t="s">
        <v>212</v>
      </c>
      <c r="D255" s="217"/>
      <c r="E255" s="218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157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14"/>
      <c r="B256" s="215"/>
      <c r="C256" s="242" t="s">
        <v>392</v>
      </c>
      <c r="D256" s="217"/>
      <c r="E256" s="218">
        <v>12.5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157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14"/>
      <c r="B257" s="215"/>
      <c r="C257" s="242" t="s">
        <v>393</v>
      </c>
      <c r="D257" s="217"/>
      <c r="E257" s="218">
        <v>1.5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157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14"/>
      <c r="B258" s="215"/>
      <c r="C258" s="242" t="s">
        <v>214</v>
      </c>
      <c r="D258" s="217"/>
      <c r="E258" s="218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157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42" t="s">
        <v>394</v>
      </c>
      <c r="D259" s="217"/>
      <c r="E259" s="218">
        <v>28.700000000000003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157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42" t="s">
        <v>216</v>
      </c>
      <c r="D260" s="217"/>
      <c r="E260" s="218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157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14"/>
      <c r="B261" s="215"/>
      <c r="C261" s="242" t="s">
        <v>395</v>
      </c>
      <c r="D261" s="217"/>
      <c r="E261" s="218">
        <v>8.1000000000000014</v>
      </c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157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">
      <c r="A262" s="214"/>
      <c r="B262" s="215"/>
      <c r="C262" s="242" t="s">
        <v>396</v>
      </c>
      <c r="D262" s="217"/>
      <c r="E262" s="218">
        <v>116.30000000000001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157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">
      <c r="A263" s="214"/>
      <c r="B263" s="215"/>
      <c r="C263" s="242" t="s">
        <v>219</v>
      </c>
      <c r="D263" s="217"/>
      <c r="E263" s="218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157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14"/>
      <c r="B264" s="215"/>
      <c r="C264" s="242" t="s">
        <v>397</v>
      </c>
      <c r="D264" s="217"/>
      <c r="E264" s="218">
        <v>2.8000000000000003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157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14"/>
      <c r="B265" s="215"/>
      <c r="C265" s="242" t="s">
        <v>398</v>
      </c>
      <c r="D265" s="217"/>
      <c r="E265" s="218">
        <v>0.9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157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14"/>
      <c r="B266" s="215"/>
      <c r="C266" s="241"/>
      <c r="D266" s="235"/>
      <c r="E266" s="235"/>
      <c r="F266" s="235"/>
      <c r="G266" s="235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145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26">
        <v>36</v>
      </c>
      <c r="B267" s="227" t="s">
        <v>399</v>
      </c>
      <c r="C267" s="239" t="s">
        <v>400</v>
      </c>
      <c r="D267" s="228" t="s">
        <v>205</v>
      </c>
      <c r="E267" s="229">
        <v>65.7</v>
      </c>
      <c r="F267" s="230"/>
      <c r="G267" s="231">
        <f>ROUND(E267*F267,2)</f>
        <v>0</v>
      </c>
      <c r="H267" s="230"/>
      <c r="I267" s="231">
        <f>ROUND(E267*H267,2)</f>
        <v>0</v>
      </c>
      <c r="J267" s="230"/>
      <c r="K267" s="231">
        <f>ROUND(E267*J267,2)</f>
        <v>0</v>
      </c>
      <c r="L267" s="231">
        <v>21</v>
      </c>
      <c r="M267" s="231">
        <f>G267*(1+L267/100)</f>
        <v>0</v>
      </c>
      <c r="N267" s="231">
        <v>1.3100000000000002E-3</v>
      </c>
      <c r="O267" s="231">
        <f>ROUND(E267*N267,2)</f>
        <v>0.09</v>
      </c>
      <c r="P267" s="231">
        <v>2.41</v>
      </c>
      <c r="Q267" s="231">
        <f>ROUND(E267*P267,2)</f>
        <v>158.34</v>
      </c>
      <c r="R267" s="231"/>
      <c r="S267" s="231" t="s">
        <v>140</v>
      </c>
      <c r="T267" s="232" t="s">
        <v>140</v>
      </c>
      <c r="U267" s="216">
        <v>21.673000000000002</v>
      </c>
      <c r="V267" s="216">
        <f>ROUND(E267*U267,2)</f>
        <v>1423.92</v>
      </c>
      <c r="W267" s="216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182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42" t="s">
        <v>212</v>
      </c>
      <c r="D268" s="217"/>
      <c r="E268" s="218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157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14"/>
      <c r="B269" s="215"/>
      <c r="C269" s="242" t="s">
        <v>401</v>
      </c>
      <c r="D269" s="217"/>
      <c r="E269" s="218">
        <v>19.400000000000002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157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42" t="s">
        <v>219</v>
      </c>
      <c r="D270" s="217"/>
      <c r="E270" s="218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157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42" t="s">
        <v>402</v>
      </c>
      <c r="D271" s="217"/>
      <c r="E271" s="218">
        <v>45.300000000000004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157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14"/>
      <c r="B272" s="215"/>
      <c r="C272" s="242" t="s">
        <v>403</v>
      </c>
      <c r="D272" s="217"/>
      <c r="E272" s="218">
        <v>1</v>
      </c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157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41"/>
      <c r="D273" s="235"/>
      <c r="E273" s="235"/>
      <c r="F273" s="235"/>
      <c r="G273" s="235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145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">
      <c r="A274" s="226">
        <v>37</v>
      </c>
      <c r="B274" s="227" t="s">
        <v>404</v>
      </c>
      <c r="C274" s="239" t="s">
        <v>405</v>
      </c>
      <c r="D274" s="228" t="s">
        <v>205</v>
      </c>
      <c r="E274" s="229">
        <v>1353</v>
      </c>
      <c r="F274" s="230"/>
      <c r="G274" s="231">
        <f>ROUND(E274*F274,2)</f>
        <v>0</v>
      </c>
      <c r="H274" s="230"/>
      <c r="I274" s="231">
        <f>ROUND(E274*H274,2)</f>
        <v>0</v>
      </c>
      <c r="J274" s="230"/>
      <c r="K274" s="231">
        <f>ROUND(E274*J274,2)</f>
        <v>0</v>
      </c>
      <c r="L274" s="231">
        <v>21</v>
      </c>
      <c r="M274" s="231">
        <f>G274*(1+L274/100)</f>
        <v>0</v>
      </c>
      <c r="N274" s="231">
        <v>0</v>
      </c>
      <c r="O274" s="231">
        <f>ROUND(E274*N274,2)</f>
        <v>0</v>
      </c>
      <c r="P274" s="231">
        <v>0.75</v>
      </c>
      <c r="Q274" s="231">
        <f>ROUND(E274*P274,2)</f>
        <v>1014.75</v>
      </c>
      <c r="R274" s="231"/>
      <c r="S274" s="231" t="s">
        <v>273</v>
      </c>
      <c r="T274" s="232" t="s">
        <v>141</v>
      </c>
      <c r="U274" s="216">
        <v>0.54186000000000001</v>
      </c>
      <c r="V274" s="216">
        <f>ROUND(E274*U274,2)</f>
        <v>733.14</v>
      </c>
      <c r="W274" s="216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182</v>
      </c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14"/>
      <c r="B275" s="215"/>
      <c r="C275" s="240" t="s">
        <v>365</v>
      </c>
      <c r="D275" s="234"/>
      <c r="E275" s="234"/>
      <c r="F275" s="234"/>
      <c r="G275" s="234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144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42" t="s">
        <v>214</v>
      </c>
      <c r="D276" s="217"/>
      <c r="E276" s="218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157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42" t="s">
        <v>406</v>
      </c>
      <c r="D277" s="217"/>
      <c r="E277" s="218">
        <v>1353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157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">
      <c r="A278" s="214"/>
      <c r="B278" s="215"/>
      <c r="C278" s="242" t="s">
        <v>407</v>
      </c>
      <c r="D278" s="217"/>
      <c r="E278" s="218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157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41"/>
      <c r="D279" s="235"/>
      <c r="E279" s="235"/>
      <c r="F279" s="235"/>
      <c r="G279" s="235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145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ht="22.5" outlineLevel="1" x14ac:dyDescent="0.2">
      <c r="A280" s="226">
        <v>38</v>
      </c>
      <c r="B280" s="227" t="s">
        <v>408</v>
      </c>
      <c r="C280" s="239" t="s">
        <v>409</v>
      </c>
      <c r="D280" s="228" t="s">
        <v>410</v>
      </c>
      <c r="E280" s="229">
        <v>90</v>
      </c>
      <c r="F280" s="230"/>
      <c r="G280" s="231">
        <f>ROUND(E280*F280,2)</f>
        <v>0</v>
      </c>
      <c r="H280" s="230"/>
      <c r="I280" s="231">
        <f>ROUND(E280*H280,2)</f>
        <v>0</v>
      </c>
      <c r="J280" s="230"/>
      <c r="K280" s="231">
        <f>ROUND(E280*J280,2)</f>
        <v>0</v>
      </c>
      <c r="L280" s="231">
        <v>21</v>
      </c>
      <c r="M280" s="231">
        <f>G280*(1+L280/100)</f>
        <v>0</v>
      </c>
      <c r="N280" s="231">
        <v>0</v>
      </c>
      <c r="O280" s="231">
        <f>ROUND(E280*N280,2)</f>
        <v>0</v>
      </c>
      <c r="P280" s="231">
        <v>0</v>
      </c>
      <c r="Q280" s="231">
        <f>ROUND(E280*P280,2)</f>
        <v>0</v>
      </c>
      <c r="R280" s="231"/>
      <c r="S280" s="231" t="s">
        <v>273</v>
      </c>
      <c r="T280" s="232" t="s">
        <v>141</v>
      </c>
      <c r="U280" s="216">
        <v>0</v>
      </c>
      <c r="V280" s="216">
        <f>ROUND(E280*U280,2)</f>
        <v>0</v>
      </c>
      <c r="W280" s="216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182</v>
      </c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42" t="s">
        <v>411</v>
      </c>
      <c r="D281" s="217"/>
      <c r="E281" s="218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157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42" t="s">
        <v>412</v>
      </c>
      <c r="D282" s="217"/>
      <c r="E282" s="218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157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42" t="s">
        <v>413</v>
      </c>
      <c r="D283" s="217"/>
      <c r="E283" s="218">
        <v>10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157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14"/>
      <c r="B284" s="215"/>
      <c r="C284" s="242" t="s">
        <v>414</v>
      </c>
      <c r="D284" s="217"/>
      <c r="E284" s="218">
        <v>5</v>
      </c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157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42" t="s">
        <v>415</v>
      </c>
      <c r="D285" s="217"/>
      <c r="E285" s="218">
        <v>10</v>
      </c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157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14"/>
      <c r="B286" s="215"/>
      <c r="C286" s="242" t="s">
        <v>416</v>
      </c>
      <c r="D286" s="217"/>
      <c r="E286" s="218">
        <v>30</v>
      </c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157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42" t="s">
        <v>417</v>
      </c>
      <c r="D287" s="217"/>
      <c r="E287" s="218">
        <v>20</v>
      </c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157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14"/>
      <c r="B288" s="215"/>
      <c r="C288" s="242" t="s">
        <v>418</v>
      </c>
      <c r="D288" s="217"/>
      <c r="E288" s="218">
        <v>15</v>
      </c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157</v>
      </c>
      <c r="AH288" s="207">
        <v>0</v>
      </c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41"/>
      <c r="D289" s="235"/>
      <c r="E289" s="235"/>
      <c r="F289" s="235"/>
      <c r="G289" s="235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145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x14ac:dyDescent="0.2">
      <c r="A290" s="220" t="s">
        <v>135</v>
      </c>
      <c r="B290" s="221" t="s">
        <v>88</v>
      </c>
      <c r="C290" s="238" t="s">
        <v>89</v>
      </c>
      <c r="D290" s="222"/>
      <c r="E290" s="223"/>
      <c r="F290" s="224"/>
      <c r="G290" s="224">
        <f>SUMIF(AG291:AG292,"&lt;&gt;NOR",G291:G292)</f>
        <v>0</v>
      </c>
      <c r="H290" s="224"/>
      <c r="I290" s="224">
        <f>SUM(I291:I292)</f>
        <v>0</v>
      </c>
      <c r="J290" s="224"/>
      <c r="K290" s="224">
        <f>SUM(K291:K292)</f>
        <v>0</v>
      </c>
      <c r="L290" s="224"/>
      <c r="M290" s="224">
        <f>SUM(M291:M292)</f>
        <v>0</v>
      </c>
      <c r="N290" s="224"/>
      <c r="O290" s="224">
        <f>SUM(O291:O292)</f>
        <v>0</v>
      </c>
      <c r="P290" s="224"/>
      <c r="Q290" s="224">
        <f>SUM(Q291:Q292)</f>
        <v>0</v>
      </c>
      <c r="R290" s="224"/>
      <c r="S290" s="224"/>
      <c r="T290" s="225"/>
      <c r="U290" s="219"/>
      <c r="V290" s="219">
        <f>SUM(V291:V292)</f>
        <v>275.7</v>
      </c>
      <c r="W290" s="219"/>
      <c r="AG290" t="s">
        <v>136</v>
      </c>
    </row>
    <row r="291" spans="1:60" outlineLevel="1" x14ac:dyDescent="0.2">
      <c r="A291" s="226">
        <v>39</v>
      </c>
      <c r="B291" s="227" t="s">
        <v>419</v>
      </c>
      <c r="C291" s="239" t="s">
        <v>420</v>
      </c>
      <c r="D291" s="228" t="s">
        <v>326</v>
      </c>
      <c r="E291" s="229">
        <v>69.08147000000001</v>
      </c>
      <c r="F291" s="230"/>
      <c r="G291" s="231">
        <f>ROUND(E291*F291,2)</f>
        <v>0</v>
      </c>
      <c r="H291" s="230"/>
      <c r="I291" s="231">
        <f>ROUND(E291*H291,2)</f>
        <v>0</v>
      </c>
      <c r="J291" s="230"/>
      <c r="K291" s="231">
        <f>ROUND(E291*J291,2)</f>
        <v>0</v>
      </c>
      <c r="L291" s="231">
        <v>21</v>
      </c>
      <c r="M291" s="231">
        <f>G291*(1+L291/100)</f>
        <v>0</v>
      </c>
      <c r="N291" s="231">
        <v>0</v>
      </c>
      <c r="O291" s="231">
        <f>ROUND(E291*N291,2)</f>
        <v>0</v>
      </c>
      <c r="P291" s="231">
        <v>0</v>
      </c>
      <c r="Q291" s="231">
        <f>ROUND(E291*P291,2)</f>
        <v>0</v>
      </c>
      <c r="R291" s="231"/>
      <c r="S291" s="231" t="s">
        <v>140</v>
      </c>
      <c r="T291" s="232" t="s">
        <v>140</v>
      </c>
      <c r="U291" s="216">
        <v>3.9910000000000001</v>
      </c>
      <c r="V291" s="216">
        <f>ROUND(E291*U291,2)</f>
        <v>275.7</v>
      </c>
      <c r="W291" s="216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421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14"/>
      <c r="B292" s="215"/>
      <c r="C292" s="243"/>
      <c r="D292" s="236"/>
      <c r="E292" s="236"/>
      <c r="F292" s="236"/>
      <c r="G292" s="23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145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x14ac:dyDescent="0.2">
      <c r="A293" s="220" t="s">
        <v>135</v>
      </c>
      <c r="B293" s="221" t="s">
        <v>90</v>
      </c>
      <c r="C293" s="238" t="s">
        <v>91</v>
      </c>
      <c r="D293" s="222"/>
      <c r="E293" s="223"/>
      <c r="F293" s="224"/>
      <c r="G293" s="224">
        <f>SUMIF(AG294:AG303,"&lt;&gt;NOR",G294:G303)</f>
        <v>0</v>
      </c>
      <c r="H293" s="224"/>
      <c r="I293" s="224">
        <f>SUM(I294:I303)</f>
        <v>0</v>
      </c>
      <c r="J293" s="224"/>
      <c r="K293" s="224">
        <f>SUM(K294:K303)</f>
        <v>0</v>
      </c>
      <c r="L293" s="224"/>
      <c r="M293" s="224">
        <f>SUM(M294:M303)</f>
        <v>0</v>
      </c>
      <c r="N293" s="224"/>
      <c r="O293" s="224">
        <f>SUM(O294:O303)</f>
        <v>0</v>
      </c>
      <c r="P293" s="224"/>
      <c r="Q293" s="224">
        <f>SUM(Q294:Q303)</f>
        <v>8.9499999999999993</v>
      </c>
      <c r="R293" s="224"/>
      <c r="S293" s="224"/>
      <c r="T293" s="225"/>
      <c r="U293" s="219"/>
      <c r="V293" s="219">
        <f>SUM(V294:V303)</f>
        <v>57.9</v>
      </c>
      <c r="W293" s="219"/>
      <c r="AG293" t="s">
        <v>136</v>
      </c>
    </row>
    <row r="294" spans="1:60" ht="22.5" outlineLevel="1" x14ac:dyDescent="0.2">
      <c r="A294" s="226">
        <v>40</v>
      </c>
      <c r="B294" s="227" t="s">
        <v>422</v>
      </c>
      <c r="C294" s="239" t="s">
        <v>423</v>
      </c>
      <c r="D294" s="228" t="s">
        <v>180</v>
      </c>
      <c r="E294" s="229">
        <v>323</v>
      </c>
      <c r="F294" s="230"/>
      <c r="G294" s="231">
        <f>ROUND(E294*F294,2)</f>
        <v>0</v>
      </c>
      <c r="H294" s="230"/>
      <c r="I294" s="231">
        <f>ROUND(E294*H294,2)</f>
        <v>0</v>
      </c>
      <c r="J294" s="230"/>
      <c r="K294" s="231">
        <f>ROUND(E294*J294,2)</f>
        <v>0</v>
      </c>
      <c r="L294" s="231">
        <v>21</v>
      </c>
      <c r="M294" s="231">
        <f>G294*(1+L294/100)</f>
        <v>0</v>
      </c>
      <c r="N294" s="231">
        <v>0</v>
      </c>
      <c r="O294" s="231">
        <f>ROUND(E294*N294,2)</f>
        <v>0</v>
      </c>
      <c r="P294" s="231">
        <v>1.4E-2</v>
      </c>
      <c r="Q294" s="231">
        <f>ROUND(E294*P294,2)</f>
        <v>4.5199999999999996</v>
      </c>
      <c r="R294" s="231" t="s">
        <v>424</v>
      </c>
      <c r="S294" s="231" t="s">
        <v>140</v>
      </c>
      <c r="T294" s="232" t="s">
        <v>140</v>
      </c>
      <c r="U294" s="216">
        <v>6.5000000000000002E-2</v>
      </c>
      <c r="V294" s="216">
        <f>ROUND(E294*U294,2)</f>
        <v>21</v>
      </c>
      <c r="W294" s="216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182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">
      <c r="A295" s="214"/>
      <c r="B295" s="215"/>
      <c r="C295" s="242" t="s">
        <v>425</v>
      </c>
      <c r="D295" s="217"/>
      <c r="E295" s="218">
        <v>70</v>
      </c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157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42" t="s">
        <v>426</v>
      </c>
      <c r="D296" s="217"/>
      <c r="E296" s="218">
        <v>253</v>
      </c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157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">
      <c r="A297" s="214"/>
      <c r="B297" s="215"/>
      <c r="C297" s="241"/>
      <c r="D297" s="235"/>
      <c r="E297" s="235"/>
      <c r="F297" s="235"/>
      <c r="G297" s="235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145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ht="22.5" outlineLevel="1" x14ac:dyDescent="0.2">
      <c r="A298" s="226">
        <v>41</v>
      </c>
      <c r="B298" s="227" t="s">
        <v>427</v>
      </c>
      <c r="C298" s="239" t="s">
        <v>428</v>
      </c>
      <c r="D298" s="228" t="s">
        <v>180</v>
      </c>
      <c r="E298" s="229">
        <v>738</v>
      </c>
      <c r="F298" s="230"/>
      <c r="G298" s="231">
        <f>ROUND(E298*F298,2)</f>
        <v>0</v>
      </c>
      <c r="H298" s="230"/>
      <c r="I298" s="231">
        <f>ROUND(E298*H298,2)</f>
        <v>0</v>
      </c>
      <c r="J298" s="230"/>
      <c r="K298" s="231">
        <f>ROUND(E298*J298,2)</f>
        <v>0</v>
      </c>
      <c r="L298" s="231">
        <v>21</v>
      </c>
      <c r="M298" s="231">
        <f>G298*(1+L298/100)</f>
        <v>0</v>
      </c>
      <c r="N298" s="231">
        <v>0</v>
      </c>
      <c r="O298" s="231">
        <f>ROUND(E298*N298,2)</f>
        <v>0</v>
      </c>
      <c r="P298" s="231">
        <v>6.0000000000000001E-3</v>
      </c>
      <c r="Q298" s="231">
        <f>ROUND(E298*P298,2)</f>
        <v>4.43</v>
      </c>
      <c r="R298" s="231" t="s">
        <v>424</v>
      </c>
      <c r="S298" s="231" t="s">
        <v>140</v>
      </c>
      <c r="T298" s="232" t="s">
        <v>140</v>
      </c>
      <c r="U298" s="216">
        <v>0.05</v>
      </c>
      <c r="V298" s="216">
        <f>ROUND(E298*U298,2)</f>
        <v>36.9</v>
      </c>
      <c r="W298" s="216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182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">
      <c r="A299" s="214"/>
      <c r="B299" s="215"/>
      <c r="C299" s="242" t="s">
        <v>429</v>
      </c>
      <c r="D299" s="217"/>
      <c r="E299" s="218">
        <v>106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157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14"/>
      <c r="B300" s="215"/>
      <c r="C300" s="242" t="s">
        <v>430</v>
      </c>
      <c r="D300" s="217"/>
      <c r="E300" s="218">
        <v>80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157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">
      <c r="A301" s="214"/>
      <c r="B301" s="215"/>
      <c r="C301" s="242" t="s">
        <v>431</v>
      </c>
      <c r="D301" s="217"/>
      <c r="E301" s="218">
        <v>188</v>
      </c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157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">
      <c r="A302" s="214"/>
      <c r="B302" s="215"/>
      <c r="C302" s="242" t="s">
        <v>432</v>
      </c>
      <c r="D302" s="217"/>
      <c r="E302" s="218">
        <v>364</v>
      </c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157</v>
      </c>
      <c r="AH302" s="207">
        <v>0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41"/>
      <c r="D303" s="235"/>
      <c r="E303" s="235"/>
      <c r="F303" s="235"/>
      <c r="G303" s="235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145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x14ac:dyDescent="0.2">
      <c r="A304" s="220" t="s">
        <v>135</v>
      </c>
      <c r="B304" s="221" t="s">
        <v>92</v>
      </c>
      <c r="C304" s="238" t="s">
        <v>93</v>
      </c>
      <c r="D304" s="222"/>
      <c r="E304" s="223"/>
      <c r="F304" s="224"/>
      <c r="G304" s="224">
        <f>SUMIF(AG305:AG323,"&lt;&gt;NOR",G305:G323)</f>
        <v>0</v>
      </c>
      <c r="H304" s="224"/>
      <c r="I304" s="224">
        <f>SUM(I305:I323)</f>
        <v>0</v>
      </c>
      <c r="J304" s="224"/>
      <c r="K304" s="224">
        <f>SUM(K305:K323)</f>
        <v>0</v>
      </c>
      <c r="L304" s="224"/>
      <c r="M304" s="224">
        <f>SUM(M305:M323)</f>
        <v>0</v>
      </c>
      <c r="N304" s="224"/>
      <c r="O304" s="224">
        <f>SUM(O305:O323)</f>
        <v>0</v>
      </c>
      <c r="P304" s="224"/>
      <c r="Q304" s="224">
        <f>SUM(Q305:Q323)</f>
        <v>0.7599999999999999</v>
      </c>
      <c r="R304" s="224"/>
      <c r="S304" s="224"/>
      <c r="T304" s="225"/>
      <c r="U304" s="219"/>
      <c r="V304" s="219">
        <f>SUM(V305:V323)</f>
        <v>11.98</v>
      </c>
      <c r="W304" s="219"/>
      <c r="AG304" t="s">
        <v>136</v>
      </c>
    </row>
    <row r="305" spans="1:60" outlineLevel="1" x14ac:dyDescent="0.2">
      <c r="A305" s="226">
        <v>42</v>
      </c>
      <c r="B305" s="227" t="s">
        <v>433</v>
      </c>
      <c r="C305" s="239" t="s">
        <v>434</v>
      </c>
      <c r="D305" s="228" t="s">
        <v>435</v>
      </c>
      <c r="E305" s="229">
        <v>10</v>
      </c>
      <c r="F305" s="230"/>
      <c r="G305" s="231">
        <f>ROUND(E305*F305,2)</f>
        <v>0</v>
      </c>
      <c r="H305" s="230"/>
      <c r="I305" s="231">
        <f>ROUND(E305*H305,2)</f>
        <v>0</v>
      </c>
      <c r="J305" s="230"/>
      <c r="K305" s="231">
        <f>ROUND(E305*J305,2)</f>
        <v>0</v>
      </c>
      <c r="L305" s="231">
        <v>21</v>
      </c>
      <c r="M305" s="231">
        <f>G305*(1+L305/100)</f>
        <v>0</v>
      </c>
      <c r="N305" s="231">
        <v>0</v>
      </c>
      <c r="O305" s="231">
        <f>ROUND(E305*N305,2)</f>
        <v>0</v>
      </c>
      <c r="P305" s="231">
        <v>3.4200000000000001E-2</v>
      </c>
      <c r="Q305" s="231">
        <f>ROUND(E305*P305,2)</f>
        <v>0.34</v>
      </c>
      <c r="R305" s="231" t="s">
        <v>436</v>
      </c>
      <c r="S305" s="231" t="s">
        <v>140</v>
      </c>
      <c r="T305" s="232" t="s">
        <v>140</v>
      </c>
      <c r="U305" s="216">
        <v>0.46500000000000002</v>
      </c>
      <c r="V305" s="216">
        <f>ROUND(E305*U305,2)</f>
        <v>4.6500000000000004</v>
      </c>
      <c r="W305" s="216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182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14"/>
      <c r="B306" s="215"/>
      <c r="C306" s="242" t="s">
        <v>254</v>
      </c>
      <c r="D306" s="217"/>
      <c r="E306" s="218">
        <v>1</v>
      </c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157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42" t="s">
        <v>437</v>
      </c>
      <c r="D307" s="217"/>
      <c r="E307" s="218">
        <v>2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157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14"/>
      <c r="B308" s="215"/>
      <c r="C308" s="242" t="s">
        <v>438</v>
      </c>
      <c r="D308" s="217"/>
      <c r="E308" s="218">
        <v>1</v>
      </c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157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42" t="s">
        <v>439</v>
      </c>
      <c r="D309" s="217"/>
      <c r="E309" s="218">
        <v>5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157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14"/>
      <c r="B310" s="215"/>
      <c r="C310" s="242" t="s">
        <v>189</v>
      </c>
      <c r="D310" s="217"/>
      <c r="E310" s="218">
        <v>1</v>
      </c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157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41"/>
      <c r="D311" s="235"/>
      <c r="E311" s="235"/>
      <c r="F311" s="235"/>
      <c r="G311" s="235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145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26">
        <v>43</v>
      </c>
      <c r="B312" s="227" t="s">
        <v>440</v>
      </c>
      <c r="C312" s="239" t="s">
        <v>441</v>
      </c>
      <c r="D312" s="228" t="s">
        <v>435</v>
      </c>
      <c r="E312" s="229">
        <v>4</v>
      </c>
      <c r="F312" s="230"/>
      <c r="G312" s="231">
        <f>ROUND(E312*F312,2)</f>
        <v>0</v>
      </c>
      <c r="H312" s="230"/>
      <c r="I312" s="231">
        <f>ROUND(E312*H312,2)</f>
        <v>0</v>
      </c>
      <c r="J312" s="230"/>
      <c r="K312" s="231">
        <f>ROUND(E312*J312,2)</f>
        <v>0</v>
      </c>
      <c r="L312" s="231">
        <v>21</v>
      </c>
      <c r="M312" s="231">
        <f>G312*(1+L312/100)</f>
        <v>0</v>
      </c>
      <c r="N312" s="231">
        <v>0</v>
      </c>
      <c r="O312" s="231">
        <f>ROUND(E312*N312,2)</f>
        <v>0</v>
      </c>
      <c r="P312" s="231">
        <v>1.1070000000000002E-2</v>
      </c>
      <c r="Q312" s="231">
        <f>ROUND(E312*P312,2)</f>
        <v>0.04</v>
      </c>
      <c r="R312" s="231" t="s">
        <v>436</v>
      </c>
      <c r="S312" s="231" t="s">
        <v>140</v>
      </c>
      <c r="T312" s="232" t="s">
        <v>140</v>
      </c>
      <c r="U312" s="216">
        <v>0.22700000000000001</v>
      </c>
      <c r="V312" s="216">
        <f>ROUND(E312*U312,2)</f>
        <v>0.91</v>
      </c>
      <c r="W312" s="216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182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42" t="s">
        <v>442</v>
      </c>
      <c r="D313" s="217"/>
      <c r="E313" s="218">
        <v>4</v>
      </c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157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">
      <c r="A314" s="214"/>
      <c r="B314" s="215"/>
      <c r="C314" s="241"/>
      <c r="D314" s="235"/>
      <c r="E314" s="235"/>
      <c r="F314" s="235"/>
      <c r="G314" s="235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145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">
      <c r="A315" s="226">
        <v>44</v>
      </c>
      <c r="B315" s="227" t="s">
        <v>443</v>
      </c>
      <c r="C315" s="239" t="s">
        <v>444</v>
      </c>
      <c r="D315" s="228" t="s">
        <v>435</v>
      </c>
      <c r="E315" s="229">
        <v>15</v>
      </c>
      <c r="F315" s="230"/>
      <c r="G315" s="231">
        <f>ROUND(E315*F315,2)</f>
        <v>0</v>
      </c>
      <c r="H315" s="230"/>
      <c r="I315" s="231">
        <f>ROUND(E315*H315,2)</f>
        <v>0</v>
      </c>
      <c r="J315" s="230"/>
      <c r="K315" s="231">
        <f>ROUND(E315*J315,2)</f>
        <v>0</v>
      </c>
      <c r="L315" s="231">
        <v>21</v>
      </c>
      <c r="M315" s="231">
        <f>G315*(1+L315/100)</f>
        <v>0</v>
      </c>
      <c r="N315" s="231">
        <v>0</v>
      </c>
      <c r="O315" s="231">
        <f>ROUND(E315*N315,2)</f>
        <v>0</v>
      </c>
      <c r="P315" s="231">
        <v>1.9460000000000002E-2</v>
      </c>
      <c r="Q315" s="231">
        <f>ROUND(E315*P315,2)</f>
        <v>0.28999999999999998</v>
      </c>
      <c r="R315" s="231" t="s">
        <v>436</v>
      </c>
      <c r="S315" s="231" t="s">
        <v>140</v>
      </c>
      <c r="T315" s="232" t="s">
        <v>140</v>
      </c>
      <c r="U315" s="216">
        <v>0.38200000000000001</v>
      </c>
      <c r="V315" s="216">
        <f>ROUND(E315*U315,2)</f>
        <v>5.73</v>
      </c>
      <c r="W315" s="216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182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14"/>
      <c r="B316" s="215"/>
      <c r="C316" s="242" t="s">
        <v>254</v>
      </c>
      <c r="D316" s="217"/>
      <c r="E316" s="218">
        <v>1</v>
      </c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157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14"/>
      <c r="B317" s="215"/>
      <c r="C317" s="242" t="s">
        <v>445</v>
      </c>
      <c r="D317" s="217"/>
      <c r="E317" s="218">
        <v>4</v>
      </c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157</v>
      </c>
      <c r="AH317" s="207">
        <v>0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14"/>
      <c r="B318" s="215"/>
      <c r="C318" s="242" t="s">
        <v>438</v>
      </c>
      <c r="D318" s="217"/>
      <c r="E318" s="218">
        <v>1</v>
      </c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157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42" t="s">
        <v>446</v>
      </c>
      <c r="D319" s="217"/>
      <c r="E319" s="218">
        <v>9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157</v>
      </c>
      <c r="AH319" s="207">
        <v>0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14"/>
      <c r="B320" s="215"/>
      <c r="C320" s="241"/>
      <c r="D320" s="235"/>
      <c r="E320" s="235"/>
      <c r="F320" s="235"/>
      <c r="G320" s="235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145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26">
        <v>45</v>
      </c>
      <c r="B321" s="227" t="s">
        <v>447</v>
      </c>
      <c r="C321" s="239" t="s">
        <v>448</v>
      </c>
      <c r="D321" s="228" t="s">
        <v>435</v>
      </c>
      <c r="E321" s="229">
        <v>1</v>
      </c>
      <c r="F321" s="230"/>
      <c r="G321" s="231">
        <f>ROUND(E321*F321,2)</f>
        <v>0</v>
      </c>
      <c r="H321" s="230"/>
      <c r="I321" s="231">
        <f>ROUND(E321*H321,2)</f>
        <v>0</v>
      </c>
      <c r="J321" s="230"/>
      <c r="K321" s="231">
        <f>ROUND(E321*J321,2)</f>
        <v>0</v>
      </c>
      <c r="L321" s="231">
        <v>21</v>
      </c>
      <c r="M321" s="231">
        <f>G321*(1+L321/100)</f>
        <v>0</v>
      </c>
      <c r="N321" s="231">
        <v>0</v>
      </c>
      <c r="O321" s="231">
        <f>ROUND(E321*N321,2)</f>
        <v>0</v>
      </c>
      <c r="P321" s="231">
        <v>8.8000000000000009E-2</v>
      </c>
      <c r="Q321" s="231">
        <f>ROUND(E321*P321,2)</f>
        <v>0.09</v>
      </c>
      <c r="R321" s="231" t="s">
        <v>436</v>
      </c>
      <c r="S321" s="231" t="s">
        <v>140</v>
      </c>
      <c r="T321" s="232" t="s">
        <v>140</v>
      </c>
      <c r="U321" s="216">
        <v>0.69300000000000006</v>
      </c>
      <c r="V321" s="216">
        <f>ROUND(E321*U321,2)</f>
        <v>0.69</v>
      </c>
      <c r="W321" s="216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182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14"/>
      <c r="B322" s="215"/>
      <c r="C322" s="242" t="s">
        <v>449</v>
      </c>
      <c r="D322" s="217"/>
      <c r="E322" s="218">
        <v>1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157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14"/>
      <c r="B323" s="215"/>
      <c r="C323" s="241"/>
      <c r="D323" s="235"/>
      <c r="E323" s="235"/>
      <c r="F323" s="235"/>
      <c r="G323" s="235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145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x14ac:dyDescent="0.2">
      <c r="A324" s="220" t="s">
        <v>135</v>
      </c>
      <c r="B324" s="221" t="s">
        <v>94</v>
      </c>
      <c r="C324" s="238" t="s">
        <v>95</v>
      </c>
      <c r="D324" s="222"/>
      <c r="E324" s="223"/>
      <c r="F324" s="224"/>
      <c r="G324" s="224">
        <f>SUMIF(AG325:AG339,"&lt;&gt;NOR",G325:G339)</f>
        <v>0</v>
      </c>
      <c r="H324" s="224"/>
      <c r="I324" s="224">
        <f>SUM(I325:I339)</f>
        <v>0</v>
      </c>
      <c r="J324" s="224"/>
      <c r="K324" s="224">
        <f>SUM(K325:K339)</f>
        <v>0</v>
      </c>
      <c r="L324" s="224"/>
      <c r="M324" s="224">
        <f>SUM(M325:M339)</f>
        <v>0</v>
      </c>
      <c r="N324" s="224"/>
      <c r="O324" s="224">
        <f>SUM(O325:O339)</f>
        <v>0</v>
      </c>
      <c r="P324" s="224"/>
      <c r="Q324" s="224">
        <f>SUM(Q325:Q339)</f>
        <v>3.57</v>
      </c>
      <c r="R324" s="224"/>
      <c r="S324" s="224"/>
      <c r="T324" s="225"/>
      <c r="U324" s="219"/>
      <c r="V324" s="219">
        <f>SUM(V325:V339)</f>
        <v>40.85</v>
      </c>
      <c r="W324" s="219"/>
      <c r="AG324" t="s">
        <v>136</v>
      </c>
    </row>
    <row r="325" spans="1:60" ht="22.5" outlineLevel="1" x14ac:dyDescent="0.2">
      <c r="A325" s="226">
        <v>46</v>
      </c>
      <c r="B325" s="227" t="s">
        <v>450</v>
      </c>
      <c r="C325" s="239" t="s">
        <v>451</v>
      </c>
      <c r="D325" s="228" t="s">
        <v>180</v>
      </c>
      <c r="E325" s="229">
        <v>444</v>
      </c>
      <c r="F325" s="230"/>
      <c r="G325" s="231">
        <f>ROUND(E325*F325,2)</f>
        <v>0</v>
      </c>
      <c r="H325" s="230"/>
      <c r="I325" s="231">
        <f>ROUND(E325*H325,2)</f>
        <v>0</v>
      </c>
      <c r="J325" s="230"/>
      <c r="K325" s="231">
        <f>ROUND(E325*J325,2)</f>
        <v>0</v>
      </c>
      <c r="L325" s="231">
        <v>21</v>
      </c>
      <c r="M325" s="231">
        <f>G325*(1+L325/100)</f>
        <v>0</v>
      </c>
      <c r="N325" s="231">
        <v>0</v>
      </c>
      <c r="O325" s="231">
        <f>ROUND(E325*N325,2)</f>
        <v>0</v>
      </c>
      <c r="P325" s="231">
        <v>7.3200000000000001E-3</v>
      </c>
      <c r="Q325" s="231">
        <f>ROUND(E325*P325,2)</f>
        <v>3.25</v>
      </c>
      <c r="R325" s="231" t="s">
        <v>452</v>
      </c>
      <c r="S325" s="231" t="s">
        <v>140</v>
      </c>
      <c r="T325" s="232" t="s">
        <v>140</v>
      </c>
      <c r="U325" s="216">
        <v>9.2000000000000012E-2</v>
      </c>
      <c r="V325" s="216">
        <f>ROUND(E325*U325,2)</f>
        <v>40.85</v>
      </c>
      <c r="W325" s="216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182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42" t="s">
        <v>430</v>
      </c>
      <c r="D326" s="217"/>
      <c r="E326" s="218">
        <v>80</v>
      </c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157</v>
      </c>
      <c r="AH326" s="207">
        <v>0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14"/>
      <c r="B327" s="215"/>
      <c r="C327" s="242" t="s">
        <v>432</v>
      </c>
      <c r="D327" s="217"/>
      <c r="E327" s="218">
        <v>364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157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14"/>
      <c r="B328" s="215"/>
      <c r="C328" s="241"/>
      <c r="D328" s="235"/>
      <c r="E328" s="235"/>
      <c r="F328" s="235"/>
      <c r="G328" s="235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145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26">
        <v>47</v>
      </c>
      <c r="B329" s="227" t="s">
        <v>453</v>
      </c>
      <c r="C329" s="239" t="s">
        <v>454</v>
      </c>
      <c r="D329" s="228" t="s">
        <v>455</v>
      </c>
      <c r="E329" s="229">
        <v>6</v>
      </c>
      <c r="F329" s="230"/>
      <c r="G329" s="231">
        <f>ROUND(E329*F329,2)</f>
        <v>0</v>
      </c>
      <c r="H329" s="230"/>
      <c r="I329" s="231">
        <f>ROUND(E329*H329,2)</f>
        <v>0</v>
      </c>
      <c r="J329" s="230"/>
      <c r="K329" s="231">
        <f>ROUND(E329*J329,2)</f>
        <v>0</v>
      </c>
      <c r="L329" s="231">
        <v>21</v>
      </c>
      <c r="M329" s="231">
        <f>G329*(1+L329/100)</f>
        <v>0</v>
      </c>
      <c r="N329" s="231">
        <v>0</v>
      </c>
      <c r="O329" s="231">
        <f>ROUND(E329*N329,2)</f>
        <v>0</v>
      </c>
      <c r="P329" s="231">
        <v>0.05</v>
      </c>
      <c r="Q329" s="231">
        <f>ROUND(E329*P329,2)</f>
        <v>0.3</v>
      </c>
      <c r="R329" s="231"/>
      <c r="S329" s="231" t="s">
        <v>273</v>
      </c>
      <c r="T329" s="232" t="s">
        <v>141</v>
      </c>
      <c r="U329" s="216">
        <v>0</v>
      </c>
      <c r="V329" s="216">
        <f>ROUND(E329*U329,2)</f>
        <v>0</v>
      </c>
      <c r="W329" s="216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182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14"/>
      <c r="B330" s="215"/>
      <c r="C330" s="242" t="s">
        <v>254</v>
      </c>
      <c r="D330" s="217"/>
      <c r="E330" s="218">
        <v>1</v>
      </c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157</v>
      </c>
      <c r="AH330" s="207">
        <v>0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">
      <c r="A331" s="214"/>
      <c r="B331" s="215"/>
      <c r="C331" s="242" t="s">
        <v>343</v>
      </c>
      <c r="D331" s="217"/>
      <c r="E331" s="218">
        <v>1</v>
      </c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157</v>
      </c>
      <c r="AH331" s="207">
        <v>0</v>
      </c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14"/>
      <c r="B332" s="215"/>
      <c r="C332" s="242" t="s">
        <v>449</v>
      </c>
      <c r="D332" s="217"/>
      <c r="E332" s="218">
        <v>1</v>
      </c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157</v>
      </c>
      <c r="AH332" s="207">
        <v>0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14"/>
      <c r="B333" s="215"/>
      <c r="C333" s="242" t="s">
        <v>438</v>
      </c>
      <c r="D333" s="217"/>
      <c r="E333" s="218">
        <v>1</v>
      </c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157</v>
      </c>
      <c r="AH333" s="207">
        <v>0</v>
      </c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42" t="s">
        <v>255</v>
      </c>
      <c r="D334" s="217"/>
      <c r="E334" s="218">
        <v>1</v>
      </c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157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">
      <c r="A335" s="214"/>
      <c r="B335" s="215"/>
      <c r="C335" s="242" t="s">
        <v>189</v>
      </c>
      <c r="D335" s="217"/>
      <c r="E335" s="218">
        <v>1</v>
      </c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157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14"/>
      <c r="B336" s="215"/>
      <c r="C336" s="241"/>
      <c r="D336" s="235"/>
      <c r="E336" s="235"/>
      <c r="F336" s="235"/>
      <c r="G336" s="235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145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26">
        <v>48</v>
      </c>
      <c r="B337" s="227" t="s">
        <v>456</v>
      </c>
      <c r="C337" s="239" t="s">
        <v>457</v>
      </c>
      <c r="D337" s="228" t="s">
        <v>458</v>
      </c>
      <c r="E337" s="229">
        <v>3.2</v>
      </c>
      <c r="F337" s="230"/>
      <c r="G337" s="231">
        <f>ROUND(E337*F337,2)</f>
        <v>0</v>
      </c>
      <c r="H337" s="230"/>
      <c r="I337" s="231">
        <f>ROUND(E337*H337,2)</f>
        <v>0</v>
      </c>
      <c r="J337" s="230"/>
      <c r="K337" s="231">
        <f>ROUND(E337*J337,2)</f>
        <v>0</v>
      </c>
      <c r="L337" s="231">
        <v>21</v>
      </c>
      <c r="M337" s="231">
        <f>G337*(1+L337/100)</f>
        <v>0</v>
      </c>
      <c r="N337" s="231">
        <v>0</v>
      </c>
      <c r="O337" s="231">
        <f>ROUND(E337*N337,2)</f>
        <v>0</v>
      </c>
      <c r="P337" s="231">
        <v>5.0000000000000001E-3</v>
      </c>
      <c r="Q337" s="231">
        <f>ROUND(E337*P337,2)</f>
        <v>0.02</v>
      </c>
      <c r="R337" s="231"/>
      <c r="S337" s="231" t="s">
        <v>273</v>
      </c>
      <c r="T337" s="232" t="s">
        <v>141</v>
      </c>
      <c r="U337" s="216">
        <v>0</v>
      </c>
      <c r="V337" s="216">
        <f>ROUND(E337*U337,2)</f>
        <v>0</v>
      </c>
      <c r="W337" s="216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182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14"/>
      <c r="B338" s="215"/>
      <c r="C338" s="242" t="s">
        <v>459</v>
      </c>
      <c r="D338" s="217"/>
      <c r="E338" s="218">
        <v>3.2</v>
      </c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157</v>
      </c>
      <c r="AH338" s="207">
        <v>0</v>
      </c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41"/>
      <c r="D339" s="235"/>
      <c r="E339" s="235"/>
      <c r="F339" s="235"/>
      <c r="G339" s="235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145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x14ac:dyDescent="0.2">
      <c r="A340" s="220" t="s">
        <v>135</v>
      </c>
      <c r="B340" s="221" t="s">
        <v>96</v>
      </c>
      <c r="C340" s="238" t="s">
        <v>97</v>
      </c>
      <c r="D340" s="222"/>
      <c r="E340" s="223"/>
      <c r="F340" s="224"/>
      <c r="G340" s="224">
        <f>SUMIF(AG341:AG345,"&lt;&gt;NOR",G341:G345)</f>
        <v>0</v>
      </c>
      <c r="H340" s="224"/>
      <c r="I340" s="224">
        <f>SUM(I341:I345)</f>
        <v>0</v>
      </c>
      <c r="J340" s="224"/>
      <c r="K340" s="224">
        <f>SUM(K341:K345)</f>
        <v>0</v>
      </c>
      <c r="L340" s="224"/>
      <c r="M340" s="224">
        <f>SUM(M341:M345)</f>
        <v>0</v>
      </c>
      <c r="N340" s="224"/>
      <c r="O340" s="224">
        <f>SUM(O341:O345)</f>
        <v>0</v>
      </c>
      <c r="P340" s="224"/>
      <c r="Q340" s="224">
        <f>SUM(Q341:Q345)</f>
        <v>4.12</v>
      </c>
      <c r="R340" s="224"/>
      <c r="S340" s="224"/>
      <c r="T340" s="225"/>
      <c r="U340" s="219"/>
      <c r="V340" s="219">
        <f>SUM(V341:V345)</f>
        <v>84.85</v>
      </c>
      <c r="W340" s="219"/>
      <c r="AG340" t="s">
        <v>136</v>
      </c>
    </row>
    <row r="341" spans="1:60" ht="22.5" outlineLevel="1" x14ac:dyDescent="0.2">
      <c r="A341" s="226">
        <v>49</v>
      </c>
      <c r="B341" s="227" t="s">
        <v>460</v>
      </c>
      <c r="C341" s="239" t="s">
        <v>461</v>
      </c>
      <c r="D341" s="228" t="s">
        <v>180</v>
      </c>
      <c r="E341" s="229">
        <v>294</v>
      </c>
      <c r="F341" s="230"/>
      <c r="G341" s="231">
        <f>ROUND(E341*F341,2)</f>
        <v>0</v>
      </c>
      <c r="H341" s="230"/>
      <c r="I341" s="231">
        <f>ROUND(E341*H341,2)</f>
        <v>0</v>
      </c>
      <c r="J341" s="230"/>
      <c r="K341" s="231">
        <f>ROUND(E341*J341,2)</f>
        <v>0</v>
      </c>
      <c r="L341" s="231">
        <v>21</v>
      </c>
      <c r="M341" s="231">
        <f>G341*(1+L341/100)</f>
        <v>0</v>
      </c>
      <c r="N341" s="231">
        <v>0</v>
      </c>
      <c r="O341" s="231">
        <f>ROUND(E341*N341,2)</f>
        <v>0</v>
      </c>
      <c r="P341" s="231">
        <v>1.4E-2</v>
      </c>
      <c r="Q341" s="231">
        <f>ROUND(E341*P341,2)</f>
        <v>4.12</v>
      </c>
      <c r="R341" s="231" t="s">
        <v>462</v>
      </c>
      <c r="S341" s="231" t="s">
        <v>140</v>
      </c>
      <c r="T341" s="232" t="s">
        <v>140</v>
      </c>
      <c r="U341" s="216">
        <v>0.28860000000000002</v>
      </c>
      <c r="V341" s="216">
        <f>ROUND(E341*U341,2)</f>
        <v>84.85</v>
      </c>
      <c r="W341" s="216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182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ht="33.75" outlineLevel="1" x14ac:dyDescent="0.2">
      <c r="A342" s="214"/>
      <c r="B342" s="215"/>
      <c r="C342" s="240" t="s">
        <v>463</v>
      </c>
      <c r="D342" s="234"/>
      <c r="E342" s="234"/>
      <c r="F342" s="234"/>
      <c r="G342" s="234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144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33" t="str">
        <f>C342</f>
        <v>Změna ceny 09/2013 - zohledněna práce s nebezpečným odpadem. V ceně započteny náklady na ochranné pomůcky ( respirátory, ochranné obleky, speciální obaly, pásky a nálepky určené k likvidaci materiálu s obsahem azbestu, zvlhčující přípravek pro fixování a stabilizaci azbestových vláken ).</v>
      </c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14"/>
      <c r="B343" s="215"/>
      <c r="C343" s="242" t="s">
        <v>429</v>
      </c>
      <c r="D343" s="217"/>
      <c r="E343" s="218">
        <v>106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157</v>
      </c>
      <c r="AH343" s="207">
        <v>0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14"/>
      <c r="B344" s="215"/>
      <c r="C344" s="242" t="s">
        <v>431</v>
      </c>
      <c r="D344" s="217"/>
      <c r="E344" s="218">
        <v>188</v>
      </c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157</v>
      </c>
      <c r="AH344" s="207">
        <v>0</v>
      </c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14"/>
      <c r="B345" s="215"/>
      <c r="C345" s="241"/>
      <c r="D345" s="235"/>
      <c r="E345" s="235"/>
      <c r="F345" s="235"/>
      <c r="G345" s="235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145</v>
      </c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x14ac:dyDescent="0.2">
      <c r="A346" s="220" t="s">
        <v>135</v>
      </c>
      <c r="B346" s="221" t="s">
        <v>98</v>
      </c>
      <c r="C346" s="238" t="s">
        <v>99</v>
      </c>
      <c r="D346" s="222"/>
      <c r="E346" s="223"/>
      <c r="F346" s="224"/>
      <c r="G346" s="224">
        <f>SUMIF(AG347:AG367,"&lt;&gt;NOR",G347:G367)</f>
        <v>0</v>
      </c>
      <c r="H346" s="224"/>
      <c r="I346" s="224">
        <f>SUM(I347:I367)</f>
        <v>0</v>
      </c>
      <c r="J346" s="224"/>
      <c r="K346" s="224">
        <f>SUM(K347:K367)</f>
        <v>0</v>
      </c>
      <c r="L346" s="224"/>
      <c r="M346" s="224">
        <f>SUM(M347:M367)</f>
        <v>0</v>
      </c>
      <c r="N346" s="224"/>
      <c r="O346" s="224">
        <f>SUM(O347:O367)</f>
        <v>1.67</v>
      </c>
      <c r="P346" s="224"/>
      <c r="Q346" s="224">
        <f>SUM(Q347:Q367)</f>
        <v>27.85</v>
      </c>
      <c r="R346" s="224"/>
      <c r="S346" s="224"/>
      <c r="T346" s="225"/>
      <c r="U346" s="219"/>
      <c r="V346" s="219">
        <f>SUM(V347:V367)</f>
        <v>792.5</v>
      </c>
      <c r="W346" s="219"/>
      <c r="AG346" t="s">
        <v>136</v>
      </c>
    </row>
    <row r="347" spans="1:60" ht="22.5" outlineLevel="1" x14ac:dyDescent="0.2">
      <c r="A347" s="226">
        <v>50</v>
      </c>
      <c r="B347" s="227" t="s">
        <v>464</v>
      </c>
      <c r="C347" s="239" t="s">
        <v>465</v>
      </c>
      <c r="D347" s="228" t="s">
        <v>276</v>
      </c>
      <c r="E347" s="229">
        <v>2850</v>
      </c>
      <c r="F347" s="230"/>
      <c r="G347" s="231">
        <f>ROUND(E347*F347,2)</f>
        <v>0</v>
      </c>
      <c r="H347" s="230"/>
      <c r="I347" s="231">
        <f>ROUND(E347*H347,2)</f>
        <v>0</v>
      </c>
      <c r="J347" s="230"/>
      <c r="K347" s="231">
        <f>ROUND(E347*J347,2)</f>
        <v>0</v>
      </c>
      <c r="L347" s="231">
        <v>21</v>
      </c>
      <c r="M347" s="231">
        <f>G347*(1+L347/100)</f>
        <v>0</v>
      </c>
      <c r="N347" s="231">
        <v>6.0000000000000002E-5</v>
      </c>
      <c r="O347" s="231">
        <f>ROUND(E347*N347,2)</f>
        <v>0.17</v>
      </c>
      <c r="P347" s="231">
        <v>1E-3</v>
      </c>
      <c r="Q347" s="231">
        <f>ROUND(E347*P347,2)</f>
        <v>2.85</v>
      </c>
      <c r="R347" s="231" t="s">
        <v>466</v>
      </c>
      <c r="S347" s="231" t="s">
        <v>140</v>
      </c>
      <c r="T347" s="232" t="s">
        <v>140</v>
      </c>
      <c r="U347" s="216">
        <v>0.05</v>
      </c>
      <c r="V347" s="216">
        <f>ROUND(E347*U347,2)</f>
        <v>142.5</v>
      </c>
      <c r="W347" s="216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182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14"/>
      <c r="B348" s="215"/>
      <c r="C348" s="242" t="s">
        <v>467</v>
      </c>
      <c r="D348" s="217"/>
      <c r="E348" s="218">
        <v>1220</v>
      </c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157</v>
      </c>
      <c r="AH348" s="207">
        <v>0</v>
      </c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14"/>
      <c r="B349" s="215"/>
      <c r="C349" s="242" t="s">
        <v>468</v>
      </c>
      <c r="D349" s="217"/>
      <c r="E349" s="218">
        <v>900</v>
      </c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157</v>
      </c>
      <c r="AH349" s="207">
        <v>0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14"/>
      <c r="B350" s="215"/>
      <c r="C350" s="242" t="s">
        <v>469</v>
      </c>
      <c r="D350" s="217"/>
      <c r="E350" s="218">
        <v>510</v>
      </c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157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">
      <c r="A351" s="214"/>
      <c r="B351" s="215"/>
      <c r="C351" s="242" t="s">
        <v>470</v>
      </c>
      <c r="D351" s="217"/>
      <c r="E351" s="218">
        <v>170</v>
      </c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157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">
      <c r="A352" s="214"/>
      <c r="B352" s="215"/>
      <c r="C352" s="242" t="s">
        <v>471</v>
      </c>
      <c r="D352" s="217"/>
      <c r="E352" s="218">
        <v>50</v>
      </c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157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14"/>
      <c r="B353" s="215"/>
      <c r="C353" s="241"/>
      <c r="D353" s="235"/>
      <c r="E353" s="235"/>
      <c r="F353" s="235"/>
      <c r="G353" s="235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145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">
      <c r="A354" s="226">
        <v>51</v>
      </c>
      <c r="B354" s="227" t="s">
        <v>472</v>
      </c>
      <c r="C354" s="239" t="s">
        <v>473</v>
      </c>
      <c r="D354" s="228" t="s">
        <v>276</v>
      </c>
      <c r="E354" s="229">
        <v>24300</v>
      </c>
      <c r="F354" s="230"/>
      <c r="G354" s="231">
        <f>ROUND(E354*F354,2)</f>
        <v>0</v>
      </c>
      <c r="H354" s="230"/>
      <c r="I354" s="231">
        <f>ROUND(E354*H354,2)</f>
        <v>0</v>
      </c>
      <c r="J354" s="230"/>
      <c r="K354" s="231">
        <f>ROUND(E354*J354,2)</f>
        <v>0</v>
      </c>
      <c r="L354" s="231">
        <v>21</v>
      </c>
      <c r="M354" s="231">
        <f>G354*(1+L354/100)</f>
        <v>0</v>
      </c>
      <c r="N354" s="231">
        <v>6.0000000000000002E-5</v>
      </c>
      <c r="O354" s="231">
        <f>ROUND(E354*N354,2)</f>
        <v>1.46</v>
      </c>
      <c r="P354" s="231">
        <v>1E-3</v>
      </c>
      <c r="Q354" s="231">
        <f>ROUND(E354*P354,2)</f>
        <v>24.3</v>
      </c>
      <c r="R354" s="231"/>
      <c r="S354" s="231" t="s">
        <v>273</v>
      </c>
      <c r="T354" s="232" t="s">
        <v>141</v>
      </c>
      <c r="U354" s="216">
        <v>2.6000000000000002E-2</v>
      </c>
      <c r="V354" s="216">
        <f>ROUND(E354*U354,2)</f>
        <v>631.79999999999995</v>
      </c>
      <c r="W354" s="216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182</v>
      </c>
      <c r="AH354" s="207"/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42" t="s">
        <v>214</v>
      </c>
      <c r="D355" s="217"/>
      <c r="E355" s="218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157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">
      <c r="A356" s="214"/>
      <c r="B356" s="215"/>
      <c r="C356" s="242" t="s">
        <v>474</v>
      </c>
      <c r="D356" s="217"/>
      <c r="E356" s="218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157</v>
      </c>
      <c r="AH356" s="207">
        <v>0</v>
      </c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">
      <c r="A357" s="214"/>
      <c r="B357" s="215"/>
      <c r="C357" s="242" t="s">
        <v>475</v>
      </c>
      <c r="D357" s="217"/>
      <c r="E357" s="218">
        <v>9000</v>
      </c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157</v>
      </c>
      <c r="AH357" s="207">
        <v>0</v>
      </c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14"/>
      <c r="B358" s="215"/>
      <c r="C358" s="242" t="s">
        <v>476</v>
      </c>
      <c r="D358" s="217"/>
      <c r="E358" s="218">
        <v>7000</v>
      </c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157</v>
      </c>
      <c r="AH358" s="207">
        <v>0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14"/>
      <c r="B359" s="215"/>
      <c r="C359" s="242" t="s">
        <v>477</v>
      </c>
      <c r="D359" s="217"/>
      <c r="E359" s="218">
        <v>4200</v>
      </c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157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14"/>
      <c r="B360" s="215"/>
      <c r="C360" s="242" t="s">
        <v>478</v>
      </c>
      <c r="D360" s="217"/>
      <c r="E360" s="218">
        <v>2700</v>
      </c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157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14"/>
      <c r="B361" s="215"/>
      <c r="C361" s="242" t="s">
        <v>479</v>
      </c>
      <c r="D361" s="217"/>
      <c r="E361" s="218">
        <v>1200</v>
      </c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157</v>
      </c>
      <c r="AH361" s="207">
        <v>0</v>
      </c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14"/>
      <c r="B362" s="215"/>
      <c r="C362" s="242" t="s">
        <v>216</v>
      </c>
      <c r="D362" s="217"/>
      <c r="E362" s="218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157</v>
      </c>
      <c r="AH362" s="207">
        <v>0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14"/>
      <c r="B363" s="215"/>
      <c r="C363" s="242" t="s">
        <v>480</v>
      </c>
      <c r="D363" s="217"/>
      <c r="E363" s="218">
        <v>200</v>
      </c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157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14"/>
      <c r="B364" s="215"/>
      <c r="C364" s="241"/>
      <c r="D364" s="235"/>
      <c r="E364" s="235"/>
      <c r="F364" s="235"/>
      <c r="G364" s="235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145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26">
        <v>52</v>
      </c>
      <c r="B365" s="227" t="s">
        <v>481</v>
      </c>
      <c r="C365" s="239" t="s">
        <v>482</v>
      </c>
      <c r="D365" s="228" t="s">
        <v>276</v>
      </c>
      <c r="E365" s="229">
        <v>700</v>
      </c>
      <c r="F365" s="230"/>
      <c r="G365" s="231">
        <f>ROUND(E365*F365,2)</f>
        <v>0</v>
      </c>
      <c r="H365" s="230"/>
      <c r="I365" s="231">
        <f>ROUND(E365*H365,2)</f>
        <v>0</v>
      </c>
      <c r="J365" s="230"/>
      <c r="K365" s="231">
        <f>ROUND(E365*J365,2)</f>
        <v>0</v>
      </c>
      <c r="L365" s="231">
        <v>21</v>
      </c>
      <c r="M365" s="231">
        <f>G365*(1+L365/100)</f>
        <v>0</v>
      </c>
      <c r="N365" s="231">
        <v>6.0000000000000002E-5</v>
      </c>
      <c r="O365" s="231">
        <f>ROUND(E365*N365,2)</f>
        <v>0.04</v>
      </c>
      <c r="P365" s="231">
        <v>1E-3</v>
      </c>
      <c r="Q365" s="231">
        <f>ROUND(E365*P365,2)</f>
        <v>0.7</v>
      </c>
      <c r="R365" s="231"/>
      <c r="S365" s="231" t="s">
        <v>273</v>
      </c>
      <c r="T365" s="232" t="s">
        <v>141</v>
      </c>
      <c r="U365" s="216">
        <v>2.6000000000000002E-2</v>
      </c>
      <c r="V365" s="216">
        <f>ROUND(E365*U365,2)</f>
        <v>18.2</v>
      </c>
      <c r="W365" s="216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182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">
      <c r="A366" s="214"/>
      <c r="B366" s="215"/>
      <c r="C366" s="242" t="s">
        <v>483</v>
      </c>
      <c r="D366" s="217"/>
      <c r="E366" s="218">
        <v>700</v>
      </c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157</v>
      </c>
      <c r="AH366" s="207">
        <v>0</v>
      </c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">
      <c r="A367" s="214"/>
      <c r="B367" s="215"/>
      <c r="C367" s="241"/>
      <c r="D367" s="235"/>
      <c r="E367" s="235"/>
      <c r="F367" s="235"/>
      <c r="G367" s="235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145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x14ac:dyDescent="0.2">
      <c r="A368" s="220" t="s">
        <v>135</v>
      </c>
      <c r="B368" s="221" t="s">
        <v>100</v>
      </c>
      <c r="C368" s="238" t="s">
        <v>101</v>
      </c>
      <c r="D368" s="222"/>
      <c r="E368" s="223"/>
      <c r="F368" s="224"/>
      <c r="G368" s="224">
        <f>SUMIF(AG369:AG375,"&lt;&gt;NOR",G369:G375)</f>
        <v>0</v>
      </c>
      <c r="H368" s="224"/>
      <c r="I368" s="224">
        <f>SUM(I369:I375)</f>
        <v>0</v>
      </c>
      <c r="J368" s="224"/>
      <c r="K368" s="224">
        <f>SUM(K369:K375)</f>
        <v>0</v>
      </c>
      <c r="L368" s="224"/>
      <c r="M368" s="224">
        <f>SUM(M369:M375)</f>
        <v>0</v>
      </c>
      <c r="N368" s="224"/>
      <c r="O368" s="224">
        <f>SUM(O369:O375)</f>
        <v>0</v>
      </c>
      <c r="P368" s="224"/>
      <c r="Q368" s="224">
        <f>SUM(Q369:Q375)</f>
        <v>0.22</v>
      </c>
      <c r="R368" s="224"/>
      <c r="S368" s="224"/>
      <c r="T368" s="225"/>
      <c r="U368" s="219"/>
      <c r="V368" s="219">
        <f>SUM(V369:V375)</f>
        <v>2.2400000000000002</v>
      </c>
      <c r="W368" s="219"/>
      <c r="AG368" t="s">
        <v>136</v>
      </c>
    </row>
    <row r="369" spans="1:60" outlineLevel="1" x14ac:dyDescent="0.2">
      <c r="A369" s="226">
        <v>53</v>
      </c>
      <c r="B369" s="227" t="s">
        <v>484</v>
      </c>
      <c r="C369" s="239" t="s">
        <v>485</v>
      </c>
      <c r="D369" s="228" t="s">
        <v>180</v>
      </c>
      <c r="E369" s="229">
        <v>223.5</v>
      </c>
      <c r="F369" s="230"/>
      <c r="G369" s="231">
        <f>ROUND(E369*F369,2)</f>
        <v>0</v>
      </c>
      <c r="H369" s="230"/>
      <c r="I369" s="231">
        <f>ROUND(E369*H369,2)</f>
        <v>0</v>
      </c>
      <c r="J369" s="230"/>
      <c r="K369" s="231">
        <f>ROUND(E369*J369,2)</f>
        <v>0</v>
      </c>
      <c r="L369" s="231">
        <v>21</v>
      </c>
      <c r="M369" s="231">
        <f>G369*(1+L369/100)</f>
        <v>0</v>
      </c>
      <c r="N369" s="231">
        <v>0</v>
      </c>
      <c r="O369" s="231">
        <f>ROUND(E369*N369,2)</f>
        <v>0</v>
      </c>
      <c r="P369" s="231">
        <v>1E-3</v>
      </c>
      <c r="Q369" s="231">
        <f>ROUND(E369*P369,2)</f>
        <v>0.22</v>
      </c>
      <c r="R369" s="231" t="s">
        <v>486</v>
      </c>
      <c r="S369" s="231" t="s">
        <v>140</v>
      </c>
      <c r="T369" s="232" t="s">
        <v>140</v>
      </c>
      <c r="U369" s="216">
        <v>0.01</v>
      </c>
      <c r="V369" s="216">
        <f>ROUND(E369*U369,2)</f>
        <v>2.2400000000000002</v>
      </c>
      <c r="W369" s="216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182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14"/>
      <c r="B370" s="215"/>
      <c r="C370" s="242" t="s">
        <v>212</v>
      </c>
      <c r="D370" s="217"/>
      <c r="E370" s="218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157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14"/>
      <c r="B371" s="215"/>
      <c r="C371" s="242" t="s">
        <v>487</v>
      </c>
      <c r="D371" s="217"/>
      <c r="E371" s="218">
        <v>26</v>
      </c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157</v>
      </c>
      <c r="AH371" s="207">
        <v>0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">
      <c r="A372" s="214"/>
      <c r="B372" s="215"/>
      <c r="C372" s="242" t="s">
        <v>216</v>
      </c>
      <c r="D372" s="217"/>
      <c r="E372" s="218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157</v>
      </c>
      <c r="AH372" s="207">
        <v>0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">
      <c r="A373" s="214"/>
      <c r="B373" s="215"/>
      <c r="C373" s="242" t="s">
        <v>488</v>
      </c>
      <c r="D373" s="217"/>
      <c r="E373" s="218">
        <v>174.5</v>
      </c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157</v>
      </c>
      <c r="AH373" s="207">
        <v>0</v>
      </c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">
      <c r="A374" s="214"/>
      <c r="B374" s="215"/>
      <c r="C374" s="242" t="s">
        <v>489</v>
      </c>
      <c r="D374" s="217"/>
      <c r="E374" s="218">
        <v>23</v>
      </c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157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">
      <c r="A375" s="214"/>
      <c r="B375" s="215"/>
      <c r="C375" s="241"/>
      <c r="D375" s="235"/>
      <c r="E375" s="235"/>
      <c r="F375" s="235"/>
      <c r="G375" s="235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145</v>
      </c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x14ac:dyDescent="0.2">
      <c r="A376" s="220" t="s">
        <v>135</v>
      </c>
      <c r="B376" s="221" t="s">
        <v>102</v>
      </c>
      <c r="C376" s="238" t="s">
        <v>103</v>
      </c>
      <c r="D376" s="222"/>
      <c r="E376" s="223"/>
      <c r="F376" s="224"/>
      <c r="G376" s="224">
        <f>SUMIF(AG377:AG384,"&lt;&gt;NOR",G377:G384)</f>
        <v>0</v>
      </c>
      <c r="H376" s="224"/>
      <c r="I376" s="224">
        <f>SUM(I377:I384)</f>
        <v>0</v>
      </c>
      <c r="J376" s="224"/>
      <c r="K376" s="224">
        <f>SUM(K377:K384)</f>
        <v>0</v>
      </c>
      <c r="L376" s="224"/>
      <c r="M376" s="224">
        <f>SUM(M377:M384)</f>
        <v>0</v>
      </c>
      <c r="N376" s="224"/>
      <c r="O376" s="224">
        <f>SUM(O377:O384)</f>
        <v>0</v>
      </c>
      <c r="P376" s="224"/>
      <c r="Q376" s="224">
        <f>SUM(Q377:Q384)</f>
        <v>0</v>
      </c>
      <c r="R376" s="224"/>
      <c r="S376" s="224"/>
      <c r="T376" s="225"/>
      <c r="U376" s="219"/>
      <c r="V376" s="219">
        <f>SUM(V377:V384)</f>
        <v>0</v>
      </c>
      <c r="W376" s="219"/>
      <c r="AG376" t="s">
        <v>136</v>
      </c>
    </row>
    <row r="377" spans="1:60" outlineLevel="1" x14ac:dyDescent="0.2">
      <c r="A377" s="226">
        <v>54</v>
      </c>
      <c r="B377" s="227" t="s">
        <v>490</v>
      </c>
      <c r="C377" s="239" t="s">
        <v>491</v>
      </c>
      <c r="D377" s="228" t="s">
        <v>410</v>
      </c>
      <c r="E377" s="229">
        <v>16</v>
      </c>
      <c r="F377" s="230"/>
      <c r="G377" s="231">
        <f>ROUND(E377*F377,2)</f>
        <v>0</v>
      </c>
      <c r="H377" s="230"/>
      <c r="I377" s="231">
        <f>ROUND(E377*H377,2)</f>
        <v>0</v>
      </c>
      <c r="J377" s="230"/>
      <c r="K377" s="231">
        <f>ROUND(E377*J377,2)</f>
        <v>0</v>
      </c>
      <c r="L377" s="231">
        <v>21</v>
      </c>
      <c r="M377" s="231">
        <f>G377*(1+L377/100)</f>
        <v>0</v>
      </c>
      <c r="N377" s="231">
        <v>0</v>
      </c>
      <c r="O377" s="231">
        <f>ROUND(E377*N377,2)</f>
        <v>0</v>
      </c>
      <c r="P377" s="231">
        <v>0</v>
      </c>
      <c r="Q377" s="231">
        <f>ROUND(E377*P377,2)</f>
        <v>0</v>
      </c>
      <c r="R377" s="231"/>
      <c r="S377" s="231" t="s">
        <v>273</v>
      </c>
      <c r="T377" s="232" t="s">
        <v>141</v>
      </c>
      <c r="U377" s="216">
        <v>0</v>
      </c>
      <c r="V377" s="216">
        <f>ROUND(E377*U377,2)</f>
        <v>0</v>
      </c>
      <c r="W377" s="216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 t="s">
        <v>182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">
      <c r="A378" s="214"/>
      <c r="B378" s="215"/>
      <c r="C378" s="242" t="s">
        <v>492</v>
      </c>
      <c r="D378" s="217"/>
      <c r="E378" s="218">
        <v>2</v>
      </c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157</v>
      </c>
      <c r="AH378" s="207">
        <v>0</v>
      </c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">
      <c r="A379" s="214"/>
      <c r="B379" s="215"/>
      <c r="C379" s="242" t="s">
        <v>343</v>
      </c>
      <c r="D379" s="217"/>
      <c r="E379" s="218">
        <v>1</v>
      </c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157</v>
      </c>
      <c r="AH379" s="207">
        <v>0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">
      <c r="A380" s="214"/>
      <c r="B380" s="215"/>
      <c r="C380" s="242" t="s">
        <v>445</v>
      </c>
      <c r="D380" s="217"/>
      <c r="E380" s="218">
        <v>4</v>
      </c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157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">
      <c r="A381" s="214"/>
      <c r="B381" s="215"/>
      <c r="C381" s="242" t="s">
        <v>493</v>
      </c>
      <c r="D381" s="217"/>
      <c r="E381" s="218">
        <v>2</v>
      </c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 t="s">
        <v>157</v>
      </c>
      <c r="AH381" s="207">
        <v>0</v>
      </c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">
      <c r="A382" s="214"/>
      <c r="B382" s="215"/>
      <c r="C382" s="242" t="s">
        <v>228</v>
      </c>
      <c r="D382" s="217"/>
      <c r="E382" s="218">
        <v>6</v>
      </c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 t="s">
        <v>157</v>
      </c>
      <c r="AH382" s="207">
        <v>0</v>
      </c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">
      <c r="A383" s="214"/>
      <c r="B383" s="215"/>
      <c r="C383" s="242" t="s">
        <v>189</v>
      </c>
      <c r="D383" s="217"/>
      <c r="E383" s="218">
        <v>1</v>
      </c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 t="s">
        <v>157</v>
      </c>
      <c r="AH383" s="207">
        <v>0</v>
      </c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outlineLevel="1" x14ac:dyDescent="0.2">
      <c r="A384" s="214"/>
      <c r="B384" s="215"/>
      <c r="C384" s="241"/>
      <c r="D384" s="235"/>
      <c r="E384" s="235"/>
      <c r="F384" s="235"/>
      <c r="G384" s="235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145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x14ac:dyDescent="0.2">
      <c r="A385" s="220" t="s">
        <v>135</v>
      </c>
      <c r="B385" s="221" t="s">
        <v>104</v>
      </c>
      <c r="C385" s="238" t="s">
        <v>105</v>
      </c>
      <c r="D385" s="222"/>
      <c r="E385" s="223"/>
      <c r="F385" s="224"/>
      <c r="G385" s="224">
        <f>SUMIF(AG386:AG503,"&lt;&gt;NOR",G386:G503)</f>
        <v>0</v>
      </c>
      <c r="H385" s="224"/>
      <c r="I385" s="224">
        <f>SUM(I386:I503)</f>
        <v>0</v>
      </c>
      <c r="J385" s="224"/>
      <c r="K385" s="224">
        <f>SUM(K386:K503)</f>
        <v>0</v>
      </c>
      <c r="L385" s="224"/>
      <c r="M385" s="224">
        <f>SUM(M386:M503)</f>
        <v>0</v>
      </c>
      <c r="N385" s="224"/>
      <c r="O385" s="224">
        <f>SUM(O386:O503)</f>
        <v>0</v>
      </c>
      <c r="P385" s="224"/>
      <c r="Q385" s="224">
        <f>SUM(Q386:Q503)</f>
        <v>0</v>
      </c>
      <c r="R385" s="224"/>
      <c r="S385" s="224"/>
      <c r="T385" s="225"/>
      <c r="U385" s="219"/>
      <c r="V385" s="219">
        <f>SUM(V386:V503)</f>
        <v>250.22000000000003</v>
      </c>
      <c r="W385" s="219"/>
      <c r="AG385" t="s">
        <v>136</v>
      </c>
    </row>
    <row r="386" spans="1:60" outlineLevel="1" x14ac:dyDescent="0.2">
      <c r="A386" s="226">
        <v>55</v>
      </c>
      <c r="B386" s="227" t="s">
        <v>494</v>
      </c>
      <c r="C386" s="239" t="s">
        <v>495</v>
      </c>
      <c r="D386" s="228" t="s">
        <v>326</v>
      </c>
      <c r="E386" s="229">
        <v>23.203500000000002</v>
      </c>
      <c r="F386" s="230"/>
      <c r="G386" s="231">
        <f>ROUND(E386*F386,2)</f>
        <v>0</v>
      </c>
      <c r="H386" s="230"/>
      <c r="I386" s="231">
        <f>ROUND(E386*H386,2)</f>
        <v>0</v>
      </c>
      <c r="J386" s="230"/>
      <c r="K386" s="231">
        <f>ROUND(E386*J386,2)</f>
        <v>0</v>
      </c>
      <c r="L386" s="231">
        <v>21</v>
      </c>
      <c r="M386" s="231">
        <f>G386*(1+L386/100)</f>
        <v>0</v>
      </c>
      <c r="N386" s="231">
        <v>0</v>
      </c>
      <c r="O386" s="231">
        <f>ROUND(E386*N386,2)</f>
        <v>0</v>
      </c>
      <c r="P386" s="231">
        <v>0</v>
      </c>
      <c r="Q386" s="231">
        <f>ROUND(E386*P386,2)</f>
        <v>0</v>
      </c>
      <c r="R386" s="231"/>
      <c r="S386" s="231" t="s">
        <v>140</v>
      </c>
      <c r="T386" s="232" t="s">
        <v>140</v>
      </c>
      <c r="U386" s="216">
        <v>0.16400000000000001</v>
      </c>
      <c r="V386" s="216">
        <f>ROUND(E386*U386,2)</f>
        <v>3.81</v>
      </c>
      <c r="W386" s="216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 t="s">
        <v>182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">
      <c r="A387" s="214"/>
      <c r="B387" s="215"/>
      <c r="C387" s="242" t="s">
        <v>496</v>
      </c>
      <c r="D387" s="217"/>
      <c r="E387" s="218">
        <v>2.5860000000000003</v>
      </c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 t="s">
        <v>157</v>
      </c>
      <c r="AH387" s="207">
        <v>0</v>
      </c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">
      <c r="A388" s="214"/>
      <c r="B388" s="215"/>
      <c r="C388" s="242" t="s">
        <v>497</v>
      </c>
      <c r="D388" s="217"/>
      <c r="E388" s="218">
        <v>0.98000000000000009</v>
      </c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 t="s">
        <v>157</v>
      </c>
      <c r="AH388" s="207">
        <v>0</v>
      </c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">
      <c r="A389" s="214"/>
      <c r="B389" s="215"/>
      <c r="C389" s="242" t="s">
        <v>498</v>
      </c>
      <c r="D389" s="217"/>
      <c r="E389" s="218">
        <v>2.6325000000000003</v>
      </c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 t="s">
        <v>157</v>
      </c>
      <c r="AH389" s="207">
        <v>0</v>
      </c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">
      <c r="A390" s="214"/>
      <c r="B390" s="215"/>
      <c r="C390" s="242" t="s">
        <v>499</v>
      </c>
      <c r="D390" s="217"/>
      <c r="E390" s="218">
        <v>4.4300000000000006</v>
      </c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 t="s">
        <v>157</v>
      </c>
      <c r="AH390" s="207">
        <v>0</v>
      </c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">
      <c r="A391" s="214"/>
      <c r="B391" s="215"/>
      <c r="C391" s="242" t="s">
        <v>500</v>
      </c>
      <c r="D391" s="217"/>
      <c r="E391" s="218">
        <v>7.4470000000000001</v>
      </c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 t="s">
        <v>157</v>
      </c>
      <c r="AH391" s="207">
        <v>0</v>
      </c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">
      <c r="A392" s="214"/>
      <c r="B392" s="215"/>
      <c r="C392" s="242" t="s">
        <v>501</v>
      </c>
      <c r="D392" s="217"/>
      <c r="E392" s="218">
        <v>5.1280000000000001</v>
      </c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 t="s">
        <v>157</v>
      </c>
      <c r="AH392" s="207">
        <v>0</v>
      </c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">
      <c r="A393" s="214"/>
      <c r="B393" s="215"/>
      <c r="C393" s="241"/>
      <c r="D393" s="235"/>
      <c r="E393" s="235"/>
      <c r="F393" s="235"/>
      <c r="G393" s="235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145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ht="22.5" outlineLevel="1" x14ac:dyDescent="0.2">
      <c r="A394" s="226">
        <v>56</v>
      </c>
      <c r="B394" s="227" t="s">
        <v>502</v>
      </c>
      <c r="C394" s="239" t="s">
        <v>503</v>
      </c>
      <c r="D394" s="228" t="s">
        <v>326</v>
      </c>
      <c r="E394" s="229">
        <v>23.203500000000002</v>
      </c>
      <c r="F394" s="230"/>
      <c r="G394" s="231">
        <f>ROUND(E394*F394,2)</f>
        <v>0</v>
      </c>
      <c r="H394" s="230"/>
      <c r="I394" s="231">
        <f>ROUND(E394*H394,2)</f>
        <v>0</v>
      </c>
      <c r="J394" s="230"/>
      <c r="K394" s="231">
        <f>ROUND(E394*J394,2)</f>
        <v>0</v>
      </c>
      <c r="L394" s="231">
        <v>21</v>
      </c>
      <c r="M394" s="231">
        <f>G394*(1+L394/100)</f>
        <v>0</v>
      </c>
      <c r="N394" s="231">
        <v>0</v>
      </c>
      <c r="O394" s="231">
        <f>ROUND(E394*N394,2)</f>
        <v>0</v>
      </c>
      <c r="P394" s="231">
        <v>0</v>
      </c>
      <c r="Q394" s="231">
        <f>ROUND(E394*P394,2)</f>
        <v>0</v>
      </c>
      <c r="R394" s="231" t="s">
        <v>333</v>
      </c>
      <c r="S394" s="231" t="s">
        <v>140</v>
      </c>
      <c r="T394" s="232" t="s">
        <v>140</v>
      </c>
      <c r="U394" s="216">
        <v>2.0090000000000003</v>
      </c>
      <c r="V394" s="216">
        <f>ROUND(E394*U394,2)</f>
        <v>46.62</v>
      </c>
      <c r="W394" s="216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 t="s">
        <v>182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">
      <c r="A395" s="214"/>
      <c r="B395" s="215"/>
      <c r="C395" s="242" t="s">
        <v>496</v>
      </c>
      <c r="D395" s="217"/>
      <c r="E395" s="218">
        <v>2.5860000000000003</v>
      </c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 t="s">
        <v>157</v>
      </c>
      <c r="AH395" s="207">
        <v>0</v>
      </c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">
      <c r="A396" s="214"/>
      <c r="B396" s="215"/>
      <c r="C396" s="242" t="s">
        <v>497</v>
      </c>
      <c r="D396" s="217"/>
      <c r="E396" s="218">
        <v>0.98000000000000009</v>
      </c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 t="s">
        <v>157</v>
      </c>
      <c r="AH396" s="207">
        <v>0</v>
      </c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">
      <c r="A397" s="214"/>
      <c r="B397" s="215"/>
      <c r="C397" s="242" t="s">
        <v>504</v>
      </c>
      <c r="D397" s="217"/>
      <c r="E397" s="218">
        <v>2.6325000000000003</v>
      </c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 t="s">
        <v>157</v>
      </c>
      <c r="AH397" s="207">
        <v>0</v>
      </c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">
      <c r="A398" s="214"/>
      <c r="B398" s="215"/>
      <c r="C398" s="242" t="s">
        <v>505</v>
      </c>
      <c r="D398" s="217"/>
      <c r="E398" s="218">
        <v>4.4300000000000006</v>
      </c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 t="s">
        <v>157</v>
      </c>
      <c r="AH398" s="207">
        <v>0</v>
      </c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">
      <c r="A399" s="214"/>
      <c r="B399" s="215"/>
      <c r="C399" s="242" t="s">
        <v>506</v>
      </c>
      <c r="D399" s="217"/>
      <c r="E399" s="218">
        <v>7.4470000000000001</v>
      </c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 t="s">
        <v>157</v>
      </c>
      <c r="AH399" s="207">
        <v>0</v>
      </c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 x14ac:dyDescent="0.2">
      <c r="A400" s="214"/>
      <c r="B400" s="215"/>
      <c r="C400" s="242" t="s">
        <v>507</v>
      </c>
      <c r="D400" s="217"/>
      <c r="E400" s="218">
        <v>5.1280000000000001</v>
      </c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 t="s">
        <v>157</v>
      </c>
      <c r="AH400" s="207">
        <v>0</v>
      </c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">
      <c r="A401" s="214"/>
      <c r="B401" s="215"/>
      <c r="C401" s="241"/>
      <c r="D401" s="235"/>
      <c r="E401" s="235"/>
      <c r="F401" s="235"/>
      <c r="G401" s="235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 t="s">
        <v>145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ht="22.5" outlineLevel="1" x14ac:dyDescent="0.2">
      <c r="A402" s="226">
        <v>57</v>
      </c>
      <c r="B402" s="227" t="s">
        <v>508</v>
      </c>
      <c r="C402" s="239" t="s">
        <v>509</v>
      </c>
      <c r="D402" s="228" t="s">
        <v>326</v>
      </c>
      <c r="E402" s="229">
        <v>23.203500000000002</v>
      </c>
      <c r="F402" s="230"/>
      <c r="G402" s="231">
        <f>ROUND(E402*F402,2)</f>
        <v>0</v>
      </c>
      <c r="H402" s="230"/>
      <c r="I402" s="231">
        <f>ROUND(E402*H402,2)</f>
        <v>0</v>
      </c>
      <c r="J402" s="230"/>
      <c r="K402" s="231">
        <f>ROUND(E402*J402,2)</f>
        <v>0</v>
      </c>
      <c r="L402" s="231">
        <v>21</v>
      </c>
      <c r="M402" s="231">
        <f>G402*(1+L402/100)</f>
        <v>0</v>
      </c>
      <c r="N402" s="231">
        <v>0</v>
      </c>
      <c r="O402" s="231">
        <f>ROUND(E402*N402,2)</f>
        <v>0</v>
      </c>
      <c r="P402" s="231">
        <v>0</v>
      </c>
      <c r="Q402" s="231">
        <f>ROUND(E402*P402,2)</f>
        <v>0</v>
      </c>
      <c r="R402" s="231" t="s">
        <v>333</v>
      </c>
      <c r="S402" s="231" t="s">
        <v>140</v>
      </c>
      <c r="T402" s="232" t="s">
        <v>140</v>
      </c>
      <c r="U402" s="216">
        <v>0.95900000000000007</v>
      </c>
      <c r="V402" s="216">
        <f>ROUND(E402*U402,2)</f>
        <v>22.25</v>
      </c>
      <c r="W402" s="216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 t="s">
        <v>182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">
      <c r="A403" s="214"/>
      <c r="B403" s="215"/>
      <c r="C403" s="242" t="s">
        <v>496</v>
      </c>
      <c r="D403" s="217"/>
      <c r="E403" s="218">
        <v>2.5860000000000003</v>
      </c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 t="s">
        <v>157</v>
      </c>
      <c r="AH403" s="207">
        <v>0</v>
      </c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">
      <c r="A404" s="214"/>
      <c r="B404" s="215"/>
      <c r="C404" s="242" t="s">
        <v>497</v>
      </c>
      <c r="D404" s="217"/>
      <c r="E404" s="218">
        <v>0.98000000000000009</v>
      </c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 t="s">
        <v>157</v>
      </c>
      <c r="AH404" s="207">
        <v>0</v>
      </c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">
      <c r="A405" s="214"/>
      <c r="B405" s="215"/>
      <c r="C405" s="242" t="s">
        <v>504</v>
      </c>
      <c r="D405" s="217"/>
      <c r="E405" s="218">
        <v>2.6325000000000003</v>
      </c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 t="s">
        <v>157</v>
      </c>
      <c r="AH405" s="207">
        <v>0</v>
      </c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">
      <c r="A406" s="214"/>
      <c r="B406" s="215"/>
      <c r="C406" s="242" t="s">
        <v>505</v>
      </c>
      <c r="D406" s="217"/>
      <c r="E406" s="218">
        <v>4.4300000000000006</v>
      </c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 t="s">
        <v>157</v>
      </c>
      <c r="AH406" s="207">
        <v>0</v>
      </c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">
      <c r="A407" s="214"/>
      <c r="B407" s="215"/>
      <c r="C407" s="242" t="s">
        <v>506</v>
      </c>
      <c r="D407" s="217"/>
      <c r="E407" s="218">
        <v>7.4470000000000001</v>
      </c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 t="s">
        <v>157</v>
      </c>
      <c r="AH407" s="207">
        <v>0</v>
      </c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">
      <c r="A408" s="214"/>
      <c r="B408" s="215"/>
      <c r="C408" s="242" t="s">
        <v>507</v>
      </c>
      <c r="D408" s="217"/>
      <c r="E408" s="218">
        <v>5.1280000000000001</v>
      </c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 t="s">
        <v>157</v>
      </c>
      <c r="AH408" s="207">
        <v>0</v>
      </c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">
      <c r="A409" s="214"/>
      <c r="B409" s="215"/>
      <c r="C409" s="241"/>
      <c r="D409" s="235"/>
      <c r="E409" s="235"/>
      <c r="F409" s="235"/>
      <c r="G409" s="235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 t="s">
        <v>145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">
      <c r="A410" s="226">
        <v>58</v>
      </c>
      <c r="B410" s="227" t="s">
        <v>510</v>
      </c>
      <c r="C410" s="239" t="s">
        <v>511</v>
      </c>
      <c r="D410" s="228" t="s">
        <v>326</v>
      </c>
      <c r="E410" s="229">
        <v>47.503500000000003</v>
      </c>
      <c r="F410" s="230"/>
      <c r="G410" s="231">
        <f>ROUND(E410*F410,2)</f>
        <v>0</v>
      </c>
      <c r="H410" s="230"/>
      <c r="I410" s="231">
        <f>ROUND(E410*H410,2)</f>
        <v>0</v>
      </c>
      <c r="J410" s="230"/>
      <c r="K410" s="231">
        <f>ROUND(E410*J410,2)</f>
        <v>0</v>
      </c>
      <c r="L410" s="231">
        <v>21</v>
      </c>
      <c r="M410" s="231">
        <f>G410*(1+L410/100)</f>
        <v>0</v>
      </c>
      <c r="N410" s="231">
        <v>0</v>
      </c>
      <c r="O410" s="231">
        <f>ROUND(E410*N410,2)</f>
        <v>0</v>
      </c>
      <c r="P410" s="231">
        <v>0</v>
      </c>
      <c r="Q410" s="231">
        <f>ROUND(E410*P410,2)</f>
        <v>0</v>
      </c>
      <c r="R410" s="231" t="s">
        <v>333</v>
      </c>
      <c r="S410" s="231" t="s">
        <v>140</v>
      </c>
      <c r="T410" s="232" t="s">
        <v>140</v>
      </c>
      <c r="U410" s="216">
        <v>0.49000000000000005</v>
      </c>
      <c r="V410" s="216">
        <f>ROUND(E410*U410,2)</f>
        <v>23.28</v>
      </c>
      <c r="W410" s="216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 t="s">
        <v>182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">
      <c r="A411" s="214"/>
      <c r="B411" s="215"/>
      <c r="C411" s="240" t="s">
        <v>512</v>
      </c>
      <c r="D411" s="234"/>
      <c r="E411" s="234"/>
      <c r="F411" s="234"/>
      <c r="G411" s="234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 t="s">
        <v>144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 x14ac:dyDescent="0.2">
      <c r="A412" s="214"/>
      <c r="B412" s="215"/>
      <c r="C412" s="242" t="s">
        <v>496</v>
      </c>
      <c r="D412" s="217"/>
      <c r="E412" s="218">
        <v>2.5860000000000003</v>
      </c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 t="s">
        <v>157</v>
      </c>
      <c r="AH412" s="207">
        <v>0</v>
      </c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 x14ac:dyDescent="0.2">
      <c r="A413" s="214"/>
      <c r="B413" s="215"/>
      <c r="C413" s="242" t="s">
        <v>497</v>
      </c>
      <c r="D413" s="217"/>
      <c r="E413" s="218">
        <v>0.98000000000000009</v>
      </c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 t="s">
        <v>157</v>
      </c>
      <c r="AH413" s="207">
        <v>0</v>
      </c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">
      <c r="A414" s="214"/>
      <c r="B414" s="215"/>
      <c r="C414" s="242" t="s">
        <v>504</v>
      </c>
      <c r="D414" s="217"/>
      <c r="E414" s="218">
        <v>2.6325000000000003</v>
      </c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 t="s">
        <v>157</v>
      </c>
      <c r="AH414" s="207">
        <v>0</v>
      </c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">
      <c r="A415" s="214"/>
      <c r="B415" s="215"/>
      <c r="C415" s="242" t="s">
        <v>513</v>
      </c>
      <c r="D415" s="217"/>
      <c r="E415" s="218">
        <v>28.73</v>
      </c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 t="s">
        <v>157</v>
      </c>
      <c r="AH415" s="207">
        <v>0</v>
      </c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 x14ac:dyDescent="0.2">
      <c r="A416" s="214"/>
      <c r="B416" s="215"/>
      <c r="C416" s="242" t="s">
        <v>506</v>
      </c>
      <c r="D416" s="217"/>
      <c r="E416" s="218">
        <v>7.4470000000000001</v>
      </c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 t="s">
        <v>157</v>
      </c>
      <c r="AH416" s="207">
        <v>0</v>
      </c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 x14ac:dyDescent="0.2">
      <c r="A417" s="214"/>
      <c r="B417" s="215"/>
      <c r="C417" s="242" t="s">
        <v>507</v>
      </c>
      <c r="D417" s="217"/>
      <c r="E417" s="218">
        <v>5.1280000000000001</v>
      </c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 t="s">
        <v>157</v>
      </c>
      <c r="AH417" s="207">
        <v>0</v>
      </c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 x14ac:dyDescent="0.2">
      <c r="A418" s="214"/>
      <c r="B418" s="215"/>
      <c r="C418" s="241"/>
      <c r="D418" s="235"/>
      <c r="E418" s="235"/>
      <c r="F418" s="235"/>
      <c r="G418" s="235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 t="s">
        <v>145</v>
      </c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">
      <c r="A419" s="226">
        <v>59</v>
      </c>
      <c r="B419" s="227" t="s">
        <v>514</v>
      </c>
      <c r="C419" s="239" t="s">
        <v>515</v>
      </c>
      <c r="D419" s="228" t="s">
        <v>326</v>
      </c>
      <c r="E419" s="229">
        <v>212.13390000000001</v>
      </c>
      <c r="F419" s="230"/>
      <c r="G419" s="231">
        <f>ROUND(E419*F419,2)</f>
        <v>0</v>
      </c>
      <c r="H419" s="230"/>
      <c r="I419" s="231">
        <f>ROUND(E419*H419,2)</f>
        <v>0</v>
      </c>
      <c r="J419" s="230"/>
      <c r="K419" s="231">
        <f>ROUND(E419*J419,2)</f>
        <v>0</v>
      </c>
      <c r="L419" s="231">
        <v>21</v>
      </c>
      <c r="M419" s="231">
        <f>G419*(1+L419/100)</f>
        <v>0</v>
      </c>
      <c r="N419" s="231">
        <v>0</v>
      </c>
      <c r="O419" s="231">
        <f>ROUND(E419*N419,2)</f>
        <v>0</v>
      </c>
      <c r="P419" s="231">
        <v>0</v>
      </c>
      <c r="Q419" s="231">
        <f>ROUND(E419*P419,2)</f>
        <v>0</v>
      </c>
      <c r="R419" s="231" t="s">
        <v>333</v>
      </c>
      <c r="S419" s="231" t="s">
        <v>140</v>
      </c>
      <c r="T419" s="232" t="s">
        <v>140</v>
      </c>
      <c r="U419" s="216">
        <v>0</v>
      </c>
      <c r="V419" s="216">
        <f>ROUND(E419*U419,2)</f>
        <v>0</v>
      </c>
      <c r="W419" s="216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 t="s">
        <v>182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">
      <c r="A420" s="214"/>
      <c r="B420" s="215"/>
      <c r="C420" s="242" t="s">
        <v>516</v>
      </c>
      <c r="D420" s="217"/>
      <c r="E420" s="218">
        <v>12.930000000000001</v>
      </c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 t="s">
        <v>157</v>
      </c>
      <c r="AH420" s="207">
        <v>0</v>
      </c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outlineLevel="1" x14ac:dyDescent="0.2">
      <c r="A421" s="214"/>
      <c r="B421" s="215"/>
      <c r="C421" s="242" t="s">
        <v>517</v>
      </c>
      <c r="D421" s="217"/>
      <c r="E421" s="218">
        <v>4.9000000000000004</v>
      </c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 t="s">
        <v>157</v>
      </c>
      <c r="AH421" s="207">
        <v>0</v>
      </c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outlineLevel="1" x14ac:dyDescent="0.2">
      <c r="A422" s="214"/>
      <c r="B422" s="215"/>
      <c r="C422" s="242" t="s">
        <v>518</v>
      </c>
      <c r="D422" s="217"/>
      <c r="E422" s="218">
        <v>13.162500000000001</v>
      </c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 t="s">
        <v>157</v>
      </c>
      <c r="AH422" s="207">
        <v>0</v>
      </c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">
      <c r="A423" s="214"/>
      <c r="B423" s="215"/>
      <c r="C423" s="242" t="s">
        <v>519</v>
      </c>
      <c r="D423" s="217"/>
      <c r="E423" s="218">
        <v>143.65</v>
      </c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 t="s">
        <v>157</v>
      </c>
      <c r="AH423" s="207">
        <v>0</v>
      </c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 x14ac:dyDescent="0.2">
      <c r="A424" s="214"/>
      <c r="B424" s="215"/>
      <c r="C424" s="242" t="s">
        <v>520</v>
      </c>
      <c r="D424" s="217"/>
      <c r="E424" s="218">
        <v>37.235000000000007</v>
      </c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 t="s">
        <v>157</v>
      </c>
      <c r="AH424" s="207">
        <v>0</v>
      </c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">
      <c r="A425" s="214"/>
      <c r="B425" s="215"/>
      <c r="C425" s="242" t="s">
        <v>521</v>
      </c>
      <c r="D425" s="217"/>
      <c r="E425" s="218">
        <v>0.25640000000000002</v>
      </c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 t="s">
        <v>157</v>
      </c>
      <c r="AH425" s="207">
        <v>0</v>
      </c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outlineLevel="1" x14ac:dyDescent="0.2">
      <c r="A426" s="214"/>
      <c r="B426" s="215"/>
      <c r="C426" s="241"/>
      <c r="D426" s="235"/>
      <c r="E426" s="235"/>
      <c r="F426" s="235"/>
      <c r="G426" s="235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 t="s">
        <v>145</v>
      </c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ht="22.5" outlineLevel="1" x14ac:dyDescent="0.2">
      <c r="A427" s="226">
        <v>60</v>
      </c>
      <c r="B427" s="227" t="s">
        <v>522</v>
      </c>
      <c r="C427" s="239" t="s">
        <v>523</v>
      </c>
      <c r="D427" s="228" t="s">
        <v>326</v>
      </c>
      <c r="E427" s="229">
        <v>23.203500000000002</v>
      </c>
      <c r="F427" s="230"/>
      <c r="G427" s="231">
        <f>ROUND(E427*F427,2)</f>
        <v>0</v>
      </c>
      <c r="H427" s="230"/>
      <c r="I427" s="231">
        <f>ROUND(E427*H427,2)</f>
        <v>0</v>
      </c>
      <c r="J427" s="230"/>
      <c r="K427" s="231">
        <f>ROUND(E427*J427,2)</f>
        <v>0</v>
      </c>
      <c r="L427" s="231">
        <v>21</v>
      </c>
      <c r="M427" s="231">
        <f>G427*(1+L427/100)</f>
        <v>0</v>
      </c>
      <c r="N427" s="231">
        <v>0</v>
      </c>
      <c r="O427" s="231">
        <f>ROUND(E427*N427,2)</f>
        <v>0</v>
      </c>
      <c r="P427" s="231">
        <v>0</v>
      </c>
      <c r="Q427" s="231">
        <f>ROUND(E427*P427,2)</f>
        <v>0</v>
      </c>
      <c r="R427" s="231" t="s">
        <v>333</v>
      </c>
      <c r="S427" s="231" t="s">
        <v>140</v>
      </c>
      <c r="T427" s="232" t="s">
        <v>140</v>
      </c>
      <c r="U427" s="216">
        <v>0.94200000000000006</v>
      </c>
      <c r="V427" s="216">
        <f>ROUND(E427*U427,2)</f>
        <v>21.86</v>
      </c>
      <c r="W427" s="216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 t="s">
        <v>182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outlineLevel="1" x14ac:dyDescent="0.2">
      <c r="A428" s="214"/>
      <c r="B428" s="215"/>
      <c r="C428" s="242" t="s">
        <v>496</v>
      </c>
      <c r="D428" s="217"/>
      <c r="E428" s="218">
        <v>2.5860000000000003</v>
      </c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 t="s">
        <v>157</v>
      </c>
      <c r="AH428" s="207">
        <v>0</v>
      </c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">
      <c r="A429" s="214"/>
      <c r="B429" s="215"/>
      <c r="C429" s="242" t="s">
        <v>497</v>
      </c>
      <c r="D429" s="217"/>
      <c r="E429" s="218">
        <v>0.98000000000000009</v>
      </c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 t="s">
        <v>157</v>
      </c>
      <c r="AH429" s="207">
        <v>0</v>
      </c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">
      <c r="A430" s="214"/>
      <c r="B430" s="215"/>
      <c r="C430" s="242" t="s">
        <v>504</v>
      </c>
      <c r="D430" s="217"/>
      <c r="E430" s="218">
        <v>2.6325000000000003</v>
      </c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 t="s">
        <v>157</v>
      </c>
      <c r="AH430" s="207">
        <v>0</v>
      </c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">
      <c r="A431" s="214"/>
      <c r="B431" s="215"/>
      <c r="C431" s="242" t="s">
        <v>505</v>
      </c>
      <c r="D431" s="217"/>
      <c r="E431" s="218">
        <v>4.4300000000000006</v>
      </c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 t="s">
        <v>157</v>
      </c>
      <c r="AH431" s="207">
        <v>0</v>
      </c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 x14ac:dyDescent="0.2">
      <c r="A432" s="214"/>
      <c r="B432" s="215"/>
      <c r="C432" s="242" t="s">
        <v>506</v>
      </c>
      <c r="D432" s="217"/>
      <c r="E432" s="218">
        <v>7.4470000000000001</v>
      </c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 t="s">
        <v>157</v>
      </c>
      <c r="AH432" s="207">
        <v>0</v>
      </c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">
      <c r="A433" s="214"/>
      <c r="B433" s="215"/>
      <c r="C433" s="242" t="s">
        <v>507</v>
      </c>
      <c r="D433" s="217"/>
      <c r="E433" s="218">
        <v>5.1280000000000001</v>
      </c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 t="s">
        <v>157</v>
      </c>
      <c r="AH433" s="207">
        <v>0</v>
      </c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 x14ac:dyDescent="0.2">
      <c r="A434" s="214"/>
      <c r="B434" s="215"/>
      <c r="C434" s="241"/>
      <c r="D434" s="235"/>
      <c r="E434" s="235"/>
      <c r="F434" s="235"/>
      <c r="G434" s="235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 t="s">
        <v>145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ht="22.5" outlineLevel="1" x14ac:dyDescent="0.2">
      <c r="A435" s="226">
        <v>61</v>
      </c>
      <c r="B435" s="227" t="s">
        <v>524</v>
      </c>
      <c r="C435" s="239" t="s">
        <v>525</v>
      </c>
      <c r="D435" s="228" t="s">
        <v>326</v>
      </c>
      <c r="E435" s="229">
        <v>23.203500000000002</v>
      </c>
      <c r="F435" s="230"/>
      <c r="G435" s="231">
        <f>ROUND(E435*F435,2)</f>
        <v>0</v>
      </c>
      <c r="H435" s="230"/>
      <c r="I435" s="231">
        <f>ROUND(E435*H435,2)</f>
        <v>0</v>
      </c>
      <c r="J435" s="230"/>
      <c r="K435" s="231">
        <f>ROUND(E435*J435,2)</f>
        <v>0</v>
      </c>
      <c r="L435" s="231">
        <v>21</v>
      </c>
      <c r="M435" s="231">
        <f>G435*(1+L435/100)</f>
        <v>0</v>
      </c>
      <c r="N435" s="231">
        <v>0</v>
      </c>
      <c r="O435" s="231">
        <f>ROUND(E435*N435,2)</f>
        <v>0</v>
      </c>
      <c r="P435" s="231">
        <v>0</v>
      </c>
      <c r="Q435" s="231">
        <f>ROUND(E435*P435,2)</f>
        <v>0</v>
      </c>
      <c r="R435" s="231" t="s">
        <v>333</v>
      </c>
      <c r="S435" s="231" t="s">
        <v>140</v>
      </c>
      <c r="T435" s="232" t="s">
        <v>140</v>
      </c>
      <c r="U435" s="216">
        <v>0.10500000000000001</v>
      </c>
      <c r="V435" s="216">
        <f>ROUND(E435*U435,2)</f>
        <v>2.44</v>
      </c>
      <c r="W435" s="216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 t="s">
        <v>182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">
      <c r="A436" s="214"/>
      <c r="B436" s="215"/>
      <c r="C436" s="242" t="s">
        <v>496</v>
      </c>
      <c r="D436" s="217"/>
      <c r="E436" s="218">
        <v>2.5860000000000003</v>
      </c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 t="s">
        <v>157</v>
      </c>
      <c r="AH436" s="207">
        <v>0</v>
      </c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outlineLevel="1" x14ac:dyDescent="0.2">
      <c r="A437" s="214"/>
      <c r="B437" s="215"/>
      <c r="C437" s="242" t="s">
        <v>497</v>
      </c>
      <c r="D437" s="217"/>
      <c r="E437" s="218">
        <v>0.98000000000000009</v>
      </c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 t="s">
        <v>157</v>
      </c>
      <c r="AH437" s="207">
        <v>0</v>
      </c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outlineLevel="1" x14ac:dyDescent="0.2">
      <c r="A438" s="214"/>
      <c r="B438" s="215"/>
      <c r="C438" s="242" t="s">
        <v>504</v>
      </c>
      <c r="D438" s="217"/>
      <c r="E438" s="218">
        <v>2.6325000000000003</v>
      </c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 t="s">
        <v>157</v>
      </c>
      <c r="AH438" s="207">
        <v>0</v>
      </c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">
      <c r="A439" s="214"/>
      <c r="B439" s="215"/>
      <c r="C439" s="242" t="s">
        <v>505</v>
      </c>
      <c r="D439" s="217"/>
      <c r="E439" s="218">
        <v>4.4300000000000006</v>
      </c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 t="s">
        <v>157</v>
      </c>
      <c r="AH439" s="207">
        <v>0</v>
      </c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 x14ac:dyDescent="0.2">
      <c r="A440" s="214"/>
      <c r="B440" s="215"/>
      <c r="C440" s="242" t="s">
        <v>506</v>
      </c>
      <c r="D440" s="217"/>
      <c r="E440" s="218">
        <v>7.4470000000000001</v>
      </c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 t="s">
        <v>157</v>
      </c>
      <c r="AH440" s="207">
        <v>0</v>
      </c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outlineLevel="1" x14ac:dyDescent="0.2">
      <c r="A441" s="214"/>
      <c r="B441" s="215"/>
      <c r="C441" s="242" t="s">
        <v>507</v>
      </c>
      <c r="D441" s="217"/>
      <c r="E441" s="218">
        <v>5.1280000000000001</v>
      </c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 t="s">
        <v>157</v>
      </c>
      <c r="AH441" s="207">
        <v>0</v>
      </c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 x14ac:dyDescent="0.2">
      <c r="A442" s="214"/>
      <c r="B442" s="215"/>
      <c r="C442" s="241"/>
      <c r="D442" s="235"/>
      <c r="E442" s="235"/>
      <c r="F442" s="235"/>
      <c r="G442" s="235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 t="s">
        <v>145</v>
      </c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outlineLevel="1" x14ac:dyDescent="0.2">
      <c r="A443" s="226">
        <v>62</v>
      </c>
      <c r="B443" s="227" t="s">
        <v>526</v>
      </c>
      <c r="C443" s="239" t="s">
        <v>527</v>
      </c>
      <c r="D443" s="228" t="s">
        <v>326</v>
      </c>
      <c r="E443" s="229">
        <v>3094.259</v>
      </c>
      <c r="F443" s="230"/>
      <c r="G443" s="231">
        <f>ROUND(E443*F443,2)</f>
        <v>0</v>
      </c>
      <c r="H443" s="230"/>
      <c r="I443" s="231">
        <f>ROUND(E443*H443,2)</f>
        <v>0</v>
      </c>
      <c r="J443" s="230"/>
      <c r="K443" s="231">
        <f>ROUND(E443*J443,2)</f>
        <v>0</v>
      </c>
      <c r="L443" s="231">
        <v>21</v>
      </c>
      <c r="M443" s="231">
        <f>G443*(1+L443/100)</f>
        <v>0</v>
      </c>
      <c r="N443" s="231">
        <v>0</v>
      </c>
      <c r="O443" s="231">
        <f>ROUND(E443*N443,2)</f>
        <v>0</v>
      </c>
      <c r="P443" s="231">
        <v>0</v>
      </c>
      <c r="Q443" s="231">
        <f>ROUND(E443*P443,2)</f>
        <v>0</v>
      </c>
      <c r="R443" s="231"/>
      <c r="S443" s="231" t="s">
        <v>140</v>
      </c>
      <c r="T443" s="232" t="s">
        <v>140</v>
      </c>
      <c r="U443" s="216">
        <v>4.2000000000000003E-2</v>
      </c>
      <c r="V443" s="216">
        <f>ROUND(E443*U443,2)</f>
        <v>129.96</v>
      </c>
      <c r="W443" s="216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 t="s">
        <v>182</v>
      </c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</row>
    <row r="444" spans="1:60" outlineLevel="1" x14ac:dyDescent="0.2">
      <c r="A444" s="214"/>
      <c r="B444" s="215"/>
      <c r="C444" s="240" t="s">
        <v>528</v>
      </c>
      <c r="D444" s="234"/>
      <c r="E444" s="234"/>
      <c r="F444" s="234"/>
      <c r="G444" s="234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 t="s">
        <v>144</v>
      </c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</row>
    <row r="445" spans="1:60" outlineLevel="1" x14ac:dyDescent="0.2">
      <c r="A445" s="214"/>
      <c r="B445" s="215"/>
      <c r="C445" s="242" t="s">
        <v>208</v>
      </c>
      <c r="D445" s="217"/>
      <c r="E445" s="218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 t="s">
        <v>157</v>
      </c>
      <c r="AH445" s="207">
        <v>0</v>
      </c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</row>
    <row r="446" spans="1:60" outlineLevel="1" x14ac:dyDescent="0.2">
      <c r="A446" s="214"/>
      <c r="B446" s="215"/>
      <c r="C446" s="242" t="s">
        <v>529</v>
      </c>
      <c r="D446" s="217"/>
      <c r="E446" s="218">
        <v>172.155</v>
      </c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 t="s">
        <v>157</v>
      </c>
      <c r="AH446" s="207">
        <v>0</v>
      </c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</row>
    <row r="447" spans="1:60" outlineLevel="1" x14ac:dyDescent="0.2">
      <c r="A447" s="214"/>
      <c r="B447" s="215"/>
      <c r="C447" s="242" t="s">
        <v>210</v>
      </c>
      <c r="D447" s="217"/>
      <c r="E447" s="218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 t="s">
        <v>157</v>
      </c>
      <c r="AH447" s="207">
        <v>0</v>
      </c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</row>
    <row r="448" spans="1:60" outlineLevel="1" x14ac:dyDescent="0.2">
      <c r="A448" s="214"/>
      <c r="B448" s="215"/>
      <c r="C448" s="242" t="s">
        <v>530</v>
      </c>
      <c r="D448" s="217"/>
      <c r="E448" s="218">
        <v>125.97500000000001</v>
      </c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 t="s">
        <v>157</v>
      </c>
      <c r="AH448" s="207">
        <v>0</v>
      </c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</row>
    <row r="449" spans="1:60" outlineLevel="1" x14ac:dyDescent="0.2">
      <c r="A449" s="214"/>
      <c r="B449" s="215"/>
      <c r="C449" s="242" t="s">
        <v>212</v>
      </c>
      <c r="D449" s="217"/>
      <c r="E449" s="218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 t="s">
        <v>157</v>
      </c>
      <c r="AH449" s="207">
        <v>0</v>
      </c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</row>
    <row r="450" spans="1:60" outlineLevel="1" x14ac:dyDescent="0.2">
      <c r="A450" s="214"/>
      <c r="B450" s="215"/>
      <c r="C450" s="242" t="s">
        <v>531</v>
      </c>
      <c r="D450" s="217"/>
      <c r="E450" s="218">
        <v>334.89600000000002</v>
      </c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 t="s">
        <v>157</v>
      </c>
      <c r="AH450" s="207">
        <v>0</v>
      </c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</row>
    <row r="451" spans="1:60" outlineLevel="1" x14ac:dyDescent="0.2">
      <c r="A451" s="214"/>
      <c r="B451" s="215"/>
      <c r="C451" s="242" t="s">
        <v>214</v>
      </c>
      <c r="D451" s="217"/>
      <c r="E451" s="218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 t="s">
        <v>157</v>
      </c>
      <c r="AH451" s="207">
        <v>0</v>
      </c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</row>
    <row r="452" spans="1:60" outlineLevel="1" x14ac:dyDescent="0.2">
      <c r="A452" s="214"/>
      <c r="B452" s="215"/>
      <c r="C452" s="242" t="s">
        <v>532</v>
      </c>
      <c r="D452" s="217"/>
      <c r="E452" s="218">
        <v>821.096</v>
      </c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 t="s">
        <v>157</v>
      </c>
      <c r="AH452" s="207">
        <v>0</v>
      </c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</row>
    <row r="453" spans="1:60" outlineLevel="1" x14ac:dyDescent="0.2">
      <c r="A453" s="214"/>
      <c r="B453" s="215"/>
      <c r="C453" s="242" t="s">
        <v>216</v>
      </c>
      <c r="D453" s="217"/>
      <c r="E453" s="218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 t="s">
        <v>157</v>
      </c>
      <c r="AH453" s="207">
        <v>0</v>
      </c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</row>
    <row r="454" spans="1:60" outlineLevel="1" x14ac:dyDescent="0.2">
      <c r="A454" s="214"/>
      <c r="B454" s="215"/>
      <c r="C454" s="242" t="s">
        <v>533</v>
      </c>
      <c r="D454" s="217"/>
      <c r="E454" s="218">
        <v>1110.4960000000001</v>
      </c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 t="s">
        <v>157</v>
      </c>
      <c r="AH454" s="207">
        <v>0</v>
      </c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</row>
    <row r="455" spans="1:60" outlineLevel="1" x14ac:dyDescent="0.2">
      <c r="A455" s="214"/>
      <c r="B455" s="215"/>
      <c r="C455" s="242" t="s">
        <v>219</v>
      </c>
      <c r="D455" s="217"/>
      <c r="E455" s="218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 t="s">
        <v>157</v>
      </c>
      <c r="AH455" s="207">
        <v>0</v>
      </c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</row>
    <row r="456" spans="1:60" outlineLevel="1" x14ac:dyDescent="0.2">
      <c r="A456" s="214"/>
      <c r="B456" s="215"/>
      <c r="C456" s="242" t="s">
        <v>534</v>
      </c>
      <c r="D456" s="217"/>
      <c r="E456" s="218">
        <v>529.64100000000008</v>
      </c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 t="s">
        <v>157</v>
      </c>
      <c r="AH456" s="207">
        <v>0</v>
      </c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</row>
    <row r="457" spans="1:60" outlineLevel="1" x14ac:dyDescent="0.2">
      <c r="A457" s="214"/>
      <c r="B457" s="215"/>
      <c r="C457" s="241"/>
      <c r="D457" s="235"/>
      <c r="E457" s="235"/>
      <c r="F457" s="235"/>
      <c r="G457" s="235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 t="s">
        <v>145</v>
      </c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</row>
    <row r="458" spans="1:60" outlineLevel="1" x14ac:dyDescent="0.2">
      <c r="A458" s="226">
        <v>63</v>
      </c>
      <c r="B458" s="227" t="s">
        <v>535</v>
      </c>
      <c r="C458" s="239" t="s">
        <v>536</v>
      </c>
      <c r="D458" s="228" t="s">
        <v>326</v>
      </c>
      <c r="E458" s="229">
        <v>2.8800000000000003</v>
      </c>
      <c r="F458" s="230"/>
      <c r="G458" s="231">
        <f>ROUND(E458*F458,2)</f>
        <v>0</v>
      </c>
      <c r="H458" s="230"/>
      <c r="I458" s="231">
        <f>ROUND(E458*H458,2)</f>
        <v>0</v>
      </c>
      <c r="J458" s="230"/>
      <c r="K458" s="231">
        <f>ROUND(E458*J458,2)</f>
        <v>0</v>
      </c>
      <c r="L458" s="231">
        <v>21</v>
      </c>
      <c r="M458" s="231">
        <f>G458*(1+L458/100)</f>
        <v>0</v>
      </c>
      <c r="N458" s="231">
        <v>0</v>
      </c>
      <c r="O458" s="231">
        <f>ROUND(E458*N458,2)</f>
        <v>0</v>
      </c>
      <c r="P458" s="231">
        <v>0</v>
      </c>
      <c r="Q458" s="231">
        <f>ROUND(E458*P458,2)</f>
        <v>0</v>
      </c>
      <c r="R458" s="231"/>
      <c r="S458" s="231" t="s">
        <v>273</v>
      </c>
      <c r="T458" s="232" t="s">
        <v>141</v>
      </c>
      <c r="U458" s="216">
        <v>0</v>
      </c>
      <c r="V458" s="216">
        <f>ROUND(E458*U458,2)</f>
        <v>0</v>
      </c>
      <c r="W458" s="216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 t="s">
        <v>277</v>
      </c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</row>
    <row r="459" spans="1:60" outlineLevel="1" x14ac:dyDescent="0.2">
      <c r="A459" s="214"/>
      <c r="B459" s="215"/>
      <c r="C459" s="242" t="s">
        <v>537</v>
      </c>
      <c r="D459" s="217"/>
      <c r="E459" s="218">
        <v>0.46500000000000002</v>
      </c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 t="s">
        <v>157</v>
      </c>
      <c r="AH459" s="207">
        <v>0</v>
      </c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</row>
    <row r="460" spans="1:60" outlineLevel="1" x14ac:dyDescent="0.2">
      <c r="A460" s="214"/>
      <c r="B460" s="215"/>
      <c r="C460" s="242" t="s">
        <v>538</v>
      </c>
      <c r="D460" s="217"/>
      <c r="E460" s="218">
        <v>0.27600000000000002</v>
      </c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 t="s">
        <v>157</v>
      </c>
      <c r="AH460" s="207">
        <v>0</v>
      </c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</row>
    <row r="461" spans="1:60" outlineLevel="1" x14ac:dyDescent="0.2">
      <c r="A461" s="214"/>
      <c r="B461" s="215"/>
      <c r="C461" s="242" t="s">
        <v>539</v>
      </c>
      <c r="D461" s="217"/>
      <c r="E461" s="218">
        <v>0.5</v>
      </c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 t="s">
        <v>157</v>
      </c>
      <c r="AH461" s="207">
        <v>0</v>
      </c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</row>
    <row r="462" spans="1:60" outlineLevel="1" x14ac:dyDescent="0.2">
      <c r="A462" s="214"/>
      <c r="B462" s="215"/>
      <c r="C462" s="242" t="s">
        <v>540</v>
      </c>
      <c r="D462" s="217"/>
      <c r="E462" s="218">
        <v>1.5550000000000002</v>
      </c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 t="s">
        <v>157</v>
      </c>
      <c r="AH462" s="207">
        <v>0</v>
      </c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</row>
    <row r="463" spans="1:60" outlineLevel="1" x14ac:dyDescent="0.2">
      <c r="A463" s="214"/>
      <c r="B463" s="215"/>
      <c r="C463" s="242" t="s">
        <v>541</v>
      </c>
      <c r="D463" s="217"/>
      <c r="E463" s="218">
        <v>8.4000000000000005E-2</v>
      </c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 t="s">
        <v>157</v>
      </c>
      <c r="AH463" s="207">
        <v>0</v>
      </c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</row>
    <row r="464" spans="1:60" outlineLevel="1" x14ac:dyDescent="0.2">
      <c r="A464" s="214"/>
      <c r="B464" s="215"/>
      <c r="C464" s="241"/>
      <c r="D464" s="235"/>
      <c r="E464" s="235"/>
      <c r="F464" s="235"/>
      <c r="G464" s="235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 t="s">
        <v>145</v>
      </c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</row>
    <row r="465" spans="1:60" outlineLevel="1" x14ac:dyDescent="0.2">
      <c r="A465" s="226">
        <v>64</v>
      </c>
      <c r="B465" s="227" t="s">
        <v>542</v>
      </c>
      <c r="C465" s="239" t="s">
        <v>543</v>
      </c>
      <c r="D465" s="228" t="s">
        <v>326</v>
      </c>
      <c r="E465" s="229">
        <v>0.34</v>
      </c>
      <c r="F465" s="230"/>
      <c r="G465" s="231">
        <f>ROUND(E465*F465,2)</f>
        <v>0</v>
      </c>
      <c r="H465" s="230"/>
      <c r="I465" s="231">
        <f>ROUND(E465*H465,2)</f>
        <v>0</v>
      </c>
      <c r="J465" s="230"/>
      <c r="K465" s="231">
        <f>ROUND(E465*J465,2)</f>
        <v>0</v>
      </c>
      <c r="L465" s="231">
        <v>21</v>
      </c>
      <c r="M465" s="231">
        <f>G465*(1+L465/100)</f>
        <v>0</v>
      </c>
      <c r="N465" s="231">
        <v>0</v>
      </c>
      <c r="O465" s="231">
        <f>ROUND(E465*N465,2)</f>
        <v>0</v>
      </c>
      <c r="P465" s="231">
        <v>0</v>
      </c>
      <c r="Q465" s="231">
        <f>ROUND(E465*P465,2)</f>
        <v>0</v>
      </c>
      <c r="R465" s="231"/>
      <c r="S465" s="231" t="s">
        <v>273</v>
      </c>
      <c r="T465" s="232" t="s">
        <v>141</v>
      </c>
      <c r="U465" s="216">
        <v>0</v>
      </c>
      <c r="V465" s="216">
        <f>ROUND(E465*U465,2)</f>
        <v>0</v>
      </c>
      <c r="W465" s="216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 t="s">
        <v>277</v>
      </c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</row>
    <row r="466" spans="1:60" outlineLevel="1" x14ac:dyDescent="0.2">
      <c r="A466" s="214"/>
      <c r="B466" s="215"/>
      <c r="C466" s="242" t="s">
        <v>544</v>
      </c>
      <c r="D466" s="217"/>
      <c r="E466" s="218">
        <v>0.1</v>
      </c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 t="s">
        <v>157</v>
      </c>
      <c r="AH466" s="207">
        <v>0</v>
      </c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</row>
    <row r="467" spans="1:60" outlineLevel="1" x14ac:dyDescent="0.2">
      <c r="A467" s="214"/>
      <c r="B467" s="215"/>
      <c r="C467" s="242" t="s">
        <v>545</v>
      </c>
      <c r="D467" s="217"/>
      <c r="E467" s="218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 t="s">
        <v>157</v>
      </c>
      <c r="AH467" s="207">
        <v>0</v>
      </c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</row>
    <row r="468" spans="1:60" outlineLevel="1" x14ac:dyDescent="0.2">
      <c r="A468" s="214"/>
      <c r="B468" s="215"/>
      <c r="C468" s="242" t="s">
        <v>546</v>
      </c>
      <c r="D468" s="217"/>
      <c r="E468" s="218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 t="s">
        <v>157</v>
      </c>
      <c r="AH468" s="207">
        <v>0</v>
      </c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</row>
    <row r="469" spans="1:60" outlineLevel="1" x14ac:dyDescent="0.2">
      <c r="A469" s="214"/>
      <c r="B469" s="215"/>
      <c r="C469" s="242" t="s">
        <v>547</v>
      </c>
      <c r="D469" s="217"/>
      <c r="E469" s="218">
        <v>0.1</v>
      </c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 t="s">
        <v>157</v>
      </c>
      <c r="AH469" s="207">
        <v>0</v>
      </c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</row>
    <row r="470" spans="1:60" outlineLevel="1" x14ac:dyDescent="0.2">
      <c r="A470" s="214"/>
      <c r="B470" s="215"/>
      <c r="C470" s="242" t="s">
        <v>548</v>
      </c>
      <c r="D470" s="217"/>
      <c r="E470" s="218">
        <v>7.0000000000000007E-2</v>
      </c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 t="s">
        <v>157</v>
      </c>
      <c r="AH470" s="207">
        <v>0</v>
      </c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</row>
    <row r="471" spans="1:60" outlineLevel="1" x14ac:dyDescent="0.2">
      <c r="A471" s="214"/>
      <c r="B471" s="215"/>
      <c r="C471" s="242" t="s">
        <v>549</v>
      </c>
      <c r="D471" s="217"/>
      <c r="E471" s="218">
        <v>7.0000000000000007E-2</v>
      </c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 t="s">
        <v>157</v>
      </c>
      <c r="AH471" s="207">
        <v>0</v>
      </c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</row>
    <row r="472" spans="1:60" outlineLevel="1" x14ac:dyDescent="0.2">
      <c r="A472" s="214"/>
      <c r="B472" s="215"/>
      <c r="C472" s="241"/>
      <c r="D472" s="235"/>
      <c r="E472" s="235"/>
      <c r="F472" s="235"/>
      <c r="G472" s="235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 t="s">
        <v>145</v>
      </c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</row>
    <row r="473" spans="1:60" outlineLevel="1" x14ac:dyDescent="0.2">
      <c r="A473" s="226">
        <v>65</v>
      </c>
      <c r="B473" s="227" t="s">
        <v>550</v>
      </c>
      <c r="C473" s="239" t="s">
        <v>551</v>
      </c>
      <c r="D473" s="228" t="s">
        <v>326</v>
      </c>
      <c r="E473" s="229">
        <v>8.9500000000000011</v>
      </c>
      <c r="F473" s="230"/>
      <c r="G473" s="231">
        <f>ROUND(E473*F473,2)</f>
        <v>0</v>
      </c>
      <c r="H473" s="230"/>
      <c r="I473" s="231">
        <f>ROUND(E473*H473,2)</f>
        <v>0</v>
      </c>
      <c r="J473" s="230"/>
      <c r="K473" s="231">
        <f>ROUND(E473*J473,2)</f>
        <v>0</v>
      </c>
      <c r="L473" s="231">
        <v>21</v>
      </c>
      <c r="M473" s="231">
        <f>G473*(1+L473/100)</f>
        <v>0</v>
      </c>
      <c r="N473" s="231">
        <v>0</v>
      </c>
      <c r="O473" s="231">
        <f>ROUND(E473*N473,2)</f>
        <v>0</v>
      </c>
      <c r="P473" s="231">
        <v>0</v>
      </c>
      <c r="Q473" s="231">
        <f>ROUND(E473*P473,2)</f>
        <v>0</v>
      </c>
      <c r="R473" s="231"/>
      <c r="S473" s="231" t="s">
        <v>273</v>
      </c>
      <c r="T473" s="232" t="s">
        <v>320</v>
      </c>
      <c r="U473" s="216">
        <v>0</v>
      </c>
      <c r="V473" s="216">
        <f>ROUND(E473*U473,2)</f>
        <v>0</v>
      </c>
      <c r="W473" s="216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 t="s">
        <v>277</v>
      </c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</row>
    <row r="474" spans="1:60" outlineLevel="1" x14ac:dyDescent="0.2">
      <c r="A474" s="214"/>
      <c r="B474" s="215"/>
      <c r="C474" s="242" t="s">
        <v>552</v>
      </c>
      <c r="D474" s="217"/>
      <c r="E474" s="218">
        <v>0.63600000000000001</v>
      </c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 t="s">
        <v>157</v>
      </c>
      <c r="AH474" s="207">
        <v>0</v>
      </c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</row>
    <row r="475" spans="1:60" outlineLevel="1" x14ac:dyDescent="0.2">
      <c r="A475" s="214"/>
      <c r="B475" s="215"/>
      <c r="C475" s="242" t="s">
        <v>497</v>
      </c>
      <c r="D475" s="217"/>
      <c r="E475" s="218">
        <v>0.98000000000000009</v>
      </c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 t="s">
        <v>157</v>
      </c>
      <c r="AH475" s="207">
        <v>0</v>
      </c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</row>
    <row r="476" spans="1:60" outlineLevel="1" x14ac:dyDescent="0.2">
      <c r="A476" s="214"/>
      <c r="B476" s="215"/>
      <c r="C476" s="242" t="s">
        <v>553</v>
      </c>
      <c r="D476" s="217"/>
      <c r="E476" s="218">
        <v>0.48000000000000004</v>
      </c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 t="s">
        <v>157</v>
      </c>
      <c r="AH476" s="207">
        <v>0</v>
      </c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</row>
    <row r="477" spans="1:60" outlineLevel="1" x14ac:dyDescent="0.2">
      <c r="A477" s="214"/>
      <c r="B477" s="215"/>
      <c r="C477" s="242" t="s">
        <v>554</v>
      </c>
      <c r="D477" s="217"/>
      <c r="E477" s="218">
        <v>1.1280000000000001</v>
      </c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 t="s">
        <v>157</v>
      </c>
      <c r="AH477" s="207">
        <v>0</v>
      </c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</row>
    <row r="478" spans="1:60" outlineLevel="1" x14ac:dyDescent="0.2">
      <c r="A478" s="214"/>
      <c r="B478" s="215"/>
      <c r="C478" s="242" t="s">
        <v>555</v>
      </c>
      <c r="D478" s="217"/>
      <c r="E478" s="218">
        <v>3.5420000000000003</v>
      </c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 t="s">
        <v>157</v>
      </c>
      <c r="AH478" s="207">
        <v>0</v>
      </c>
      <c r="AI478" s="207"/>
      <c r="AJ478" s="207"/>
      <c r="AK478" s="207"/>
      <c r="AL478" s="207"/>
      <c r="AM478" s="207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</row>
    <row r="479" spans="1:60" outlineLevel="1" x14ac:dyDescent="0.2">
      <c r="A479" s="214"/>
      <c r="B479" s="215"/>
      <c r="C479" s="242" t="s">
        <v>556</v>
      </c>
      <c r="D479" s="217"/>
      <c r="E479" s="218">
        <v>2.1840000000000002</v>
      </c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 t="s">
        <v>157</v>
      </c>
      <c r="AH479" s="207">
        <v>0</v>
      </c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</row>
    <row r="480" spans="1:60" outlineLevel="1" x14ac:dyDescent="0.2">
      <c r="A480" s="214"/>
      <c r="B480" s="215"/>
      <c r="C480" s="241"/>
      <c r="D480" s="235"/>
      <c r="E480" s="235"/>
      <c r="F480" s="235"/>
      <c r="G480" s="235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 t="s">
        <v>145</v>
      </c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</row>
    <row r="481" spans="1:60" outlineLevel="1" x14ac:dyDescent="0.2">
      <c r="A481" s="226">
        <v>66</v>
      </c>
      <c r="B481" s="227" t="s">
        <v>557</v>
      </c>
      <c r="C481" s="239" t="s">
        <v>558</v>
      </c>
      <c r="D481" s="228" t="s">
        <v>326</v>
      </c>
      <c r="E481" s="229">
        <v>31.275000000000002</v>
      </c>
      <c r="F481" s="230"/>
      <c r="G481" s="231">
        <f>ROUND(E481*F481,2)</f>
        <v>0</v>
      </c>
      <c r="H481" s="230"/>
      <c r="I481" s="231">
        <f>ROUND(E481*H481,2)</f>
        <v>0</v>
      </c>
      <c r="J481" s="230"/>
      <c r="K481" s="231">
        <f>ROUND(E481*J481,2)</f>
        <v>0</v>
      </c>
      <c r="L481" s="231">
        <v>21</v>
      </c>
      <c r="M481" s="231">
        <f>G481*(1+L481/100)</f>
        <v>0</v>
      </c>
      <c r="N481" s="231">
        <v>0</v>
      </c>
      <c r="O481" s="231">
        <f>ROUND(E481*N481,2)</f>
        <v>0</v>
      </c>
      <c r="P481" s="231">
        <v>0</v>
      </c>
      <c r="Q481" s="231">
        <f>ROUND(E481*P481,2)</f>
        <v>0</v>
      </c>
      <c r="R481" s="231"/>
      <c r="S481" s="231" t="s">
        <v>273</v>
      </c>
      <c r="T481" s="232" t="s">
        <v>141</v>
      </c>
      <c r="U481" s="216">
        <v>0</v>
      </c>
      <c r="V481" s="216">
        <f>ROUND(E481*U481,2)</f>
        <v>0</v>
      </c>
      <c r="W481" s="216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 t="s">
        <v>277</v>
      </c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</row>
    <row r="482" spans="1:60" outlineLevel="1" x14ac:dyDescent="0.2">
      <c r="A482" s="214"/>
      <c r="B482" s="215"/>
      <c r="C482" s="242" t="s">
        <v>559</v>
      </c>
      <c r="D482" s="217"/>
      <c r="E482" s="218">
        <v>1.8350000000000002</v>
      </c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 t="s">
        <v>157</v>
      </c>
      <c r="AH482" s="207">
        <v>0</v>
      </c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</row>
    <row r="483" spans="1:60" outlineLevel="1" x14ac:dyDescent="0.2">
      <c r="A483" s="214"/>
      <c r="B483" s="215"/>
      <c r="C483" s="242" t="s">
        <v>560</v>
      </c>
      <c r="D483" s="217"/>
      <c r="E483" s="218">
        <v>24.37</v>
      </c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 t="s">
        <v>157</v>
      </c>
      <c r="AH483" s="207">
        <v>0</v>
      </c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</row>
    <row r="484" spans="1:60" outlineLevel="1" x14ac:dyDescent="0.2">
      <c r="A484" s="214"/>
      <c r="B484" s="215"/>
      <c r="C484" s="242" t="s">
        <v>561</v>
      </c>
      <c r="D484" s="217"/>
      <c r="E484" s="218">
        <v>2.2800000000000002</v>
      </c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 t="s">
        <v>157</v>
      </c>
      <c r="AH484" s="207">
        <v>0</v>
      </c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</row>
    <row r="485" spans="1:60" outlineLevel="1" x14ac:dyDescent="0.2">
      <c r="A485" s="214"/>
      <c r="B485" s="215"/>
      <c r="C485" s="242" t="s">
        <v>562</v>
      </c>
      <c r="D485" s="217"/>
      <c r="E485" s="218">
        <v>2.79</v>
      </c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 t="s">
        <v>157</v>
      </c>
      <c r="AH485" s="207">
        <v>0</v>
      </c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</row>
    <row r="486" spans="1:60" outlineLevel="1" x14ac:dyDescent="0.2">
      <c r="A486" s="214"/>
      <c r="B486" s="215"/>
      <c r="C486" s="241"/>
      <c r="D486" s="235"/>
      <c r="E486" s="235"/>
      <c r="F486" s="235"/>
      <c r="G486" s="235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 t="s">
        <v>145</v>
      </c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</row>
    <row r="487" spans="1:60" outlineLevel="1" x14ac:dyDescent="0.2">
      <c r="A487" s="226">
        <v>67</v>
      </c>
      <c r="B487" s="227" t="s">
        <v>563</v>
      </c>
      <c r="C487" s="239" t="s">
        <v>564</v>
      </c>
      <c r="D487" s="228" t="s">
        <v>326</v>
      </c>
      <c r="E487" s="229">
        <v>3094.2580000000003</v>
      </c>
      <c r="F487" s="230"/>
      <c r="G487" s="231">
        <f>ROUND(E487*F487,2)</f>
        <v>0</v>
      </c>
      <c r="H487" s="230"/>
      <c r="I487" s="231">
        <f>ROUND(E487*H487,2)</f>
        <v>0</v>
      </c>
      <c r="J487" s="230"/>
      <c r="K487" s="231">
        <f>ROUND(E487*J487,2)</f>
        <v>0</v>
      </c>
      <c r="L487" s="231">
        <v>21</v>
      </c>
      <c r="M487" s="231">
        <f>G487*(1+L487/100)</f>
        <v>0</v>
      </c>
      <c r="N487" s="231">
        <v>0</v>
      </c>
      <c r="O487" s="231">
        <f>ROUND(E487*N487,2)</f>
        <v>0</v>
      </c>
      <c r="P487" s="231">
        <v>0</v>
      </c>
      <c r="Q487" s="231">
        <f>ROUND(E487*P487,2)</f>
        <v>0</v>
      </c>
      <c r="R487" s="231"/>
      <c r="S487" s="231" t="s">
        <v>273</v>
      </c>
      <c r="T487" s="232" t="s">
        <v>141</v>
      </c>
      <c r="U487" s="216">
        <v>0</v>
      </c>
      <c r="V487" s="216">
        <f>ROUND(E487*U487,2)</f>
        <v>0</v>
      </c>
      <c r="W487" s="216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 t="s">
        <v>277</v>
      </c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</row>
    <row r="488" spans="1:60" outlineLevel="1" x14ac:dyDescent="0.2">
      <c r="A488" s="214"/>
      <c r="B488" s="215"/>
      <c r="C488" s="242" t="s">
        <v>208</v>
      </c>
      <c r="D488" s="217"/>
      <c r="E488" s="218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 t="s">
        <v>157</v>
      </c>
      <c r="AH488" s="207">
        <v>0</v>
      </c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</row>
    <row r="489" spans="1:60" outlineLevel="1" x14ac:dyDescent="0.2">
      <c r="A489" s="214"/>
      <c r="B489" s="215"/>
      <c r="C489" s="242" t="s">
        <v>565</v>
      </c>
      <c r="D489" s="217"/>
      <c r="E489" s="218">
        <v>172.155</v>
      </c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 t="s">
        <v>157</v>
      </c>
      <c r="AH489" s="207">
        <v>0</v>
      </c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</row>
    <row r="490" spans="1:60" outlineLevel="1" x14ac:dyDescent="0.2">
      <c r="A490" s="214"/>
      <c r="B490" s="215"/>
      <c r="C490" s="242" t="s">
        <v>566</v>
      </c>
      <c r="D490" s="217"/>
      <c r="E490" s="218">
        <v>125.97500000000001</v>
      </c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 t="s">
        <v>157</v>
      </c>
      <c r="AH490" s="207">
        <v>0</v>
      </c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</row>
    <row r="491" spans="1:60" outlineLevel="1" x14ac:dyDescent="0.2">
      <c r="A491" s="214"/>
      <c r="B491" s="215"/>
      <c r="C491" s="242" t="s">
        <v>567</v>
      </c>
      <c r="D491" s="217"/>
      <c r="E491" s="218">
        <v>334.89600000000002</v>
      </c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 t="s">
        <v>157</v>
      </c>
      <c r="AH491" s="207">
        <v>0</v>
      </c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</row>
    <row r="492" spans="1:60" outlineLevel="1" x14ac:dyDescent="0.2">
      <c r="A492" s="214"/>
      <c r="B492" s="215"/>
      <c r="C492" s="242" t="s">
        <v>568</v>
      </c>
      <c r="D492" s="217"/>
      <c r="E492" s="218">
        <v>821.096</v>
      </c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 t="s">
        <v>157</v>
      </c>
      <c r="AH492" s="207">
        <v>0</v>
      </c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</row>
    <row r="493" spans="1:60" outlineLevel="1" x14ac:dyDescent="0.2">
      <c r="A493" s="214"/>
      <c r="B493" s="215"/>
      <c r="C493" s="242" t="s">
        <v>569</v>
      </c>
      <c r="D493" s="217"/>
      <c r="E493" s="218">
        <v>1110.4960000000001</v>
      </c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 t="s">
        <v>157</v>
      </c>
      <c r="AH493" s="207">
        <v>0</v>
      </c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</row>
    <row r="494" spans="1:60" outlineLevel="1" x14ac:dyDescent="0.2">
      <c r="A494" s="214"/>
      <c r="B494" s="215"/>
      <c r="C494" s="242" t="s">
        <v>570</v>
      </c>
      <c r="D494" s="217"/>
      <c r="E494" s="218">
        <v>529.6400000000001</v>
      </c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 t="s">
        <v>157</v>
      </c>
      <c r="AH494" s="207">
        <v>0</v>
      </c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</row>
    <row r="495" spans="1:60" outlineLevel="1" x14ac:dyDescent="0.2">
      <c r="A495" s="214"/>
      <c r="B495" s="215"/>
      <c r="C495" s="241"/>
      <c r="D495" s="235"/>
      <c r="E495" s="235"/>
      <c r="F495" s="235"/>
      <c r="G495" s="235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 t="s">
        <v>145</v>
      </c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</row>
    <row r="496" spans="1:60" outlineLevel="1" x14ac:dyDescent="0.2">
      <c r="A496" s="226">
        <v>68</v>
      </c>
      <c r="B496" s="227" t="s">
        <v>571</v>
      </c>
      <c r="C496" s="239" t="s">
        <v>572</v>
      </c>
      <c r="D496" s="228" t="s">
        <v>326</v>
      </c>
      <c r="E496" s="229">
        <v>4.1695000000000002</v>
      </c>
      <c r="F496" s="230"/>
      <c r="G496" s="231">
        <f>ROUND(E496*F496,2)</f>
        <v>0</v>
      </c>
      <c r="H496" s="230"/>
      <c r="I496" s="231">
        <f>ROUND(E496*H496,2)</f>
        <v>0</v>
      </c>
      <c r="J496" s="230"/>
      <c r="K496" s="231">
        <f>ROUND(E496*J496,2)</f>
        <v>0</v>
      </c>
      <c r="L496" s="231">
        <v>21</v>
      </c>
      <c r="M496" s="231">
        <f>G496*(1+L496/100)</f>
        <v>0</v>
      </c>
      <c r="N496" s="231">
        <v>0</v>
      </c>
      <c r="O496" s="231">
        <f>ROUND(E496*N496,2)</f>
        <v>0</v>
      </c>
      <c r="P496" s="231">
        <v>0</v>
      </c>
      <c r="Q496" s="231">
        <f>ROUND(E496*P496,2)</f>
        <v>0</v>
      </c>
      <c r="R496" s="231"/>
      <c r="S496" s="231" t="s">
        <v>273</v>
      </c>
      <c r="T496" s="232" t="s">
        <v>141</v>
      </c>
      <c r="U496" s="216">
        <v>0</v>
      </c>
      <c r="V496" s="216">
        <f>ROUND(E496*U496,2)</f>
        <v>0</v>
      </c>
      <c r="W496" s="216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 t="s">
        <v>277</v>
      </c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</row>
    <row r="497" spans="1:60" outlineLevel="1" x14ac:dyDescent="0.2">
      <c r="A497" s="214"/>
      <c r="B497" s="215"/>
      <c r="C497" s="242" t="s">
        <v>208</v>
      </c>
      <c r="D497" s="217"/>
      <c r="E497" s="218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 t="s">
        <v>157</v>
      </c>
      <c r="AH497" s="207">
        <v>0</v>
      </c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</row>
    <row r="498" spans="1:60" outlineLevel="1" x14ac:dyDescent="0.2">
      <c r="A498" s="214"/>
      <c r="B498" s="215"/>
      <c r="C498" s="242" t="s">
        <v>573</v>
      </c>
      <c r="D498" s="217"/>
      <c r="E498" s="218">
        <v>1.4800000000000002</v>
      </c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 t="s">
        <v>157</v>
      </c>
      <c r="AH498" s="207">
        <v>0</v>
      </c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</row>
    <row r="499" spans="1:60" outlineLevel="1" x14ac:dyDescent="0.2">
      <c r="A499" s="214"/>
      <c r="B499" s="215"/>
      <c r="C499" s="242" t="s">
        <v>574</v>
      </c>
      <c r="D499" s="217"/>
      <c r="E499" s="218">
        <v>1.6E-2</v>
      </c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 t="s">
        <v>157</v>
      </c>
      <c r="AH499" s="207">
        <v>0</v>
      </c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</row>
    <row r="500" spans="1:60" outlineLevel="1" x14ac:dyDescent="0.2">
      <c r="A500" s="214"/>
      <c r="B500" s="215"/>
      <c r="C500" s="242" t="s">
        <v>212</v>
      </c>
      <c r="D500" s="217"/>
      <c r="E500" s="218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 t="s">
        <v>157</v>
      </c>
      <c r="AH500" s="207">
        <v>0</v>
      </c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</row>
    <row r="501" spans="1:60" outlineLevel="1" x14ac:dyDescent="0.2">
      <c r="A501" s="214"/>
      <c r="B501" s="215"/>
      <c r="C501" s="242" t="s">
        <v>575</v>
      </c>
      <c r="D501" s="217"/>
      <c r="E501" s="218">
        <v>4.1500000000000002E-2</v>
      </c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 t="s">
        <v>157</v>
      </c>
      <c r="AH501" s="207">
        <v>0</v>
      </c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</row>
    <row r="502" spans="1:60" outlineLevel="1" x14ac:dyDescent="0.2">
      <c r="A502" s="214"/>
      <c r="B502" s="215"/>
      <c r="C502" s="242" t="s">
        <v>576</v>
      </c>
      <c r="D502" s="217"/>
      <c r="E502" s="218">
        <v>2.6320000000000001</v>
      </c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 t="s">
        <v>157</v>
      </c>
      <c r="AH502" s="207">
        <v>0</v>
      </c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</row>
    <row r="503" spans="1:60" outlineLevel="1" x14ac:dyDescent="0.2">
      <c r="A503" s="214"/>
      <c r="B503" s="215"/>
      <c r="C503" s="241"/>
      <c r="D503" s="235"/>
      <c r="E503" s="235"/>
      <c r="F503" s="235"/>
      <c r="G503" s="235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 t="s">
        <v>145</v>
      </c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</row>
    <row r="504" spans="1:60" x14ac:dyDescent="0.2">
      <c r="A504" s="5"/>
      <c r="B504" s="6"/>
      <c r="C504" s="24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AE504">
        <v>15</v>
      </c>
      <c r="AF504">
        <v>21</v>
      </c>
    </row>
    <row r="505" spans="1:60" x14ac:dyDescent="0.2">
      <c r="A505" s="210"/>
      <c r="B505" s="211" t="s">
        <v>29</v>
      </c>
      <c r="C505" s="245"/>
      <c r="D505" s="212"/>
      <c r="E505" s="213"/>
      <c r="F505" s="213"/>
      <c r="G505" s="237">
        <f>G8+G134+G155+G165+G179+G201+G290+G293+G304+G324+G340+G346+G368+G376+G385</f>
        <v>0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AE505">
        <f>SUMIF(L7:L503,AE504,G7:G503)</f>
        <v>0</v>
      </c>
      <c r="AF505">
        <f>SUMIF(L7:L503,AF504,G7:G503)</f>
        <v>0</v>
      </c>
      <c r="AG505" t="s">
        <v>175</v>
      </c>
    </row>
    <row r="506" spans="1:60" x14ac:dyDescent="0.2">
      <c r="C506" s="246"/>
      <c r="D506" s="191"/>
      <c r="AG506" t="s">
        <v>176</v>
      </c>
    </row>
    <row r="507" spans="1:60" x14ac:dyDescent="0.2">
      <c r="D507" s="191"/>
    </row>
    <row r="508" spans="1:60" x14ac:dyDescent="0.2">
      <c r="D508" s="191"/>
    </row>
    <row r="509" spans="1:60" x14ac:dyDescent="0.2">
      <c r="D509" s="191"/>
    </row>
    <row r="510" spans="1:60" x14ac:dyDescent="0.2">
      <c r="D510" s="191"/>
    </row>
    <row r="511" spans="1:60" x14ac:dyDescent="0.2">
      <c r="D511" s="191"/>
    </row>
    <row r="512" spans="1:60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LJprhfNN644hVzMOxjdlYfKKOx4orBx1i3hwkHmRchJMNhU2s2KA0V+YIU/6bSk0DnqFCMOyvI+DlJBR+YnFEQ==" saltValue="g36nLGfDJr0ESvvwstXqdg==" spinCount="100000" sheet="1"/>
  <mergeCells count="100">
    <mergeCell ref="C480:G480"/>
    <mergeCell ref="C486:G486"/>
    <mergeCell ref="C495:G495"/>
    <mergeCell ref="C503:G503"/>
    <mergeCell ref="C434:G434"/>
    <mergeCell ref="C442:G442"/>
    <mergeCell ref="C444:G444"/>
    <mergeCell ref="C457:G457"/>
    <mergeCell ref="C464:G464"/>
    <mergeCell ref="C472:G472"/>
    <mergeCell ref="C393:G393"/>
    <mergeCell ref="C401:G401"/>
    <mergeCell ref="C409:G409"/>
    <mergeCell ref="C411:G411"/>
    <mergeCell ref="C418:G418"/>
    <mergeCell ref="C426:G426"/>
    <mergeCell ref="C345:G345"/>
    <mergeCell ref="C353:G353"/>
    <mergeCell ref="C364:G364"/>
    <mergeCell ref="C367:G367"/>
    <mergeCell ref="C375:G375"/>
    <mergeCell ref="C384:G384"/>
    <mergeCell ref="C320:G320"/>
    <mergeCell ref="C323:G323"/>
    <mergeCell ref="C328:G328"/>
    <mergeCell ref="C336:G336"/>
    <mergeCell ref="C339:G339"/>
    <mergeCell ref="C342:G342"/>
    <mergeCell ref="C289:G289"/>
    <mergeCell ref="C292:G292"/>
    <mergeCell ref="C297:G297"/>
    <mergeCell ref="C303:G303"/>
    <mergeCell ref="C311:G311"/>
    <mergeCell ref="C314:G314"/>
    <mergeCell ref="C237:G237"/>
    <mergeCell ref="C249:G249"/>
    <mergeCell ref="C266:G266"/>
    <mergeCell ref="C273:G273"/>
    <mergeCell ref="C275:G275"/>
    <mergeCell ref="C279:G279"/>
    <mergeCell ref="C213:G213"/>
    <mergeCell ref="C215:G215"/>
    <mergeCell ref="C219:G219"/>
    <mergeCell ref="C221:G221"/>
    <mergeCell ref="C228:G228"/>
    <mergeCell ref="C230:G230"/>
    <mergeCell ref="C181:G181"/>
    <mergeCell ref="C187:G187"/>
    <mergeCell ref="C189:G189"/>
    <mergeCell ref="C196:G196"/>
    <mergeCell ref="C198:G198"/>
    <mergeCell ref="C200:G200"/>
    <mergeCell ref="C154:G154"/>
    <mergeCell ref="C157:G157"/>
    <mergeCell ref="C164:G164"/>
    <mergeCell ref="C171:G171"/>
    <mergeCell ref="C175:G175"/>
    <mergeCell ref="C178:G178"/>
    <mergeCell ref="C141:G141"/>
    <mergeCell ref="C143:G143"/>
    <mergeCell ref="C145:G145"/>
    <mergeCell ref="C147:G147"/>
    <mergeCell ref="C149:G149"/>
    <mergeCell ref="C151:G151"/>
    <mergeCell ref="C115:G115"/>
    <mergeCell ref="C117:G117"/>
    <mergeCell ref="C125:G125"/>
    <mergeCell ref="C133:G133"/>
    <mergeCell ref="C136:G136"/>
    <mergeCell ref="C139:G139"/>
    <mergeCell ref="C86:G86"/>
    <mergeCell ref="C89:G89"/>
    <mergeCell ref="C97:G97"/>
    <mergeCell ref="C99:G99"/>
    <mergeCell ref="C106:G106"/>
    <mergeCell ref="C108:G108"/>
    <mergeCell ref="C54:G54"/>
    <mergeCell ref="C56:G56"/>
    <mergeCell ref="C61:G61"/>
    <mergeCell ref="C63:G63"/>
    <mergeCell ref="C64:G64"/>
    <mergeCell ref="C84:G84"/>
    <mergeCell ref="C25:G25"/>
    <mergeCell ref="C28:G28"/>
    <mergeCell ref="C30:G30"/>
    <mergeCell ref="C31:G31"/>
    <mergeCell ref="C45:G45"/>
    <mergeCell ref="C47:G47"/>
    <mergeCell ref="C14:G14"/>
    <mergeCell ref="C16:G16"/>
    <mergeCell ref="C18:G18"/>
    <mergeCell ref="C20:G20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177</v>
      </c>
      <c r="B1" s="192"/>
      <c r="C1" s="192"/>
      <c r="D1" s="192"/>
      <c r="E1" s="192"/>
      <c r="F1" s="192"/>
      <c r="G1" s="192"/>
      <c r="AG1" t="s">
        <v>110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111</v>
      </c>
    </row>
    <row r="3" spans="1:60" ht="24.95" customHeight="1" x14ac:dyDescent="0.2">
      <c r="A3" s="193" t="s">
        <v>8</v>
      </c>
      <c r="B3" s="71" t="s">
        <v>60</v>
      </c>
      <c r="C3" s="196" t="s">
        <v>61</v>
      </c>
      <c r="D3" s="194"/>
      <c r="E3" s="194"/>
      <c r="F3" s="194"/>
      <c r="G3" s="195"/>
      <c r="AC3" s="128" t="s">
        <v>111</v>
      </c>
      <c r="AG3" t="s">
        <v>113</v>
      </c>
    </row>
    <row r="4" spans="1:60" ht="24.95" customHeight="1" x14ac:dyDescent="0.2">
      <c r="A4" s="197" t="s">
        <v>9</v>
      </c>
      <c r="B4" s="198" t="s">
        <v>63</v>
      </c>
      <c r="C4" s="199" t="s">
        <v>64</v>
      </c>
      <c r="D4" s="200"/>
      <c r="E4" s="200"/>
      <c r="F4" s="200"/>
      <c r="G4" s="201"/>
      <c r="AG4" t="s">
        <v>114</v>
      </c>
    </row>
    <row r="5" spans="1:60" x14ac:dyDescent="0.2">
      <c r="D5" s="191"/>
    </row>
    <row r="6" spans="1:60" ht="38.25" x14ac:dyDescent="0.2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29</v>
      </c>
      <c r="H6" s="206" t="s">
        <v>30</v>
      </c>
      <c r="I6" s="206" t="s">
        <v>121</v>
      </c>
      <c r="J6" s="206" t="s">
        <v>31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135</v>
      </c>
      <c r="B8" s="221" t="s">
        <v>59</v>
      </c>
      <c r="C8" s="238" t="s">
        <v>71</v>
      </c>
      <c r="D8" s="222"/>
      <c r="E8" s="223"/>
      <c r="F8" s="224"/>
      <c r="G8" s="224">
        <f>SUMIF(AG9:AG15,"&lt;&gt;NOR",G9:G15)</f>
        <v>0</v>
      </c>
      <c r="H8" s="224"/>
      <c r="I8" s="224">
        <f>SUM(I9:I15)</f>
        <v>0</v>
      </c>
      <c r="J8" s="224"/>
      <c r="K8" s="224">
        <f>SUM(K9:K15)</f>
        <v>0</v>
      </c>
      <c r="L8" s="224"/>
      <c r="M8" s="224">
        <f>SUM(M9:M15)</f>
        <v>0</v>
      </c>
      <c r="N8" s="224"/>
      <c r="O8" s="224">
        <f>SUM(O9:O15)</f>
        <v>0</v>
      </c>
      <c r="P8" s="224"/>
      <c r="Q8" s="224">
        <f>SUM(Q9:Q15)</f>
        <v>0</v>
      </c>
      <c r="R8" s="224"/>
      <c r="S8" s="224"/>
      <c r="T8" s="225"/>
      <c r="U8" s="219"/>
      <c r="V8" s="219">
        <f>SUM(V9:V15)</f>
        <v>95.88000000000001</v>
      </c>
      <c r="W8" s="219"/>
      <c r="AG8" t="s">
        <v>136</v>
      </c>
    </row>
    <row r="9" spans="1:60" outlineLevel="1" x14ac:dyDescent="0.2">
      <c r="A9" s="226">
        <v>1</v>
      </c>
      <c r="B9" s="227" t="s">
        <v>577</v>
      </c>
      <c r="C9" s="239" t="s">
        <v>578</v>
      </c>
      <c r="D9" s="228" t="s">
        <v>180</v>
      </c>
      <c r="E9" s="229">
        <v>450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 t="s">
        <v>186</v>
      </c>
      <c r="S9" s="231" t="s">
        <v>140</v>
      </c>
      <c r="T9" s="232" t="s">
        <v>140</v>
      </c>
      <c r="U9" s="216">
        <v>0.17200000000000001</v>
      </c>
      <c r="V9" s="216">
        <f>ROUND(E9*U9,2)</f>
        <v>77.400000000000006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182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14"/>
      <c r="B10" s="215"/>
      <c r="C10" s="249" t="s">
        <v>579</v>
      </c>
      <c r="D10" s="247"/>
      <c r="E10" s="247"/>
      <c r="F10" s="247"/>
      <c r="G10" s="247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188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3" t="str">
        <f>C10</f>
        <v>s odstraněním kořenů a s případným nutným odklizením křovin a stromů na hromady na vzdálenost do 50 m nebo s naložením na dopravní prostředek, do sklonu terénu 1 : 5,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2" t="s">
        <v>580</v>
      </c>
      <c r="D11" s="217"/>
      <c r="E11" s="218">
        <v>450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157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41"/>
      <c r="D12" s="235"/>
      <c r="E12" s="235"/>
      <c r="F12" s="235"/>
      <c r="G12" s="23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145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6">
        <v>2</v>
      </c>
      <c r="B13" s="227" t="s">
        <v>581</v>
      </c>
      <c r="C13" s="239" t="s">
        <v>582</v>
      </c>
      <c r="D13" s="228" t="s">
        <v>205</v>
      </c>
      <c r="E13" s="229">
        <v>5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 t="s">
        <v>181</v>
      </c>
      <c r="S13" s="231" t="s">
        <v>140</v>
      </c>
      <c r="T13" s="232" t="s">
        <v>140</v>
      </c>
      <c r="U13" s="216">
        <v>3.6960000000000002</v>
      </c>
      <c r="V13" s="216">
        <f>ROUND(E13*U13,2)</f>
        <v>18.48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182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9" t="s">
        <v>583</v>
      </c>
      <c r="D14" s="247"/>
      <c r="E14" s="247"/>
      <c r="F14" s="247"/>
      <c r="G14" s="247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188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41"/>
      <c r="D15" s="235"/>
      <c r="E15" s="235"/>
      <c r="F15" s="235"/>
      <c r="G15" s="235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145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x14ac:dyDescent="0.2">
      <c r="A16" s="220" t="s">
        <v>135</v>
      </c>
      <c r="B16" s="221" t="s">
        <v>78</v>
      </c>
      <c r="C16" s="238" t="s">
        <v>79</v>
      </c>
      <c r="D16" s="222"/>
      <c r="E16" s="223"/>
      <c r="F16" s="224"/>
      <c r="G16" s="224">
        <f>SUMIF(AG17:AG32,"&lt;&gt;NOR",G17:G32)</f>
        <v>0</v>
      </c>
      <c r="H16" s="224"/>
      <c r="I16" s="224">
        <f>SUM(I17:I32)</f>
        <v>0</v>
      </c>
      <c r="J16" s="224"/>
      <c r="K16" s="224">
        <f>SUM(K17:K32)</f>
        <v>0</v>
      </c>
      <c r="L16" s="224"/>
      <c r="M16" s="224">
        <f>SUM(M17:M32)</f>
        <v>0</v>
      </c>
      <c r="N16" s="224"/>
      <c r="O16" s="224">
        <f>SUM(O17:O32)</f>
        <v>0</v>
      </c>
      <c r="P16" s="224"/>
      <c r="Q16" s="224">
        <f>SUM(Q17:Q32)</f>
        <v>0</v>
      </c>
      <c r="R16" s="224"/>
      <c r="S16" s="224"/>
      <c r="T16" s="225"/>
      <c r="U16" s="219"/>
      <c r="V16" s="219">
        <f>SUM(V17:V32)</f>
        <v>0</v>
      </c>
      <c r="W16" s="219"/>
      <c r="AG16" t="s">
        <v>136</v>
      </c>
    </row>
    <row r="17" spans="1:60" ht="22.5" outlineLevel="1" x14ac:dyDescent="0.2">
      <c r="A17" s="226">
        <v>3</v>
      </c>
      <c r="B17" s="227" t="s">
        <v>584</v>
      </c>
      <c r="C17" s="239" t="s">
        <v>585</v>
      </c>
      <c r="D17" s="228" t="s">
        <v>185</v>
      </c>
      <c r="E17" s="229">
        <v>3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 t="s">
        <v>273</v>
      </c>
      <c r="T17" s="232" t="s">
        <v>141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182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2" t="s">
        <v>586</v>
      </c>
      <c r="D18" s="217"/>
      <c r="E18" s="218">
        <v>3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157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1"/>
      <c r="D19" s="235"/>
      <c r="E19" s="235"/>
      <c r="F19" s="235"/>
      <c r="G19" s="23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145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26">
        <v>4</v>
      </c>
      <c r="B20" s="227" t="s">
        <v>587</v>
      </c>
      <c r="C20" s="239" t="s">
        <v>588</v>
      </c>
      <c r="D20" s="228" t="s">
        <v>185</v>
      </c>
      <c r="E20" s="229">
        <v>2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21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/>
      <c r="S20" s="231" t="s">
        <v>273</v>
      </c>
      <c r="T20" s="232" t="s">
        <v>141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182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2" t="s">
        <v>589</v>
      </c>
      <c r="D21" s="217"/>
      <c r="E21" s="218">
        <v>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157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41"/>
      <c r="D22" s="235"/>
      <c r="E22" s="235"/>
      <c r="F22" s="235"/>
      <c r="G22" s="23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145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26">
        <v>5</v>
      </c>
      <c r="B23" s="227" t="s">
        <v>590</v>
      </c>
      <c r="C23" s="239" t="s">
        <v>591</v>
      </c>
      <c r="D23" s="228" t="s">
        <v>185</v>
      </c>
      <c r="E23" s="229">
        <v>10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 t="s">
        <v>273</v>
      </c>
      <c r="T23" s="232" t="s">
        <v>141</v>
      </c>
      <c r="U23" s="216">
        <v>0</v>
      </c>
      <c r="V23" s="216">
        <f>ROUND(E23*U23,2)</f>
        <v>0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182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2" t="s">
        <v>592</v>
      </c>
      <c r="D24" s="217"/>
      <c r="E24" s="218">
        <v>10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157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1"/>
      <c r="D25" s="235"/>
      <c r="E25" s="235"/>
      <c r="F25" s="235"/>
      <c r="G25" s="23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145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6">
        <v>6</v>
      </c>
      <c r="B26" s="227" t="s">
        <v>593</v>
      </c>
      <c r="C26" s="239" t="s">
        <v>594</v>
      </c>
      <c r="D26" s="228" t="s">
        <v>185</v>
      </c>
      <c r="E26" s="229">
        <v>3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1"/>
      <c r="S26" s="231" t="s">
        <v>273</v>
      </c>
      <c r="T26" s="232" t="s">
        <v>141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182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2" t="s">
        <v>595</v>
      </c>
      <c r="D27" s="217"/>
      <c r="E27" s="218">
        <v>3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157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42" t="s">
        <v>596</v>
      </c>
      <c r="D28" s="217"/>
      <c r="E28" s="218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157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42" t="s">
        <v>597</v>
      </c>
      <c r="D29" s="217"/>
      <c r="E29" s="218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157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42" t="s">
        <v>598</v>
      </c>
      <c r="D30" s="217"/>
      <c r="E30" s="218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157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42" t="s">
        <v>599</v>
      </c>
      <c r="D31" s="217"/>
      <c r="E31" s="218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157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41"/>
      <c r="D32" s="235"/>
      <c r="E32" s="235"/>
      <c r="F32" s="235"/>
      <c r="G32" s="235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145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x14ac:dyDescent="0.2">
      <c r="A33" s="220" t="s">
        <v>135</v>
      </c>
      <c r="B33" s="221" t="s">
        <v>80</v>
      </c>
      <c r="C33" s="238" t="s">
        <v>81</v>
      </c>
      <c r="D33" s="222"/>
      <c r="E33" s="223"/>
      <c r="F33" s="224"/>
      <c r="G33" s="224">
        <f>SUMIF(AG34:AG39,"&lt;&gt;NOR",G34:G39)</f>
        <v>0</v>
      </c>
      <c r="H33" s="224"/>
      <c r="I33" s="224">
        <f>SUM(I34:I39)</f>
        <v>0</v>
      </c>
      <c r="J33" s="224"/>
      <c r="K33" s="224">
        <f>SUM(K34:K39)</f>
        <v>0</v>
      </c>
      <c r="L33" s="224"/>
      <c r="M33" s="224">
        <f>SUM(M34:M39)</f>
        <v>0</v>
      </c>
      <c r="N33" s="224"/>
      <c r="O33" s="224">
        <f>SUM(O34:O39)</f>
        <v>0</v>
      </c>
      <c r="P33" s="224"/>
      <c r="Q33" s="224">
        <f>SUM(Q34:Q39)</f>
        <v>0</v>
      </c>
      <c r="R33" s="224"/>
      <c r="S33" s="224"/>
      <c r="T33" s="225"/>
      <c r="U33" s="219"/>
      <c r="V33" s="219">
        <f>SUM(V34:V39)</f>
        <v>0</v>
      </c>
      <c r="W33" s="219"/>
      <c r="AG33" t="s">
        <v>136</v>
      </c>
    </row>
    <row r="34" spans="1:60" outlineLevel="1" x14ac:dyDescent="0.2">
      <c r="A34" s="226">
        <v>7</v>
      </c>
      <c r="B34" s="227" t="s">
        <v>600</v>
      </c>
      <c r="C34" s="239" t="s">
        <v>601</v>
      </c>
      <c r="D34" s="228" t="s">
        <v>185</v>
      </c>
      <c r="E34" s="229">
        <v>4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1"/>
      <c r="S34" s="231" t="s">
        <v>273</v>
      </c>
      <c r="T34" s="232" t="s">
        <v>141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182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42" t="s">
        <v>602</v>
      </c>
      <c r="D35" s="217"/>
      <c r="E35" s="218">
        <v>1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157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2" t="s">
        <v>603</v>
      </c>
      <c r="D36" s="217"/>
      <c r="E36" s="218">
        <v>1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157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42" t="s">
        <v>604</v>
      </c>
      <c r="D37" s="217"/>
      <c r="E37" s="218">
        <v>1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157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42" t="s">
        <v>605</v>
      </c>
      <c r="D38" s="217"/>
      <c r="E38" s="218">
        <v>1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157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1"/>
      <c r="D39" s="235"/>
      <c r="E39" s="235"/>
      <c r="F39" s="235"/>
      <c r="G39" s="23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145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20" t="s">
        <v>135</v>
      </c>
      <c r="B40" s="221" t="s">
        <v>108</v>
      </c>
      <c r="C40" s="238" t="s">
        <v>28</v>
      </c>
      <c r="D40" s="222"/>
      <c r="E40" s="223"/>
      <c r="F40" s="224"/>
      <c r="G40" s="224">
        <f>SUMIF(AG41:AG52,"&lt;&gt;NOR",G41:G52)</f>
        <v>0</v>
      </c>
      <c r="H40" s="224"/>
      <c r="I40" s="224">
        <f>SUM(I41:I52)</f>
        <v>0</v>
      </c>
      <c r="J40" s="224"/>
      <c r="K40" s="224">
        <f>SUM(K41:K52)</f>
        <v>0</v>
      </c>
      <c r="L40" s="224"/>
      <c r="M40" s="224">
        <f>SUM(M41:M52)</f>
        <v>0</v>
      </c>
      <c r="N40" s="224"/>
      <c r="O40" s="224">
        <f>SUM(O41:O52)</f>
        <v>0</v>
      </c>
      <c r="P40" s="224"/>
      <c r="Q40" s="224">
        <f>SUM(Q41:Q52)</f>
        <v>0</v>
      </c>
      <c r="R40" s="224"/>
      <c r="S40" s="224"/>
      <c r="T40" s="225"/>
      <c r="U40" s="219"/>
      <c r="V40" s="219">
        <f>SUM(V41:V52)</f>
        <v>0</v>
      </c>
      <c r="W40" s="219"/>
      <c r="AG40" t="s">
        <v>136</v>
      </c>
    </row>
    <row r="41" spans="1:60" outlineLevel="1" x14ac:dyDescent="0.2">
      <c r="A41" s="226">
        <v>8</v>
      </c>
      <c r="B41" s="227" t="s">
        <v>600</v>
      </c>
      <c r="C41" s="239" t="s">
        <v>606</v>
      </c>
      <c r="D41" s="228" t="s">
        <v>272</v>
      </c>
      <c r="E41" s="229">
        <v>1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21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/>
      <c r="S41" s="231" t="s">
        <v>273</v>
      </c>
      <c r="T41" s="232" t="s">
        <v>141</v>
      </c>
      <c r="U41" s="216">
        <v>0</v>
      </c>
      <c r="V41" s="216">
        <f>ROUND(E41*U41,2)</f>
        <v>0</v>
      </c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154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3"/>
      <c r="D42" s="236"/>
      <c r="E42" s="236"/>
      <c r="F42" s="236"/>
      <c r="G42" s="23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145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26">
        <v>9</v>
      </c>
      <c r="B43" s="227" t="s">
        <v>607</v>
      </c>
      <c r="C43" s="239" t="s">
        <v>608</v>
      </c>
      <c r="D43" s="228" t="s">
        <v>272</v>
      </c>
      <c r="E43" s="229">
        <v>1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21</v>
      </c>
      <c r="M43" s="231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1"/>
      <c r="S43" s="231" t="s">
        <v>273</v>
      </c>
      <c r="T43" s="232" t="s">
        <v>141</v>
      </c>
      <c r="U43" s="216">
        <v>0</v>
      </c>
      <c r="V43" s="216">
        <f>ROUND(E43*U43,2)</f>
        <v>0</v>
      </c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154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3"/>
      <c r="D44" s="236"/>
      <c r="E44" s="236"/>
      <c r="F44" s="236"/>
      <c r="G44" s="23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145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26">
        <v>10</v>
      </c>
      <c r="B45" s="227" t="s">
        <v>609</v>
      </c>
      <c r="C45" s="239" t="s">
        <v>610</v>
      </c>
      <c r="D45" s="228" t="s">
        <v>272</v>
      </c>
      <c r="E45" s="229">
        <v>1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21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/>
      <c r="S45" s="231" t="s">
        <v>273</v>
      </c>
      <c r="T45" s="232" t="s">
        <v>141</v>
      </c>
      <c r="U45" s="216">
        <v>0</v>
      </c>
      <c r="V45" s="216">
        <f>ROUND(E45*U45,2)</f>
        <v>0</v>
      </c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154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43"/>
      <c r="D46" s="236"/>
      <c r="E46" s="236"/>
      <c r="F46" s="236"/>
      <c r="G46" s="23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145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26">
        <v>11</v>
      </c>
      <c r="B47" s="227" t="s">
        <v>611</v>
      </c>
      <c r="C47" s="239" t="s">
        <v>612</v>
      </c>
      <c r="D47" s="228" t="s">
        <v>272</v>
      </c>
      <c r="E47" s="229">
        <v>1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/>
      <c r="S47" s="231" t="s">
        <v>273</v>
      </c>
      <c r="T47" s="232" t="s">
        <v>141</v>
      </c>
      <c r="U47" s="216">
        <v>0</v>
      </c>
      <c r="V47" s="216">
        <f>ROUND(E47*U47,2)</f>
        <v>0</v>
      </c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154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43"/>
      <c r="D48" s="236"/>
      <c r="E48" s="236"/>
      <c r="F48" s="236"/>
      <c r="G48" s="23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145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26">
        <v>12</v>
      </c>
      <c r="B49" s="227" t="s">
        <v>613</v>
      </c>
      <c r="C49" s="239" t="s">
        <v>614</v>
      </c>
      <c r="D49" s="228" t="s">
        <v>272</v>
      </c>
      <c r="E49" s="229">
        <v>1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 t="s">
        <v>273</v>
      </c>
      <c r="T49" s="232" t="s">
        <v>141</v>
      </c>
      <c r="U49" s="216">
        <v>0</v>
      </c>
      <c r="V49" s="216">
        <f>ROUND(E49*U49,2)</f>
        <v>0</v>
      </c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154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3"/>
      <c r="D50" s="236"/>
      <c r="E50" s="236"/>
      <c r="F50" s="236"/>
      <c r="G50" s="23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145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26">
        <v>13</v>
      </c>
      <c r="B51" s="227" t="s">
        <v>615</v>
      </c>
      <c r="C51" s="239" t="s">
        <v>616</v>
      </c>
      <c r="D51" s="228" t="s">
        <v>272</v>
      </c>
      <c r="E51" s="229">
        <v>3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21</v>
      </c>
      <c r="M51" s="231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1"/>
      <c r="S51" s="231" t="s">
        <v>273</v>
      </c>
      <c r="T51" s="232" t="s">
        <v>141</v>
      </c>
      <c r="U51" s="216">
        <v>0</v>
      </c>
      <c r="V51" s="216">
        <f>ROUND(E51*U51,2)</f>
        <v>0</v>
      </c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154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3"/>
      <c r="D52" s="236"/>
      <c r="E52" s="236"/>
      <c r="F52" s="236"/>
      <c r="G52" s="23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145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x14ac:dyDescent="0.2">
      <c r="A53" s="5"/>
      <c r="B53" s="6"/>
      <c r="C53" s="244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v>15</v>
      </c>
      <c r="AF53">
        <v>21</v>
      </c>
    </row>
    <row r="54" spans="1:60" x14ac:dyDescent="0.2">
      <c r="A54" s="210"/>
      <c r="B54" s="211" t="s">
        <v>29</v>
      </c>
      <c r="C54" s="245"/>
      <c r="D54" s="212"/>
      <c r="E54" s="213"/>
      <c r="F54" s="213"/>
      <c r="G54" s="237">
        <f>G8+G16+G33+G40</f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f>SUMIF(L7:L52,AE53,G7:G52)</f>
        <v>0</v>
      </c>
      <c r="AF54">
        <f>SUMIF(L7:L52,AF53,G7:G52)</f>
        <v>0</v>
      </c>
      <c r="AG54" t="s">
        <v>175</v>
      </c>
    </row>
    <row r="55" spans="1:60" x14ac:dyDescent="0.2">
      <c r="C55" s="246"/>
      <c r="D55" s="191"/>
      <c r="AG55" t="s">
        <v>176</v>
      </c>
    </row>
    <row r="56" spans="1:60" x14ac:dyDescent="0.2">
      <c r="D56" s="191"/>
    </row>
    <row r="57" spans="1:60" x14ac:dyDescent="0.2">
      <c r="D57" s="191"/>
    </row>
    <row r="58" spans="1:60" x14ac:dyDescent="0.2">
      <c r="D58" s="191"/>
    </row>
    <row r="59" spans="1:60" x14ac:dyDescent="0.2">
      <c r="D59" s="191"/>
    </row>
    <row r="60" spans="1:60" x14ac:dyDescent="0.2">
      <c r="D60" s="191"/>
    </row>
    <row r="61" spans="1:60" x14ac:dyDescent="0.2">
      <c r="D61" s="191"/>
    </row>
    <row r="62" spans="1:60" x14ac:dyDescent="0.2">
      <c r="D62" s="191"/>
    </row>
    <row r="63" spans="1:60" x14ac:dyDescent="0.2">
      <c r="D63" s="191"/>
    </row>
    <row r="64" spans="1:60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hfGfpu7SIvz07JJPcm6jnUNaw+590vzZgICisCa6MRuyNWdQNeMFDpTyW2WH8t5xzpJSy3J5jZ7Q0hPL5NsGrQ==" saltValue="qWPgelIH5imQlvilrkWJSA==" spinCount="100000" sheet="1"/>
  <mergeCells count="19">
    <mergeCell ref="C52:G52"/>
    <mergeCell ref="C39:G39"/>
    <mergeCell ref="C42:G42"/>
    <mergeCell ref="C44:G44"/>
    <mergeCell ref="C46:G46"/>
    <mergeCell ref="C48:G48"/>
    <mergeCell ref="C50:G50"/>
    <mergeCell ref="C14:G14"/>
    <mergeCell ref="C15:G15"/>
    <mergeCell ref="C19:G19"/>
    <mergeCell ref="C22:G22"/>
    <mergeCell ref="C25:G25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177</v>
      </c>
      <c r="B1" s="192"/>
      <c r="C1" s="192"/>
      <c r="D1" s="192"/>
      <c r="E1" s="192"/>
      <c r="F1" s="192"/>
      <c r="G1" s="192"/>
      <c r="AG1" t="s">
        <v>110</v>
      </c>
    </row>
    <row r="2" spans="1:60" ht="24.95" customHeight="1" x14ac:dyDescent="0.2">
      <c r="A2" s="193" t="s">
        <v>7</v>
      </c>
      <c r="B2" s="71" t="s">
        <v>44</v>
      </c>
      <c r="C2" s="196" t="s">
        <v>45</v>
      </c>
      <c r="D2" s="194"/>
      <c r="E2" s="194"/>
      <c r="F2" s="194"/>
      <c r="G2" s="195"/>
      <c r="AG2" t="s">
        <v>111</v>
      </c>
    </row>
    <row r="3" spans="1:60" ht="24.95" customHeight="1" x14ac:dyDescent="0.2">
      <c r="A3" s="193" t="s">
        <v>8</v>
      </c>
      <c r="B3" s="71" t="s">
        <v>60</v>
      </c>
      <c r="C3" s="196" t="s">
        <v>61</v>
      </c>
      <c r="D3" s="194"/>
      <c r="E3" s="194"/>
      <c r="F3" s="194"/>
      <c r="G3" s="195"/>
      <c r="AC3" s="128" t="s">
        <v>111</v>
      </c>
      <c r="AG3" t="s">
        <v>113</v>
      </c>
    </row>
    <row r="4" spans="1:60" ht="24.95" customHeight="1" x14ac:dyDescent="0.2">
      <c r="A4" s="197" t="s">
        <v>9</v>
      </c>
      <c r="B4" s="198" t="s">
        <v>65</v>
      </c>
      <c r="C4" s="199" t="s">
        <v>66</v>
      </c>
      <c r="D4" s="200"/>
      <c r="E4" s="200"/>
      <c r="F4" s="200"/>
      <c r="G4" s="201"/>
      <c r="AG4" t="s">
        <v>114</v>
      </c>
    </row>
    <row r="5" spans="1:60" x14ac:dyDescent="0.2">
      <c r="D5" s="191"/>
    </row>
    <row r="6" spans="1:60" ht="38.25" x14ac:dyDescent="0.2">
      <c r="A6" s="203" t="s">
        <v>115</v>
      </c>
      <c r="B6" s="205" t="s">
        <v>116</v>
      </c>
      <c r="C6" s="205" t="s">
        <v>117</v>
      </c>
      <c r="D6" s="204" t="s">
        <v>118</v>
      </c>
      <c r="E6" s="203" t="s">
        <v>119</v>
      </c>
      <c r="F6" s="202" t="s">
        <v>120</v>
      </c>
      <c r="G6" s="203" t="s">
        <v>29</v>
      </c>
      <c r="H6" s="206" t="s">
        <v>30</v>
      </c>
      <c r="I6" s="206" t="s">
        <v>121</v>
      </c>
      <c r="J6" s="206" t="s">
        <v>31</v>
      </c>
      <c r="K6" s="206" t="s">
        <v>122</v>
      </c>
      <c r="L6" s="206" t="s">
        <v>123</v>
      </c>
      <c r="M6" s="206" t="s">
        <v>124</v>
      </c>
      <c r="N6" s="206" t="s">
        <v>125</v>
      </c>
      <c r="O6" s="206" t="s">
        <v>126</v>
      </c>
      <c r="P6" s="206" t="s">
        <v>127</v>
      </c>
      <c r="Q6" s="206" t="s">
        <v>128</v>
      </c>
      <c r="R6" s="206" t="s">
        <v>129</v>
      </c>
      <c r="S6" s="206" t="s">
        <v>130</v>
      </c>
      <c r="T6" s="206" t="s">
        <v>131</v>
      </c>
      <c r="U6" s="206" t="s">
        <v>132</v>
      </c>
      <c r="V6" s="206" t="s">
        <v>133</v>
      </c>
      <c r="W6" s="206" t="s">
        <v>134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0" t="s">
        <v>135</v>
      </c>
      <c r="B8" s="221" t="s">
        <v>59</v>
      </c>
      <c r="C8" s="238" t="s">
        <v>71</v>
      </c>
      <c r="D8" s="222"/>
      <c r="E8" s="223"/>
      <c r="F8" s="224"/>
      <c r="G8" s="224">
        <f>SUMIF(AG9:AG32,"&lt;&gt;NOR",G9:G32)</f>
        <v>0</v>
      </c>
      <c r="H8" s="224"/>
      <c r="I8" s="224">
        <f>SUM(I9:I32)</f>
        <v>0</v>
      </c>
      <c r="J8" s="224"/>
      <c r="K8" s="224">
        <f>SUM(K9:K32)</f>
        <v>0</v>
      </c>
      <c r="L8" s="224"/>
      <c r="M8" s="224">
        <f>SUM(M9:M32)</f>
        <v>0</v>
      </c>
      <c r="N8" s="224"/>
      <c r="O8" s="224">
        <f>SUM(O9:O32)</f>
        <v>6.01</v>
      </c>
      <c r="P8" s="224"/>
      <c r="Q8" s="224">
        <f>SUM(Q9:Q32)</f>
        <v>0</v>
      </c>
      <c r="R8" s="224"/>
      <c r="S8" s="224"/>
      <c r="T8" s="225"/>
      <c r="U8" s="219"/>
      <c r="V8" s="219">
        <f>SUM(V9:V32)</f>
        <v>17.110000000000003</v>
      </c>
      <c r="W8" s="219"/>
      <c r="AG8" t="s">
        <v>136</v>
      </c>
    </row>
    <row r="9" spans="1:60" outlineLevel="1" x14ac:dyDescent="0.2">
      <c r="A9" s="226">
        <v>1</v>
      </c>
      <c r="B9" s="227" t="s">
        <v>617</v>
      </c>
      <c r="C9" s="239" t="s">
        <v>618</v>
      </c>
      <c r="D9" s="228" t="s">
        <v>205</v>
      </c>
      <c r="E9" s="229">
        <v>3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273</v>
      </c>
      <c r="T9" s="232" t="s">
        <v>141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619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3"/>
      <c r="D10" s="236"/>
      <c r="E10" s="236"/>
      <c r="F10" s="236"/>
      <c r="G10" s="23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145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26">
        <v>2</v>
      </c>
      <c r="B11" s="227" t="s">
        <v>230</v>
      </c>
      <c r="C11" s="239" t="s">
        <v>231</v>
      </c>
      <c r="D11" s="228" t="s">
        <v>205</v>
      </c>
      <c r="E11" s="229">
        <v>3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1" t="s">
        <v>186</v>
      </c>
      <c r="S11" s="231" t="s">
        <v>140</v>
      </c>
      <c r="T11" s="232" t="s">
        <v>140</v>
      </c>
      <c r="U11" s="216">
        <v>3.5330000000000004</v>
      </c>
      <c r="V11" s="216">
        <f>ROUND(E11*U11,2)</f>
        <v>10.6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619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49" t="s">
        <v>232</v>
      </c>
      <c r="D12" s="247"/>
      <c r="E12" s="247"/>
      <c r="F12" s="247"/>
      <c r="G12" s="247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188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14"/>
      <c r="B13" s="215"/>
      <c r="C13" s="241"/>
      <c r="D13" s="235"/>
      <c r="E13" s="235"/>
      <c r="F13" s="235"/>
      <c r="G13" s="235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145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26">
        <v>3</v>
      </c>
      <c r="B14" s="227" t="s">
        <v>620</v>
      </c>
      <c r="C14" s="239" t="s">
        <v>621</v>
      </c>
      <c r="D14" s="228" t="s">
        <v>180</v>
      </c>
      <c r="E14" s="229">
        <v>6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21</v>
      </c>
      <c r="M14" s="231">
        <f>G14*(1+L14/100)</f>
        <v>0</v>
      </c>
      <c r="N14" s="231">
        <v>1.99E-3</v>
      </c>
      <c r="O14" s="231">
        <f>ROUND(E14*N14,2)</f>
        <v>0.01</v>
      </c>
      <c r="P14" s="231">
        <v>0</v>
      </c>
      <c r="Q14" s="231">
        <f>ROUND(E14*P14,2)</f>
        <v>0</v>
      </c>
      <c r="R14" s="231" t="s">
        <v>186</v>
      </c>
      <c r="S14" s="231" t="s">
        <v>140</v>
      </c>
      <c r="T14" s="232" t="s">
        <v>140</v>
      </c>
      <c r="U14" s="216">
        <v>0.40200000000000002</v>
      </c>
      <c r="V14" s="216">
        <f>ROUND(E14*U14,2)</f>
        <v>2.41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619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49" t="s">
        <v>622</v>
      </c>
      <c r="D15" s="247"/>
      <c r="E15" s="247"/>
      <c r="F15" s="247"/>
      <c r="G15" s="247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188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41"/>
      <c r="D16" s="235"/>
      <c r="E16" s="235"/>
      <c r="F16" s="235"/>
      <c r="G16" s="235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145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26">
        <v>4</v>
      </c>
      <c r="B17" s="227" t="s">
        <v>623</v>
      </c>
      <c r="C17" s="239" t="s">
        <v>624</v>
      </c>
      <c r="D17" s="228" t="s">
        <v>180</v>
      </c>
      <c r="E17" s="229">
        <v>6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 t="s">
        <v>186</v>
      </c>
      <c r="S17" s="231" t="s">
        <v>140</v>
      </c>
      <c r="T17" s="232" t="s">
        <v>140</v>
      </c>
      <c r="U17" s="216">
        <v>0.17800000000000002</v>
      </c>
      <c r="V17" s="216">
        <f>ROUND(E17*U17,2)</f>
        <v>1.07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619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14"/>
      <c r="B18" s="215"/>
      <c r="C18" s="249" t="s">
        <v>625</v>
      </c>
      <c r="D18" s="247"/>
      <c r="E18" s="247"/>
      <c r="F18" s="247"/>
      <c r="G18" s="247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188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1"/>
      <c r="D19" s="235"/>
      <c r="E19" s="235"/>
      <c r="F19" s="235"/>
      <c r="G19" s="23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145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26">
        <v>5</v>
      </c>
      <c r="B20" s="227" t="s">
        <v>626</v>
      </c>
      <c r="C20" s="239" t="s">
        <v>627</v>
      </c>
      <c r="D20" s="228" t="s">
        <v>205</v>
      </c>
      <c r="E20" s="229">
        <v>3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21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 t="s">
        <v>186</v>
      </c>
      <c r="S20" s="231" t="s">
        <v>140</v>
      </c>
      <c r="T20" s="232" t="s">
        <v>140</v>
      </c>
      <c r="U20" s="216">
        <v>0.34500000000000003</v>
      </c>
      <c r="V20" s="216">
        <f>ROUND(E20*U20,2)</f>
        <v>1.04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619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49" t="s">
        <v>628</v>
      </c>
      <c r="D21" s="247"/>
      <c r="E21" s="247"/>
      <c r="F21" s="247"/>
      <c r="G21" s="247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188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33" t="str">
        <f>C21</f>
        <v>bez naložení do dopravní nádoby, ale s vyprázdněním dopravní nádoby na hromadu nebo na dopravní prostředek,</v>
      </c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41"/>
      <c r="D22" s="235"/>
      <c r="E22" s="235"/>
      <c r="F22" s="235"/>
      <c r="G22" s="23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145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26">
        <v>6</v>
      </c>
      <c r="B23" s="227" t="s">
        <v>235</v>
      </c>
      <c r="C23" s="239" t="s">
        <v>236</v>
      </c>
      <c r="D23" s="228" t="s">
        <v>205</v>
      </c>
      <c r="E23" s="229">
        <v>2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 t="s">
        <v>186</v>
      </c>
      <c r="S23" s="231" t="s">
        <v>140</v>
      </c>
      <c r="T23" s="232" t="s">
        <v>140</v>
      </c>
      <c r="U23" s="216">
        <v>0.20200000000000001</v>
      </c>
      <c r="V23" s="216">
        <f>ROUND(E23*U23,2)</f>
        <v>0.4</v>
      </c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619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9" t="s">
        <v>237</v>
      </c>
      <c r="D24" s="247"/>
      <c r="E24" s="247"/>
      <c r="F24" s="247"/>
      <c r="G24" s="247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188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41"/>
      <c r="D25" s="235"/>
      <c r="E25" s="235"/>
      <c r="F25" s="235"/>
      <c r="G25" s="23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145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26">
        <v>7</v>
      </c>
      <c r="B26" s="227" t="s">
        <v>629</v>
      </c>
      <c r="C26" s="239" t="s">
        <v>630</v>
      </c>
      <c r="D26" s="228" t="s">
        <v>326</v>
      </c>
      <c r="E26" s="229">
        <v>4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31">
        <v>1</v>
      </c>
      <c r="O26" s="231">
        <f>ROUND(E26*N26,2)</f>
        <v>4</v>
      </c>
      <c r="P26" s="231">
        <v>0</v>
      </c>
      <c r="Q26" s="231">
        <f>ROUND(E26*P26,2)</f>
        <v>0</v>
      </c>
      <c r="R26" s="231" t="s">
        <v>631</v>
      </c>
      <c r="S26" s="231" t="s">
        <v>140</v>
      </c>
      <c r="T26" s="232" t="s">
        <v>140</v>
      </c>
      <c r="U26" s="216">
        <v>0</v>
      </c>
      <c r="V26" s="216">
        <f>ROUND(E26*U26,2)</f>
        <v>0</v>
      </c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632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3"/>
      <c r="D27" s="236"/>
      <c r="E27" s="236"/>
      <c r="F27" s="236"/>
      <c r="G27" s="23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145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26">
        <v>8</v>
      </c>
      <c r="B28" s="227" t="s">
        <v>633</v>
      </c>
      <c r="C28" s="239" t="s">
        <v>634</v>
      </c>
      <c r="D28" s="228" t="s">
        <v>205</v>
      </c>
      <c r="E28" s="229">
        <v>1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21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 t="s">
        <v>186</v>
      </c>
      <c r="S28" s="231" t="s">
        <v>140</v>
      </c>
      <c r="T28" s="232" t="s">
        <v>140</v>
      </c>
      <c r="U28" s="216">
        <v>1.5870000000000002</v>
      </c>
      <c r="V28" s="216">
        <f>ROUND(E28*U28,2)</f>
        <v>1.59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619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14"/>
      <c r="B29" s="215"/>
      <c r="C29" s="249" t="s">
        <v>635</v>
      </c>
      <c r="D29" s="247"/>
      <c r="E29" s="247"/>
      <c r="F29" s="247"/>
      <c r="G29" s="247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188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33" t="str">
        <f>C29</f>
        <v>sypaninou z vhodných hornin tř. 1 - 4 nebo materiálem připraveným podél výkopu ve vzdálenosti do 3 m od jeho kraje, pro jakoukoliv hloubku výkopu a jakoukoliv míru zhutnění,</v>
      </c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14"/>
      <c r="B30" s="215"/>
      <c r="C30" s="241"/>
      <c r="D30" s="235"/>
      <c r="E30" s="235"/>
      <c r="F30" s="235"/>
      <c r="G30" s="235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145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26">
        <v>9</v>
      </c>
      <c r="B31" s="227" t="s">
        <v>636</v>
      </c>
      <c r="C31" s="239" t="s">
        <v>637</v>
      </c>
      <c r="D31" s="228" t="s">
        <v>326</v>
      </c>
      <c r="E31" s="229">
        <v>2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31">
        <v>1</v>
      </c>
      <c r="O31" s="231">
        <f>ROUND(E31*N31,2)</f>
        <v>2</v>
      </c>
      <c r="P31" s="231">
        <v>0</v>
      </c>
      <c r="Q31" s="231">
        <f>ROUND(E31*P31,2)</f>
        <v>0</v>
      </c>
      <c r="R31" s="231" t="s">
        <v>631</v>
      </c>
      <c r="S31" s="231" t="s">
        <v>140</v>
      </c>
      <c r="T31" s="232" t="s">
        <v>140</v>
      </c>
      <c r="U31" s="216">
        <v>0</v>
      </c>
      <c r="V31" s="216">
        <f>ROUND(E31*U31,2)</f>
        <v>0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632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43"/>
      <c r="D32" s="236"/>
      <c r="E32" s="236"/>
      <c r="F32" s="236"/>
      <c r="G32" s="23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145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x14ac:dyDescent="0.2">
      <c r="A33" s="220" t="s">
        <v>135</v>
      </c>
      <c r="B33" s="221" t="s">
        <v>74</v>
      </c>
      <c r="C33" s="238" t="s">
        <v>75</v>
      </c>
      <c r="D33" s="222"/>
      <c r="E33" s="223"/>
      <c r="F33" s="224"/>
      <c r="G33" s="224">
        <f>SUMIF(AG34:AG36,"&lt;&gt;NOR",G34:G36)</f>
        <v>0</v>
      </c>
      <c r="H33" s="224"/>
      <c r="I33" s="224">
        <f>SUM(I34:I36)</f>
        <v>0</v>
      </c>
      <c r="J33" s="224"/>
      <c r="K33" s="224">
        <f>SUM(K34:K36)</f>
        <v>0</v>
      </c>
      <c r="L33" s="224"/>
      <c r="M33" s="224">
        <f>SUM(M34:M36)</f>
        <v>0</v>
      </c>
      <c r="N33" s="224"/>
      <c r="O33" s="224">
        <f>SUM(O34:O36)</f>
        <v>0.38</v>
      </c>
      <c r="P33" s="224"/>
      <c r="Q33" s="224">
        <f>SUM(Q34:Q36)</f>
        <v>0</v>
      </c>
      <c r="R33" s="224"/>
      <c r="S33" s="224"/>
      <c r="T33" s="225"/>
      <c r="U33" s="219"/>
      <c r="V33" s="219">
        <f>SUM(V34:V36)</f>
        <v>0.34</v>
      </c>
      <c r="W33" s="219"/>
      <c r="AG33" t="s">
        <v>136</v>
      </c>
    </row>
    <row r="34" spans="1:60" outlineLevel="1" x14ac:dyDescent="0.2">
      <c r="A34" s="226">
        <v>10</v>
      </c>
      <c r="B34" s="227" t="s">
        <v>638</v>
      </c>
      <c r="C34" s="239" t="s">
        <v>639</v>
      </c>
      <c r="D34" s="228" t="s">
        <v>205</v>
      </c>
      <c r="E34" s="229">
        <v>0.2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1.8907700000000001</v>
      </c>
      <c r="O34" s="231">
        <f>ROUND(E34*N34,2)</f>
        <v>0.38</v>
      </c>
      <c r="P34" s="231">
        <v>0</v>
      </c>
      <c r="Q34" s="231">
        <f>ROUND(E34*P34,2)</f>
        <v>0</v>
      </c>
      <c r="R34" s="231" t="s">
        <v>640</v>
      </c>
      <c r="S34" s="231" t="s">
        <v>140</v>
      </c>
      <c r="T34" s="232" t="s">
        <v>140</v>
      </c>
      <c r="U34" s="216">
        <v>1.6950000000000001</v>
      </c>
      <c r="V34" s="216">
        <f>ROUND(E34*U34,2)</f>
        <v>0.34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619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49" t="s">
        <v>641</v>
      </c>
      <c r="D35" s="247"/>
      <c r="E35" s="247"/>
      <c r="F35" s="247"/>
      <c r="G35" s="247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188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41"/>
      <c r="D36" s="235"/>
      <c r="E36" s="235"/>
      <c r="F36" s="235"/>
      <c r="G36" s="235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145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x14ac:dyDescent="0.2">
      <c r="A37" s="220" t="s">
        <v>135</v>
      </c>
      <c r="B37" s="221" t="s">
        <v>78</v>
      </c>
      <c r="C37" s="238" t="s">
        <v>79</v>
      </c>
      <c r="D37" s="222"/>
      <c r="E37" s="223"/>
      <c r="F37" s="224"/>
      <c r="G37" s="224">
        <f>SUMIF(AG38:AG41,"&lt;&gt;NOR",G38:G41)</f>
        <v>0</v>
      </c>
      <c r="H37" s="224"/>
      <c r="I37" s="224">
        <f>SUM(I38:I41)</f>
        <v>0</v>
      </c>
      <c r="J37" s="224"/>
      <c r="K37" s="224">
        <f>SUM(K38:K41)</f>
        <v>0</v>
      </c>
      <c r="L37" s="224"/>
      <c r="M37" s="224">
        <f>SUM(M38:M41)</f>
        <v>0</v>
      </c>
      <c r="N37" s="224"/>
      <c r="O37" s="224">
        <f>SUM(O38:O41)</f>
        <v>0</v>
      </c>
      <c r="P37" s="224"/>
      <c r="Q37" s="224">
        <f>SUM(Q38:Q41)</f>
        <v>0</v>
      </c>
      <c r="R37" s="224"/>
      <c r="S37" s="224"/>
      <c r="T37" s="225"/>
      <c r="U37" s="219"/>
      <c r="V37" s="219">
        <f>SUM(V38:V41)</f>
        <v>0</v>
      </c>
      <c r="W37" s="219"/>
      <c r="AG37" t="s">
        <v>136</v>
      </c>
    </row>
    <row r="38" spans="1:60" outlineLevel="1" x14ac:dyDescent="0.2">
      <c r="A38" s="226">
        <v>11</v>
      </c>
      <c r="B38" s="227" t="s">
        <v>642</v>
      </c>
      <c r="C38" s="239" t="s">
        <v>643</v>
      </c>
      <c r="D38" s="228" t="s">
        <v>458</v>
      </c>
      <c r="E38" s="229">
        <v>2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1.9000000000000001E-4</v>
      </c>
      <c r="O38" s="231">
        <f>ROUND(E38*N38,2)</f>
        <v>0</v>
      </c>
      <c r="P38" s="231">
        <v>0</v>
      </c>
      <c r="Q38" s="231">
        <f>ROUND(E38*P38,2)</f>
        <v>0</v>
      </c>
      <c r="R38" s="231"/>
      <c r="S38" s="231" t="s">
        <v>273</v>
      </c>
      <c r="T38" s="232" t="s">
        <v>141</v>
      </c>
      <c r="U38" s="216">
        <v>0</v>
      </c>
      <c r="V38" s="216">
        <f>ROUND(E38*U38,2)</f>
        <v>0</v>
      </c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619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3"/>
      <c r="D39" s="236"/>
      <c r="E39" s="236"/>
      <c r="F39" s="236"/>
      <c r="G39" s="23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145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26">
        <v>12</v>
      </c>
      <c r="B40" s="227" t="s">
        <v>644</v>
      </c>
      <c r="C40" s="239" t="s">
        <v>645</v>
      </c>
      <c r="D40" s="228" t="s">
        <v>458</v>
      </c>
      <c r="E40" s="229">
        <v>2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21</v>
      </c>
      <c r="M40" s="231">
        <f>G40*(1+L40/100)</f>
        <v>0</v>
      </c>
      <c r="N40" s="231">
        <v>9.0000000000000006E-5</v>
      </c>
      <c r="O40" s="231">
        <f>ROUND(E40*N40,2)</f>
        <v>0</v>
      </c>
      <c r="P40" s="231">
        <v>0</v>
      </c>
      <c r="Q40" s="231">
        <f>ROUND(E40*P40,2)</f>
        <v>0</v>
      </c>
      <c r="R40" s="231"/>
      <c r="S40" s="231" t="s">
        <v>273</v>
      </c>
      <c r="T40" s="232" t="s">
        <v>141</v>
      </c>
      <c r="U40" s="216">
        <v>0</v>
      </c>
      <c r="V40" s="216">
        <f>ROUND(E40*U40,2)</f>
        <v>0</v>
      </c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619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14"/>
      <c r="B41" s="215"/>
      <c r="C41" s="243"/>
      <c r="D41" s="236"/>
      <c r="E41" s="236"/>
      <c r="F41" s="236"/>
      <c r="G41" s="23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145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x14ac:dyDescent="0.2">
      <c r="A42" s="220" t="s">
        <v>135</v>
      </c>
      <c r="B42" s="221" t="s">
        <v>72</v>
      </c>
      <c r="C42" s="238" t="s">
        <v>73</v>
      </c>
      <c r="D42" s="222"/>
      <c r="E42" s="223"/>
      <c r="F42" s="224"/>
      <c r="G42" s="224">
        <f>SUMIF(AG43:AG71,"&lt;&gt;NOR",G43:G71)</f>
        <v>0</v>
      </c>
      <c r="H42" s="224"/>
      <c r="I42" s="224">
        <f>SUM(I43:I71)</f>
        <v>0</v>
      </c>
      <c r="J42" s="224"/>
      <c r="K42" s="224">
        <f>SUM(K43:K71)</f>
        <v>0</v>
      </c>
      <c r="L42" s="224"/>
      <c r="M42" s="224">
        <f>SUM(M43:M71)</f>
        <v>0</v>
      </c>
      <c r="N42" s="224"/>
      <c r="O42" s="224">
        <f>SUM(O43:O71)</f>
        <v>0.01</v>
      </c>
      <c r="P42" s="224"/>
      <c r="Q42" s="224">
        <f>SUM(Q43:Q71)</f>
        <v>0</v>
      </c>
      <c r="R42" s="224"/>
      <c r="S42" s="224"/>
      <c r="T42" s="225"/>
      <c r="U42" s="219"/>
      <c r="V42" s="219">
        <f>SUM(V43:V71)</f>
        <v>0</v>
      </c>
      <c r="W42" s="219"/>
      <c r="AG42" t="s">
        <v>136</v>
      </c>
    </row>
    <row r="43" spans="1:60" outlineLevel="1" x14ac:dyDescent="0.2">
      <c r="A43" s="226">
        <v>13</v>
      </c>
      <c r="B43" s="227" t="s">
        <v>646</v>
      </c>
      <c r="C43" s="239" t="s">
        <v>647</v>
      </c>
      <c r="D43" s="228" t="s">
        <v>185</v>
      </c>
      <c r="E43" s="229">
        <v>1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21</v>
      </c>
      <c r="M43" s="231">
        <f>G43*(1+L43/100)</f>
        <v>0</v>
      </c>
      <c r="N43" s="231">
        <v>6.7000000000000002E-4</v>
      </c>
      <c r="O43" s="231">
        <f>ROUND(E43*N43,2)</f>
        <v>0</v>
      </c>
      <c r="P43" s="231">
        <v>0</v>
      </c>
      <c r="Q43" s="231">
        <f>ROUND(E43*P43,2)</f>
        <v>0</v>
      </c>
      <c r="R43" s="231"/>
      <c r="S43" s="231" t="s">
        <v>273</v>
      </c>
      <c r="T43" s="232" t="s">
        <v>141</v>
      </c>
      <c r="U43" s="216">
        <v>0</v>
      </c>
      <c r="V43" s="216">
        <f>ROUND(E43*U43,2)</f>
        <v>0</v>
      </c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619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3"/>
      <c r="D44" s="236"/>
      <c r="E44" s="236"/>
      <c r="F44" s="236"/>
      <c r="G44" s="23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145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26">
        <v>14</v>
      </c>
      <c r="B45" s="227" t="s">
        <v>648</v>
      </c>
      <c r="C45" s="239" t="s">
        <v>649</v>
      </c>
      <c r="D45" s="228" t="s">
        <v>650</v>
      </c>
      <c r="E45" s="229">
        <v>1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21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/>
      <c r="S45" s="231" t="s">
        <v>273</v>
      </c>
      <c r="T45" s="232" t="s">
        <v>141</v>
      </c>
      <c r="U45" s="216">
        <v>0</v>
      </c>
      <c r="V45" s="216">
        <f>ROUND(E45*U45,2)</f>
        <v>0</v>
      </c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619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43"/>
      <c r="D46" s="236"/>
      <c r="E46" s="236"/>
      <c r="F46" s="236"/>
      <c r="G46" s="23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145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26">
        <v>15</v>
      </c>
      <c r="B47" s="227" t="s">
        <v>651</v>
      </c>
      <c r="C47" s="239" t="s">
        <v>652</v>
      </c>
      <c r="D47" s="228" t="s">
        <v>458</v>
      </c>
      <c r="E47" s="229">
        <v>1.5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21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/>
      <c r="S47" s="231" t="s">
        <v>273</v>
      </c>
      <c r="T47" s="232" t="s">
        <v>141</v>
      </c>
      <c r="U47" s="216">
        <v>0</v>
      </c>
      <c r="V47" s="216">
        <f>ROUND(E47*U47,2)</f>
        <v>0</v>
      </c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619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43"/>
      <c r="D48" s="236"/>
      <c r="E48" s="236"/>
      <c r="F48" s="236"/>
      <c r="G48" s="23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145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26">
        <v>16</v>
      </c>
      <c r="B49" s="227" t="s">
        <v>653</v>
      </c>
      <c r="C49" s="239" t="s">
        <v>654</v>
      </c>
      <c r="D49" s="228" t="s">
        <v>185</v>
      </c>
      <c r="E49" s="229">
        <v>1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21</v>
      </c>
      <c r="M49" s="231">
        <f>G49*(1+L49/100)</f>
        <v>0</v>
      </c>
      <c r="N49" s="231">
        <v>5.8E-4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 t="s">
        <v>273</v>
      </c>
      <c r="T49" s="232" t="s">
        <v>141</v>
      </c>
      <c r="U49" s="216">
        <v>0</v>
      </c>
      <c r="V49" s="216">
        <f>ROUND(E49*U49,2)</f>
        <v>0</v>
      </c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619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3"/>
      <c r="D50" s="236"/>
      <c r="E50" s="236"/>
      <c r="F50" s="236"/>
      <c r="G50" s="23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145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26">
        <v>17</v>
      </c>
      <c r="B51" s="227" t="s">
        <v>655</v>
      </c>
      <c r="C51" s="239" t="s">
        <v>656</v>
      </c>
      <c r="D51" s="228" t="s">
        <v>458</v>
      </c>
      <c r="E51" s="229">
        <v>1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21</v>
      </c>
      <c r="M51" s="231">
        <f>G51*(1+L51/100)</f>
        <v>0</v>
      </c>
      <c r="N51" s="231">
        <v>1.0800000000000001E-2</v>
      </c>
      <c r="O51" s="231">
        <f>ROUND(E51*N51,2)</f>
        <v>0.01</v>
      </c>
      <c r="P51" s="231">
        <v>0</v>
      </c>
      <c r="Q51" s="231">
        <f>ROUND(E51*P51,2)</f>
        <v>0</v>
      </c>
      <c r="R51" s="231"/>
      <c r="S51" s="231" t="s">
        <v>273</v>
      </c>
      <c r="T51" s="232" t="s">
        <v>141</v>
      </c>
      <c r="U51" s="216">
        <v>0</v>
      </c>
      <c r="V51" s="216">
        <f>ROUND(E51*U51,2)</f>
        <v>0</v>
      </c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632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3"/>
      <c r="D52" s="236"/>
      <c r="E52" s="236"/>
      <c r="F52" s="236"/>
      <c r="G52" s="23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145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26">
        <v>18</v>
      </c>
      <c r="B53" s="227" t="s">
        <v>657</v>
      </c>
      <c r="C53" s="239" t="s">
        <v>658</v>
      </c>
      <c r="D53" s="228" t="s">
        <v>185</v>
      </c>
      <c r="E53" s="229">
        <v>2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21</v>
      </c>
      <c r="M53" s="231">
        <f>G53*(1+L53/100)</f>
        <v>0</v>
      </c>
      <c r="N53" s="231">
        <v>1.6000000000000001E-4</v>
      </c>
      <c r="O53" s="231">
        <f>ROUND(E53*N53,2)</f>
        <v>0</v>
      </c>
      <c r="P53" s="231">
        <v>0</v>
      </c>
      <c r="Q53" s="231">
        <f>ROUND(E53*P53,2)</f>
        <v>0</v>
      </c>
      <c r="R53" s="231"/>
      <c r="S53" s="231" t="s">
        <v>273</v>
      </c>
      <c r="T53" s="232" t="s">
        <v>141</v>
      </c>
      <c r="U53" s="216">
        <v>0</v>
      </c>
      <c r="V53" s="216">
        <f>ROUND(E53*U53,2)</f>
        <v>0</v>
      </c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619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43"/>
      <c r="D54" s="236"/>
      <c r="E54" s="236"/>
      <c r="F54" s="236"/>
      <c r="G54" s="23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145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26">
        <v>19</v>
      </c>
      <c r="B55" s="227" t="s">
        <v>659</v>
      </c>
      <c r="C55" s="239" t="s">
        <v>660</v>
      </c>
      <c r="D55" s="228" t="s">
        <v>185</v>
      </c>
      <c r="E55" s="229">
        <v>2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21</v>
      </c>
      <c r="M55" s="231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1"/>
      <c r="S55" s="231" t="s">
        <v>273</v>
      </c>
      <c r="T55" s="232" t="s">
        <v>141</v>
      </c>
      <c r="U55" s="216">
        <v>0</v>
      </c>
      <c r="V55" s="216">
        <f>ROUND(E55*U55,2)</f>
        <v>0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619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43"/>
      <c r="D56" s="236"/>
      <c r="E56" s="236"/>
      <c r="F56" s="236"/>
      <c r="G56" s="23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145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2.5" outlineLevel="1" x14ac:dyDescent="0.2">
      <c r="A57" s="226">
        <v>20</v>
      </c>
      <c r="B57" s="227" t="s">
        <v>661</v>
      </c>
      <c r="C57" s="239" t="s">
        <v>662</v>
      </c>
      <c r="D57" s="228" t="s">
        <v>458</v>
      </c>
      <c r="E57" s="229">
        <v>1.5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21</v>
      </c>
      <c r="M57" s="231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1"/>
      <c r="S57" s="231" t="s">
        <v>273</v>
      </c>
      <c r="T57" s="232" t="s">
        <v>141</v>
      </c>
      <c r="U57" s="216">
        <v>0</v>
      </c>
      <c r="V57" s="216">
        <f>ROUND(E57*U57,2)</f>
        <v>0</v>
      </c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619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43"/>
      <c r="D58" s="236"/>
      <c r="E58" s="236"/>
      <c r="F58" s="236"/>
      <c r="G58" s="23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145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26">
        <v>21</v>
      </c>
      <c r="B59" s="227" t="s">
        <v>663</v>
      </c>
      <c r="C59" s="239" t="s">
        <v>664</v>
      </c>
      <c r="D59" s="228" t="s">
        <v>458</v>
      </c>
      <c r="E59" s="229">
        <v>1.6500000000000001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21</v>
      </c>
      <c r="M59" s="231">
        <f>G59*(1+L59/100)</f>
        <v>0</v>
      </c>
      <c r="N59" s="231">
        <v>6.600000000000001E-4</v>
      </c>
      <c r="O59" s="231">
        <f>ROUND(E59*N59,2)</f>
        <v>0</v>
      </c>
      <c r="P59" s="231">
        <v>0</v>
      </c>
      <c r="Q59" s="231">
        <f>ROUND(E59*P59,2)</f>
        <v>0</v>
      </c>
      <c r="R59" s="231"/>
      <c r="S59" s="231" t="s">
        <v>273</v>
      </c>
      <c r="T59" s="232" t="s">
        <v>141</v>
      </c>
      <c r="U59" s="216">
        <v>0</v>
      </c>
      <c r="V59" s="216">
        <f>ROUND(E59*U59,2)</f>
        <v>0</v>
      </c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632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40" t="s">
        <v>665</v>
      </c>
      <c r="D60" s="234"/>
      <c r="E60" s="234"/>
      <c r="F60" s="234"/>
      <c r="G60" s="234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144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41"/>
      <c r="D61" s="235"/>
      <c r="E61" s="235"/>
      <c r="F61" s="235"/>
      <c r="G61" s="235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145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22.5" outlineLevel="1" x14ac:dyDescent="0.2">
      <c r="A62" s="226">
        <v>22</v>
      </c>
      <c r="B62" s="227" t="s">
        <v>666</v>
      </c>
      <c r="C62" s="239" t="s">
        <v>667</v>
      </c>
      <c r="D62" s="228" t="s">
        <v>185</v>
      </c>
      <c r="E62" s="229">
        <v>2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21</v>
      </c>
      <c r="M62" s="231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1"/>
      <c r="S62" s="231" t="s">
        <v>273</v>
      </c>
      <c r="T62" s="232" t="s">
        <v>141</v>
      </c>
      <c r="U62" s="216">
        <v>0</v>
      </c>
      <c r="V62" s="216">
        <f>ROUND(E62*U62,2)</f>
        <v>0</v>
      </c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619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43"/>
      <c r="D63" s="236"/>
      <c r="E63" s="236"/>
      <c r="F63" s="236"/>
      <c r="G63" s="23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145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26">
        <v>23</v>
      </c>
      <c r="B64" s="227" t="s">
        <v>668</v>
      </c>
      <c r="C64" s="239" t="s">
        <v>669</v>
      </c>
      <c r="D64" s="228" t="s">
        <v>185</v>
      </c>
      <c r="E64" s="229">
        <v>2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21</v>
      </c>
      <c r="M64" s="231">
        <f>G64*(1+L64/100)</f>
        <v>0</v>
      </c>
      <c r="N64" s="231">
        <v>2.0000000000000001E-4</v>
      </c>
      <c r="O64" s="231">
        <f>ROUND(E64*N64,2)</f>
        <v>0</v>
      </c>
      <c r="P64" s="231">
        <v>0</v>
      </c>
      <c r="Q64" s="231">
        <f>ROUND(E64*P64,2)</f>
        <v>0</v>
      </c>
      <c r="R64" s="231"/>
      <c r="S64" s="231" t="s">
        <v>273</v>
      </c>
      <c r="T64" s="232" t="s">
        <v>141</v>
      </c>
      <c r="U64" s="216">
        <v>0</v>
      </c>
      <c r="V64" s="216">
        <f>ROUND(E64*U64,2)</f>
        <v>0</v>
      </c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632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43"/>
      <c r="D65" s="236"/>
      <c r="E65" s="236"/>
      <c r="F65" s="236"/>
      <c r="G65" s="23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145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26">
        <v>24</v>
      </c>
      <c r="B66" s="227" t="s">
        <v>670</v>
      </c>
      <c r="C66" s="239" t="s">
        <v>671</v>
      </c>
      <c r="D66" s="228" t="s">
        <v>458</v>
      </c>
      <c r="E66" s="229">
        <v>2</v>
      </c>
      <c r="F66" s="230"/>
      <c r="G66" s="231">
        <f>ROUND(E66*F66,2)</f>
        <v>0</v>
      </c>
      <c r="H66" s="230"/>
      <c r="I66" s="231">
        <f>ROUND(E66*H66,2)</f>
        <v>0</v>
      </c>
      <c r="J66" s="230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/>
      <c r="S66" s="231" t="s">
        <v>273</v>
      </c>
      <c r="T66" s="232" t="s">
        <v>141</v>
      </c>
      <c r="U66" s="216">
        <v>0</v>
      </c>
      <c r="V66" s="216">
        <f>ROUND(E66*U66,2)</f>
        <v>0</v>
      </c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619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43"/>
      <c r="D67" s="236"/>
      <c r="E67" s="236"/>
      <c r="F67" s="236"/>
      <c r="G67" s="23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145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26">
        <v>25</v>
      </c>
      <c r="B68" s="227" t="s">
        <v>672</v>
      </c>
      <c r="C68" s="239" t="s">
        <v>673</v>
      </c>
      <c r="D68" s="228" t="s">
        <v>185</v>
      </c>
      <c r="E68" s="229">
        <v>1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21</v>
      </c>
      <c r="M68" s="231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1"/>
      <c r="S68" s="231" t="s">
        <v>273</v>
      </c>
      <c r="T68" s="232" t="s">
        <v>141</v>
      </c>
      <c r="U68" s="216">
        <v>0</v>
      </c>
      <c r="V68" s="216">
        <f>ROUND(E68*U68,2)</f>
        <v>0</v>
      </c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619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43"/>
      <c r="D69" s="236"/>
      <c r="E69" s="236"/>
      <c r="F69" s="236"/>
      <c r="G69" s="23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145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26">
        <v>26</v>
      </c>
      <c r="B70" s="227" t="s">
        <v>674</v>
      </c>
      <c r="C70" s="239" t="s">
        <v>675</v>
      </c>
      <c r="D70" s="228" t="s">
        <v>185</v>
      </c>
      <c r="E70" s="229">
        <v>1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21</v>
      </c>
      <c r="M70" s="231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1"/>
      <c r="S70" s="231" t="s">
        <v>273</v>
      </c>
      <c r="T70" s="232" t="s">
        <v>141</v>
      </c>
      <c r="U70" s="216">
        <v>0</v>
      </c>
      <c r="V70" s="216">
        <f>ROUND(E70*U70,2)</f>
        <v>0</v>
      </c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619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43"/>
      <c r="D71" s="236"/>
      <c r="E71" s="236"/>
      <c r="F71" s="236"/>
      <c r="G71" s="23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145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x14ac:dyDescent="0.2">
      <c r="A72" s="5"/>
      <c r="B72" s="6"/>
      <c r="C72" s="244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v>15</v>
      </c>
      <c r="AF72">
        <v>21</v>
      </c>
    </row>
    <row r="73" spans="1:60" x14ac:dyDescent="0.2">
      <c r="A73" s="210"/>
      <c r="B73" s="211" t="s">
        <v>29</v>
      </c>
      <c r="C73" s="245"/>
      <c r="D73" s="212"/>
      <c r="E73" s="213"/>
      <c r="F73" s="213"/>
      <c r="G73" s="237">
        <f>G8+G33+G37+G42</f>
        <v>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E73">
        <f>SUMIF(L7:L71,AE72,G7:G71)</f>
        <v>0</v>
      </c>
      <c r="AF73">
        <f>SUMIF(L7:L71,AF72,G7:G71)</f>
        <v>0</v>
      </c>
      <c r="AG73" t="s">
        <v>175</v>
      </c>
    </row>
    <row r="74" spans="1:60" x14ac:dyDescent="0.2">
      <c r="C74" s="246"/>
      <c r="D74" s="191"/>
      <c r="AG74" t="s">
        <v>176</v>
      </c>
    </row>
    <row r="75" spans="1:60" x14ac:dyDescent="0.2">
      <c r="D75" s="191"/>
    </row>
    <row r="76" spans="1:60" x14ac:dyDescent="0.2">
      <c r="D76" s="191"/>
    </row>
    <row r="77" spans="1:60" x14ac:dyDescent="0.2">
      <c r="D77" s="191"/>
    </row>
    <row r="78" spans="1:60" x14ac:dyDescent="0.2">
      <c r="D78" s="191"/>
    </row>
    <row r="79" spans="1:60" x14ac:dyDescent="0.2">
      <c r="D79" s="191"/>
    </row>
    <row r="80" spans="1:60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vPjUAEc4pd7DNbYR8VymoAmKDjo5xoNFWAEysalkJJS6+yLxWVCL0eVF8oPgQ+JCmLy1C6tvpgAx27zeJ8zeYw==" saltValue="ax+/UsTeWtDwJk2b4mDPLw==" spinCount="100000" sheet="1"/>
  <mergeCells count="38">
    <mergeCell ref="C69:G69"/>
    <mergeCell ref="C71:G71"/>
    <mergeCell ref="C58:G58"/>
    <mergeCell ref="C60:G60"/>
    <mergeCell ref="C61:G61"/>
    <mergeCell ref="C63:G63"/>
    <mergeCell ref="C65:G65"/>
    <mergeCell ref="C67:G67"/>
    <mergeCell ref="C46:G46"/>
    <mergeCell ref="C48:G48"/>
    <mergeCell ref="C50:G50"/>
    <mergeCell ref="C52:G52"/>
    <mergeCell ref="C54:G54"/>
    <mergeCell ref="C56:G56"/>
    <mergeCell ref="C32:G32"/>
    <mergeCell ref="C35:G35"/>
    <mergeCell ref="C36:G36"/>
    <mergeCell ref="C39:G39"/>
    <mergeCell ref="C41:G41"/>
    <mergeCell ref="C44:G44"/>
    <mergeCell ref="C22:G22"/>
    <mergeCell ref="C24:G24"/>
    <mergeCell ref="C25:G25"/>
    <mergeCell ref="C27:G27"/>
    <mergeCell ref="C29:G29"/>
    <mergeCell ref="C30:G30"/>
    <mergeCell ref="C13:G13"/>
    <mergeCell ref="C15:G15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SO-01 1 Naklady</vt:lpstr>
      <vt:lpstr>SO-02 1 Pol</vt:lpstr>
      <vt:lpstr>SO-02 2 Pol</vt:lpstr>
      <vt:lpstr>SO-02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1 Naklady'!Názvy_tisku</vt:lpstr>
      <vt:lpstr>'SO-02 1 Pol'!Názvy_tisku</vt:lpstr>
      <vt:lpstr>'SO-02 2 Pol'!Názvy_tisku</vt:lpstr>
      <vt:lpstr>'SO-02 3 Pol'!Názvy_tisku</vt:lpstr>
      <vt:lpstr>oadresa</vt:lpstr>
      <vt:lpstr>Stavba!Objednatel</vt:lpstr>
      <vt:lpstr>Stavba!Objekt</vt:lpstr>
      <vt:lpstr>'SO-01 1 Naklady'!Oblast_tisku</vt:lpstr>
      <vt:lpstr>'SO-02 1 Pol'!Oblast_tisku</vt:lpstr>
      <vt:lpstr>'SO-02 2 Pol'!Oblast_tisku</vt:lpstr>
      <vt:lpstr>'SO-02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imac</cp:lastModifiedBy>
  <cp:lastPrinted>2014-02-28T09:52:57Z</cp:lastPrinted>
  <dcterms:created xsi:type="dcterms:W3CDTF">2009-04-08T07:15:50Z</dcterms:created>
  <dcterms:modified xsi:type="dcterms:W3CDTF">2018-10-08T11:10:12Z</dcterms:modified>
</cp:coreProperties>
</file>