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02 - Komunikace a zpe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'SO 102 - Komunikace a zpe...'!$C$126:$K$221</definedName>
    <definedName name="_xlnm.Print_Area" localSheetId="1">'SO 102 - Komunikace a zpe...'!$C$4:$J$76,'SO 102 - Komunikace a zpe...'!$C$82:$J$108,'SO 102 - Komunikace a zpe...'!$C$114:$K$221</definedName>
    <definedName name="_xlnm.Print_Titles" localSheetId="1">'SO 102 - Komunikace a zpe...'!$126:$126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221"/>
  <c r="BH221"/>
  <c r="BG221"/>
  <c r="BF221"/>
  <c r="T221"/>
  <c r="T220"/>
  <c r="R221"/>
  <c r="R220"/>
  <c r="P221"/>
  <c r="P220"/>
  <c r="BK221"/>
  <c r="BK220"/>
  <c r="J220"/>
  <c r="J221"/>
  <c r="BE221"/>
  <c r="J107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T214"/>
  <c r="T213"/>
  <c r="R215"/>
  <c r="R214"/>
  <c r="R213"/>
  <c r="P215"/>
  <c r="P214"/>
  <c r="P213"/>
  <c r="BK215"/>
  <c r="BK214"/>
  <c r="J214"/>
  <c r="BK213"/>
  <c r="J213"/>
  <c r="J215"/>
  <c r="BE215"/>
  <c r="J106"/>
  <c r="J105"/>
  <c r="BI212"/>
  <c r="BH212"/>
  <c r="BG212"/>
  <c r="BF212"/>
  <c r="T212"/>
  <c r="T211"/>
  <c r="T210"/>
  <c r="R212"/>
  <c r="R211"/>
  <c r="R210"/>
  <c r="P212"/>
  <c r="P211"/>
  <c r="P210"/>
  <c r="BK212"/>
  <c r="BK211"/>
  <c r="J211"/>
  <c r="BK210"/>
  <c r="J210"/>
  <c r="J212"/>
  <c r="BE212"/>
  <c r="J104"/>
  <c r="J103"/>
  <c r="BI209"/>
  <c r="BH209"/>
  <c r="BG209"/>
  <c r="BF209"/>
  <c r="T209"/>
  <c r="T208"/>
  <c r="R209"/>
  <c r="R208"/>
  <c r="P209"/>
  <c r="P208"/>
  <c r="BK209"/>
  <c r="BK208"/>
  <c r="J208"/>
  <c r="J209"/>
  <c r="BE209"/>
  <c r="J102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0"/>
  <c r="BH200"/>
  <c r="BG200"/>
  <c r="BF200"/>
  <c r="T200"/>
  <c r="R200"/>
  <c r="P200"/>
  <c r="BK200"/>
  <c r="J200"/>
  <c r="BE200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4"/>
  <c r="BH194"/>
  <c r="BG194"/>
  <c r="BF194"/>
  <c r="T194"/>
  <c r="T193"/>
  <c r="R194"/>
  <c r="R193"/>
  <c r="P194"/>
  <c r="P193"/>
  <c r="BK194"/>
  <c r="BK193"/>
  <c r="J193"/>
  <c r="J194"/>
  <c r="BE194"/>
  <c r="J101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T171"/>
  <c r="R172"/>
  <c r="R171"/>
  <c r="P172"/>
  <c r="P171"/>
  <c r="BK172"/>
  <c r="BK171"/>
  <c r="J171"/>
  <c r="J172"/>
  <c r="BE172"/>
  <c r="J100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7"/>
  <c r="BH157"/>
  <c r="BG157"/>
  <c r="BF157"/>
  <c r="T157"/>
  <c r="T156"/>
  <c r="R157"/>
  <c r="R156"/>
  <c r="P157"/>
  <c r="P156"/>
  <c r="BK157"/>
  <c r="BK156"/>
  <c r="J156"/>
  <c r="J157"/>
  <c r="BE157"/>
  <c r="J99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F37"/>
  <c i="1" r="BD95"/>
  <c i="2" r="BH130"/>
  <c r="F36"/>
  <c i="1" r="BC95"/>
  <c i="2" r="BG130"/>
  <c r="F35"/>
  <c i="1" r="BB95"/>
  <c i="2" r="BF130"/>
  <c r="J34"/>
  <c i="1" r="AW95"/>
  <c i="2" r="F34"/>
  <c i="1" r="BA95"/>
  <c i="2" r="T130"/>
  <c r="T129"/>
  <c r="T128"/>
  <c r="T127"/>
  <c r="R130"/>
  <c r="R129"/>
  <c r="R128"/>
  <c r="R127"/>
  <c r="P130"/>
  <c r="P129"/>
  <c r="P128"/>
  <c r="P127"/>
  <c i="1" r="AU95"/>
  <c i="2" r="BK130"/>
  <c r="BK129"/>
  <c r="J129"/>
  <c r="BK128"/>
  <c r="J128"/>
  <c r="BK127"/>
  <c r="J127"/>
  <c r="J96"/>
  <c r="J30"/>
  <c i="1" r="AG95"/>
  <c i="2" r="J130"/>
  <c r="BE130"/>
  <c r="J33"/>
  <c i="1" r="AV95"/>
  <c i="2" r="F33"/>
  <c i="1" r="AZ95"/>
  <c i="2" r="J98"/>
  <c r="J97"/>
  <c r="J124"/>
  <c r="J123"/>
  <c r="F123"/>
  <c r="F121"/>
  <c r="E119"/>
  <c r="J92"/>
  <c r="J91"/>
  <c r="F91"/>
  <c r="F89"/>
  <c r="E87"/>
  <c r="J39"/>
  <c r="J18"/>
  <c r="E18"/>
  <c r="F124"/>
  <c r="F92"/>
  <c r="J17"/>
  <c r="J12"/>
  <c r="J121"/>
  <c r="J89"/>
  <c r="E7"/>
  <c r="E117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<sst xmlns="http://schemas.openxmlformats.org/spreadsheetml/2006/main">
  <si>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</si>
  <si>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</si>
  <si>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</si>
  <si>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</si>
  <si>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</si>
  <si>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{2f23dd47-0a09-4664-b6a1-e952456c94e2}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</si>
  <si>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</si>
  <si>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</si>
  <si>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</si>
  <si>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</si>
  <si>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</si>
  <si>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</si>
  <si>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</si>
  <si>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</si>
  <si>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P182018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</si>
  <si>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</si>
  <si>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</si>
  <si>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Parkování K+R u ZŠ Boženy Němcové a ZŠ Pionýrů, Sokolov</t>
  </si>
  <si>
    <t>KSO:</t>
  </si>
  <si>
    <t>CC-CZ:</t>
  </si>
  <si>
    <t>Místo:</t>
  </si>
  <si>
    <t xml:space="preserve"> </t>
  </si>
  <si>
    <t>Datum:</t>
  </si>
  <si>
    <t>20. 2. 2019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</si>
  <si>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</si>
  <si>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</si>
  <si>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</si>
  <si>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</si>
  <si>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</si>
  <si>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</si>
  <si>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</si>
  <si>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</si>
  <si>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</si>
  <si>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</si>
  <si>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</si>
  <si>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</si>
  <si>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</si>
  <si>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</si>
  <si>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</si>
  <si>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</si>
  <si>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</si>
  <si>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</si>
  <si>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</si>
  <si>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</si>
  <si>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</si>
  <si>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</si>
  <si>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</si>
  <si>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</si>
  <si>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</si>
  <si>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</si>
  <si>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</si>
  <si>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</si>
  <si>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</si>
  <si>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</si>
  <si>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</si>
  <si>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</si>
  <si>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</si>
  <si>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</si>
  <si>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</si>
  <si>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</si>
  <si>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</si>
  <si>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</si>
  <si>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</si>
  <si>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</si>
  <si>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</si>
  <si>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</si>
  <si>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</si>
  <si>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</si>
  <si>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</si>
  <si>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</si>
  <si>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</si>
  <si>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</si>
  <si>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</si>
  <si>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</si>
  <si>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</si>
  <si>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</si>
  <si>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</si>
  <si>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</si>
  <si>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</si>
  <si>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</si>
  <si>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</si>
  <si>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</si>
  <si>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</si>
  <si>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</si>
  <si>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102</t>
  </si>
  <si>
    <t>Komunikace a zpevněné plochy v ulici Boženy Němcové</t>
  </si>
  <si>
    <t>STA</t>
  </si>
  <si>
    <t>1</t>
  </si>
  <si>
    <t>{ae6d5caa-b727-47fc-b5c0-585c1bee8fa1}</t>
  </si>
  <si>
    <t>2</t>
  </si>
  <si>
    <t>KRYCÍ LIST SOUPISU PRACÍ</t>
  </si>
  <si>
    <t>Objekt:</t>
  </si>
  <si>
    <t>SO 102 - Komunikace a zpevněné plochy v ulici Boženy Němcové</t>
  </si>
  <si>
    <t>Sokolov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</si>
  <si>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</si>
  <si>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</si>
  <si>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</si>
  <si>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</si>
  <si>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</si>
  <si>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</si>
  <si>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</si>
  <si>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</si>
  <si>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</si>
  <si>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</si>
  <si>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</si>
  <si>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</si>
  <si>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</si>
  <si>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</si>
  <si>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</si>
  <si>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</si>
  <si>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</si>
  <si>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</si>
  <si>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</si>
  <si>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</si>
  <si>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</si>
  <si>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</si>
  <si>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</si>
  <si>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</si>
  <si>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</si>
  <si>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</si>
  <si>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</si>
  <si>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</si>
  <si>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</si>
  <si>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</si>
  <si>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</si>
  <si>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</si>
  <si>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</si>
  <si>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138</t>
  </si>
  <si>
    <t>K</t>
  </si>
  <si>
    <t>111201101</t>
  </si>
  <si>
    <t>Odstranění křovin a stromů průměru kmene do 100 mm i s kořeny z celkové plochy do 1000 m2</t>
  </si>
  <si>
    <t>m2</t>
  </si>
  <si>
    <t>CS ÚRS 2019 01</t>
  </si>
  <si>
    <t>4</t>
  </si>
  <si>
    <t>1827295853</t>
  </si>
  <si>
    <t>139</t>
  </si>
  <si>
    <t>113106123</t>
  </si>
  <si>
    <t>Rozebrání dlažeb ze zámkových dlaždic komunikací pro pěší ručně</t>
  </si>
  <si>
    <t>-1465759619</t>
  </si>
  <si>
    <t>140</t>
  </si>
  <si>
    <t>113106171</t>
  </si>
  <si>
    <t>Rozebrání dlažeb vozovek ze zámkové dlažby s ložem z kameniva ručně</t>
  </si>
  <si>
    <t>1310581608</t>
  </si>
  <si>
    <t>92</t>
  </si>
  <si>
    <t>113107161</t>
  </si>
  <si>
    <t>Odstranění podkladu z kameniva drceného tl 100 mm strojně pl přes 50 do 200 m2</t>
  </si>
  <si>
    <t>385950180</t>
  </si>
  <si>
    <t>VV</t>
  </si>
  <si>
    <t>67+48</t>
  </si>
  <si>
    <t>142</t>
  </si>
  <si>
    <t>113107182</t>
  </si>
  <si>
    <t>Odstranění podkladu živičného tl 100 mm strojně pl přes 50 do 200 m2</t>
  </si>
  <si>
    <t>-1784289652</t>
  </si>
  <si>
    <t>141</t>
  </si>
  <si>
    <t>113107183</t>
  </si>
  <si>
    <t>Odstranění podkladu živičného tl 150 mm strojně pl přes 50 do 200 m2</t>
  </si>
  <si>
    <t>-722261873</t>
  </si>
  <si>
    <t>7</t>
  </si>
  <si>
    <t>113202111</t>
  </si>
  <si>
    <t>Vytrhání obrub krajníků obrubníků stojatých</t>
  </si>
  <si>
    <t>m</t>
  </si>
  <si>
    <t>1997810866</t>
  </si>
  <si>
    <t>95</t>
  </si>
  <si>
    <t>113204111</t>
  </si>
  <si>
    <t>Vytrhání obrub záhonových</t>
  </si>
  <si>
    <t>-1997329203</t>
  </si>
  <si>
    <t>9</t>
  </si>
  <si>
    <t>121101103</t>
  </si>
  <si>
    <t>Sejmutí ornice s přemístěním na vzdálenost do 250 m</t>
  </si>
  <si>
    <t>m3</t>
  </si>
  <si>
    <t>-840104627</t>
  </si>
  <si>
    <t>10</t>
  </si>
  <si>
    <t>122202202</t>
  </si>
  <si>
    <t>Odkopávky a prokopávky nezapažené pro silnice objemu do 1000 m3 v hornině tř. 3</t>
  </si>
  <si>
    <t>-1470797602</t>
  </si>
  <si>
    <t>11</t>
  </si>
  <si>
    <t>122202209</t>
  </si>
  <si>
    <t>Příplatek k odkopávkám a prokopávkám pro silnice v hornině tř. 3 za lepivost</t>
  </si>
  <si>
    <t>-1233440453</t>
  </si>
  <si>
    <t>162301101</t>
  </si>
  <si>
    <t>Vodorovné přemístění do 500 m výkopku/sypaniny z horniny tř. 1 až 4</t>
  </si>
  <si>
    <t>11754159</t>
  </si>
  <si>
    <t>16</t>
  </si>
  <si>
    <t>162701105</t>
  </si>
  <si>
    <t>Vodorovné přemístění do 10000 m výkopku/sypaniny z horniny tř. 1 až 4</t>
  </si>
  <si>
    <t>-2046579846</t>
  </si>
  <si>
    <t>36+1,2-3,5</t>
  </si>
  <si>
    <t>18</t>
  </si>
  <si>
    <t>167101102</t>
  </si>
  <si>
    <t>Nakládání výkopku z hornin tř. 1 až 4 přes 100 m3</t>
  </si>
  <si>
    <t>1177148934</t>
  </si>
  <si>
    <t>158</t>
  </si>
  <si>
    <t>171101104</t>
  </si>
  <si>
    <t>Uložení sypaniny z hornin soudržných do násypů zhutněných do 102 % PS</t>
  </si>
  <si>
    <t>2064552242</t>
  </si>
  <si>
    <t>20</t>
  </si>
  <si>
    <t>171201201</t>
  </si>
  <si>
    <t>Uložení sypaniny na skládky</t>
  </si>
  <si>
    <t>530577166</t>
  </si>
  <si>
    <t>171201211</t>
  </si>
  <si>
    <t>Poplatek za uložení stavebního odpadu - zeminy a kameniva na skládce</t>
  </si>
  <si>
    <t>t</t>
  </si>
  <si>
    <t>-1568541833</t>
  </si>
  <si>
    <t>33,7*1,6</t>
  </si>
  <si>
    <t>23</t>
  </si>
  <si>
    <t>181102302</t>
  </si>
  <si>
    <t>Úprava pláně v zářezech se zhutněním</t>
  </si>
  <si>
    <t>-808158104</t>
  </si>
  <si>
    <t>61+70+5+42+14</t>
  </si>
  <si>
    <t>143</t>
  </si>
  <si>
    <t>181301101</t>
  </si>
  <si>
    <t>Rozprostření ornice tl vrstvy do 100 mm pl do 500 m2 v rovině nebo ve svahu do 1:5</t>
  </si>
  <si>
    <t>-428325992</t>
  </si>
  <si>
    <t>24</t>
  </si>
  <si>
    <t>181411121</t>
  </si>
  <si>
    <t>Založení lučního trávníku výsevem plochy do 1000 m2 v rovině a ve svahu do 1:5</t>
  </si>
  <si>
    <t>286373702</t>
  </si>
  <si>
    <t>25</t>
  </si>
  <si>
    <t>M</t>
  </si>
  <si>
    <t>00572470</t>
  </si>
  <si>
    <t>osivo směs travní univerzál</t>
  </si>
  <si>
    <t>kg</t>
  </si>
  <si>
    <t>8</t>
  </si>
  <si>
    <t>2012102026</t>
  </si>
  <si>
    <t>84*0,02 'Přepočtené koeficientem množství</t>
  </si>
  <si>
    <t>5</t>
  </si>
  <si>
    <t>Komunikace pozemní</t>
  </si>
  <si>
    <t>27</t>
  </si>
  <si>
    <t>564851111</t>
  </si>
  <si>
    <t>Podklad ze štěrkodrtě ŠD tl 150 mm</t>
  </si>
  <si>
    <t>-1327444275</t>
  </si>
  <si>
    <t>14+42</t>
  </si>
  <si>
    <t>28</t>
  </si>
  <si>
    <t>564871111</t>
  </si>
  <si>
    <t>Podklad ze štěrkodrtě ŠD tl 250 mm</t>
  </si>
  <si>
    <t>726026333</t>
  </si>
  <si>
    <t>99</t>
  </si>
  <si>
    <t>564921511</t>
  </si>
  <si>
    <t>Podklad z R-materiálu tl 60 mm</t>
  </si>
  <si>
    <t>-736045825</t>
  </si>
  <si>
    <t>100</t>
  </si>
  <si>
    <t>577133111</t>
  </si>
  <si>
    <t>Asfaltový beton vrstva obrusná ACO 8 (ABJ) tl 40 mm š do 3 m z nemodifikovaného asfaltu</t>
  </si>
  <si>
    <t>1329053568</t>
  </si>
  <si>
    <t>150</t>
  </si>
  <si>
    <t>596211121</t>
  </si>
  <si>
    <t>Kladení zámkové dlažby komunikací pro pěší tl 60 mm skupiny B pl do 100 m2</t>
  </si>
  <si>
    <t>109501786</t>
  </si>
  <si>
    <t>152</t>
  </si>
  <si>
    <t>59245018</t>
  </si>
  <si>
    <t>dlažba skladebná betonová 200x100x60mm přírodní</t>
  </si>
  <si>
    <t>890159606</t>
  </si>
  <si>
    <t>40</t>
  </si>
  <si>
    <t>596212223</t>
  </si>
  <si>
    <t>Kladení zámkové dlažby pozemních komunikací tl 80 mm skupiny B pl přes 300 m2</t>
  </si>
  <si>
    <t>749885245</t>
  </si>
  <si>
    <t>147</t>
  </si>
  <si>
    <t>59245006R</t>
  </si>
  <si>
    <t>dlažba skladebná betonová pro nevidomé 200x100x80mm barevná</t>
  </si>
  <si>
    <t>-429891696</t>
  </si>
  <si>
    <t>146</t>
  </si>
  <si>
    <t>59245020</t>
  </si>
  <si>
    <t>dlažba skladebná betonová 200x100x80mm přírodní</t>
  </si>
  <si>
    <t>-1124438157</t>
  </si>
  <si>
    <t>157</t>
  </si>
  <si>
    <t>59245005</t>
  </si>
  <si>
    <t>dlažba skladebná betonová 200x100x80mm barevná</t>
  </si>
  <si>
    <t>1097788553</t>
  </si>
  <si>
    <t>43</t>
  </si>
  <si>
    <t>596412213</t>
  </si>
  <si>
    <t>Kladení dlažby z vegetačních tvárnic pozemních komunikací tl 80 mm přes 300 m2</t>
  </si>
  <si>
    <t>-520067605</t>
  </si>
  <si>
    <t>44</t>
  </si>
  <si>
    <t>59246016</t>
  </si>
  <si>
    <t>dlažba plošná betonová vegetační 600x400x80mm</t>
  </si>
  <si>
    <t>-1987430400</t>
  </si>
  <si>
    <t>45</t>
  </si>
  <si>
    <t>599141111</t>
  </si>
  <si>
    <t>Vyplnění spár mezi silničními dílci živičnou zálivkou</t>
  </si>
  <si>
    <t>1418145523</t>
  </si>
  <si>
    <t>Ostatní konstrukce a práce, bourání</t>
  </si>
  <si>
    <t>102</t>
  </si>
  <si>
    <t>914111111</t>
  </si>
  <si>
    <t>Montáž svislé dopravní značky do velikosti 1 m2 objímkami na sloupek nebo konzolu</t>
  </si>
  <si>
    <t>kus</t>
  </si>
  <si>
    <t>-215149995</t>
  </si>
  <si>
    <t>149</t>
  </si>
  <si>
    <t>40445552</t>
  </si>
  <si>
    <t>značka dopravní svislá retroreflexní fólie tř 1 Al prolis 500x500mm</t>
  </si>
  <si>
    <t>-371497103</t>
  </si>
  <si>
    <t>148</t>
  </si>
  <si>
    <t>40445555</t>
  </si>
  <si>
    <t>značka dopravní svislá retroreflexní fólie tř 1 Al prolis 500x700mm</t>
  </si>
  <si>
    <t>-286512338</t>
  </si>
  <si>
    <t>109</t>
  </si>
  <si>
    <t>914511112</t>
  </si>
  <si>
    <t>Montáž sloupku dopravních značek délky do 3,5 m s betonovým základem a patkou</t>
  </si>
  <si>
    <t>-247144690</t>
  </si>
  <si>
    <t>110</t>
  </si>
  <si>
    <t>40445240</t>
  </si>
  <si>
    <t>patka pro sloupek Al D 60mm</t>
  </si>
  <si>
    <t>-1249005247</t>
  </si>
  <si>
    <t>108</t>
  </si>
  <si>
    <t>40445225</t>
  </si>
  <si>
    <t>sloupek pro dopravní značku Zn D 60mm v 3,5m</t>
  </si>
  <si>
    <t>-854045926</t>
  </si>
  <si>
    <t>111</t>
  </si>
  <si>
    <t>40445253</t>
  </si>
  <si>
    <t>víčko plastové na sloupek D 60mm</t>
  </si>
  <si>
    <t>705021911</t>
  </si>
  <si>
    <t>69</t>
  </si>
  <si>
    <t>916131213</t>
  </si>
  <si>
    <t>Osazení silničního obrubníku betonového stojatého s boční opěrou do lože z betonu prostého</t>
  </si>
  <si>
    <t>1757169718</t>
  </si>
  <si>
    <t>70</t>
  </si>
  <si>
    <t>59217035</t>
  </si>
  <si>
    <t>obrubník betonový obloukový vnější 780x150x250mm</t>
  </si>
  <si>
    <t>853676860</t>
  </si>
  <si>
    <t>7*0,78</t>
  </si>
  <si>
    <t>71</t>
  </si>
  <si>
    <t>59217031</t>
  </si>
  <si>
    <t>obrubník betonový silniční 1000x150x250mm</t>
  </si>
  <si>
    <t>-1606282109</t>
  </si>
  <si>
    <t>73</t>
  </si>
  <si>
    <t>59217029</t>
  </si>
  <si>
    <t>obrubník betonový silniční nájezdový 1000x150x150mm</t>
  </si>
  <si>
    <t>-2117876061</t>
  </si>
  <si>
    <t>74</t>
  </si>
  <si>
    <t>59217030</t>
  </si>
  <si>
    <t>obrubník betonový silniční přechodový 1000x150x150-250mm</t>
  </si>
  <si>
    <t>109447617</t>
  </si>
  <si>
    <t>76</t>
  </si>
  <si>
    <t>916231213</t>
  </si>
  <si>
    <t>Osazení chodníkového obrubníku betonového stojatého s boční opěrou do lože z betonu prostého</t>
  </si>
  <si>
    <t>452919917</t>
  </si>
  <si>
    <t>77</t>
  </si>
  <si>
    <t>59217016</t>
  </si>
  <si>
    <t>obrubník betonový chodníkový 1000x80x250mm</t>
  </si>
  <si>
    <t>1194430315</t>
  </si>
  <si>
    <t>117</t>
  </si>
  <si>
    <t>59217036</t>
  </si>
  <si>
    <t>obrubník betonový parkový přírodní 500x80x250mm</t>
  </si>
  <si>
    <t>804066178</t>
  </si>
  <si>
    <t>118</t>
  </si>
  <si>
    <t>592170R2</t>
  </si>
  <si>
    <t>obrubník betonový vnější 780x80x250mm</t>
  </si>
  <si>
    <t>-1915619253</t>
  </si>
  <si>
    <t>80</t>
  </si>
  <si>
    <t>919726123</t>
  </si>
  <si>
    <t>Geotextilie pro ochranu, separaci a filtraci netkaná měrná hmotnost do 500 g/m2</t>
  </si>
  <si>
    <t>786938711</t>
  </si>
  <si>
    <t>82</t>
  </si>
  <si>
    <t>919735113</t>
  </si>
  <si>
    <t>Řezání stávajícího živičného krytu hl do 150 mm</t>
  </si>
  <si>
    <t>134357114</t>
  </si>
  <si>
    <t>120</t>
  </si>
  <si>
    <t>966006132</t>
  </si>
  <si>
    <t>Odstranění značek dopravních nebo orientačních se sloupky s betonovými patkami</t>
  </si>
  <si>
    <t>-1019677782</t>
  </si>
  <si>
    <t>121</t>
  </si>
  <si>
    <t>966006211</t>
  </si>
  <si>
    <t>Odstranění svislých dopravních značek ze sloupů, sloupků nebo konzol</t>
  </si>
  <si>
    <t>-227962461</t>
  </si>
  <si>
    <t>997</t>
  </si>
  <si>
    <t>Přesun sutě</t>
  </si>
  <si>
    <t>86</t>
  </si>
  <si>
    <t>997221551</t>
  </si>
  <si>
    <t>Vodorovná doprava suti ze sypkých materiálů do 1 km</t>
  </si>
  <si>
    <t>-1924963630</t>
  </si>
  <si>
    <t>81,359-31,261</t>
  </si>
  <si>
    <t>87</t>
  </si>
  <si>
    <t>997221559</t>
  </si>
  <si>
    <t>Příplatek ZKD 1 km u vodorovné dopravy suti ze sypkých materiálů</t>
  </si>
  <si>
    <t>-1594534128</t>
  </si>
  <si>
    <t>50,098*9</t>
  </si>
  <si>
    <t>88</t>
  </si>
  <si>
    <t>997221561</t>
  </si>
  <si>
    <t>Vodorovná doprava suti z kusových materiálů do 1 km</t>
  </si>
  <si>
    <t>1239746130</t>
  </si>
  <si>
    <t>1,3+12,685+14,35+2,84+0,082+0,004</t>
  </si>
  <si>
    <t>89</t>
  </si>
  <si>
    <t>997221569</t>
  </si>
  <si>
    <t>Příplatek ZKD 1 km u vodorovné dopravy suti z kusových materiálů</t>
  </si>
  <si>
    <t>1059012712</t>
  </si>
  <si>
    <t>31,261*9</t>
  </si>
  <si>
    <t>153</t>
  </si>
  <si>
    <t>997221611</t>
  </si>
  <si>
    <t>Nakládání suti na dopravní prostředky pro vodorovnou dopravu</t>
  </si>
  <si>
    <t>-810521405</t>
  </si>
  <si>
    <t>154</t>
  </si>
  <si>
    <t>997221815</t>
  </si>
  <si>
    <t>Poplatek za uložení na skládce (skládkovné) stavebního odpadu betonového kód odpadu 170 101</t>
  </si>
  <si>
    <t>1061078241</t>
  </si>
  <si>
    <t>1,3+12,685+14,35+2,84</t>
  </si>
  <si>
    <t>155</t>
  </si>
  <si>
    <t>997221845</t>
  </si>
  <si>
    <t>Poplatek za uložení na skládce (skládkovné) odpadu asfaltového bez dehtu kód odpadu 170 302</t>
  </si>
  <si>
    <t>-1130387777</t>
  </si>
  <si>
    <t>14,74+15,168</t>
  </si>
  <si>
    <t>156</t>
  </si>
  <si>
    <t>997221855</t>
  </si>
  <si>
    <t>Poplatek za uložení na skládce (skládkovné) zeminy a kameniva kód odpadu 170 504</t>
  </si>
  <si>
    <t>800276350</t>
  </si>
  <si>
    <t>998</t>
  </si>
  <si>
    <t>Přesun hmot</t>
  </si>
  <si>
    <t>90</t>
  </si>
  <si>
    <t>998225111</t>
  </si>
  <si>
    <t>Přesun hmot pro pozemní komunikace s krytem z kamene, monolitickým betonovým nebo živičným</t>
  </si>
  <si>
    <t>756375036</t>
  </si>
  <si>
    <t>PSV</t>
  </si>
  <si>
    <t>Práce a dodávky PSV</t>
  </si>
  <si>
    <t>767</t>
  </si>
  <si>
    <t>Konstrukce zámečnické</t>
  </si>
  <si>
    <t>144</t>
  </si>
  <si>
    <t>767161813</t>
  </si>
  <si>
    <t>Demontáž zábradlí rovného nerozebíratelného hmotnosti 1m zábradlí do 20 kg</t>
  </si>
  <si>
    <t>-77336578</t>
  </si>
  <si>
    <t>VRN</t>
  </si>
  <si>
    <t>Vedlejší rozpočtové náklady</t>
  </si>
  <si>
    <t>VRN1</t>
  </si>
  <si>
    <t>Průzkumné, geodetické a projektové práce</t>
  </si>
  <si>
    <t>122</t>
  </si>
  <si>
    <t>011514000</t>
  </si>
  <si>
    <t>Stavebně-statický průzkum</t>
  </si>
  <si>
    <t>Kč</t>
  </si>
  <si>
    <t>1024</t>
  </si>
  <si>
    <t>-393482966</t>
  </si>
  <si>
    <t>123</t>
  </si>
  <si>
    <t>012203000</t>
  </si>
  <si>
    <t>Geodetické práce při provádění stavby</t>
  </si>
  <si>
    <t>1245281989</t>
  </si>
  <si>
    <t>124</t>
  </si>
  <si>
    <t>012303000</t>
  </si>
  <si>
    <t>Geodetické práce po výstavbě</t>
  </si>
  <si>
    <t>2136186865</t>
  </si>
  <si>
    <t>125</t>
  </si>
  <si>
    <t>013254000</t>
  </si>
  <si>
    <t>Dokumentace skutečného provedení stavby</t>
  </si>
  <si>
    <t>661895748</t>
  </si>
  <si>
    <t>126</t>
  </si>
  <si>
    <t>013294000</t>
  </si>
  <si>
    <t>Ostatní dokumentace</t>
  </si>
  <si>
    <t>-1904333347</t>
  </si>
  <si>
    <t>VRN3</t>
  </si>
  <si>
    <t>Zařízení staveniště</t>
  </si>
  <si>
    <t>127</t>
  </si>
  <si>
    <t>030001000</t>
  </si>
  <si>
    <t>824537550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</si>
</sst>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/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ht="18.48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33</v>
      </c>
      <c r="AO16" s="19"/>
      <c r="AP16" s="19"/>
      <c r="AQ16" s="19"/>
      <c r="AR16" s="17"/>
      <c r="BE16" s="28"/>
      <c r="BS16" s="14" t="s">
        <v>4</v>
      </c>
    </row>
    <row r="17" ht="18.48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35</v>
      </c>
      <c r="AO17" s="19"/>
      <c r="AP17" s="19"/>
      <c r="AQ17" s="19"/>
      <c r="AR17" s="17"/>
      <c r="BE17" s="28"/>
      <c r="BS17" s="14" t="s">
        <v>36</v>
      </c>
    </row>
    <row r="18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ht="12" customHeight="1">
      <c r="B19" s="18"/>
      <c r="C19" s="19"/>
      <c r="D19" s="29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33</v>
      </c>
      <c r="AO19" s="19"/>
      <c r="AP19" s="19"/>
      <c r="AQ19" s="19"/>
      <c r="AR19" s="17"/>
      <c r="BE19" s="28"/>
      <c r="BS19" s="14" t="s">
        <v>6</v>
      </c>
    </row>
    <row r="20" ht="18.48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35</v>
      </c>
      <c r="AO20" s="19"/>
      <c r="AP20" s="19"/>
      <c r="AQ20" s="19"/>
      <c r="AR20" s="17"/>
      <c r="BE20" s="28"/>
      <c r="BS20" s="14" t="s">
        <v>36</v>
      </c>
    </row>
    <row r="2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ht="12" customHeight="1">
      <c r="B22" s="18"/>
      <c r="C22" s="19"/>
      <c r="D22" s="29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25.92" customHeight="1"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40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41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42</v>
      </c>
      <c r="AL28" s="41"/>
      <c r="AM28" s="41"/>
      <c r="AN28" s="41"/>
      <c r="AO28" s="41"/>
      <c r="AP28" s="36"/>
      <c r="AQ28" s="36"/>
      <c r="AR28" s="40"/>
      <c r="BE28" s="28"/>
    </row>
    <row r="29" s="2" customFormat="1" ht="14.4" customHeight="1">
      <c r="B29" s="42"/>
      <c r="C29" s="43"/>
      <c r="D29" s="29" t="s">
        <v>43</v>
      </c>
      <c r="E29" s="43"/>
      <c r="F29" s="29" t="s">
        <v>44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 2)</f>
        <v>0</v>
      </c>
      <c r="AL29" s="43"/>
      <c r="AM29" s="43"/>
      <c r="AN29" s="43"/>
      <c r="AO29" s="43"/>
      <c r="AP29" s="43"/>
      <c r="AQ29" s="43"/>
      <c r="AR29" s="46"/>
      <c r="BE29" s="47"/>
    </row>
    <row r="30" s="2" customFormat="1" ht="14.4" customHeight="1">
      <c r="B30" s="42"/>
      <c r="C30" s="43"/>
      <c r="D30" s="43"/>
      <c r="E30" s="43"/>
      <c r="F30" s="29" t="s">
        <v>45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 2)</f>
        <v>0</v>
      </c>
      <c r="AL30" s="43"/>
      <c r="AM30" s="43"/>
      <c r="AN30" s="43"/>
      <c r="AO30" s="43"/>
      <c r="AP30" s="43"/>
      <c r="AQ30" s="43"/>
      <c r="AR30" s="46"/>
      <c r="BE30" s="47"/>
    </row>
    <row r="31" hidden="1" s="2" customFormat="1" ht="14.4" customHeight="1">
      <c r="B31" s="42"/>
      <c r="C31" s="43"/>
      <c r="D31" s="43"/>
      <c r="E31" s="43"/>
      <c r="F31" s="29" t="s">
        <v>46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hidden="1" s="2" customFormat="1" ht="14.4" customHeight="1">
      <c r="B32" s="42"/>
      <c r="C32" s="43"/>
      <c r="D32" s="43"/>
      <c r="E32" s="43"/>
      <c r="F32" s="29" t="s">
        <v>47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hidden="1" s="2" customFormat="1" ht="14.4" customHeight="1">
      <c r="B33" s="42"/>
      <c r="C33" s="43"/>
      <c r="D33" s="43"/>
      <c r="E33" s="43"/>
      <c r="F33" s="29" t="s">
        <v>48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="1" customFormat="1" ht="25.92" customHeight="1">
      <c r="B35" s="35"/>
      <c r="C35" s="48"/>
      <c r="D35" s="49" t="s">
        <v>49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50</v>
      </c>
      <c r="U35" s="50"/>
      <c r="V35" s="50"/>
      <c r="W35" s="50"/>
      <c r="X35" s="52" t="s">
        <v>51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1" customFormat="1" ht="14.4" customHeight="1">
      <c r="B49" s="35"/>
      <c r="C49" s="36"/>
      <c r="D49" s="55" t="s">
        <v>52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53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1" customFormat="1">
      <c r="B60" s="35"/>
      <c r="C60" s="36"/>
      <c r="D60" s="57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55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54</v>
      </c>
      <c r="AI60" s="38"/>
      <c r="AJ60" s="38"/>
      <c r="AK60" s="38"/>
      <c r="AL60" s="38"/>
      <c r="AM60" s="57" t="s">
        <v>55</v>
      </c>
      <c r="AN60" s="38"/>
      <c r="AO60" s="38"/>
      <c r="AP60" s="36"/>
      <c r="AQ60" s="36"/>
      <c r="AR60" s="40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1" customFormat="1">
      <c r="B64" s="35"/>
      <c r="C64" s="36"/>
      <c r="D64" s="55" t="s">
        <v>56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57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1" customFormat="1">
      <c r="B75" s="35"/>
      <c r="C75" s="36"/>
      <c r="D75" s="57" t="s">
        <v>54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55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54</v>
      </c>
      <c r="AI75" s="38"/>
      <c r="AJ75" s="38"/>
      <c r="AK75" s="38"/>
      <c r="AL75" s="38"/>
      <c r="AM75" s="57" t="s">
        <v>55</v>
      </c>
      <c r="AN75" s="38"/>
      <c r="AO75" s="38"/>
      <c r="AP75" s="36"/>
      <c r="AQ75" s="36"/>
      <c r="AR75" s="40"/>
    </row>
    <row r="76" s="1" customFormat="1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="1" customFormat="1" ht="6.96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="1" customFormat="1" ht="6.96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="1" customFormat="1" ht="24.96" customHeight="1">
      <c r="B82" s="35"/>
      <c r="C82" s="20" t="s">
        <v>58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="1" customFormat="1" ht="6.96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P182018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="4" customFormat="1" ht="36.96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Parkování K+R u ZŠ Boženy Němcové a ZŠ Pionýrů, Sokolov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71" t="str">
        <f>IF(AN8= "","",AN8)</f>
        <v>20. 2. 2019</v>
      </c>
      <c r="AN87" s="71"/>
      <c r="AO87" s="36"/>
      <c r="AP87" s="36"/>
      <c r="AQ87" s="36"/>
      <c r="AR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="1" customFormat="1" ht="15.15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3" t="str">
        <f>IF(E11= "","",E11)</f>
        <v>Město Sokolov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72" t="str">
        <f>IF(E17="","",E17)</f>
        <v>GEOprojectKV s.r.o.</v>
      </c>
      <c r="AN89" s="63"/>
      <c r="AO89" s="63"/>
      <c r="AP89" s="63"/>
      <c r="AQ89" s="36"/>
      <c r="AR89" s="40"/>
      <c r="AS89" s="73" t="s">
        <v>59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="1" customFormat="1" ht="15.15" customHeight="1"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63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72" t="str">
        <f>IF(E20="","",E20)</f>
        <v>GEOprojectKV s.r.o.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="1" customFormat="1" ht="29.28" customHeight="1">
      <c r="B92" s="35"/>
      <c r="C92" s="85" t="s">
        <v>60</v>
      </c>
      <c r="D92" s="86"/>
      <c r="E92" s="86"/>
      <c r="F92" s="86"/>
      <c r="G92" s="86"/>
      <c r="H92" s="87"/>
      <c r="I92" s="88" t="s">
        <v>61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62</v>
      </c>
      <c r="AH92" s="86"/>
      <c r="AI92" s="86"/>
      <c r="AJ92" s="86"/>
      <c r="AK92" s="86"/>
      <c r="AL92" s="86"/>
      <c r="AM92" s="86"/>
      <c r="AN92" s="88" t="s">
        <v>63</v>
      </c>
      <c r="AO92" s="86"/>
      <c r="AP92" s="90"/>
      <c r="AQ92" s="91" t="s">
        <v>64</v>
      </c>
      <c r="AR92" s="40"/>
      <c r="AS92" s="92" t="s">
        <v>65</v>
      </c>
      <c r="AT92" s="93" t="s">
        <v>66</v>
      </c>
      <c r="AU92" s="93" t="s">
        <v>67</v>
      </c>
      <c r="AV92" s="93" t="s">
        <v>68</v>
      </c>
      <c r="AW92" s="93" t="s">
        <v>69</v>
      </c>
      <c r="AX92" s="93" t="s">
        <v>70</v>
      </c>
      <c r="AY92" s="93" t="s">
        <v>71</v>
      </c>
      <c r="AZ92" s="93" t="s">
        <v>72</v>
      </c>
      <c r="BA92" s="93" t="s">
        <v>73</v>
      </c>
      <c r="BB92" s="93" t="s">
        <v>74</v>
      </c>
      <c r="BC92" s="93" t="s">
        <v>75</v>
      </c>
      <c r="BD92" s="94" t="s">
        <v>76</v>
      </c>
    </row>
    <row r="93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="5" customFormat="1" ht="32.4" customHeight="1">
      <c r="B94" s="98"/>
      <c r="C94" s="99" t="s">
        <v>77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ROUND(AG95,2)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ROUND(AS95,2)</f>
        <v>0</v>
      </c>
      <c r="AT94" s="106">
        <f>ROUND(SUM(AV94:AW94),2)</f>
        <v>0</v>
      </c>
      <c r="AU94" s="107">
        <f>ROUND(AU95,5)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ROUND(AZ95,2)</f>
        <v>0</v>
      </c>
      <c r="BA94" s="106">
        <f>ROUND(BA95,2)</f>
        <v>0</v>
      </c>
      <c r="BB94" s="106">
        <f>ROUND(BB95,2)</f>
        <v>0</v>
      </c>
      <c r="BC94" s="106">
        <f>ROUND(BC95,2)</f>
        <v>0</v>
      </c>
      <c r="BD94" s="108">
        <f>ROUND(BD95,2)</f>
        <v>0</v>
      </c>
      <c r="BS94" s="109" t="s">
        <v>78</v>
      </c>
      <c r="BT94" s="109" t="s">
        <v>79</v>
      </c>
      <c r="BU94" s="110" t="s">
        <v>80</v>
      </c>
      <c r="BV94" s="109" t="s">
        <v>81</v>
      </c>
      <c r="BW94" s="109" t="s">
        <v>5</v>
      </c>
      <c r="BX94" s="109" t="s">
        <v>82</v>
      </c>
      <c r="CL94" s="109" t="s">
        <v>1</v>
      </c>
    </row>
    <row r="95" s="6" customFormat="1" ht="27" customHeight="1">
      <c r="A95" s="111" t="s">
        <v>83</v>
      </c>
      <c r="B95" s="112"/>
      <c r="C95" s="113"/>
      <c r="D95" s="114" t="s">
        <v>84</v>
      </c>
      <c r="E95" s="114"/>
      <c r="F95" s="114"/>
      <c r="G95" s="114"/>
      <c r="H95" s="114"/>
      <c r="I95" s="115"/>
      <c r="J95" s="114" t="s">
        <v>85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'SO 102 - Komunikace a zpe...'!J30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86</v>
      </c>
      <c r="AR95" s="118"/>
      <c r="AS95" s="119">
        <v>0</v>
      </c>
      <c r="AT95" s="120">
        <f>ROUND(SUM(AV95:AW95),2)</f>
        <v>0</v>
      </c>
      <c r="AU95" s="121">
        <f>'SO 102 - Komunikace a zpe...'!P127</f>
        <v>0</v>
      </c>
      <c r="AV95" s="120">
        <f>'SO 102 - Komunikace a zpe...'!J33</f>
        <v>0</v>
      </c>
      <c r="AW95" s="120">
        <f>'SO 102 - Komunikace a zpe...'!J34</f>
        <v>0</v>
      </c>
      <c r="AX95" s="120">
        <f>'SO 102 - Komunikace a zpe...'!J35</f>
        <v>0</v>
      </c>
      <c r="AY95" s="120">
        <f>'SO 102 - Komunikace a zpe...'!J36</f>
        <v>0</v>
      </c>
      <c r="AZ95" s="120">
        <f>'SO 102 - Komunikace a zpe...'!F33</f>
        <v>0</v>
      </c>
      <c r="BA95" s="120">
        <f>'SO 102 - Komunikace a zpe...'!F34</f>
        <v>0</v>
      </c>
      <c r="BB95" s="120">
        <f>'SO 102 - Komunikace a zpe...'!F35</f>
        <v>0</v>
      </c>
      <c r="BC95" s="120">
        <f>'SO 102 - Komunikace a zpe...'!F36</f>
        <v>0</v>
      </c>
      <c r="BD95" s="122">
        <f>'SO 102 - Komunikace a zpe...'!F37</f>
        <v>0</v>
      </c>
      <c r="BT95" s="123" t="s">
        <v>87</v>
      </c>
      <c r="BV95" s="123" t="s">
        <v>81</v>
      </c>
      <c r="BW95" s="123" t="s">
        <v>88</v>
      </c>
      <c r="BX95" s="123" t="s">
        <v>5</v>
      </c>
      <c r="CL95" s="123" t="s">
        <v>1</v>
      </c>
      <c r="CM95" s="123" t="s">
        <v>89</v>
      </c>
    </row>
    <row r="96" s="1" customFormat="1" ht="30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</row>
    <row r="97" s="1" customFormat="1" ht="6.96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40"/>
    </row>
  </sheetData>
  <sheetProtection sheet="1" formatColumns="0" formatRows="0" objects="1" scenarios="1" spinCount="100000" saltValue="iqmiGtxUWMFniszNJbT9u7kF5e+BTa94X/z1TrKc8h3vvao4mxiME7DaaA/wN5mmKKyq8WCCaUtHNtUyGM12LQ==" hashValue="5wAwrojIKwikqwAw7P04APf6nPkwEzA1lBnQhvX9X7UjFYoYowp5FaFPa9gyFbGTaz2U7uFpIKF9ibn8BzJGT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SO 102 - Komunikace a zp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4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88</v>
      </c>
    </row>
    <row r="3" ht="6.96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7"/>
      <c r="AT3" s="14" t="s">
        <v>89</v>
      </c>
    </row>
    <row r="4" ht="24.96" customHeight="1">
      <c r="B4" s="17"/>
      <c r="D4" s="128" t="s">
        <v>90</v>
      </c>
      <c r="L4" s="17"/>
      <c r="M4" s="129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30" t="s">
        <v>16</v>
      </c>
      <c r="L6" s="17"/>
    </row>
    <row r="7" ht="16.5" customHeight="1">
      <c r="B7" s="17"/>
      <c r="E7" s="131" t="str">
        <f>'Rekapitulace stavby'!K6</f>
        <v>Parkování K+R u ZŠ Boženy Němcové a ZŠ Pionýrů, Sokolov</v>
      </c>
      <c r="F7" s="130"/>
      <c r="G7" s="130"/>
      <c r="H7" s="130"/>
      <c r="L7" s="17"/>
    </row>
    <row r="8" s="1" customFormat="1" ht="12" customHeight="1">
      <c r="B8" s="40"/>
      <c r="D8" s="130" t="s">
        <v>91</v>
      </c>
      <c r="I8" s="132"/>
      <c r="L8" s="40"/>
    </row>
    <row r="9" s="1" customFormat="1" ht="36.96" customHeight="1">
      <c r="B9" s="40"/>
      <c r="E9" s="133" t="s">
        <v>92</v>
      </c>
      <c r="F9" s="1"/>
      <c r="G9" s="1"/>
      <c r="H9" s="1"/>
      <c r="I9" s="132"/>
      <c r="L9" s="40"/>
    </row>
    <row r="10" s="1" customFormat="1">
      <c r="B10" s="40"/>
      <c r="I10" s="132"/>
      <c r="L10" s="40"/>
    </row>
    <row r="11" s="1" customFormat="1" ht="12" customHeight="1">
      <c r="B11" s="40"/>
      <c r="D11" s="130" t="s">
        <v>18</v>
      </c>
      <c r="F11" s="134" t="s">
        <v>1</v>
      </c>
      <c r="I11" s="135" t="s">
        <v>19</v>
      </c>
      <c r="J11" s="134" t="s">
        <v>1</v>
      </c>
      <c r="L11" s="40"/>
    </row>
    <row r="12" s="1" customFormat="1" ht="12" customHeight="1">
      <c r="B12" s="40"/>
      <c r="D12" s="130" t="s">
        <v>20</v>
      </c>
      <c r="F12" s="134" t="s">
        <v>93</v>
      </c>
      <c r="I12" s="135" t="s">
        <v>22</v>
      </c>
      <c r="J12" s="136" t="str">
        <f>'Rekapitulace stavby'!AN8</f>
        <v>20. 2. 2019</v>
      </c>
      <c r="L12" s="40"/>
    </row>
    <row r="13" s="1" customFormat="1" ht="10.8" customHeight="1">
      <c r="B13" s="40"/>
      <c r="I13" s="132"/>
      <c r="L13" s="40"/>
    </row>
    <row r="14" s="1" customFormat="1" ht="12" customHeight="1">
      <c r="B14" s="40"/>
      <c r="D14" s="130" t="s">
        <v>24</v>
      </c>
      <c r="I14" s="135" t="s">
        <v>25</v>
      </c>
      <c r="J14" s="134" t="s">
        <v>26</v>
      </c>
      <c r="L14" s="40"/>
    </row>
    <row r="15" s="1" customFormat="1" ht="18" customHeight="1">
      <c r="B15" s="40"/>
      <c r="E15" s="134" t="s">
        <v>27</v>
      </c>
      <c r="I15" s="135" t="s">
        <v>28</v>
      </c>
      <c r="J15" s="134" t="s">
        <v>29</v>
      </c>
      <c r="L15" s="40"/>
    </row>
    <row r="16" s="1" customFormat="1" ht="6.96" customHeight="1">
      <c r="B16" s="40"/>
      <c r="I16" s="132"/>
      <c r="L16" s="40"/>
    </row>
    <row r="17" s="1" customFormat="1" ht="12" customHeight="1">
      <c r="B17" s="40"/>
      <c r="D17" s="130" t="s">
        <v>30</v>
      </c>
      <c r="I17" s="135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34"/>
      <c r="G18" s="134"/>
      <c r="H18" s="134"/>
      <c r="I18" s="135" t="s">
        <v>28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32"/>
      <c r="L19" s="40"/>
    </row>
    <row r="20" s="1" customFormat="1" ht="12" customHeight="1">
      <c r="B20" s="40"/>
      <c r="D20" s="130" t="s">
        <v>32</v>
      </c>
      <c r="I20" s="135" t="s">
        <v>25</v>
      </c>
      <c r="J20" s="134" t="s">
        <v>33</v>
      </c>
      <c r="L20" s="40"/>
    </row>
    <row r="21" s="1" customFormat="1" ht="18" customHeight="1">
      <c r="B21" s="40"/>
      <c r="E21" s="134" t="s">
        <v>34</v>
      </c>
      <c r="I21" s="135" t="s">
        <v>28</v>
      </c>
      <c r="J21" s="134" t="s">
        <v>35</v>
      </c>
      <c r="L21" s="40"/>
    </row>
    <row r="22" s="1" customFormat="1" ht="6.96" customHeight="1">
      <c r="B22" s="40"/>
      <c r="I22" s="132"/>
      <c r="L22" s="40"/>
    </row>
    <row r="23" s="1" customFormat="1" ht="12" customHeight="1">
      <c r="B23" s="40"/>
      <c r="D23" s="130" t="s">
        <v>37</v>
      </c>
      <c r="I23" s="135" t="s">
        <v>25</v>
      </c>
      <c r="J23" s="134" t="s">
        <v>33</v>
      </c>
      <c r="L23" s="40"/>
    </row>
    <row r="24" s="1" customFormat="1" ht="18" customHeight="1">
      <c r="B24" s="40"/>
      <c r="E24" s="134" t="s">
        <v>34</v>
      </c>
      <c r="I24" s="135" t="s">
        <v>28</v>
      </c>
      <c r="J24" s="134" t="s">
        <v>35</v>
      </c>
      <c r="L24" s="40"/>
    </row>
    <row r="25" s="1" customFormat="1" ht="6.96" customHeight="1">
      <c r="B25" s="40"/>
      <c r="I25" s="132"/>
      <c r="L25" s="40"/>
    </row>
    <row r="26" s="1" customFormat="1" ht="12" customHeight="1">
      <c r="B26" s="40"/>
      <c r="D26" s="130" t="s">
        <v>38</v>
      </c>
      <c r="I26" s="132"/>
      <c r="L26" s="40"/>
    </row>
    <row r="27" s="7" customFormat="1" ht="16.5" customHeight="1">
      <c r="B27" s="137"/>
      <c r="E27" s="138" t="s">
        <v>1</v>
      </c>
      <c r="F27" s="138"/>
      <c r="G27" s="138"/>
      <c r="H27" s="138"/>
      <c r="I27" s="139"/>
      <c r="L27" s="137"/>
    </row>
    <row r="28" s="1" customFormat="1" ht="6.96" customHeight="1">
      <c r="B28" s="40"/>
      <c r="I28" s="132"/>
      <c r="L28" s="40"/>
    </row>
    <row r="29" s="1" customFormat="1" ht="6.96" customHeight="1">
      <c r="B29" s="40"/>
      <c r="D29" s="75"/>
      <c r="E29" s="75"/>
      <c r="F29" s="75"/>
      <c r="G29" s="75"/>
      <c r="H29" s="75"/>
      <c r="I29" s="140"/>
      <c r="J29" s="75"/>
      <c r="K29" s="75"/>
      <c r="L29" s="40"/>
    </row>
    <row r="30" s="1" customFormat="1" ht="25.44" customHeight="1">
      <c r="B30" s="40"/>
      <c r="D30" s="141" t="s">
        <v>39</v>
      </c>
      <c r="I30" s="132"/>
      <c r="J30" s="142">
        <f>ROUND(J127, 2)</f>
        <v>0</v>
      </c>
      <c r="L30" s="40"/>
    </row>
    <row r="31" s="1" customFormat="1" ht="6.96" customHeight="1">
      <c r="B31" s="40"/>
      <c r="D31" s="75"/>
      <c r="E31" s="75"/>
      <c r="F31" s="75"/>
      <c r="G31" s="75"/>
      <c r="H31" s="75"/>
      <c r="I31" s="140"/>
      <c r="J31" s="75"/>
      <c r="K31" s="75"/>
      <c r="L31" s="40"/>
    </row>
    <row r="32" s="1" customFormat="1" ht="14.4" customHeight="1">
      <c r="B32" s="40"/>
      <c r="F32" s="143" t="s">
        <v>41</v>
      </c>
      <c r="I32" s="144" t="s">
        <v>40</v>
      </c>
      <c r="J32" s="143" t="s">
        <v>42</v>
      </c>
      <c r="L32" s="40"/>
    </row>
    <row r="33" s="1" customFormat="1" ht="14.4" customHeight="1">
      <c r="B33" s="40"/>
      <c r="D33" s="145" t="s">
        <v>43</v>
      </c>
      <c r="E33" s="130" t="s">
        <v>44</v>
      </c>
      <c r="F33" s="146">
        <f>ROUND((SUM(BE127:BE221)),  2)</f>
        <v>0</v>
      </c>
      <c r="I33" s="147">
        <v>0.20999999999999999</v>
      </c>
      <c r="J33" s="146">
        <f>ROUND(((SUM(BE127:BE221))*I33),  2)</f>
        <v>0</v>
      </c>
      <c r="L33" s="40"/>
    </row>
    <row r="34" s="1" customFormat="1" ht="14.4" customHeight="1">
      <c r="B34" s="40"/>
      <c r="E34" s="130" t="s">
        <v>45</v>
      </c>
      <c r="F34" s="146">
        <f>ROUND((SUM(BF127:BF221)),  2)</f>
        <v>0</v>
      </c>
      <c r="I34" s="147">
        <v>0.14999999999999999</v>
      </c>
      <c r="J34" s="146">
        <f>ROUND(((SUM(BF127:BF221))*I34),  2)</f>
        <v>0</v>
      </c>
      <c r="L34" s="40"/>
    </row>
    <row r="35" hidden="1" s="1" customFormat="1" ht="14.4" customHeight="1">
      <c r="B35" s="40"/>
      <c r="E35" s="130" t="s">
        <v>46</v>
      </c>
      <c r="F35" s="146">
        <f>ROUND((SUM(BG127:BG221)),  2)</f>
        <v>0</v>
      </c>
      <c r="I35" s="147">
        <v>0.20999999999999999</v>
      </c>
      <c r="J35" s="146">
        <f>0</f>
        <v>0</v>
      </c>
      <c r="L35" s="40"/>
    </row>
    <row r="36" hidden="1" s="1" customFormat="1" ht="14.4" customHeight="1">
      <c r="B36" s="40"/>
      <c r="E36" s="130" t="s">
        <v>47</v>
      </c>
      <c r="F36" s="146">
        <f>ROUND((SUM(BH127:BH221)),  2)</f>
        <v>0</v>
      </c>
      <c r="I36" s="147">
        <v>0.14999999999999999</v>
      </c>
      <c r="J36" s="146">
        <f>0</f>
        <v>0</v>
      </c>
      <c r="L36" s="40"/>
    </row>
    <row r="37" hidden="1" s="1" customFormat="1" ht="14.4" customHeight="1">
      <c r="B37" s="40"/>
      <c r="E37" s="130" t="s">
        <v>48</v>
      </c>
      <c r="F37" s="146">
        <f>ROUND((SUM(BI127:BI221)),  2)</f>
        <v>0</v>
      </c>
      <c r="I37" s="147">
        <v>0</v>
      </c>
      <c r="J37" s="146">
        <f>0</f>
        <v>0</v>
      </c>
      <c r="L37" s="40"/>
    </row>
    <row r="38" s="1" customFormat="1" ht="6.96" customHeight="1">
      <c r="B38" s="40"/>
      <c r="I38" s="132"/>
      <c r="L38" s="40"/>
    </row>
    <row r="39" s="1" customFormat="1" ht="25.44" customHeight="1">
      <c r="B39" s="40"/>
      <c r="C39" s="148"/>
      <c r="D39" s="149" t="s">
        <v>49</v>
      </c>
      <c r="E39" s="150"/>
      <c r="F39" s="150"/>
      <c r="G39" s="151" t="s">
        <v>50</v>
      </c>
      <c r="H39" s="152" t="s">
        <v>51</v>
      </c>
      <c r="I39" s="153"/>
      <c r="J39" s="154">
        <f>SUM(J30:J37)</f>
        <v>0</v>
      </c>
      <c r="K39" s="155"/>
      <c r="L39" s="40"/>
    </row>
    <row r="40" s="1" customFormat="1" ht="14.4" customHeight="1">
      <c r="B40" s="40"/>
      <c r="I40" s="132"/>
      <c r="L40" s="40"/>
    </row>
    <row r="41" ht="14.4" customHeight="1">
      <c r="B41" s="17"/>
      <c r="L41" s="17"/>
    </row>
    <row r="42" ht="14.4" customHeight="1">
      <c r="B42" s="17"/>
      <c r="L42" s="17"/>
    </row>
    <row r="43" ht="14.4" customHeight="1">
      <c r="B43" s="17"/>
      <c r="L43" s="17"/>
    </row>
    <row r="44" ht="14.4" customHeight="1">
      <c r="B44" s="17"/>
      <c r="L44" s="17"/>
    </row>
    <row r="45" ht="14.4" customHeight="1">
      <c r="B45" s="17"/>
      <c r="L45" s="17"/>
    </row>
    <row r="46" ht="14.4" customHeight="1">
      <c r="B46" s="17"/>
      <c r="L46" s="17"/>
    </row>
    <row r="47" ht="14.4" customHeight="1">
      <c r="B47" s="17"/>
      <c r="L47" s="17"/>
    </row>
    <row r="48" ht="14.4" customHeight="1">
      <c r="B48" s="17"/>
      <c r="L48" s="17"/>
    </row>
    <row r="49" ht="14.4" customHeight="1">
      <c r="B49" s="17"/>
      <c r="L49" s="17"/>
    </row>
    <row r="50" s="1" customFormat="1" ht="14.4" customHeight="1">
      <c r="B50" s="40"/>
      <c r="D50" s="156" t="s">
        <v>52</v>
      </c>
      <c r="E50" s="157"/>
      <c r="F50" s="157"/>
      <c r="G50" s="156" t="s">
        <v>53</v>
      </c>
      <c r="H50" s="157"/>
      <c r="I50" s="158"/>
      <c r="J50" s="157"/>
      <c r="K50" s="157"/>
      <c r="L50" s="4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1" customFormat="1">
      <c r="B61" s="40"/>
      <c r="D61" s="159" t="s">
        <v>54</v>
      </c>
      <c r="E61" s="160"/>
      <c r="F61" s="161" t="s">
        <v>55</v>
      </c>
      <c r="G61" s="159" t="s">
        <v>54</v>
      </c>
      <c r="H61" s="160"/>
      <c r="I61" s="162"/>
      <c r="J61" s="163" t="s">
        <v>55</v>
      </c>
      <c r="K61" s="160"/>
      <c r="L61" s="40"/>
    </row>
    <row r="62">
      <c r="B62" s="17"/>
      <c r="L62" s="17"/>
    </row>
    <row r="63">
      <c r="B63" s="17"/>
      <c r="L63" s="17"/>
    </row>
    <row r="64">
      <c r="B64" s="17"/>
      <c r="L64" s="17"/>
    </row>
    <row r="65" s="1" customFormat="1">
      <c r="B65" s="40"/>
      <c r="D65" s="156" t="s">
        <v>56</v>
      </c>
      <c r="E65" s="157"/>
      <c r="F65" s="157"/>
      <c r="G65" s="156" t="s">
        <v>57</v>
      </c>
      <c r="H65" s="157"/>
      <c r="I65" s="158"/>
      <c r="J65" s="157"/>
      <c r="K65" s="157"/>
      <c r="L65" s="40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1" customFormat="1">
      <c r="B76" s="40"/>
      <c r="D76" s="159" t="s">
        <v>54</v>
      </c>
      <c r="E76" s="160"/>
      <c r="F76" s="161" t="s">
        <v>55</v>
      </c>
      <c r="G76" s="159" t="s">
        <v>54</v>
      </c>
      <c r="H76" s="160"/>
      <c r="I76" s="162"/>
      <c r="J76" s="163" t="s">
        <v>55</v>
      </c>
      <c r="K76" s="160"/>
      <c r="L76" s="40"/>
    </row>
    <row r="77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0"/>
    </row>
    <row r="81" s="1" customFormat="1" ht="6.96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0"/>
    </row>
    <row r="82" s="1" customFormat="1" ht="24.96" customHeight="1">
      <c r="B82" s="35"/>
      <c r="C82" s="20" t="s">
        <v>94</v>
      </c>
      <c r="D82" s="36"/>
      <c r="E82" s="36"/>
      <c r="F82" s="36"/>
      <c r="G82" s="36"/>
      <c r="H82" s="36"/>
      <c r="I82" s="132"/>
      <c r="J82" s="36"/>
      <c r="K82" s="36"/>
      <c r="L82" s="40"/>
    </row>
    <row r="83" s="1" customFormat="1" ht="6.96" customHeight="1">
      <c r="B83" s="35"/>
      <c r="C83" s="36"/>
      <c r="D83" s="36"/>
      <c r="E83" s="36"/>
      <c r="F83" s="36"/>
      <c r="G83" s="36"/>
      <c r="H83" s="36"/>
      <c r="I83" s="132"/>
      <c r="J83" s="36"/>
      <c r="K83" s="36"/>
      <c r="L83" s="40"/>
    </row>
    <row r="84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2"/>
      <c r="J84" s="36"/>
      <c r="K84" s="36"/>
      <c r="L84" s="40"/>
    </row>
    <row r="85" s="1" customFormat="1" ht="16.5" customHeight="1">
      <c r="B85" s="35"/>
      <c r="C85" s="36"/>
      <c r="D85" s="36"/>
      <c r="E85" s="170" t="str">
        <f>E7</f>
        <v>Parkování K+R u ZŠ Boženy Němcové a ZŠ Pionýrů, Sokolov</v>
      </c>
      <c r="F85" s="29"/>
      <c r="G85" s="29"/>
      <c r="H85" s="29"/>
      <c r="I85" s="132"/>
      <c r="J85" s="36"/>
      <c r="K85" s="36"/>
      <c r="L85" s="40"/>
    </row>
    <row r="86" s="1" customFormat="1" ht="12" customHeight="1">
      <c r="B86" s="35"/>
      <c r="C86" s="29" t="s">
        <v>91</v>
      </c>
      <c r="D86" s="36"/>
      <c r="E86" s="36"/>
      <c r="F86" s="36"/>
      <c r="G86" s="36"/>
      <c r="H86" s="36"/>
      <c r="I86" s="132"/>
      <c r="J86" s="36"/>
      <c r="K86" s="36"/>
      <c r="L86" s="40"/>
    </row>
    <row r="87" s="1" customFormat="1" ht="16.5" customHeight="1">
      <c r="B87" s="35"/>
      <c r="C87" s="36"/>
      <c r="D87" s="36"/>
      <c r="E87" s="68" t="str">
        <f>E9</f>
        <v>SO 102 - Komunikace a zpevněné plochy v ulici Boženy Němcové</v>
      </c>
      <c r="F87" s="36"/>
      <c r="G87" s="36"/>
      <c r="H87" s="36"/>
      <c r="I87" s="132"/>
      <c r="J87" s="36"/>
      <c r="K87" s="36"/>
      <c r="L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132"/>
      <c r="J88" s="36"/>
      <c r="K88" s="36"/>
      <c r="L88" s="40"/>
    </row>
    <row r="89" s="1" customFormat="1" ht="12" customHeight="1">
      <c r="B89" s="35"/>
      <c r="C89" s="29" t="s">
        <v>20</v>
      </c>
      <c r="D89" s="36"/>
      <c r="E89" s="36"/>
      <c r="F89" s="24" t="str">
        <f>F12</f>
        <v>Sokolov</v>
      </c>
      <c r="G89" s="36"/>
      <c r="H89" s="36"/>
      <c r="I89" s="135" t="s">
        <v>22</v>
      </c>
      <c r="J89" s="71" t="str">
        <f>IF(J12="","",J12)</f>
        <v>20. 2. 2019</v>
      </c>
      <c r="K89" s="36"/>
      <c r="L89" s="40"/>
    </row>
    <row r="90" s="1" customFormat="1" ht="6.96" customHeight="1">
      <c r="B90" s="35"/>
      <c r="C90" s="36"/>
      <c r="D90" s="36"/>
      <c r="E90" s="36"/>
      <c r="F90" s="36"/>
      <c r="G90" s="36"/>
      <c r="H90" s="36"/>
      <c r="I90" s="132"/>
      <c r="J90" s="36"/>
      <c r="K90" s="36"/>
      <c r="L90" s="40"/>
    </row>
    <row r="91" s="1" customFormat="1" ht="27.9" customHeight="1">
      <c r="B91" s="35"/>
      <c r="C91" s="29" t="s">
        <v>24</v>
      </c>
      <c r="D91" s="36"/>
      <c r="E91" s="36"/>
      <c r="F91" s="24" t="str">
        <f>E15</f>
        <v>Město Sokolov</v>
      </c>
      <c r="G91" s="36"/>
      <c r="H91" s="36"/>
      <c r="I91" s="135" t="s">
        <v>32</v>
      </c>
      <c r="J91" s="33" t="str">
        <f>E21</f>
        <v>GEOprojectKV s.r.o.</v>
      </c>
      <c r="K91" s="36"/>
      <c r="L91" s="40"/>
    </row>
    <row r="92" s="1" customFormat="1" ht="27.9" customHeight="1">
      <c r="B92" s="35"/>
      <c r="C92" s="29" t="s">
        <v>30</v>
      </c>
      <c r="D92" s="36"/>
      <c r="E92" s="36"/>
      <c r="F92" s="24" t="str">
        <f>IF(E18="","",E18)</f>
        <v>Vyplň údaj</v>
      </c>
      <c r="G92" s="36"/>
      <c r="H92" s="36"/>
      <c r="I92" s="135" t="s">
        <v>37</v>
      </c>
      <c r="J92" s="33" t="str">
        <f>E24</f>
        <v>GEOprojectKV s.r.o.</v>
      </c>
      <c r="K92" s="36"/>
      <c r="L92" s="40"/>
    </row>
    <row r="93" s="1" customFormat="1" ht="10.32" customHeight="1">
      <c r="B93" s="35"/>
      <c r="C93" s="36"/>
      <c r="D93" s="36"/>
      <c r="E93" s="36"/>
      <c r="F93" s="36"/>
      <c r="G93" s="36"/>
      <c r="H93" s="36"/>
      <c r="I93" s="132"/>
      <c r="J93" s="36"/>
      <c r="K93" s="36"/>
      <c r="L93" s="40"/>
    </row>
    <row r="94" s="1" customFormat="1" ht="29.28" customHeight="1">
      <c r="B94" s="35"/>
      <c r="C94" s="171" t="s">
        <v>95</v>
      </c>
      <c r="D94" s="172"/>
      <c r="E94" s="172"/>
      <c r="F94" s="172"/>
      <c r="G94" s="172"/>
      <c r="H94" s="172"/>
      <c r="I94" s="173"/>
      <c r="J94" s="174" t="s">
        <v>96</v>
      </c>
      <c r="K94" s="172"/>
      <c r="L94" s="40"/>
    </row>
    <row r="95" s="1" customFormat="1" ht="10.32" customHeight="1">
      <c r="B95" s="35"/>
      <c r="C95" s="36"/>
      <c r="D95" s="36"/>
      <c r="E95" s="36"/>
      <c r="F95" s="36"/>
      <c r="G95" s="36"/>
      <c r="H95" s="36"/>
      <c r="I95" s="132"/>
      <c r="J95" s="36"/>
      <c r="K95" s="36"/>
      <c r="L95" s="40"/>
    </row>
    <row r="96" s="1" customFormat="1" ht="22.8" customHeight="1">
      <c r="B96" s="35"/>
      <c r="C96" s="175" t="s">
        <v>97</v>
      </c>
      <c r="D96" s="36"/>
      <c r="E96" s="36"/>
      <c r="F96" s="36"/>
      <c r="G96" s="36"/>
      <c r="H96" s="36"/>
      <c r="I96" s="132"/>
      <c r="J96" s="102">
        <f>J127</f>
        <v>0</v>
      </c>
      <c r="K96" s="36"/>
      <c r="L96" s="40"/>
      <c r="AU96" s="14" t="s">
        <v>98</v>
      </c>
    </row>
    <row r="97" s="8" customFormat="1" ht="24.96" customHeight="1">
      <c r="B97" s="176"/>
      <c r="C97" s="177"/>
      <c r="D97" s="178" t="s">
        <v>99</v>
      </c>
      <c r="E97" s="179"/>
      <c r="F97" s="179"/>
      <c r="G97" s="179"/>
      <c r="H97" s="179"/>
      <c r="I97" s="180"/>
      <c r="J97" s="181">
        <f>J128</f>
        <v>0</v>
      </c>
      <c r="K97" s="177"/>
      <c r="L97" s="182"/>
    </row>
    <row r="98" s="9" customFormat="1" ht="19.92" customHeight="1">
      <c r="B98" s="183"/>
      <c r="C98" s="184"/>
      <c r="D98" s="185" t="s">
        <v>100</v>
      </c>
      <c r="E98" s="186"/>
      <c r="F98" s="186"/>
      <c r="G98" s="186"/>
      <c r="H98" s="186"/>
      <c r="I98" s="187"/>
      <c r="J98" s="188">
        <f>J129</f>
        <v>0</v>
      </c>
      <c r="K98" s="184"/>
      <c r="L98" s="189"/>
    </row>
    <row r="99" s="9" customFormat="1" ht="19.92" customHeight="1">
      <c r="B99" s="183"/>
      <c r="C99" s="184"/>
      <c r="D99" s="185" t="s">
        <v>101</v>
      </c>
      <c r="E99" s="186"/>
      <c r="F99" s="186"/>
      <c r="G99" s="186"/>
      <c r="H99" s="186"/>
      <c r="I99" s="187"/>
      <c r="J99" s="188">
        <f>J156</f>
        <v>0</v>
      </c>
      <c r="K99" s="184"/>
      <c r="L99" s="189"/>
    </row>
    <row r="100" s="9" customFormat="1" ht="19.92" customHeight="1">
      <c r="B100" s="183"/>
      <c r="C100" s="184"/>
      <c r="D100" s="185" t="s">
        <v>102</v>
      </c>
      <c r="E100" s="186"/>
      <c r="F100" s="186"/>
      <c r="G100" s="186"/>
      <c r="H100" s="186"/>
      <c r="I100" s="187"/>
      <c r="J100" s="188">
        <f>J171</f>
        <v>0</v>
      </c>
      <c r="K100" s="184"/>
      <c r="L100" s="189"/>
    </row>
    <row r="101" s="9" customFormat="1" ht="19.92" customHeight="1">
      <c r="B101" s="183"/>
      <c r="C101" s="184"/>
      <c r="D101" s="185" t="s">
        <v>103</v>
      </c>
      <c r="E101" s="186"/>
      <c r="F101" s="186"/>
      <c r="G101" s="186"/>
      <c r="H101" s="186"/>
      <c r="I101" s="187"/>
      <c r="J101" s="188">
        <f>J193</f>
        <v>0</v>
      </c>
      <c r="K101" s="184"/>
      <c r="L101" s="189"/>
    </row>
    <row r="102" s="9" customFormat="1" ht="19.92" customHeight="1">
      <c r="B102" s="183"/>
      <c r="C102" s="184"/>
      <c r="D102" s="185" t="s">
        <v>104</v>
      </c>
      <c r="E102" s="186"/>
      <c r="F102" s="186"/>
      <c r="G102" s="186"/>
      <c r="H102" s="186"/>
      <c r="I102" s="187"/>
      <c r="J102" s="188">
        <f>J208</f>
        <v>0</v>
      </c>
      <c r="K102" s="184"/>
      <c r="L102" s="189"/>
    </row>
    <row r="103" s="8" customFormat="1" ht="24.96" customHeight="1">
      <c r="B103" s="176"/>
      <c r="C103" s="177"/>
      <c r="D103" s="178" t="s">
        <v>105</v>
      </c>
      <c r="E103" s="179"/>
      <c r="F103" s="179"/>
      <c r="G103" s="179"/>
      <c r="H103" s="179"/>
      <c r="I103" s="180"/>
      <c r="J103" s="181">
        <f>J210</f>
        <v>0</v>
      </c>
      <c r="K103" s="177"/>
      <c r="L103" s="182"/>
    </row>
    <row r="104" s="9" customFormat="1" ht="19.92" customHeight="1">
      <c r="B104" s="183"/>
      <c r="C104" s="184"/>
      <c r="D104" s="185" t="s">
        <v>106</v>
      </c>
      <c r="E104" s="186"/>
      <c r="F104" s="186"/>
      <c r="G104" s="186"/>
      <c r="H104" s="186"/>
      <c r="I104" s="187"/>
      <c r="J104" s="188">
        <f>J211</f>
        <v>0</v>
      </c>
      <c r="K104" s="184"/>
      <c r="L104" s="189"/>
    </row>
    <row r="105" s="8" customFormat="1" ht="24.96" customHeight="1">
      <c r="B105" s="176"/>
      <c r="C105" s="177"/>
      <c r="D105" s="178" t="s">
        <v>107</v>
      </c>
      <c r="E105" s="179"/>
      <c r="F105" s="179"/>
      <c r="G105" s="179"/>
      <c r="H105" s="179"/>
      <c r="I105" s="180"/>
      <c r="J105" s="181">
        <f>J213</f>
        <v>0</v>
      </c>
      <c r="K105" s="177"/>
      <c r="L105" s="182"/>
    </row>
    <row r="106" s="9" customFormat="1" ht="19.92" customHeight="1">
      <c r="B106" s="183"/>
      <c r="C106" s="184"/>
      <c r="D106" s="185" t="s">
        <v>108</v>
      </c>
      <c r="E106" s="186"/>
      <c r="F106" s="186"/>
      <c r="G106" s="186"/>
      <c r="H106" s="186"/>
      <c r="I106" s="187"/>
      <c r="J106" s="188">
        <f>J214</f>
        <v>0</v>
      </c>
      <c r="K106" s="184"/>
      <c r="L106" s="189"/>
    </row>
    <row r="107" s="9" customFormat="1" ht="19.92" customHeight="1">
      <c r="B107" s="183"/>
      <c r="C107" s="184"/>
      <c r="D107" s="185" t="s">
        <v>109</v>
      </c>
      <c r="E107" s="186"/>
      <c r="F107" s="186"/>
      <c r="G107" s="186"/>
      <c r="H107" s="186"/>
      <c r="I107" s="187"/>
      <c r="J107" s="188">
        <f>J220</f>
        <v>0</v>
      </c>
      <c r="K107" s="184"/>
      <c r="L107" s="189"/>
    </row>
    <row r="108" s="1" customFormat="1" ht="21.84" customHeight="1">
      <c r="B108" s="35"/>
      <c r="C108" s="36"/>
      <c r="D108" s="36"/>
      <c r="E108" s="36"/>
      <c r="F108" s="36"/>
      <c r="G108" s="36"/>
      <c r="H108" s="36"/>
      <c r="I108" s="132"/>
      <c r="J108" s="36"/>
      <c r="K108" s="36"/>
      <c r="L108" s="40"/>
    </row>
    <row r="109" s="1" customFormat="1" ht="6.96" customHeight="1">
      <c r="B109" s="58"/>
      <c r="C109" s="59"/>
      <c r="D109" s="59"/>
      <c r="E109" s="59"/>
      <c r="F109" s="59"/>
      <c r="G109" s="59"/>
      <c r="H109" s="59"/>
      <c r="I109" s="166"/>
      <c r="J109" s="59"/>
      <c r="K109" s="59"/>
      <c r="L109" s="40"/>
    </row>
    <row r="113" s="1" customFormat="1" ht="6.96" customHeight="1">
      <c r="B113" s="60"/>
      <c r="C113" s="61"/>
      <c r="D113" s="61"/>
      <c r="E113" s="61"/>
      <c r="F113" s="61"/>
      <c r="G113" s="61"/>
      <c r="H113" s="61"/>
      <c r="I113" s="169"/>
      <c r="J113" s="61"/>
      <c r="K113" s="61"/>
      <c r="L113" s="40"/>
    </row>
    <row r="114" s="1" customFormat="1" ht="24.96" customHeight="1">
      <c r="B114" s="35"/>
      <c r="C114" s="20" t="s">
        <v>110</v>
      </c>
      <c r="D114" s="36"/>
      <c r="E114" s="36"/>
      <c r="F114" s="36"/>
      <c r="G114" s="36"/>
      <c r="H114" s="36"/>
      <c r="I114" s="132"/>
      <c r="J114" s="36"/>
      <c r="K114" s="36"/>
      <c r="L114" s="40"/>
    </row>
    <row r="115" s="1" customFormat="1" ht="6.96" customHeight="1">
      <c r="B115" s="35"/>
      <c r="C115" s="36"/>
      <c r="D115" s="36"/>
      <c r="E115" s="36"/>
      <c r="F115" s="36"/>
      <c r="G115" s="36"/>
      <c r="H115" s="36"/>
      <c r="I115" s="132"/>
      <c r="J115" s="36"/>
      <c r="K115" s="36"/>
      <c r="L115" s="40"/>
    </row>
    <row r="116" s="1" customFormat="1" ht="12" customHeight="1">
      <c r="B116" s="35"/>
      <c r="C116" s="29" t="s">
        <v>16</v>
      </c>
      <c r="D116" s="36"/>
      <c r="E116" s="36"/>
      <c r="F116" s="36"/>
      <c r="G116" s="36"/>
      <c r="H116" s="36"/>
      <c r="I116" s="132"/>
      <c r="J116" s="36"/>
      <c r="K116" s="36"/>
      <c r="L116" s="40"/>
    </row>
    <row r="117" s="1" customFormat="1" ht="16.5" customHeight="1">
      <c r="B117" s="35"/>
      <c r="C117" s="36"/>
      <c r="D117" s="36"/>
      <c r="E117" s="170" t="str">
        <f>E7</f>
        <v>Parkování K+R u ZŠ Boženy Němcové a ZŠ Pionýrů, Sokolov</v>
      </c>
      <c r="F117" s="29"/>
      <c r="G117" s="29"/>
      <c r="H117" s="29"/>
      <c r="I117" s="132"/>
      <c r="J117" s="36"/>
      <c r="K117" s="36"/>
      <c r="L117" s="40"/>
    </row>
    <row r="118" s="1" customFormat="1" ht="12" customHeight="1">
      <c r="B118" s="35"/>
      <c r="C118" s="29" t="s">
        <v>91</v>
      </c>
      <c r="D118" s="36"/>
      <c r="E118" s="36"/>
      <c r="F118" s="36"/>
      <c r="G118" s="36"/>
      <c r="H118" s="36"/>
      <c r="I118" s="132"/>
      <c r="J118" s="36"/>
      <c r="K118" s="36"/>
      <c r="L118" s="40"/>
    </row>
    <row r="119" s="1" customFormat="1" ht="16.5" customHeight="1">
      <c r="B119" s="35"/>
      <c r="C119" s="36"/>
      <c r="D119" s="36"/>
      <c r="E119" s="68" t="str">
        <f>E9</f>
        <v>SO 102 - Komunikace a zpevněné plochy v ulici Boženy Němcové</v>
      </c>
      <c r="F119" s="36"/>
      <c r="G119" s="36"/>
      <c r="H119" s="36"/>
      <c r="I119" s="132"/>
      <c r="J119" s="36"/>
      <c r="K119" s="36"/>
      <c r="L119" s="40"/>
    </row>
    <row r="120" s="1" customFormat="1" ht="6.96" customHeight="1">
      <c r="B120" s="35"/>
      <c r="C120" s="36"/>
      <c r="D120" s="36"/>
      <c r="E120" s="36"/>
      <c r="F120" s="36"/>
      <c r="G120" s="36"/>
      <c r="H120" s="36"/>
      <c r="I120" s="132"/>
      <c r="J120" s="36"/>
      <c r="K120" s="36"/>
      <c r="L120" s="40"/>
    </row>
    <row r="121" s="1" customFormat="1" ht="12" customHeight="1">
      <c r="B121" s="35"/>
      <c r="C121" s="29" t="s">
        <v>20</v>
      </c>
      <c r="D121" s="36"/>
      <c r="E121" s="36"/>
      <c r="F121" s="24" t="str">
        <f>F12</f>
        <v>Sokolov</v>
      </c>
      <c r="G121" s="36"/>
      <c r="H121" s="36"/>
      <c r="I121" s="135" t="s">
        <v>22</v>
      </c>
      <c r="J121" s="71" t="str">
        <f>IF(J12="","",J12)</f>
        <v>20. 2. 2019</v>
      </c>
      <c r="K121" s="36"/>
      <c r="L121" s="40"/>
    </row>
    <row r="122" s="1" customFormat="1" ht="6.96" customHeight="1">
      <c r="B122" s="35"/>
      <c r="C122" s="36"/>
      <c r="D122" s="36"/>
      <c r="E122" s="36"/>
      <c r="F122" s="36"/>
      <c r="G122" s="36"/>
      <c r="H122" s="36"/>
      <c r="I122" s="132"/>
      <c r="J122" s="36"/>
      <c r="K122" s="36"/>
      <c r="L122" s="40"/>
    </row>
    <row r="123" s="1" customFormat="1" ht="27.9" customHeight="1">
      <c r="B123" s="35"/>
      <c r="C123" s="29" t="s">
        <v>24</v>
      </c>
      <c r="D123" s="36"/>
      <c r="E123" s="36"/>
      <c r="F123" s="24" t="str">
        <f>E15</f>
        <v>Město Sokolov</v>
      </c>
      <c r="G123" s="36"/>
      <c r="H123" s="36"/>
      <c r="I123" s="135" t="s">
        <v>32</v>
      </c>
      <c r="J123" s="33" t="str">
        <f>E21</f>
        <v>GEOprojectKV s.r.o.</v>
      </c>
      <c r="K123" s="36"/>
      <c r="L123" s="40"/>
    </row>
    <row r="124" s="1" customFormat="1" ht="27.9" customHeight="1">
      <c r="B124" s="35"/>
      <c r="C124" s="29" t="s">
        <v>30</v>
      </c>
      <c r="D124" s="36"/>
      <c r="E124" s="36"/>
      <c r="F124" s="24" t="str">
        <f>IF(E18="","",E18)</f>
        <v>Vyplň údaj</v>
      </c>
      <c r="G124" s="36"/>
      <c r="H124" s="36"/>
      <c r="I124" s="135" t="s">
        <v>37</v>
      </c>
      <c r="J124" s="33" t="str">
        <f>E24</f>
        <v>GEOprojectKV s.r.o.</v>
      </c>
      <c r="K124" s="36"/>
      <c r="L124" s="40"/>
    </row>
    <row r="125" s="1" customFormat="1" ht="10.32" customHeight="1">
      <c r="B125" s="35"/>
      <c r="C125" s="36"/>
      <c r="D125" s="36"/>
      <c r="E125" s="36"/>
      <c r="F125" s="36"/>
      <c r="G125" s="36"/>
      <c r="H125" s="36"/>
      <c r="I125" s="132"/>
      <c r="J125" s="36"/>
      <c r="K125" s="36"/>
      <c r="L125" s="40"/>
    </row>
    <row r="126" s="10" customFormat="1" ht="29.28" customHeight="1">
      <c r="B126" s="190"/>
      <c r="C126" s="191" t="s">
        <v>111</v>
      </c>
      <c r="D126" s="192" t="s">
        <v>64</v>
      </c>
      <c r="E126" s="192" t="s">
        <v>60</v>
      </c>
      <c r="F126" s="192" t="s">
        <v>61</v>
      </c>
      <c r="G126" s="192" t="s">
        <v>112</v>
      </c>
      <c r="H126" s="192" t="s">
        <v>113</v>
      </c>
      <c r="I126" s="193" t="s">
        <v>114</v>
      </c>
      <c r="J126" s="194" t="s">
        <v>96</v>
      </c>
      <c r="K126" s="195" t="s">
        <v>115</v>
      </c>
      <c r="L126" s="196"/>
      <c r="M126" s="92" t="s">
        <v>1</v>
      </c>
      <c r="N126" s="93" t="s">
        <v>43</v>
      </c>
      <c r="O126" s="93" t="s">
        <v>116</v>
      </c>
      <c r="P126" s="93" t="s">
        <v>117</v>
      </c>
      <c r="Q126" s="93" t="s">
        <v>118</v>
      </c>
      <c r="R126" s="93" t="s">
        <v>119</v>
      </c>
      <c r="S126" s="93" t="s">
        <v>120</v>
      </c>
      <c r="T126" s="94" t="s">
        <v>121</v>
      </c>
    </row>
    <row r="127" s="1" customFormat="1" ht="22.8" customHeight="1">
      <c r="B127" s="35"/>
      <c r="C127" s="99" t="s">
        <v>122</v>
      </c>
      <c r="D127" s="36"/>
      <c r="E127" s="36"/>
      <c r="F127" s="36"/>
      <c r="G127" s="36"/>
      <c r="H127" s="36"/>
      <c r="I127" s="132"/>
      <c r="J127" s="197">
        <f>BK127</f>
        <v>0</v>
      </c>
      <c r="K127" s="36"/>
      <c r="L127" s="40"/>
      <c r="M127" s="95"/>
      <c r="N127" s="96"/>
      <c r="O127" s="96"/>
      <c r="P127" s="198">
        <f>P128+P210+P213</f>
        <v>0</v>
      </c>
      <c r="Q127" s="96"/>
      <c r="R127" s="198">
        <f>R128+R210+R213</f>
        <v>163.570066</v>
      </c>
      <c r="S127" s="96"/>
      <c r="T127" s="199">
        <f>T128+T210+T213</f>
        <v>81.358999999999995</v>
      </c>
      <c r="AT127" s="14" t="s">
        <v>78</v>
      </c>
      <c r="AU127" s="14" t="s">
        <v>98</v>
      </c>
      <c r="BK127" s="200">
        <f>BK128+BK210+BK213</f>
        <v>0</v>
      </c>
    </row>
    <row r="128" s="11" customFormat="1" ht="25.92" customHeight="1">
      <c r="B128" s="201"/>
      <c r="C128" s="202"/>
      <c r="D128" s="203" t="s">
        <v>78</v>
      </c>
      <c r="E128" s="204" t="s">
        <v>123</v>
      </c>
      <c r="F128" s="204" t="s">
        <v>124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P129+P156+P171+P193+P208</f>
        <v>0</v>
      </c>
      <c r="Q128" s="209"/>
      <c r="R128" s="210">
        <f>R129+R156+R171+R193+R208</f>
        <v>163.570066</v>
      </c>
      <c r="S128" s="209"/>
      <c r="T128" s="211">
        <f>T129+T156+T171+T193+T208</f>
        <v>80.718999999999994</v>
      </c>
      <c r="AR128" s="212" t="s">
        <v>87</v>
      </c>
      <c r="AT128" s="213" t="s">
        <v>78</v>
      </c>
      <c r="AU128" s="213" t="s">
        <v>79</v>
      </c>
      <c r="AY128" s="212" t="s">
        <v>125</v>
      </c>
      <c r="BK128" s="214">
        <f>BK129+BK156+BK171+BK193+BK208</f>
        <v>0</v>
      </c>
    </row>
    <row r="129" s="11" customFormat="1" ht="22.8" customHeight="1">
      <c r="B129" s="201"/>
      <c r="C129" s="202"/>
      <c r="D129" s="203" t="s">
        <v>78</v>
      </c>
      <c r="E129" s="215" t="s">
        <v>87</v>
      </c>
      <c r="F129" s="215" t="s">
        <v>126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SUM(P130:P155)</f>
        <v>0</v>
      </c>
      <c r="Q129" s="209"/>
      <c r="R129" s="210">
        <f>SUM(R130:R155)</f>
        <v>0.0016800000000000001</v>
      </c>
      <c r="S129" s="209"/>
      <c r="T129" s="211">
        <f>SUM(T130:T155)</f>
        <v>80.632999999999996</v>
      </c>
      <c r="AR129" s="212" t="s">
        <v>87</v>
      </c>
      <c r="AT129" s="213" t="s">
        <v>78</v>
      </c>
      <c r="AU129" s="213" t="s">
        <v>87</v>
      </c>
      <c r="AY129" s="212" t="s">
        <v>125</v>
      </c>
      <c r="BK129" s="214">
        <f>SUM(BK130:BK155)</f>
        <v>0</v>
      </c>
    </row>
    <row r="130" s="1" customFormat="1" ht="24" customHeight="1">
      <c r="B130" s="35"/>
      <c r="C130" s="217" t="s">
        <v>127</v>
      </c>
      <c r="D130" s="217" t="s">
        <v>128</v>
      </c>
      <c r="E130" s="218" t="s">
        <v>129</v>
      </c>
      <c r="F130" s="219" t="s">
        <v>130</v>
      </c>
      <c r="G130" s="220" t="s">
        <v>131</v>
      </c>
      <c r="H130" s="221">
        <v>29</v>
      </c>
      <c r="I130" s="222"/>
      <c r="J130" s="223">
        <f>ROUND(I130*H130,2)</f>
        <v>0</v>
      </c>
      <c r="K130" s="219" t="s">
        <v>132</v>
      </c>
      <c r="L130" s="40"/>
      <c r="M130" s="224" t="s">
        <v>1</v>
      </c>
      <c r="N130" s="225" t="s">
        <v>44</v>
      </c>
      <c r="O130" s="83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228" t="s">
        <v>133</v>
      </c>
      <c r="AT130" s="228" t="s">
        <v>128</v>
      </c>
      <c r="AU130" s="228" t="s">
        <v>89</v>
      </c>
      <c r="AY130" s="14" t="s">
        <v>125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87</v>
      </c>
      <c r="BK130" s="229">
        <f>ROUND(I130*H130,2)</f>
        <v>0</v>
      </c>
      <c r="BL130" s="14" t="s">
        <v>133</v>
      </c>
      <c r="BM130" s="228" t="s">
        <v>134</v>
      </c>
    </row>
    <row r="131" s="1" customFormat="1" ht="24" customHeight="1">
      <c r="B131" s="35"/>
      <c r="C131" s="217" t="s">
        <v>135</v>
      </c>
      <c r="D131" s="217" t="s">
        <v>128</v>
      </c>
      <c r="E131" s="218" t="s">
        <v>136</v>
      </c>
      <c r="F131" s="219" t="s">
        <v>137</v>
      </c>
      <c r="G131" s="220" t="s">
        <v>131</v>
      </c>
      <c r="H131" s="221">
        <v>5</v>
      </c>
      <c r="I131" s="222"/>
      <c r="J131" s="223">
        <f>ROUND(I131*H131,2)</f>
        <v>0</v>
      </c>
      <c r="K131" s="219" t="s">
        <v>132</v>
      </c>
      <c r="L131" s="40"/>
      <c r="M131" s="224" t="s">
        <v>1</v>
      </c>
      <c r="N131" s="225" t="s">
        <v>44</v>
      </c>
      <c r="O131" s="83"/>
      <c r="P131" s="226">
        <f>O131*H131</f>
        <v>0</v>
      </c>
      <c r="Q131" s="226">
        <v>0</v>
      </c>
      <c r="R131" s="226">
        <f>Q131*H131</f>
        <v>0</v>
      </c>
      <c r="S131" s="226">
        <v>0.26000000000000001</v>
      </c>
      <c r="T131" s="227">
        <f>S131*H131</f>
        <v>1.3</v>
      </c>
      <c r="AR131" s="228" t="s">
        <v>133</v>
      </c>
      <c r="AT131" s="228" t="s">
        <v>128</v>
      </c>
      <c r="AU131" s="228" t="s">
        <v>89</v>
      </c>
      <c r="AY131" s="14" t="s">
        <v>125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87</v>
      </c>
      <c r="BK131" s="229">
        <f>ROUND(I131*H131,2)</f>
        <v>0</v>
      </c>
      <c r="BL131" s="14" t="s">
        <v>133</v>
      </c>
      <c r="BM131" s="228" t="s">
        <v>138</v>
      </c>
    </row>
    <row r="132" s="1" customFormat="1" ht="24" customHeight="1">
      <c r="B132" s="35"/>
      <c r="C132" s="217" t="s">
        <v>139</v>
      </c>
      <c r="D132" s="217" t="s">
        <v>128</v>
      </c>
      <c r="E132" s="218" t="s">
        <v>140</v>
      </c>
      <c r="F132" s="219" t="s">
        <v>141</v>
      </c>
      <c r="G132" s="220" t="s">
        <v>131</v>
      </c>
      <c r="H132" s="221">
        <v>43</v>
      </c>
      <c r="I132" s="222"/>
      <c r="J132" s="223">
        <f>ROUND(I132*H132,2)</f>
        <v>0</v>
      </c>
      <c r="K132" s="219" t="s">
        <v>132</v>
      </c>
      <c r="L132" s="40"/>
      <c r="M132" s="224" t="s">
        <v>1</v>
      </c>
      <c r="N132" s="225" t="s">
        <v>44</v>
      </c>
      <c r="O132" s="83"/>
      <c r="P132" s="226">
        <f>O132*H132</f>
        <v>0</v>
      </c>
      <c r="Q132" s="226">
        <v>0</v>
      </c>
      <c r="R132" s="226">
        <f>Q132*H132</f>
        <v>0</v>
      </c>
      <c r="S132" s="226">
        <v>0.29499999999999998</v>
      </c>
      <c r="T132" s="227">
        <f>S132*H132</f>
        <v>12.684999999999999</v>
      </c>
      <c r="AR132" s="228" t="s">
        <v>133</v>
      </c>
      <c r="AT132" s="228" t="s">
        <v>128</v>
      </c>
      <c r="AU132" s="228" t="s">
        <v>89</v>
      </c>
      <c r="AY132" s="14" t="s">
        <v>125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87</v>
      </c>
      <c r="BK132" s="229">
        <f>ROUND(I132*H132,2)</f>
        <v>0</v>
      </c>
      <c r="BL132" s="14" t="s">
        <v>133</v>
      </c>
      <c r="BM132" s="228" t="s">
        <v>142</v>
      </c>
    </row>
    <row r="133" s="1" customFormat="1" ht="24" customHeight="1">
      <c r="B133" s="35"/>
      <c r="C133" s="217" t="s">
        <v>143</v>
      </c>
      <c r="D133" s="217" t="s">
        <v>128</v>
      </c>
      <c r="E133" s="218" t="s">
        <v>144</v>
      </c>
      <c r="F133" s="219" t="s">
        <v>145</v>
      </c>
      <c r="G133" s="220" t="s">
        <v>131</v>
      </c>
      <c r="H133" s="221">
        <v>115</v>
      </c>
      <c r="I133" s="222"/>
      <c r="J133" s="223">
        <f>ROUND(I133*H133,2)</f>
        <v>0</v>
      </c>
      <c r="K133" s="219" t="s">
        <v>132</v>
      </c>
      <c r="L133" s="40"/>
      <c r="M133" s="224" t="s">
        <v>1</v>
      </c>
      <c r="N133" s="225" t="s">
        <v>44</v>
      </c>
      <c r="O133" s="83"/>
      <c r="P133" s="226">
        <f>O133*H133</f>
        <v>0</v>
      </c>
      <c r="Q133" s="226">
        <v>0</v>
      </c>
      <c r="R133" s="226">
        <f>Q133*H133</f>
        <v>0</v>
      </c>
      <c r="S133" s="226">
        <v>0.17000000000000001</v>
      </c>
      <c r="T133" s="227">
        <f>S133*H133</f>
        <v>19.550000000000001</v>
      </c>
      <c r="AR133" s="228" t="s">
        <v>133</v>
      </c>
      <c r="AT133" s="228" t="s">
        <v>128</v>
      </c>
      <c r="AU133" s="228" t="s">
        <v>89</v>
      </c>
      <c r="AY133" s="14" t="s">
        <v>125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87</v>
      </c>
      <c r="BK133" s="229">
        <f>ROUND(I133*H133,2)</f>
        <v>0</v>
      </c>
      <c r="BL133" s="14" t="s">
        <v>133</v>
      </c>
      <c r="BM133" s="228" t="s">
        <v>146</v>
      </c>
    </row>
    <row r="134" s="12" customFormat="1">
      <c r="B134" s="230"/>
      <c r="C134" s="231"/>
      <c r="D134" s="232" t="s">
        <v>147</v>
      </c>
      <c r="E134" s="233" t="s">
        <v>1</v>
      </c>
      <c r="F134" s="234" t="s">
        <v>148</v>
      </c>
      <c r="G134" s="231"/>
      <c r="H134" s="235">
        <v>115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147</v>
      </c>
      <c r="AU134" s="241" t="s">
        <v>89</v>
      </c>
      <c r="AV134" s="12" t="s">
        <v>89</v>
      </c>
      <c r="AW134" s="12" t="s">
        <v>36</v>
      </c>
      <c r="AX134" s="12" t="s">
        <v>87</v>
      </c>
      <c r="AY134" s="241" t="s">
        <v>125</v>
      </c>
    </row>
    <row r="135" s="1" customFormat="1" ht="24" customHeight="1">
      <c r="B135" s="35"/>
      <c r="C135" s="217" t="s">
        <v>149</v>
      </c>
      <c r="D135" s="217" t="s">
        <v>128</v>
      </c>
      <c r="E135" s="218" t="s">
        <v>150</v>
      </c>
      <c r="F135" s="219" t="s">
        <v>151</v>
      </c>
      <c r="G135" s="220" t="s">
        <v>131</v>
      </c>
      <c r="H135" s="221">
        <v>67</v>
      </c>
      <c r="I135" s="222"/>
      <c r="J135" s="223">
        <f>ROUND(I135*H135,2)</f>
        <v>0</v>
      </c>
      <c r="K135" s="219" t="s">
        <v>132</v>
      </c>
      <c r="L135" s="40"/>
      <c r="M135" s="224" t="s">
        <v>1</v>
      </c>
      <c r="N135" s="225" t="s">
        <v>44</v>
      </c>
      <c r="O135" s="83"/>
      <c r="P135" s="226">
        <f>O135*H135</f>
        <v>0</v>
      </c>
      <c r="Q135" s="226">
        <v>0</v>
      </c>
      <c r="R135" s="226">
        <f>Q135*H135</f>
        <v>0</v>
      </c>
      <c r="S135" s="226">
        <v>0.22</v>
      </c>
      <c r="T135" s="227">
        <f>S135*H135</f>
        <v>14.74</v>
      </c>
      <c r="AR135" s="228" t="s">
        <v>133</v>
      </c>
      <c r="AT135" s="228" t="s">
        <v>128</v>
      </c>
      <c r="AU135" s="228" t="s">
        <v>89</v>
      </c>
      <c r="AY135" s="14" t="s">
        <v>125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87</v>
      </c>
      <c r="BK135" s="229">
        <f>ROUND(I135*H135,2)</f>
        <v>0</v>
      </c>
      <c r="BL135" s="14" t="s">
        <v>133</v>
      </c>
      <c r="BM135" s="228" t="s">
        <v>152</v>
      </c>
    </row>
    <row r="136" s="1" customFormat="1" ht="24" customHeight="1">
      <c r="B136" s="35"/>
      <c r="C136" s="217" t="s">
        <v>153</v>
      </c>
      <c r="D136" s="217" t="s">
        <v>128</v>
      </c>
      <c r="E136" s="218" t="s">
        <v>154</v>
      </c>
      <c r="F136" s="219" t="s">
        <v>155</v>
      </c>
      <c r="G136" s="220" t="s">
        <v>131</v>
      </c>
      <c r="H136" s="221">
        <v>48</v>
      </c>
      <c r="I136" s="222"/>
      <c r="J136" s="223">
        <f>ROUND(I136*H136,2)</f>
        <v>0</v>
      </c>
      <c r="K136" s="219" t="s">
        <v>132</v>
      </c>
      <c r="L136" s="40"/>
      <c r="M136" s="224" t="s">
        <v>1</v>
      </c>
      <c r="N136" s="225" t="s">
        <v>44</v>
      </c>
      <c r="O136" s="83"/>
      <c r="P136" s="226">
        <f>O136*H136</f>
        <v>0</v>
      </c>
      <c r="Q136" s="226">
        <v>0</v>
      </c>
      <c r="R136" s="226">
        <f>Q136*H136</f>
        <v>0</v>
      </c>
      <c r="S136" s="226">
        <v>0.316</v>
      </c>
      <c r="T136" s="227">
        <f>S136*H136</f>
        <v>15.167999999999999</v>
      </c>
      <c r="AR136" s="228" t="s">
        <v>133</v>
      </c>
      <c r="AT136" s="228" t="s">
        <v>128</v>
      </c>
      <c r="AU136" s="228" t="s">
        <v>89</v>
      </c>
      <c r="AY136" s="14" t="s">
        <v>125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87</v>
      </c>
      <c r="BK136" s="229">
        <f>ROUND(I136*H136,2)</f>
        <v>0</v>
      </c>
      <c r="BL136" s="14" t="s">
        <v>133</v>
      </c>
      <c r="BM136" s="228" t="s">
        <v>156</v>
      </c>
    </row>
    <row r="137" s="1" customFormat="1" ht="16.5" customHeight="1">
      <c r="B137" s="35"/>
      <c r="C137" s="217" t="s">
        <v>157</v>
      </c>
      <c r="D137" s="217" t="s">
        <v>128</v>
      </c>
      <c r="E137" s="218" t="s">
        <v>158</v>
      </c>
      <c r="F137" s="219" t="s">
        <v>159</v>
      </c>
      <c r="G137" s="220" t="s">
        <v>160</v>
      </c>
      <c r="H137" s="221">
        <v>70</v>
      </c>
      <c r="I137" s="222"/>
      <c r="J137" s="223">
        <f>ROUND(I137*H137,2)</f>
        <v>0</v>
      </c>
      <c r="K137" s="219" t="s">
        <v>132</v>
      </c>
      <c r="L137" s="40"/>
      <c r="M137" s="224" t="s">
        <v>1</v>
      </c>
      <c r="N137" s="225" t="s">
        <v>44</v>
      </c>
      <c r="O137" s="83"/>
      <c r="P137" s="226">
        <f>O137*H137</f>
        <v>0</v>
      </c>
      <c r="Q137" s="226">
        <v>0</v>
      </c>
      <c r="R137" s="226">
        <f>Q137*H137</f>
        <v>0</v>
      </c>
      <c r="S137" s="226">
        <v>0.20499999999999999</v>
      </c>
      <c r="T137" s="227">
        <f>S137*H137</f>
        <v>14.35</v>
      </c>
      <c r="AR137" s="228" t="s">
        <v>133</v>
      </c>
      <c r="AT137" s="228" t="s">
        <v>128</v>
      </c>
      <c r="AU137" s="228" t="s">
        <v>89</v>
      </c>
      <c r="AY137" s="14" t="s">
        <v>125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87</v>
      </c>
      <c r="BK137" s="229">
        <f>ROUND(I137*H137,2)</f>
        <v>0</v>
      </c>
      <c r="BL137" s="14" t="s">
        <v>133</v>
      </c>
      <c r="BM137" s="228" t="s">
        <v>161</v>
      </c>
    </row>
    <row r="138" s="1" customFormat="1" ht="16.5" customHeight="1">
      <c r="B138" s="35"/>
      <c r="C138" s="217" t="s">
        <v>162</v>
      </c>
      <c r="D138" s="217" t="s">
        <v>128</v>
      </c>
      <c r="E138" s="218" t="s">
        <v>163</v>
      </c>
      <c r="F138" s="219" t="s">
        <v>164</v>
      </c>
      <c r="G138" s="220" t="s">
        <v>160</v>
      </c>
      <c r="H138" s="221">
        <v>71</v>
      </c>
      <c r="I138" s="222"/>
      <c r="J138" s="223">
        <f>ROUND(I138*H138,2)</f>
        <v>0</v>
      </c>
      <c r="K138" s="219" t="s">
        <v>132</v>
      </c>
      <c r="L138" s="40"/>
      <c r="M138" s="224" t="s">
        <v>1</v>
      </c>
      <c r="N138" s="225" t="s">
        <v>44</v>
      </c>
      <c r="O138" s="83"/>
      <c r="P138" s="226">
        <f>O138*H138</f>
        <v>0</v>
      </c>
      <c r="Q138" s="226">
        <v>0</v>
      </c>
      <c r="R138" s="226">
        <f>Q138*H138</f>
        <v>0</v>
      </c>
      <c r="S138" s="226">
        <v>0.040000000000000001</v>
      </c>
      <c r="T138" s="227">
        <f>S138*H138</f>
        <v>2.8399999999999999</v>
      </c>
      <c r="AR138" s="228" t="s">
        <v>133</v>
      </c>
      <c r="AT138" s="228" t="s">
        <v>128</v>
      </c>
      <c r="AU138" s="228" t="s">
        <v>89</v>
      </c>
      <c r="AY138" s="14" t="s">
        <v>125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87</v>
      </c>
      <c r="BK138" s="229">
        <f>ROUND(I138*H138,2)</f>
        <v>0</v>
      </c>
      <c r="BL138" s="14" t="s">
        <v>133</v>
      </c>
      <c r="BM138" s="228" t="s">
        <v>165</v>
      </c>
    </row>
    <row r="139" s="1" customFormat="1" ht="16.5" customHeight="1">
      <c r="B139" s="35"/>
      <c r="C139" s="217" t="s">
        <v>166</v>
      </c>
      <c r="D139" s="217" t="s">
        <v>128</v>
      </c>
      <c r="E139" s="218" t="s">
        <v>167</v>
      </c>
      <c r="F139" s="219" t="s">
        <v>168</v>
      </c>
      <c r="G139" s="220" t="s">
        <v>169</v>
      </c>
      <c r="H139" s="221">
        <v>9.5999999999999996</v>
      </c>
      <c r="I139" s="222"/>
      <c r="J139" s="223">
        <f>ROUND(I139*H139,2)</f>
        <v>0</v>
      </c>
      <c r="K139" s="219" t="s">
        <v>132</v>
      </c>
      <c r="L139" s="40"/>
      <c r="M139" s="224" t="s">
        <v>1</v>
      </c>
      <c r="N139" s="225" t="s">
        <v>44</v>
      </c>
      <c r="O139" s="83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228" t="s">
        <v>133</v>
      </c>
      <c r="AT139" s="228" t="s">
        <v>128</v>
      </c>
      <c r="AU139" s="228" t="s">
        <v>89</v>
      </c>
      <c r="AY139" s="14" t="s">
        <v>125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87</v>
      </c>
      <c r="BK139" s="229">
        <f>ROUND(I139*H139,2)</f>
        <v>0</v>
      </c>
      <c r="BL139" s="14" t="s">
        <v>133</v>
      </c>
      <c r="BM139" s="228" t="s">
        <v>170</v>
      </c>
    </row>
    <row r="140" s="1" customFormat="1" ht="24" customHeight="1">
      <c r="B140" s="35"/>
      <c r="C140" s="217" t="s">
        <v>171</v>
      </c>
      <c r="D140" s="217" t="s">
        <v>128</v>
      </c>
      <c r="E140" s="218" t="s">
        <v>172</v>
      </c>
      <c r="F140" s="219" t="s">
        <v>173</v>
      </c>
      <c r="G140" s="220" t="s">
        <v>169</v>
      </c>
      <c r="H140" s="221">
        <v>36</v>
      </c>
      <c r="I140" s="222"/>
      <c r="J140" s="223">
        <f>ROUND(I140*H140,2)</f>
        <v>0</v>
      </c>
      <c r="K140" s="219" t="s">
        <v>132</v>
      </c>
      <c r="L140" s="40"/>
      <c r="M140" s="224" t="s">
        <v>1</v>
      </c>
      <c r="N140" s="225" t="s">
        <v>44</v>
      </c>
      <c r="O140" s="83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228" t="s">
        <v>133</v>
      </c>
      <c r="AT140" s="228" t="s">
        <v>128</v>
      </c>
      <c r="AU140" s="228" t="s">
        <v>89</v>
      </c>
      <c r="AY140" s="14" t="s">
        <v>125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87</v>
      </c>
      <c r="BK140" s="229">
        <f>ROUND(I140*H140,2)</f>
        <v>0</v>
      </c>
      <c r="BL140" s="14" t="s">
        <v>133</v>
      </c>
      <c r="BM140" s="228" t="s">
        <v>174</v>
      </c>
    </row>
    <row r="141" s="1" customFormat="1" ht="24" customHeight="1">
      <c r="B141" s="35"/>
      <c r="C141" s="217" t="s">
        <v>175</v>
      </c>
      <c r="D141" s="217" t="s">
        <v>128</v>
      </c>
      <c r="E141" s="218" t="s">
        <v>176</v>
      </c>
      <c r="F141" s="219" t="s">
        <v>177</v>
      </c>
      <c r="G141" s="220" t="s">
        <v>169</v>
      </c>
      <c r="H141" s="221">
        <v>36</v>
      </c>
      <c r="I141" s="222"/>
      <c r="J141" s="223">
        <f>ROUND(I141*H141,2)</f>
        <v>0</v>
      </c>
      <c r="K141" s="219" t="s">
        <v>132</v>
      </c>
      <c r="L141" s="40"/>
      <c r="M141" s="224" t="s">
        <v>1</v>
      </c>
      <c r="N141" s="225" t="s">
        <v>44</v>
      </c>
      <c r="O141" s="83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228" t="s">
        <v>133</v>
      </c>
      <c r="AT141" s="228" t="s">
        <v>128</v>
      </c>
      <c r="AU141" s="228" t="s">
        <v>89</v>
      </c>
      <c r="AY141" s="14" t="s">
        <v>125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87</v>
      </c>
      <c r="BK141" s="229">
        <f>ROUND(I141*H141,2)</f>
        <v>0</v>
      </c>
      <c r="BL141" s="14" t="s">
        <v>133</v>
      </c>
      <c r="BM141" s="228" t="s">
        <v>178</v>
      </c>
    </row>
    <row r="142" s="1" customFormat="1" ht="24" customHeight="1">
      <c r="B142" s="35"/>
      <c r="C142" s="217" t="s">
        <v>8</v>
      </c>
      <c r="D142" s="217" t="s">
        <v>128</v>
      </c>
      <c r="E142" s="218" t="s">
        <v>179</v>
      </c>
      <c r="F142" s="219" t="s">
        <v>180</v>
      </c>
      <c r="G142" s="220" t="s">
        <v>169</v>
      </c>
      <c r="H142" s="221">
        <v>3.5</v>
      </c>
      <c r="I142" s="222"/>
      <c r="J142" s="223">
        <f>ROUND(I142*H142,2)</f>
        <v>0</v>
      </c>
      <c r="K142" s="219" t="s">
        <v>132</v>
      </c>
      <c r="L142" s="40"/>
      <c r="M142" s="224" t="s">
        <v>1</v>
      </c>
      <c r="N142" s="225" t="s">
        <v>44</v>
      </c>
      <c r="O142" s="83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228" t="s">
        <v>133</v>
      </c>
      <c r="AT142" s="228" t="s">
        <v>128</v>
      </c>
      <c r="AU142" s="228" t="s">
        <v>89</v>
      </c>
      <c r="AY142" s="14" t="s">
        <v>125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87</v>
      </c>
      <c r="BK142" s="229">
        <f>ROUND(I142*H142,2)</f>
        <v>0</v>
      </c>
      <c r="BL142" s="14" t="s">
        <v>133</v>
      </c>
      <c r="BM142" s="228" t="s">
        <v>181</v>
      </c>
    </row>
    <row r="143" s="1" customFormat="1" ht="24" customHeight="1">
      <c r="B143" s="35"/>
      <c r="C143" s="217" t="s">
        <v>182</v>
      </c>
      <c r="D143" s="217" t="s">
        <v>128</v>
      </c>
      <c r="E143" s="218" t="s">
        <v>183</v>
      </c>
      <c r="F143" s="219" t="s">
        <v>184</v>
      </c>
      <c r="G143" s="220" t="s">
        <v>169</v>
      </c>
      <c r="H143" s="221">
        <v>33.700000000000003</v>
      </c>
      <c r="I143" s="222"/>
      <c r="J143" s="223">
        <f>ROUND(I143*H143,2)</f>
        <v>0</v>
      </c>
      <c r="K143" s="219" t="s">
        <v>132</v>
      </c>
      <c r="L143" s="40"/>
      <c r="M143" s="224" t="s">
        <v>1</v>
      </c>
      <c r="N143" s="225" t="s">
        <v>44</v>
      </c>
      <c r="O143" s="83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228" t="s">
        <v>133</v>
      </c>
      <c r="AT143" s="228" t="s">
        <v>128</v>
      </c>
      <c r="AU143" s="228" t="s">
        <v>89</v>
      </c>
      <c r="AY143" s="14" t="s">
        <v>125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87</v>
      </c>
      <c r="BK143" s="229">
        <f>ROUND(I143*H143,2)</f>
        <v>0</v>
      </c>
      <c r="BL143" s="14" t="s">
        <v>133</v>
      </c>
      <c r="BM143" s="228" t="s">
        <v>185</v>
      </c>
    </row>
    <row r="144" s="12" customFormat="1">
      <c r="B144" s="230"/>
      <c r="C144" s="231"/>
      <c r="D144" s="232" t="s">
        <v>147</v>
      </c>
      <c r="E144" s="233" t="s">
        <v>1</v>
      </c>
      <c r="F144" s="234" t="s">
        <v>186</v>
      </c>
      <c r="G144" s="231"/>
      <c r="H144" s="235">
        <v>33.700000000000003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147</v>
      </c>
      <c r="AU144" s="241" t="s">
        <v>89</v>
      </c>
      <c r="AV144" s="12" t="s">
        <v>89</v>
      </c>
      <c r="AW144" s="12" t="s">
        <v>36</v>
      </c>
      <c r="AX144" s="12" t="s">
        <v>87</v>
      </c>
      <c r="AY144" s="241" t="s">
        <v>125</v>
      </c>
    </row>
    <row r="145" s="1" customFormat="1" ht="16.5" customHeight="1">
      <c r="B145" s="35"/>
      <c r="C145" s="217" t="s">
        <v>187</v>
      </c>
      <c r="D145" s="217" t="s">
        <v>128</v>
      </c>
      <c r="E145" s="218" t="s">
        <v>188</v>
      </c>
      <c r="F145" s="219" t="s">
        <v>189</v>
      </c>
      <c r="G145" s="220" t="s">
        <v>169</v>
      </c>
      <c r="H145" s="221">
        <v>3.5</v>
      </c>
      <c r="I145" s="222"/>
      <c r="J145" s="223">
        <f>ROUND(I145*H145,2)</f>
        <v>0</v>
      </c>
      <c r="K145" s="219" t="s">
        <v>132</v>
      </c>
      <c r="L145" s="40"/>
      <c r="M145" s="224" t="s">
        <v>1</v>
      </c>
      <c r="N145" s="225" t="s">
        <v>44</v>
      </c>
      <c r="O145" s="83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228" t="s">
        <v>133</v>
      </c>
      <c r="AT145" s="228" t="s">
        <v>128</v>
      </c>
      <c r="AU145" s="228" t="s">
        <v>89</v>
      </c>
      <c r="AY145" s="14" t="s">
        <v>125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87</v>
      </c>
      <c r="BK145" s="229">
        <f>ROUND(I145*H145,2)</f>
        <v>0</v>
      </c>
      <c r="BL145" s="14" t="s">
        <v>133</v>
      </c>
      <c r="BM145" s="228" t="s">
        <v>190</v>
      </c>
    </row>
    <row r="146" s="1" customFormat="1" ht="24" customHeight="1">
      <c r="B146" s="35"/>
      <c r="C146" s="217" t="s">
        <v>191</v>
      </c>
      <c r="D146" s="217" t="s">
        <v>128</v>
      </c>
      <c r="E146" s="218" t="s">
        <v>192</v>
      </c>
      <c r="F146" s="219" t="s">
        <v>193</v>
      </c>
      <c r="G146" s="220" t="s">
        <v>169</v>
      </c>
      <c r="H146" s="221">
        <v>3.5</v>
      </c>
      <c r="I146" s="222"/>
      <c r="J146" s="223">
        <f>ROUND(I146*H146,2)</f>
        <v>0</v>
      </c>
      <c r="K146" s="219" t="s">
        <v>132</v>
      </c>
      <c r="L146" s="40"/>
      <c r="M146" s="224" t="s">
        <v>1</v>
      </c>
      <c r="N146" s="225" t="s">
        <v>44</v>
      </c>
      <c r="O146" s="83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228" t="s">
        <v>133</v>
      </c>
      <c r="AT146" s="228" t="s">
        <v>128</v>
      </c>
      <c r="AU146" s="228" t="s">
        <v>89</v>
      </c>
      <c r="AY146" s="14" t="s">
        <v>125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87</v>
      </c>
      <c r="BK146" s="229">
        <f>ROUND(I146*H146,2)</f>
        <v>0</v>
      </c>
      <c r="BL146" s="14" t="s">
        <v>133</v>
      </c>
      <c r="BM146" s="228" t="s">
        <v>194</v>
      </c>
    </row>
    <row r="147" s="1" customFormat="1" ht="16.5" customHeight="1">
      <c r="B147" s="35"/>
      <c r="C147" s="217" t="s">
        <v>195</v>
      </c>
      <c r="D147" s="217" t="s">
        <v>128</v>
      </c>
      <c r="E147" s="218" t="s">
        <v>196</v>
      </c>
      <c r="F147" s="219" t="s">
        <v>197</v>
      </c>
      <c r="G147" s="220" t="s">
        <v>169</v>
      </c>
      <c r="H147" s="221">
        <v>33.700000000000003</v>
      </c>
      <c r="I147" s="222"/>
      <c r="J147" s="223">
        <f>ROUND(I147*H147,2)</f>
        <v>0</v>
      </c>
      <c r="K147" s="219" t="s">
        <v>132</v>
      </c>
      <c r="L147" s="40"/>
      <c r="M147" s="224" t="s">
        <v>1</v>
      </c>
      <c r="N147" s="225" t="s">
        <v>44</v>
      </c>
      <c r="O147" s="83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228" t="s">
        <v>133</v>
      </c>
      <c r="AT147" s="228" t="s">
        <v>128</v>
      </c>
      <c r="AU147" s="228" t="s">
        <v>89</v>
      </c>
      <c r="AY147" s="14" t="s">
        <v>125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87</v>
      </c>
      <c r="BK147" s="229">
        <f>ROUND(I147*H147,2)</f>
        <v>0</v>
      </c>
      <c r="BL147" s="14" t="s">
        <v>133</v>
      </c>
      <c r="BM147" s="228" t="s">
        <v>198</v>
      </c>
    </row>
    <row r="148" s="1" customFormat="1" ht="24" customHeight="1">
      <c r="B148" s="35"/>
      <c r="C148" s="217" t="s">
        <v>7</v>
      </c>
      <c r="D148" s="217" t="s">
        <v>128</v>
      </c>
      <c r="E148" s="218" t="s">
        <v>199</v>
      </c>
      <c r="F148" s="219" t="s">
        <v>200</v>
      </c>
      <c r="G148" s="220" t="s">
        <v>201</v>
      </c>
      <c r="H148" s="221">
        <v>53.920000000000002</v>
      </c>
      <c r="I148" s="222"/>
      <c r="J148" s="223">
        <f>ROUND(I148*H148,2)</f>
        <v>0</v>
      </c>
      <c r="K148" s="219" t="s">
        <v>132</v>
      </c>
      <c r="L148" s="40"/>
      <c r="M148" s="224" t="s">
        <v>1</v>
      </c>
      <c r="N148" s="225" t="s">
        <v>44</v>
      </c>
      <c r="O148" s="83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228" t="s">
        <v>133</v>
      </c>
      <c r="AT148" s="228" t="s">
        <v>128</v>
      </c>
      <c r="AU148" s="228" t="s">
        <v>89</v>
      </c>
      <c r="AY148" s="14" t="s">
        <v>125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87</v>
      </c>
      <c r="BK148" s="229">
        <f>ROUND(I148*H148,2)</f>
        <v>0</v>
      </c>
      <c r="BL148" s="14" t="s">
        <v>133</v>
      </c>
      <c r="BM148" s="228" t="s">
        <v>202</v>
      </c>
    </row>
    <row r="149" s="12" customFormat="1">
      <c r="B149" s="230"/>
      <c r="C149" s="231"/>
      <c r="D149" s="232" t="s">
        <v>147</v>
      </c>
      <c r="E149" s="233" t="s">
        <v>1</v>
      </c>
      <c r="F149" s="234" t="s">
        <v>203</v>
      </c>
      <c r="G149" s="231"/>
      <c r="H149" s="235">
        <v>53.920000000000002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147</v>
      </c>
      <c r="AU149" s="241" t="s">
        <v>89</v>
      </c>
      <c r="AV149" s="12" t="s">
        <v>89</v>
      </c>
      <c r="AW149" s="12" t="s">
        <v>36</v>
      </c>
      <c r="AX149" s="12" t="s">
        <v>87</v>
      </c>
      <c r="AY149" s="241" t="s">
        <v>125</v>
      </c>
    </row>
    <row r="150" s="1" customFormat="1" ht="16.5" customHeight="1">
      <c r="B150" s="35"/>
      <c r="C150" s="217" t="s">
        <v>204</v>
      </c>
      <c r="D150" s="217" t="s">
        <v>128</v>
      </c>
      <c r="E150" s="218" t="s">
        <v>205</v>
      </c>
      <c r="F150" s="219" t="s">
        <v>206</v>
      </c>
      <c r="G150" s="220" t="s">
        <v>131</v>
      </c>
      <c r="H150" s="221">
        <v>192</v>
      </c>
      <c r="I150" s="222"/>
      <c r="J150" s="223">
        <f>ROUND(I150*H150,2)</f>
        <v>0</v>
      </c>
      <c r="K150" s="219" t="s">
        <v>132</v>
      </c>
      <c r="L150" s="40"/>
      <c r="M150" s="224" t="s">
        <v>1</v>
      </c>
      <c r="N150" s="225" t="s">
        <v>44</v>
      </c>
      <c r="O150" s="83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228" t="s">
        <v>133</v>
      </c>
      <c r="AT150" s="228" t="s">
        <v>128</v>
      </c>
      <c r="AU150" s="228" t="s">
        <v>89</v>
      </c>
      <c r="AY150" s="14" t="s">
        <v>125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87</v>
      </c>
      <c r="BK150" s="229">
        <f>ROUND(I150*H150,2)</f>
        <v>0</v>
      </c>
      <c r="BL150" s="14" t="s">
        <v>133</v>
      </c>
      <c r="BM150" s="228" t="s">
        <v>207</v>
      </c>
    </row>
    <row r="151" s="12" customFormat="1">
      <c r="B151" s="230"/>
      <c r="C151" s="231"/>
      <c r="D151" s="232" t="s">
        <v>147</v>
      </c>
      <c r="E151" s="233" t="s">
        <v>1</v>
      </c>
      <c r="F151" s="234" t="s">
        <v>208</v>
      </c>
      <c r="G151" s="231"/>
      <c r="H151" s="235">
        <v>192</v>
      </c>
      <c r="I151" s="236"/>
      <c r="J151" s="231"/>
      <c r="K151" s="231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147</v>
      </c>
      <c r="AU151" s="241" t="s">
        <v>89</v>
      </c>
      <c r="AV151" s="12" t="s">
        <v>89</v>
      </c>
      <c r="AW151" s="12" t="s">
        <v>36</v>
      </c>
      <c r="AX151" s="12" t="s">
        <v>87</v>
      </c>
      <c r="AY151" s="241" t="s">
        <v>125</v>
      </c>
    </row>
    <row r="152" s="1" customFormat="1" ht="24" customHeight="1">
      <c r="B152" s="35"/>
      <c r="C152" s="217" t="s">
        <v>209</v>
      </c>
      <c r="D152" s="217" t="s">
        <v>128</v>
      </c>
      <c r="E152" s="218" t="s">
        <v>210</v>
      </c>
      <c r="F152" s="219" t="s">
        <v>211</v>
      </c>
      <c r="G152" s="220" t="s">
        <v>131</v>
      </c>
      <c r="H152" s="221">
        <v>84</v>
      </c>
      <c r="I152" s="222"/>
      <c r="J152" s="223">
        <f>ROUND(I152*H152,2)</f>
        <v>0</v>
      </c>
      <c r="K152" s="219" t="s">
        <v>132</v>
      </c>
      <c r="L152" s="40"/>
      <c r="M152" s="224" t="s">
        <v>1</v>
      </c>
      <c r="N152" s="225" t="s">
        <v>44</v>
      </c>
      <c r="O152" s="83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228" t="s">
        <v>133</v>
      </c>
      <c r="AT152" s="228" t="s">
        <v>128</v>
      </c>
      <c r="AU152" s="228" t="s">
        <v>89</v>
      </c>
      <c r="AY152" s="14" t="s">
        <v>125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87</v>
      </c>
      <c r="BK152" s="229">
        <f>ROUND(I152*H152,2)</f>
        <v>0</v>
      </c>
      <c r="BL152" s="14" t="s">
        <v>133</v>
      </c>
      <c r="BM152" s="228" t="s">
        <v>212</v>
      </c>
    </row>
    <row r="153" s="1" customFormat="1" ht="24" customHeight="1">
      <c r="B153" s="35"/>
      <c r="C153" s="217" t="s">
        <v>213</v>
      </c>
      <c r="D153" s="217" t="s">
        <v>128</v>
      </c>
      <c r="E153" s="218" t="s">
        <v>214</v>
      </c>
      <c r="F153" s="219" t="s">
        <v>215</v>
      </c>
      <c r="G153" s="220" t="s">
        <v>131</v>
      </c>
      <c r="H153" s="221">
        <v>84</v>
      </c>
      <c r="I153" s="222"/>
      <c r="J153" s="223">
        <f>ROUND(I153*H153,2)</f>
        <v>0</v>
      </c>
      <c r="K153" s="219" t="s">
        <v>132</v>
      </c>
      <c r="L153" s="40"/>
      <c r="M153" s="224" t="s">
        <v>1</v>
      </c>
      <c r="N153" s="225" t="s">
        <v>44</v>
      </c>
      <c r="O153" s="83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228" t="s">
        <v>133</v>
      </c>
      <c r="AT153" s="228" t="s">
        <v>128</v>
      </c>
      <c r="AU153" s="228" t="s">
        <v>89</v>
      </c>
      <c r="AY153" s="14" t="s">
        <v>125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87</v>
      </c>
      <c r="BK153" s="229">
        <f>ROUND(I153*H153,2)</f>
        <v>0</v>
      </c>
      <c r="BL153" s="14" t="s">
        <v>133</v>
      </c>
      <c r="BM153" s="228" t="s">
        <v>216</v>
      </c>
    </row>
    <row r="154" s="1" customFormat="1" ht="16.5" customHeight="1">
      <c r="B154" s="35"/>
      <c r="C154" s="242" t="s">
        <v>217</v>
      </c>
      <c r="D154" s="242" t="s">
        <v>218</v>
      </c>
      <c r="E154" s="243" t="s">
        <v>219</v>
      </c>
      <c r="F154" s="244" t="s">
        <v>220</v>
      </c>
      <c r="G154" s="245" t="s">
        <v>221</v>
      </c>
      <c r="H154" s="246">
        <v>1.6799999999999999</v>
      </c>
      <c r="I154" s="247"/>
      <c r="J154" s="248">
        <f>ROUND(I154*H154,2)</f>
        <v>0</v>
      </c>
      <c r="K154" s="244" t="s">
        <v>132</v>
      </c>
      <c r="L154" s="249"/>
      <c r="M154" s="250" t="s">
        <v>1</v>
      </c>
      <c r="N154" s="251" t="s">
        <v>44</v>
      </c>
      <c r="O154" s="83"/>
      <c r="P154" s="226">
        <f>O154*H154</f>
        <v>0</v>
      </c>
      <c r="Q154" s="226">
        <v>0.001</v>
      </c>
      <c r="R154" s="226">
        <f>Q154*H154</f>
        <v>0.0016800000000000001</v>
      </c>
      <c r="S154" s="226">
        <v>0</v>
      </c>
      <c r="T154" s="227">
        <f>S154*H154</f>
        <v>0</v>
      </c>
      <c r="AR154" s="228" t="s">
        <v>222</v>
      </c>
      <c r="AT154" s="228" t="s">
        <v>218</v>
      </c>
      <c r="AU154" s="228" t="s">
        <v>89</v>
      </c>
      <c r="AY154" s="14" t="s">
        <v>125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87</v>
      </c>
      <c r="BK154" s="229">
        <f>ROUND(I154*H154,2)</f>
        <v>0</v>
      </c>
      <c r="BL154" s="14" t="s">
        <v>133</v>
      </c>
      <c r="BM154" s="228" t="s">
        <v>223</v>
      </c>
    </row>
    <row r="155" s="12" customFormat="1">
      <c r="B155" s="230"/>
      <c r="C155" s="231"/>
      <c r="D155" s="232" t="s">
        <v>147</v>
      </c>
      <c r="E155" s="231"/>
      <c r="F155" s="234" t="s">
        <v>224</v>
      </c>
      <c r="G155" s="231"/>
      <c r="H155" s="235">
        <v>1.6799999999999999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147</v>
      </c>
      <c r="AU155" s="241" t="s">
        <v>89</v>
      </c>
      <c r="AV155" s="12" t="s">
        <v>89</v>
      </c>
      <c r="AW155" s="12" t="s">
        <v>4</v>
      </c>
      <c r="AX155" s="12" t="s">
        <v>87</v>
      </c>
      <c r="AY155" s="241" t="s">
        <v>125</v>
      </c>
    </row>
    <row r="156" s="11" customFormat="1" ht="22.8" customHeight="1">
      <c r="B156" s="201"/>
      <c r="C156" s="202"/>
      <c r="D156" s="203" t="s">
        <v>78</v>
      </c>
      <c r="E156" s="215" t="s">
        <v>225</v>
      </c>
      <c r="F156" s="215" t="s">
        <v>226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SUM(P157:P170)</f>
        <v>0</v>
      </c>
      <c r="Q156" s="209"/>
      <c r="R156" s="210">
        <f>SUM(R157:R170)</f>
        <v>127.44742000000001</v>
      </c>
      <c r="S156" s="209"/>
      <c r="T156" s="211">
        <f>SUM(T157:T170)</f>
        <v>0</v>
      </c>
      <c r="AR156" s="212" t="s">
        <v>87</v>
      </c>
      <c r="AT156" s="213" t="s">
        <v>78</v>
      </c>
      <c r="AU156" s="213" t="s">
        <v>87</v>
      </c>
      <c r="AY156" s="212" t="s">
        <v>125</v>
      </c>
      <c r="BK156" s="214">
        <f>SUM(BK157:BK170)</f>
        <v>0</v>
      </c>
    </row>
    <row r="157" s="1" customFormat="1" ht="16.5" customHeight="1">
      <c r="B157" s="35"/>
      <c r="C157" s="217" t="s">
        <v>227</v>
      </c>
      <c r="D157" s="217" t="s">
        <v>128</v>
      </c>
      <c r="E157" s="218" t="s">
        <v>228</v>
      </c>
      <c r="F157" s="219" t="s">
        <v>229</v>
      </c>
      <c r="G157" s="220" t="s">
        <v>131</v>
      </c>
      <c r="H157" s="221">
        <v>56</v>
      </c>
      <c r="I157" s="222"/>
      <c r="J157" s="223">
        <f>ROUND(I157*H157,2)</f>
        <v>0</v>
      </c>
      <c r="K157" s="219" t="s">
        <v>132</v>
      </c>
      <c r="L157" s="40"/>
      <c r="M157" s="224" t="s">
        <v>1</v>
      </c>
      <c r="N157" s="225" t="s">
        <v>44</v>
      </c>
      <c r="O157" s="83"/>
      <c r="P157" s="226">
        <f>O157*H157</f>
        <v>0</v>
      </c>
      <c r="Q157" s="226">
        <v>0.27994000000000002</v>
      </c>
      <c r="R157" s="226">
        <f>Q157*H157</f>
        <v>15.676640000000001</v>
      </c>
      <c r="S157" s="226">
        <v>0</v>
      </c>
      <c r="T157" s="227">
        <f>S157*H157</f>
        <v>0</v>
      </c>
      <c r="AR157" s="228" t="s">
        <v>133</v>
      </c>
      <c r="AT157" s="228" t="s">
        <v>128</v>
      </c>
      <c r="AU157" s="228" t="s">
        <v>89</v>
      </c>
      <c r="AY157" s="14" t="s">
        <v>125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87</v>
      </c>
      <c r="BK157" s="229">
        <f>ROUND(I157*H157,2)</f>
        <v>0</v>
      </c>
      <c r="BL157" s="14" t="s">
        <v>133</v>
      </c>
      <c r="BM157" s="228" t="s">
        <v>230</v>
      </c>
    </row>
    <row r="158" s="12" customFormat="1">
      <c r="B158" s="230"/>
      <c r="C158" s="231"/>
      <c r="D158" s="232" t="s">
        <v>147</v>
      </c>
      <c r="E158" s="233" t="s">
        <v>1</v>
      </c>
      <c r="F158" s="234" t="s">
        <v>231</v>
      </c>
      <c r="G158" s="231"/>
      <c r="H158" s="235">
        <v>56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147</v>
      </c>
      <c r="AU158" s="241" t="s">
        <v>89</v>
      </c>
      <c r="AV158" s="12" t="s">
        <v>89</v>
      </c>
      <c r="AW158" s="12" t="s">
        <v>36</v>
      </c>
      <c r="AX158" s="12" t="s">
        <v>87</v>
      </c>
      <c r="AY158" s="241" t="s">
        <v>125</v>
      </c>
    </row>
    <row r="159" s="1" customFormat="1" ht="16.5" customHeight="1">
      <c r="B159" s="35"/>
      <c r="C159" s="217" t="s">
        <v>232</v>
      </c>
      <c r="D159" s="217" t="s">
        <v>128</v>
      </c>
      <c r="E159" s="218" t="s">
        <v>233</v>
      </c>
      <c r="F159" s="219" t="s">
        <v>234</v>
      </c>
      <c r="G159" s="220" t="s">
        <v>131</v>
      </c>
      <c r="H159" s="221">
        <v>136</v>
      </c>
      <c r="I159" s="222"/>
      <c r="J159" s="223">
        <f>ROUND(I159*H159,2)</f>
        <v>0</v>
      </c>
      <c r="K159" s="219" t="s">
        <v>132</v>
      </c>
      <c r="L159" s="40"/>
      <c r="M159" s="224" t="s">
        <v>1</v>
      </c>
      <c r="N159" s="225" t="s">
        <v>44</v>
      </c>
      <c r="O159" s="83"/>
      <c r="P159" s="226">
        <f>O159*H159</f>
        <v>0</v>
      </c>
      <c r="Q159" s="226">
        <v>0.47260000000000002</v>
      </c>
      <c r="R159" s="226">
        <f>Q159*H159</f>
        <v>64.273600000000002</v>
      </c>
      <c r="S159" s="226">
        <v>0</v>
      </c>
      <c r="T159" s="227">
        <f>S159*H159</f>
        <v>0</v>
      </c>
      <c r="AR159" s="228" t="s">
        <v>133</v>
      </c>
      <c r="AT159" s="228" t="s">
        <v>128</v>
      </c>
      <c r="AU159" s="228" t="s">
        <v>89</v>
      </c>
      <c r="AY159" s="14" t="s">
        <v>125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87</v>
      </c>
      <c r="BK159" s="229">
        <f>ROUND(I159*H159,2)</f>
        <v>0</v>
      </c>
      <c r="BL159" s="14" t="s">
        <v>133</v>
      </c>
      <c r="BM159" s="228" t="s">
        <v>235</v>
      </c>
    </row>
    <row r="160" s="1" customFormat="1" ht="16.5" customHeight="1">
      <c r="B160" s="35"/>
      <c r="C160" s="217" t="s">
        <v>236</v>
      </c>
      <c r="D160" s="217" t="s">
        <v>128</v>
      </c>
      <c r="E160" s="218" t="s">
        <v>237</v>
      </c>
      <c r="F160" s="219" t="s">
        <v>238</v>
      </c>
      <c r="G160" s="220" t="s">
        <v>131</v>
      </c>
      <c r="H160" s="221">
        <v>42</v>
      </c>
      <c r="I160" s="222"/>
      <c r="J160" s="223">
        <f>ROUND(I160*H160,2)</f>
        <v>0</v>
      </c>
      <c r="K160" s="219" t="s">
        <v>132</v>
      </c>
      <c r="L160" s="40"/>
      <c r="M160" s="224" t="s">
        <v>1</v>
      </c>
      <c r="N160" s="225" t="s">
        <v>44</v>
      </c>
      <c r="O160" s="83"/>
      <c r="P160" s="226">
        <f>O160*H160</f>
        <v>0</v>
      </c>
      <c r="Q160" s="226">
        <v>0.14399999999999999</v>
      </c>
      <c r="R160" s="226">
        <f>Q160*H160</f>
        <v>6.0479999999999992</v>
      </c>
      <c r="S160" s="226">
        <v>0</v>
      </c>
      <c r="T160" s="227">
        <f>S160*H160</f>
        <v>0</v>
      </c>
      <c r="AR160" s="228" t="s">
        <v>133</v>
      </c>
      <c r="AT160" s="228" t="s">
        <v>128</v>
      </c>
      <c r="AU160" s="228" t="s">
        <v>89</v>
      </c>
      <c r="AY160" s="14" t="s">
        <v>125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87</v>
      </c>
      <c r="BK160" s="229">
        <f>ROUND(I160*H160,2)</f>
        <v>0</v>
      </c>
      <c r="BL160" s="14" t="s">
        <v>133</v>
      </c>
      <c r="BM160" s="228" t="s">
        <v>239</v>
      </c>
    </row>
    <row r="161" s="1" customFormat="1" ht="24" customHeight="1">
      <c r="B161" s="35"/>
      <c r="C161" s="217" t="s">
        <v>240</v>
      </c>
      <c r="D161" s="217" t="s">
        <v>128</v>
      </c>
      <c r="E161" s="218" t="s">
        <v>241</v>
      </c>
      <c r="F161" s="219" t="s">
        <v>242</v>
      </c>
      <c r="G161" s="220" t="s">
        <v>131</v>
      </c>
      <c r="H161" s="221">
        <v>42</v>
      </c>
      <c r="I161" s="222"/>
      <c r="J161" s="223">
        <f>ROUND(I161*H161,2)</f>
        <v>0</v>
      </c>
      <c r="K161" s="219" t="s">
        <v>132</v>
      </c>
      <c r="L161" s="40"/>
      <c r="M161" s="224" t="s">
        <v>1</v>
      </c>
      <c r="N161" s="225" t="s">
        <v>44</v>
      </c>
      <c r="O161" s="83"/>
      <c r="P161" s="226">
        <f>O161*H161</f>
        <v>0</v>
      </c>
      <c r="Q161" s="226">
        <v>0.10373</v>
      </c>
      <c r="R161" s="226">
        <f>Q161*H161</f>
        <v>4.3566599999999998</v>
      </c>
      <c r="S161" s="226">
        <v>0</v>
      </c>
      <c r="T161" s="227">
        <f>S161*H161</f>
        <v>0</v>
      </c>
      <c r="AR161" s="228" t="s">
        <v>133</v>
      </c>
      <c r="AT161" s="228" t="s">
        <v>128</v>
      </c>
      <c r="AU161" s="228" t="s">
        <v>89</v>
      </c>
      <c r="AY161" s="14" t="s">
        <v>125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87</v>
      </c>
      <c r="BK161" s="229">
        <f>ROUND(I161*H161,2)</f>
        <v>0</v>
      </c>
      <c r="BL161" s="14" t="s">
        <v>133</v>
      </c>
      <c r="BM161" s="228" t="s">
        <v>243</v>
      </c>
    </row>
    <row r="162" s="1" customFormat="1" ht="24" customHeight="1">
      <c r="B162" s="35"/>
      <c r="C162" s="217" t="s">
        <v>244</v>
      </c>
      <c r="D162" s="217" t="s">
        <v>128</v>
      </c>
      <c r="E162" s="218" t="s">
        <v>245</v>
      </c>
      <c r="F162" s="219" t="s">
        <v>246</v>
      </c>
      <c r="G162" s="220" t="s">
        <v>131</v>
      </c>
      <c r="H162" s="221">
        <v>14</v>
      </c>
      <c r="I162" s="222"/>
      <c r="J162" s="223">
        <f>ROUND(I162*H162,2)</f>
        <v>0</v>
      </c>
      <c r="K162" s="219" t="s">
        <v>132</v>
      </c>
      <c r="L162" s="40"/>
      <c r="M162" s="224" t="s">
        <v>1</v>
      </c>
      <c r="N162" s="225" t="s">
        <v>44</v>
      </c>
      <c r="O162" s="83"/>
      <c r="P162" s="226">
        <f>O162*H162</f>
        <v>0</v>
      </c>
      <c r="Q162" s="226">
        <v>0.084250000000000005</v>
      </c>
      <c r="R162" s="226">
        <f>Q162*H162</f>
        <v>1.1795</v>
      </c>
      <c r="S162" s="226">
        <v>0</v>
      </c>
      <c r="T162" s="227">
        <f>S162*H162</f>
        <v>0</v>
      </c>
      <c r="AR162" s="228" t="s">
        <v>133</v>
      </c>
      <c r="AT162" s="228" t="s">
        <v>128</v>
      </c>
      <c r="AU162" s="228" t="s">
        <v>89</v>
      </c>
      <c r="AY162" s="14" t="s">
        <v>125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87</v>
      </c>
      <c r="BK162" s="229">
        <f>ROUND(I162*H162,2)</f>
        <v>0</v>
      </c>
      <c r="BL162" s="14" t="s">
        <v>133</v>
      </c>
      <c r="BM162" s="228" t="s">
        <v>247</v>
      </c>
    </row>
    <row r="163" s="1" customFormat="1" ht="16.5" customHeight="1">
      <c r="B163" s="35"/>
      <c r="C163" s="242" t="s">
        <v>248</v>
      </c>
      <c r="D163" s="242" t="s">
        <v>218</v>
      </c>
      <c r="E163" s="243" t="s">
        <v>249</v>
      </c>
      <c r="F163" s="244" t="s">
        <v>250</v>
      </c>
      <c r="G163" s="245" t="s">
        <v>131</v>
      </c>
      <c r="H163" s="246">
        <v>14</v>
      </c>
      <c r="I163" s="247"/>
      <c r="J163" s="248">
        <f>ROUND(I163*H163,2)</f>
        <v>0</v>
      </c>
      <c r="K163" s="244" t="s">
        <v>132</v>
      </c>
      <c r="L163" s="249"/>
      <c r="M163" s="250" t="s">
        <v>1</v>
      </c>
      <c r="N163" s="251" t="s">
        <v>44</v>
      </c>
      <c r="O163" s="83"/>
      <c r="P163" s="226">
        <f>O163*H163</f>
        <v>0</v>
      </c>
      <c r="Q163" s="226">
        <v>0.13100000000000001</v>
      </c>
      <c r="R163" s="226">
        <f>Q163*H163</f>
        <v>1.8340000000000001</v>
      </c>
      <c r="S163" s="226">
        <v>0</v>
      </c>
      <c r="T163" s="227">
        <f>S163*H163</f>
        <v>0</v>
      </c>
      <c r="AR163" s="228" t="s">
        <v>222</v>
      </c>
      <c r="AT163" s="228" t="s">
        <v>218</v>
      </c>
      <c r="AU163" s="228" t="s">
        <v>89</v>
      </c>
      <c r="AY163" s="14" t="s">
        <v>125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87</v>
      </c>
      <c r="BK163" s="229">
        <f>ROUND(I163*H163,2)</f>
        <v>0</v>
      </c>
      <c r="BL163" s="14" t="s">
        <v>133</v>
      </c>
      <c r="BM163" s="228" t="s">
        <v>251</v>
      </c>
    </row>
    <row r="164" s="1" customFormat="1" ht="24" customHeight="1">
      <c r="B164" s="35"/>
      <c r="C164" s="217" t="s">
        <v>252</v>
      </c>
      <c r="D164" s="217" t="s">
        <v>128</v>
      </c>
      <c r="E164" s="218" t="s">
        <v>253</v>
      </c>
      <c r="F164" s="219" t="s">
        <v>254</v>
      </c>
      <c r="G164" s="220" t="s">
        <v>131</v>
      </c>
      <c r="H164" s="221">
        <v>76</v>
      </c>
      <c r="I164" s="222"/>
      <c r="J164" s="223">
        <f>ROUND(I164*H164,2)</f>
        <v>0</v>
      </c>
      <c r="K164" s="219" t="s">
        <v>132</v>
      </c>
      <c r="L164" s="40"/>
      <c r="M164" s="224" t="s">
        <v>1</v>
      </c>
      <c r="N164" s="225" t="s">
        <v>44</v>
      </c>
      <c r="O164" s="83"/>
      <c r="P164" s="226">
        <f>O164*H164</f>
        <v>0</v>
      </c>
      <c r="Q164" s="226">
        <v>0.10362</v>
      </c>
      <c r="R164" s="226">
        <f>Q164*H164</f>
        <v>7.8751199999999999</v>
      </c>
      <c r="S164" s="226">
        <v>0</v>
      </c>
      <c r="T164" s="227">
        <f>S164*H164</f>
        <v>0</v>
      </c>
      <c r="AR164" s="228" t="s">
        <v>133</v>
      </c>
      <c r="AT164" s="228" t="s">
        <v>128</v>
      </c>
      <c r="AU164" s="228" t="s">
        <v>89</v>
      </c>
      <c r="AY164" s="14" t="s">
        <v>125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87</v>
      </c>
      <c r="BK164" s="229">
        <f>ROUND(I164*H164,2)</f>
        <v>0</v>
      </c>
      <c r="BL164" s="14" t="s">
        <v>133</v>
      </c>
      <c r="BM164" s="228" t="s">
        <v>255</v>
      </c>
    </row>
    <row r="165" s="1" customFormat="1" ht="24" customHeight="1">
      <c r="B165" s="35"/>
      <c r="C165" s="242" t="s">
        <v>256</v>
      </c>
      <c r="D165" s="242" t="s">
        <v>218</v>
      </c>
      <c r="E165" s="243" t="s">
        <v>257</v>
      </c>
      <c r="F165" s="244" t="s">
        <v>258</v>
      </c>
      <c r="G165" s="245" t="s">
        <v>131</v>
      </c>
      <c r="H165" s="246">
        <v>5</v>
      </c>
      <c r="I165" s="247"/>
      <c r="J165" s="248">
        <f>ROUND(I165*H165,2)</f>
        <v>0</v>
      </c>
      <c r="K165" s="244" t="s">
        <v>1</v>
      </c>
      <c r="L165" s="249"/>
      <c r="M165" s="250" t="s">
        <v>1</v>
      </c>
      <c r="N165" s="251" t="s">
        <v>44</v>
      </c>
      <c r="O165" s="83"/>
      <c r="P165" s="226">
        <f>O165*H165</f>
        <v>0</v>
      </c>
      <c r="Q165" s="226">
        <v>0.13100000000000001</v>
      </c>
      <c r="R165" s="226">
        <f>Q165*H165</f>
        <v>0.65500000000000003</v>
      </c>
      <c r="S165" s="226">
        <v>0</v>
      </c>
      <c r="T165" s="227">
        <f>S165*H165</f>
        <v>0</v>
      </c>
      <c r="AR165" s="228" t="s">
        <v>222</v>
      </c>
      <c r="AT165" s="228" t="s">
        <v>218</v>
      </c>
      <c r="AU165" s="228" t="s">
        <v>89</v>
      </c>
      <c r="AY165" s="14" t="s">
        <v>125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87</v>
      </c>
      <c r="BK165" s="229">
        <f>ROUND(I165*H165,2)</f>
        <v>0</v>
      </c>
      <c r="BL165" s="14" t="s">
        <v>133</v>
      </c>
      <c r="BM165" s="228" t="s">
        <v>259</v>
      </c>
    </row>
    <row r="166" s="1" customFormat="1" ht="16.5" customHeight="1">
      <c r="B166" s="35"/>
      <c r="C166" s="242" t="s">
        <v>260</v>
      </c>
      <c r="D166" s="242" t="s">
        <v>218</v>
      </c>
      <c r="E166" s="243" t="s">
        <v>261</v>
      </c>
      <c r="F166" s="244" t="s">
        <v>262</v>
      </c>
      <c r="G166" s="245" t="s">
        <v>131</v>
      </c>
      <c r="H166" s="246">
        <v>70</v>
      </c>
      <c r="I166" s="247"/>
      <c r="J166" s="248">
        <f>ROUND(I166*H166,2)</f>
        <v>0</v>
      </c>
      <c r="K166" s="244" t="s">
        <v>132</v>
      </c>
      <c r="L166" s="249"/>
      <c r="M166" s="250" t="s">
        <v>1</v>
      </c>
      <c r="N166" s="251" t="s">
        <v>44</v>
      </c>
      <c r="O166" s="83"/>
      <c r="P166" s="226">
        <f>O166*H166</f>
        <v>0</v>
      </c>
      <c r="Q166" s="226">
        <v>0.17599999999999999</v>
      </c>
      <c r="R166" s="226">
        <f>Q166*H166</f>
        <v>12.319999999999999</v>
      </c>
      <c r="S166" s="226">
        <v>0</v>
      </c>
      <c r="T166" s="227">
        <f>S166*H166</f>
        <v>0</v>
      </c>
      <c r="AR166" s="228" t="s">
        <v>222</v>
      </c>
      <c r="AT166" s="228" t="s">
        <v>218</v>
      </c>
      <c r="AU166" s="228" t="s">
        <v>89</v>
      </c>
      <c r="AY166" s="14" t="s">
        <v>125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87</v>
      </c>
      <c r="BK166" s="229">
        <f>ROUND(I166*H166,2)</f>
        <v>0</v>
      </c>
      <c r="BL166" s="14" t="s">
        <v>133</v>
      </c>
      <c r="BM166" s="228" t="s">
        <v>263</v>
      </c>
    </row>
    <row r="167" s="1" customFormat="1" ht="16.5" customHeight="1">
      <c r="B167" s="35"/>
      <c r="C167" s="242" t="s">
        <v>264</v>
      </c>
      <c r="D167" s="242" t="s">
        <v>218</v>
      </c>
      <c r="E167" s="243" t="s">
        <v>265</v>
      </c>
      <c r="F167" s="244" t="s">
        <v>266</v>
      </c>
      <c r="G167" s="245" t="s">
        <v>131</v>
      </c>
      <c r="H167" s="246">
        <v>1</v>
      </c>
      <c r="I167" s="247"/>
      <c r="J167" s="248">
        <f>ROUND(I167*H167,2)</f>
        <v>0</v>
      </c>
      <c r="K167" s="244" t="s">
        <v>132</v>
      </c>
      <c r="L167" s="249"/>
      <c r="M167" s="250" t="s">
        <v>1</v>
      </c>
      <c r="N167" s="251" t="s">
        <v>44</v>
      </c>
      <c r="O167" s="83"/>
      <c r="P167" s="226">
        <f>O167*H167</f>
        <v>0</v>
      </c>
      <c r="Q167" s="226">
        <v>0.17599999999999999</v>
      </c>
      <c r="R167" s="226">
        <f>Q167*H167</f>
        <v>0.17599999999999999</v>
      </c>
      <c r="S167" s="226">
        <v>0</v>
      </c>
      <c r="T167" s="227">
        <f>S167*H167</f>
        <v>0</v>
      </c>
      <c r="AR167" s="228" t="s">
        <v>222</v>
      </c>
      <c r="AT167" s="228" t="s">
        <v>218</v>
      </c>
      <c r="AU167" s="228" t="s">
        <v>89</v>
      </c>
      <c r="AY167" s="14" t="s">
        <v>125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87</v>
      </c>
      <c r="BK167" s="229">
        <f>ROUND(I167*H167,2)</f>
        <v>0</v>
      </c>
      <c r="BL167" s="14" t="s">
        <v>133</v>
      </c>
      <c r="BM167" s="228" t="s">
        <v>267</v>
      </c>
    </row>
    <row r="168" s="1" customFormat="1" ht="24" customHeight="1">
      <c r="B168" s="35"/>
      <c r="C168" s="217" t="s">
        <v>268</v>
      </c>
      <c r="D168" s="217" t="s">
        <v>128</v>
      </c>
      <c r="E168" s="218" t="s">
        <v>269</v>
      </c>
      <c r="F168" s="219" t="s">
        <v>270</v>
      </c>
      <c r="G168" s="220" t="s">
        <v>131</v>
      </c>
      <c r="H168" s="221">
        <v>61</v>
      </c>
      <c r="I168" s="222"/>
      <c r="J168" s="223">
        <f>ROUND(I168*H168,2)</f>
        <v>0</v>
      </c>
      <c r="K168" s="219" t="s">
        <v>132</v>
      </c>
      <c r="L168" s="40"/>
      <c r="M168" s="224" t="s">
        <v>1</v>
      </c>
      <c r="N168" s="225" t="s">
        <v>44</v>
      </c>
      <c r="O168" s="83"/>
      <c r="P168" s="226">
        <f>O168*H168</f>
        <v>0</v>
      </c>
      <c r="Q168" s="226">
        <v>0.098000000000000004</v>
      </c>
      <c r="R168" s="226">
        <f>Q168*H168</f>
        <v>5.9780000000000006</v>
      </c>
      <c r="S168" s="226">
        <v>0</v>
      </c>
      <c r="T168" s="227">
        <f>S168*H168</f>
        <v>0</v>
      </c>
      <c r="AR168" s="228" t="s">
        <v>133</v>
      </c>
      <c r="AT168" s="228" t="s">
        <v>128</v>
      </c>
      <c r="AU168" s="228" t="s">
        <v>89</v>
      </c>
      <c r="AY168" s="14" t="s">
        <v>125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87</v>
      </c>
      <c r="BK168" s="229">
        <f>ROUND(I168*H168,2)</f>
        <v>0</v>
      </c>
      <c r="BL168" s="14" t="s">
        <v>133</v>
      </c>
      <c r="BM168" s="228" t="s">
        <v>271</v>
      </c>
    </row>
    <row r="169" s="1" customFormat="1" ht="16.5" customHeight="1">
      <c r="B169" s="35"/>
      <c r="C169" s="242" t="s">
        <v>272</v>
      </c>
      <c r="D169" s="242" t="s">
        <v>218</v>
      </c>
      <c r="E169" s="243" t="s">
        <v>273</v>
      </c>
      <c r="F169" s="244" t="s">
        <v>274</v>
      </c>
      <c r="G169" s="245" t="s">
        <v>131</v>
      </c>
      <c r="H169" s="246">
        <v>61</v>
      </c>
      <c r="I169" s="247"/>
      <c r="J169" s="248">
        <f>ROUND(I169*H169,2)</f>
        <v>0</v>
      </c>
      <c r="K169" s="244" t="s">
        <v>132</v>
      </c>
      <c r="L169" s="249"/>
      <c r="M169" s="250" t="s">
        <v>1</v>
      </c>
      <c r="N169" s="251" t="s">
        <v>44</v>
      </c>
      <c r="O169" s="83"/>
      <c r="P169" s="226">
        <f>O169*H169</f>
        <v>0</v>
      </c>
      <c r="Q169" s="226">
        <v>0.1125</v>
      </c>
      <c r="R169" s="226">
        <f>Q169*H169</f>
        <v>6.8624999999999998</v>
      </c>
      <c r="S169" s="226">
        <v>0</v>
      </c>
      <c r="T169" s="227">
        <f>S169*H169</f>
        <v>0</v>
      </c>
      <c r="AR169" s="228" t="s">
        <v>222</v>
      </c>
      <c r="AT169" s="228" t="s">
        <v>218</v>
      </c>
      <c r="AU169" s="228" t="s">
        <v>89</v>
      </c>
      <c r="AY169" s="14" t="s">
        <v>125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87</v>
      </c>
      <c r="BK169" s="229">
        <f>ROUND(I169*H169,2)</f>
        <v>0</v>
      </c>
      <c r="BL169" s="14" t="s">
        <v>133</v>
      </c>
      <c r="BM169" s="228" t="s">
        <v>275</v>
      </c>
    </row>
    <row r="170" s="1" customFormat="1" ht="16.5" customHeight="1">
      <c r="B170" s="35"/>
      <c r="C170" s="217" t="s">
        <v>276</v>
      </c>
      <c r="D170" s="217" t="s">
        <v>128</v>
      </c>
      <c r="E170" s="218" t="s">
        <v>277</v>
      </c>
      <c r="F170" s="219" t="s">
        <v>278</v>
      </c>
      <c r="G170" s="220" t="s">
        <v>160</v>
      </c>
      <c r="H170" s="221">
        <v>59</v>
      </c>
      <c r="I170" s="222"/>
      <c r="J170" s="223">
        <f>ROUND(I170*H170,2)</f>
        <v>0</v>
      </c>
      <c r="K170" s="219" t="s">
        <v>132</v>
      </c>
      <c r="L170" s="40"/>
      <c r="M170" s="224" t="s">
        <v>1</v>
      </c>
      <c r="N170" s="225" t="s">
        <v>44</v>
      </c>
      <c r="O170" s="83"/>
      <c r="P170" s="226">
        <f>O170*H170</f>
        <v>0</v>
      </c>
      <c r="Q170" s="226">
        <v>0.0035999999999999999</v>
      </c>
      <c r="R170" s="226">
        <f>Q170*H170</f>
        <v>0.21240000000000001</v>
      </c>
      <c r="S170" s="226">
        <v>0</v>
      </c>
      <c r="T170" s="227">
        <f>S170*H170</f>
        <v>0</v>
      </c>
      <c r="AR170" s="228" t="s">
        <v>133</v>
      </c>
      <c r="AT170" s="228" t="s">
        <v>128</v>
      </c>
      <c r="AU170" s="228" t="s">
        <v>89</v>
      </c>
      <c r="AY170" s="14" t="s">
        <v>125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87</v>
      </c>
      <c r="BK170" s="229">
        <f>ROUND(I170*H170,2)</f>
        <v>0</v>
      </c>
      <c r="BL170" s="14" t="s">
        <v>133</v>
      </c>
      <c r="BM170" s="228" t="s">
        <v>279</v>
      </c>
    </row>
    <row r="171" s="11" customFormat="1" ht="22.8" customHeight="1">
      <c r="B171" s="201"/>
      <c r="C171" s="202"/>
      <c r="D171" s="203" t="s">
        <v>78</v>
      </c>
      <c r="E171" s="215" t="s">
        <v>166</v>
      </c>
      <c r="F171" s="215" t="s">
        <v>280</v>
      </c>
      <c r="G171" s="202"/>
      <c r="H171" s="202"/>
      <c r="I171" s="205"/>
      <c r="J171" s="216">
        <f>BK171</f>
        <v>0</v>
      </c>
      <c r="K171" s="202"/>
      <c r="L171" s="207"/>
      <c r="M171" s="208"/>
      <c r="N171" s="209"/>
      <c r="O171" s="209"/>
      <c r="P171" s="210">
        <f>SUM(P172:P192)</f>
        <v>0</v>
      </c>
      <c r="Q171" s="209"/>
      <c r="R171" s="210">
        <f>SUM(R172:R192)</f>
        <v>36.120966000000003</v>
      </c>
      <c r="S171" s="209"/>
      <c r="T171" s="211">
        <f>SUM(T172:T192)</f>
        <v>0.086000000000000007</v>
      </c>
      <c r="AR171" s="212" t="s">
        <v>87</v>
      </c>
      <c r="AT171" s="213" t="s">
        <v>78</v>
      </c>
      <c r="AU171" s="213" t="s">
        <v>87</v>
      </c>
      <c r="AY171" s="212" t="s">
        <v>125</v>
      </c>
      <c r="BK171" s="214">
        <f>SUM(BK172:BK192)</f>
        <v>0</v>
      </c>
    </row>
    <row r="172" s="1" customFormat="1" ht="24" customHeight="1">
      <c r="B172" s="35"/>
      <c r="C172" s="217" t="s">
        <v>281</v>
      </c>
      <c r="D172" s="217" t="s">
        <v>128</v>
      </c>
      <c r="E172" s="218" t="s">
        <v>282</v>
      </c>
      <c r="F172" s="219" t="s">
        <v>283</v>
      </c>
      <c r="G172" s="220" t="s">
        <v>284</v>
      </c>
      <c r="H172" s="221">
        <v>3</v>
      </c>
      <c r="I172" s="222"/>
      <c r="J172" s="223">
        <f>ROUND(I172*H172,2)</f>
        <v>0</v>
      </c>
      <c r="K172" s="219" t="s">
        <v>132</v>
      </c>
      <c r="L172" s="40"/>
      <c r="M172" s="224" t="s">
        <v>1</v>
      </c>
      <c r="N172" s="225" t="s">
        <v>44</v>
      </c>
      <c r="O172" s="83"/>
      <c r="P172" s="226">
        <f>O172*H172</f>
        <v>0</v>
      </c>
      <c r="Q172" s="226">
        <v>0.00069999999999999999</v>
      </c>
      <c r="R172" s="226">
        <f>Q172*H172</f>
        <v>0.0020999999999999999</v>
      </c>
      <c r="S172" s="226">
        <v>0</v>
      </c>
      <c r="T172" s="227">
        <f>S172*H172</f>
        <v>0</v>
      </c>
      <c r="AR172" s="228" t="s">
        <v>133</v>
      </c>
      <c r="AT172" s="228" t="s">
        <v>128</v>
      </c>
      <c r="AU172" s="228" t="s">
        <v>89</v>
      </c>
      <c r="AY172" s="14" t="s">
        <v>125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87</v>
      </c>
      <c r="BK172" s="229">
        <f>ROUND(I172*H172,2)</f>
        <v>0</v>
      </c>
      <c r="BL172" s="14" t="s">
        <v>133</v>
      </c>
      <c r="BM172" s="228" t="s">
        <v>285</v>
      </c>
    </row>
    <row r="173" s="1" customFormat="1" ht="24" customHeight="1">
      <c r="B173" s="35"/>
      <c r="C173" s="242" t="s">
        <v>286</v>
      </c>
      <c r="D173" s="242" t="s">
        <v>218</v>
      </c>
      <c r="E173" s="243" t="s">
        <v>287</v>
      </c>
      <c r="F173" s="244" t="s">
        <v>288</v>
      </c>
      <c r="G173" s="245" t="s">
        <v>284</v>
      </c>
      <c r="H173" s="246">
        <v>1</v>
      </c>
      <c r="I173" s="247"/>
      <c r="J173" s="248">
        <f>ROUND(I173*H173,2)</f>
        <v>0</v>
      </c>
      <c r="K173" s="244" t="s">
        <v>132</v>
      </c>
      <c r="L173" s="249"/>
      <c r="M173" s="250" t="s">
        <v>1</v>
      </c>
      <c r="N173" s="251" t="s">
        <v>44</v>
      </c>
      <c r="O173" s="83"/>
      <c r="P173" s="226">
        <f>O173*H173</f>
        <v>0</v>
      </c>
      <c r="Q173" s="226">
        <v>0.0025000000000000001</v>
      </c>
      <c r="R173" s="226">
        <f>Q173*H173</f>
        <v>0.0025000000000000001</v>
      </c>
      <c r="S173" s="226">
        <v>0</v>
      </c>
      <c r="T173" s="227">
        <f>S173*H173</f>
        <v>0</v>
      </c>
      <c r="AR173" s="228" t="s">
        <v>222</v>
      </c>
      <c r="AT173" s="228" t="s">
        <v>218</v>
      </c>
      <c r="AU173" s="228" t="s">
        <v>89</v>
      </c>
      <c r="AY173" s="14" t="s">
        <v>125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87</v>
      </c>
      <c r="BK173" s="229">
        <f>ROUND(I173*H173,2)</f>
        <v>0</v>
      </c>
      <c r="BL173" s="14" t="s">
        <v>133</v>
      </c>
      <c r="BM173" s="228" t="s">
        <v>289</v>
      </c>
    </row>
    <row r="174" s="1" customFormat="1" ht="24" customHeight="1">
      <c r="B174" s="35"/>
      <c r="C174" s="242" t="s">
        <v>290</v>
      </c>
      <c r="D174" s="242" t="s">
        <v>218</v>
      </c>
      <c r="E174" s="243" t="s">
        <v>291</v>
      </c>
      <c r="F174" s="244" t="s">
        <v>292</v>
      </c>
      <c r="G174" s="245" t="s">
        <v>284</v>
      </c>
      <c r="H174" s="246">
        <v>1</v>
      </c>
      <c r="I174" s="247"/>
      <c r="J174" s="248">
        <f>ROUND(I174*H174,2)</f>
        <v>0</v>
      </c>
      <c r="K174" s="244" t="s">
        <v>132</v>
      </c>
      <c r="L174" s="249"/>
      <c r="M174" s="250" t="s">
        <v>1</v>
      </c>
      <c r="N174" s="251" t="s">
        <v>44</v>
      </c>
      <c r="O174" s="83"/>
      <c r="P174" s="226">
        <f>O174*H174</f>
        <v>0</v>
      </c>
      <c r="Q174" s="226">
        <v>0.0035000000000000001</v>
      </c>
      <c r="R174" s="226">
        <f>Q174*H174</f>
        <v>0.0035000000000000001</v>
      </c>
      <c r="S174" s="226">
        <v>0</v>
      </c>
      <c r="T174" s="227">
        <f>S174*H174</f>
        <v>0</v>
      </c>
      <c r="AR174" s="228" t="s">
        <v>222</v>
      </c>
      <c r="AT174" s="228" t="s">
        <v>218</v>
      </c>
      <c r="AU174" s="228" t="s">
        <v>89</v>
      </c>
      <c r="AY174" s="14" t="s">
        <v>125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87</v>
      </c>
      <c r="BK174" s="229">
        <f>ROUND(I174*H174,2)</f>
        <v>0</v>
      </c>
      <c r="BL174" s="14" t="s">
        <v>133</v>
      </c>
      <c r="BM174" s="228" t="s">
        <v>293</v>
      </c>
    </row>
    <row r="175" s="1" customFormat="1" ht="24" customHeight="1">
      <c r="B175" s="35"/>
      <c r="C175" s="217" t="s">
        <v>294</v>
      </c>
      <c r="D175" s="217" t="s">
        <v>128</v>
      </c>
      <c r="E175" s="218" t="s">
        <v>295</v>
      </c>
      <c r="F175" s="219" t="s">
        <v>296</v>
      </c>
      <c r="G175" s="220" t="s">
        <v>284</v>
      </c>
      <c r="H175" s="221">
        <v>2</v>
      </c>
      <c r="I175" s="222"/>
      <c r="J175" s="223">
        <f>ROUND(I175*H175,2)</f>
        <v>0</v>
      </c>
      <c r="K175" s="219" t="s">
        <v>132</v>
      </c>
      <c r="L175" s="40"/>
      <c r="M175" s="224" t="s">
        <v>1</v>
      </c>
      <c r="N175" s="225" t="s">
        <v>44</v>
      </c>
      <c r="O175" s="83"/>
      <c r="P175" s="226">
        <f>O175*H175</f>
        <v>0</v>
      </c>
      <c r="Q175" s="226">
        <v>0.11241</v>
      </c>
      <c r="R175" s="226">
        <f>Q175*H175</f>
        <v>0.22481999999999999</v>
      </c>
      <c r="S175" s="226">
        <v>0</v>
      </c>
      <c r="T175" s="227">
        <f>S175*H175</f>
        <v>0</v>
      </c>
      <c r="AR175" s="228" t="s">
        <v>133</v>
      </c>
      <c r="AT175" s="228" t="s">
        <v>128</v>
      </c>
      <c r="AU175" s="228" t="s">
        <v>89</v>
      </c>
      <c r="AY175" s="14" t="s">
        <v>125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87</v>
      </c>
      <c r="BK175" s="229">
        <f>ROUND(I175*H175,2)</f>
        <v>0</v>
      </c>
      <c r="BL175" s="14" t="s">
        <v>133</v>
      </c>
      <c r="BM175" s="228" t="s">
        <v>297</v>
      </c>
    </row>
    <row r="176" s="1" customFormat="1" ht="16.5" customHeight="1">
      <c r="B176" s="35"/>
      <c r="C176" s="242" t="s">
        <v>298</v>
      </c>
      <c r="D176" s="242" t="s">
        <v>218</v>
      </c>
      <c r="E176" s="243" t="s">
        <v>299</v>
      </c>
      <c r="F176" s="244" t="s">
        <v>300</v>
      </c>
      <c r="G176" s="245" t="s">
        <v>284</v>
      </c>
      <c r="H176" s="246">
        <v>2</v>
      </c>
      <c r="I176" s="247"/>
      <c r="J176" s="248">
        <f>ROUND(I176*H176,2)</f>
        <v>0</v>
      </c>
      <c r="K176" s="244" t="s">
        <v>132</v>
      </c>
      <c r="L176" s="249"/>
      <c r="M176" s="250" t="s">
        <v>1</v>
      </c>
      <c r="N176" s="251" t="s">
        <v>44</v>
      </c>
      <c r="O176" s="83"/>
      <c r="P176" s="226">
        <f>O176*H176</f>
        <v>0</v>
      </c>
      <c r="Q176" s="226">
        <v>0.0030000000000000001</v>
      </c>
      <c r="R176" s="226">
        <f>Q176*H176</f>
        <v>0.0060000000000000001</v>
      </c>
      <c r="S176" s="226">
        <v>0</v>
      </c>
      <c r="T176" s="227">
        <f>S176*H176</f>
        <v>0</v>
      </c>
      <c r="AR176" s="228" t="s">
        <v>222</v>
      </c>
      <c r="AT176" s="228" t="s">
        <v>218</v>
      </c>
      <c r="AU176" s="228" t="s">
        <v>89</v>
      </c>
      <c r="AY176" s="14" t="s">
        <v>125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87</v>
      </c>
      <c r="BK176" s="229">
        <f>ROUND(I176*H176,2)</f>
        <v>0</v>
      </c>
      <c r="BL176" s="14" t="s">
        <v>133</v>
      </c>
      <c r="BM176" s="228" t="s">
        <v>301</v>
      </c>
    </row>
    <row r="177" s="1" customFormat="1" ht="16.5" customHeight="1">
      <c r="B177" s="35"/>
      <c r="C177" s="242" t="s">
        <v>302</v>
      </c>
      <c r="D177" s="242" t="s">
        <v>218</v>
      </c>
      <c r="E177" s="243" t="s">
        <v>303</v>
      </c>
      <c r="F177" s="244" t="s">
        <v>304</v>
      </c>
      <c r="G177" s="245" t="s">
        <v>284</v>
      </c>
      <c r="H177" s="246">
        <v>2</v>
      </c>
      <c r="I177" s="247"/>
      <c r="J177" s="248">
        <f>ROUND(I177*H177,2)</f>
        <v>0</v>
      </c>
      <c r="K177" s="244" t="s">
        <v>132</v>
      </c>
      <c r="L177" s="249"/>
      <c r="M177" s="250" t="s">
        <v>1</v>
      </c>
      <c r="N177" s="251" t="s">
        <v>44</v>
      </c>
      <c r="O177" s="83"/>
      <c r="P177" s="226">
        <f>O177*H177</f>
        <v>0</v>
      </c>
      <c r="Q177" s="226">
        <v>0.0061000000000000004</v>
      </c>
      <c r="R177" s="226">
        <f>Q177*H177</f>
        <v>0.012200000000000001</v>
      </c>
      <c r="S177" s="226">
        <v>0</v>
      </c>
      <c r="T177" s="227">
        <f>S177*H177</f>
        <v>0</v>
      </c>
      <c r="AR177" s="228" t="s">
        <v>222</v>
      </c>
      <c r="AT177" s="228" t="s">
        <v>218</v>
      </c>
      <c r="AU177" s="228" t="s">
        <v>89</v>
      </c>
      <c r="AY177" s="14" t="s">
        <v>125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87</v>
      </c>
      <c r="BK177" s="229">
        <f>ROUND(I177*H177,2)</f>
        <v>0</v>
      </c>
      <c r="BL177" s="14" t="s">
        <v>133</v>
      </c>
      <c r="BM177" s="228" t="s">
        <v>305</v>
      </c>
    </row>
    <row r="178" s="1" customFormat="1" ht="16.5" customHeight="1">
      <c r="B178" s="35"/>
      <c r="C178" s="242" t="s">
        <v>306</v>
      </c>
      <c r="D178" s="242" t="s">
        <v>218</v>
      </c>
      <c r="E178" s="243" t="s">
        <v>307</v>
      </c>
      <c r="F178" s="244" t="s">
        <v>308</v>
      </c>
      <c r="G178" s="245" t="s">
        <v>284</v>
      </c>
      <c r="H178" s="246">
        <v>2</v>
      </c>
      <c r="I178" s="247"/>
      <c r="J178" s="248">
        <f>ROUND(I178*H178,2)</f>
        <v>0</v>
      </c>
      <c r="K178" s="244" t="s">
        <v>132</v>
      </c>
      <c r="L178" s="249"/>
      <c r="M178" s="250" t="s">
        <v>1</v>
      </c>
      <c r="N178" s="251" t="s">
        <v>44</v>
      </c>
      <c r="O178" s="83"/>
      <c r="P178" s="226">
        <f>O178*H178</f>
        <v>0</v>
      </c>
      <c r="Q178" s="226">
        <v>0.00010000000000000001</v>
      </c>
      <c r="R178" s="226">
        <f>Q178*H178</f>
        <v>0.00020000000000000001</v>
      </c>
      <c r="S178" s="226">
        <v>0</v>
      </c>
      <c r="T178" s="227">
        <f>S178*H178</f>
        <v>0</v>
      </c>
      <c r="AR178" s="228" t="s">
        <v>222</v>
      </c>
      <c r="AT178" s="228" t="s">
        <v>218</v>
      </c>
      <c r="AU178" s="228" t="s">
        <v>89</v>
      </c>
      <c r="AY178" s="14" t="s">
        <v>125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87</v>
      </c>
      <c r="BK178" s="229">
        <f>ROUND(I178*H178,2)</f>
        <v>0</v>
      </c>
      <c r="BL178" s="14" t="s">
        <v>133</v>
      </c>
      <c r="BM178" s="228" t="s">
        <v>309</v>
      </c>
    </row>
    <row r="179" s="1" customFormat="1" ht="24" customHeight="1">
      <c r="B179" s="35"/>
      <c r="C179" s="217" t="s">
        <v>310</v>
      </c>
      <c r="D179" s="217" t="s">
        <v>128</v>
      </c>
      <c r="E179" s="218" t="s">
        <v>311</v>
      </c>
      <c r="F179" s="219" t="s">
        <v>312</v>
      </c>
      <c r="G179" s="220" t="s">
        <v>160</v>
      </c>
      <c r="H179" s="221">
        <v>82.459999999999994</v>
      </c>
      <c r="I179" s="222"/>
      <c r="J179" s="223">
        <f>ROUND(I179*H179,2)</f>
        <v>0</v>
      </c>
      <c r="K179" s="219" t="s">
        <v>132</v>
      </c>
      <c r="L179" s="40"/>
      <c r="M179" s="224" t="s">
        <v>1</v>
      </c>
      <c r="N179" s="225" t="s">
        <v>44</v>
      </c>
      <c r="O179" s="83"/>
      <c r="P179" s="226">
        <f>O179*H179</f>
        <v>0</v>
      </c>
      <c r="Q179" s="226">
        <v>0.15540000000000001</v>
      </c>
      <c r="R179" s="226">
        <f>Q179*H179</f>
        <v>12.814284000000001</v>
      </c>
      <c r="S179" s="226">
        <v>0</v>
      </c>
      <c r="T179" s="227">
        <f>S179*H179</f>
        <v>0</v>
      </c>
      <c r="AR179" s="228" t="s">
        <v>133</v>
      </c>
      <c r="AT179" s="228" t="s">
        <v>128</v>
      </c>
      <c r="AU179" s="228" t="s">
        <v>89</v>
      </c>
      <c r="AY179" s="14" t="s">
        <v>125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87</v>
      </c>
      <c r="BK179" s="229">
        <f>ROUND(I179*H179,2)</f>
        <v>0</v>
      </c>
      <c r="BL179" s="14" t="s">
        <v>133</v>
      </c>
      <c r="BM179" s="228" t="s">
        <v>313</v>
      </c>
    </row>
    <row r="180" s="1" customFormat="1" ht="16.5" customHeight="1">
      <c r="B180" s="35"/>
      <c r="C180" s="242" t="s">
        <v>314</v>
      </c>
      <c r="D180" s="242" t="s">
        <v>218</v>
      </c>
      <c r="E180" s="243" t="s">
        <v>315</v>
      </c>
      <c r="F180" s="244" t="s">
        <v>316</v>
      </c>
      <c r="G180" s="245" t="s">
        <v>160</v>
      </c>
      <c r="H180" s="246">
        <v>5.46</v>
      </c>
      <c r="I180" s="247"/>
      <c r="J180" s="248">
        <f>ROUND(I180*H180,2)</f>
        <v>0</v>
      </c>
      <c r="K180" s="244" t="s">
        <v>132</v>
      </c>
      <c r="L180" s="249"/>
      <c r="M180" s="250" t="s">
        <v>1</v>
      </c>
      <c r="N180" s="251" t="s">
        <v>44</v>
      </c>
      <c r="O180" s="83"/>
      <c r="P180" s="226">
        <f>O180*H180</f>
        <v>0</v>
      </c>
      <c r="Q180" s="226">
        <v>0.078200000000000006</v>
      </c>
      <c r="R180" s="226">
        <f>Q180*H180</f>
        <v>0.42697200000000002</v>
      </c>
      <c r="S180" s="226">
        <v>0</v>
      </c>
      <c r="T180" s="227">
        <f>S180*H180</f>
        <v>0</v>
      </c>
      <c r="AR180" s="228" t="s">
        <v>222</v>
      </c>
      <c r="AT180" s="228" t="s">
        <v>218</v>
      </c>
      <c r="AU180" s="228" t="s">
        <v>89</v>
      </c>
      <c r="AY180" s="14" t="s">
        <v>125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87</v>
      </c>
      <c r="BK180" s="229">
        <f>ROUND(I180*H180,2)</f>
        <v>0</v>
      </c>
      <c r="BL180" s="14" t="s">
        <v>133</v>
      </c>
      <c r="BM180" s="228" t="s">
        <v>317</v>
      </c>
    </row>
    <row r="181" s="12" customFormat="1">
      <c r="B181" s="230"/>
      <c r="C181" s="231"/>
      <c r="D181" s="232" t="s">
        <v>147</v>
      </c>
      <c r="E181" s="233" t="s">
        <v>1</v>
      </c>
      <c r="F181" s="234" t="s">
        <v>318</v>
      </c>
      <c r="G181" s="231"/>
      <c r="H181" s="235">
        <v>5.46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147</v>
      </c>
      <c r="AU181" s="241" t="s">
        <v>89</v>
      </c>
      <c r="AV181" s="12" t="s">
        <v>89</v>
      </c>
      <c r="AW181" s="12" t="s">
        <v>36</v>
      </c>
      <c r="AX181" s="12" t="s">
        <v>87</v>
      </c>
      <c r="AY181" s="241" t="s">
        <v>125</v>
      </c>
    </row>
    <row r="182" s="1" customFormat="1" ht="16.5" customHeight="1">
      <c r="B182" s="35"/>
      <c r="C182" s="242" t="s">
        <v>319</v>
      </c>
      <c r="D182" s="242" t="s">
        <v>218</v>
      </c>
      <c r="E182" s="243" t="s">
        <v>320</v>
      </c>
      <c r="F182" s="244" t="s">
        <v>321</v>
      </c>
      <c r="G182" s="245" t="s">
        <v>160</v>
      </c>
      <c r="H182" s="246">
        <v>64</v>
      </c>
      <c r="I182" s="247"/>
      <c r="J182" s="248">
        <f>ROUND(I182*H182,2)</f>
        <v>0</v>
      </c>
      <c r="K182" s="244" t="s">
        <v>132</v>
      </c>
      <c r="L182" s="249"/>
      <c r="M182" s="250" t="s">
        <v>1</v>
      </c>
      <c r="N182" s="251" t="s">
        <v>44</v>
      </c>
      <c r="O182" s="83"/>
      <c r="P182" s="226">
        <f>O182*H182</f>
        <v>0</v>
      </c>
      <c r="Q182" s="226">
        <v>0.081000000000000003</v>
      </c>
      <c r="R182" s="226">
        <f>Q182*H182</f>
        <v>5.1840000000000002</v>
      </c>
      <c r="S182" s="226">
        <v>0</v>
      </c>
      <c r="T182" s="227">
        <f>S182*H182</f>
        <v>0</v>
      </c>
      <c r="AR182" s="228" t="s">
        <v>222</v>
      </c>
      <c r="AT182" s="228" t="s">
        <v>218</v>
      </c>
      <c r="AU182" s="228" t="s">
        <v>89</v>
      </c>
      <c r="AY182" s="14" t="s">
        <v>125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87</v>
      </c>
      <c r="BK182" s="229">
        <f>ROUND(I182*H182,2)</f>
        <v>0</v>
      </c>
      <c r="BL182" s="14" t="s">
        <v>133</v>
      </c>
      <c r="BM182" s="228" t="s">
        <v>322</v>
      </c>
    </row>
    <row r="183" s="1" customFormat="1" ht="24" customHeight="1">
      <c r="B183" s="35"/>
      <c r="C183" s="242" t="s">
        <v>323</v>
      </c>
      <c r="D183" s="242" t="s">
        <v>218</v>
      </c>
      <c r="E183" s="243" t="s">
        <v>324</v>
      </c>
      <c r="F183" s="244" t="s">
        <v>325</v>
      </c>
      <c r="G183" s="245" t="s">
        <v>160</v>
      </c>
      <c r="H183" s="246">
        <v>11</v>
      </c>
      <c r="I183" s="247"/>
      <c r="J183" s="248">
        <f>ROUND(I183*H183,2)</f>
        <v>0</v>
      </c>
      <c r="K183" s="244" t="s">
        <v>132</v>
      </c>
      <c r="L183" s="249"/>
      <c r="M183" s="250" t="s">
        <v>1</v>
      </c>
      <c r="N183" s="251" t="s">
        <v>44</v>
      </c>
      <c r="O183" s="83"/>
      <c r="P183" s="226">
        <f>O183*H183</f>
        <v>0</v>
      </c>
      <c r="Q183" s="226">
        <v>0.048300000000000003</v>
      </c>
      <c r="R183" s="226">
        <f>Q183*H183</f>
        <v>0.53129999999999999</v>
      </c>
      <c r="S183" s="226">
        <v>0</v>
      </c>
      <c r="T183" s="227">
        <f>S183*H183</f>
        <v>0</v>
      </c>
      <c r="AR183" s="228" t="s">
        <v>222</v>
      </c>
      <c r="AT183" s="228" t="s">
        <v>218</v>
      </c>
      <c r="AU183" s="228" t="s">
        <v>89</v>
      </c>
      <c r="AY183" s="14" t="s">
        <v>125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87</v>
      </c>
      <c r="BK183" s="229">
        <f>ROUND(I183*H183,2)</f>
        <v>0</v>
      </c>
      <c r="BL183" s="14" t="s">
        <v>133</v>
      </c>
      <c r="BM183" s="228" t="s">
        <v>326</v>
      </c>
    </row>
    <row r="184" s="1" customFormat="1" ht="24" customHeight="1">
      <c r="B184" s="35"/>
      <c r="C184" s="242" t="s">
        <v>327</v>
      </c>
      <c r="D184" s="242" t="s">
        <v>218</v>
      </c>
      <c r="E184" s="243" t="s">
        <v>328</v>
      </c>
      <c r="F184" s="244" t="s">
        <v>329</v>
      </c>
      <c r="G184" s="245" t="s">
        <v>160</v>
      </c>
      <c r="H184" s="246">
        <v>2</v>
      </c>
      <c r="I184" s="247"/>
      <c r="J184" s="248">
        <f>ROUND(I184*H184,2)</f>
        <v>0</v>
      </c>
      <c r="K184" s="244" t="s">
        <v>132</v>
      </c>
      <c r="L184" s="249"/>
      <c r="M184" s="250" t="s">
        <v>1</v>
      </c>
      <c r="N184" s="251" t="s">
        <v>44</v>
      </c>
      <c r="O184" s="83"/>
      <c r="P184" s="226">
        <f>O184*H184</f>
        <v>0</v>
      </c>
      <c r="Q184" s="226">
        <v>0.064000000000000001</v>
      </c>
      <c r="R184" s="226">
        <f>Q184*H184</f>
        <v>0.128</v>
      </c>
      <c r="S184" s="226">
        <v>0</v>
      </c>
      <c r="T184" s="227">
        <f>S184*H184</f>
        <v>0</v>
      </c>
      <c r="AR184" s="228" t="s">
        <v>222</v>
      </c>
      <c r="AT184" s="228" t="s">
        <v>218</v>
      </c>
      <c r="AU184" s="228" t="s">
        <v>89</v>
      </c>
      <c r="AY184" s="14" t="s">
        <v>125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87</v>
      </c>
      <c r="BK184" s="229">
        <f>ROUND(I184*H184,2)</f>
        <v>0</v>
      </c>
      <c r="BL184" s="14" t="s">
        <v>133</v>
      </c>
      <c r="BM184" s="228" t="s">
        <v>330</v>
      </c>
    </row>
    <row r="185" s="1" customFormat="1" ht="24" customHeight="1">
      <c r="B185" s="35"/>
      <c r="C185" s="217" t="s">
        <v>331</v>
      </c>
      <c r="D185" s="217" t="s">
        <v>128</v>
      </c>
      <c r="E185" s="218" t="s">
        <v>332</v>
      </c>
      <c r="F185" s="219" t="s">
        <v>333</v>
      </c>
      <c r="G185" s="220" t="s">
        <v>160</v>
      </c>
      <c r="H185" s="221">
        <v>96</v>
      </c>
      <c r="I185" s="222"/>
      <c r="J185" s="223">
        <f>ROUND(I185*H185,2)</f>
        <v>0</v>
      </c>
      <c r="K185" s="219" t="s">
        <v>132</v>
      </c>
      <c r="L185" s="40"/>
      <c r="M185" s="224" t="s">
        <v>1</v>
      </c>
      <c r="N185" s="225" t="s">
        <v>44</v>
      </c>
      <c r="O185" s="83"/>
      <c r="P185" s="226">
        <f>O185*H185</f>
        <v>0</v>
      </c>
      <c r="Q185" s="226">
        <v>0.1295</v>
      </c>
      <c r="R185" s="226">
        <f>Q185*H185</f>
        <v>12.432</v>
      </c>
      <c r="S185" s="226">
        <v>0</v>
      </c>
      <c r="T185" s="227">
        <f>S185*H185</f>
        <v>0</v>
      </c>
      <c r="AR185" s="228" t="s">
        <v>133</v>
      </c>
      <c r="AT185" s="228" t="s">
        <v>128</v>
      </c>
      <c r="AU185" s="228" t="s">
        <v>89</v>
      </c>
      <c r="AY185" s="14" t="s">
        <v>125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87</v>
      </c>
      <c r="BK185" s="229">
        <f>ROUND(I185*H185,2)</f>
        <v>0</v>
      </c>
      <c r="BL185" s="14" t="s">
        <v>133</v>
      </c>
      <c r="BM185" s="228" t="s">
        <v>334</v>
      </c>
    </row>
    <row r="186" s="1" customFormat="1" ht="16.5" customHeight="1">
      <c r="B186" s="35"/>
      <c r="C186" s="242" t="s">
        <v>335</v>
      </c>
      <c r="D186" s="242" t="s">
        <v>218</v>
      </c>
      <c r="E186" s="243" t="s">
        <v>336</v>
      </c>
      <c r="F186" s="244" t="s">
        <v>337</v>
      </c>
      <c r="G186" s="245" t="s">
        <v>160</v>
      </c>
      <c r="H186" s="246">
        <v>83</v>
      </c>
      <c r="I186" s="247"/>
      <c r="J186" s="248">
        <f>ROUND(I186*H186,2)</f>
        <v>0</v>
      </c>
      <c r="K186" s="244" t="s">
        <v>132</v>
      </c>
      <c r="L186" s="249"/>
      <c r="M186" s="250" t="s">
        <v>1</v>
      </c>
      <c r="N186" s="251" t="s">
        <v>44</v>
      </c>
      <c r="O186" s="83"/>
      <c r="P186" s="226">
        <f>O186*H186</f>
        <v>0</v>
      </c>
      <c r="Q186" s="226">
        <v>0.044999999999999998</v>
      </c>
      <c r="R186" s="226">
        <f>Q186*H186</f>
        <v>3.7349999999999999</v>
      </c>
      <c r="S186" s="226">
        <v>0</v>
      </c>
      <c r="T186" s="227">
        <f>S186*H186</f>
        <v>0</v>
      </c>
      <c r="AR186" s="228" t="s">
        <v>222</v>
      </c>
      <c r="AT186" s="228" t="s">
        <v>218</v>
      </c>
      <c r="AU186" s="228" t="s">
        <v>89</v>
      </c>
      <c r="AY186" s="14" t="s">
        <v>125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87</v>
      </c>
      <c r="BK186" s="229">
        <f>ROUND(I186*H186,2)</f>
        <v>0</v>
      </c>
      <c r="BL186" s="14" t="s">
        <v>133</v>
      </c>
      <c r="BM186" s="228" t="s">
        <v>338</v>
      </c>
    </row>
    <row r="187" s="1" customFormat="1" ht="16.5" customHeight="1">
      <c r="B187" s="35"/>
      <c r="C187" s="242" t="s">
        <v>339</v>
      </c>
      <c r="D187" s="242" t="s">
        <v>218</v>
      </c>
      <c r="E187" s="243" t="s">
        <v>340</v>
      </c>
      <c r="F187" s="244" t="s">
        <v>341</v>
      </c>
      <c r="G187" s="245" t="s">
        <v>160</v>
      </c>
      <c r="H187" s="246">
        <v>12</v>
      </c>
      <c r="I187" s="247"/>
      <c r="J187" s="248">
        <f>ROUND(I187*H187,2)</f>
        <v>0</v>
      </c>
      <c r="K187" s="244" t="s">
        <v>132</v>
      </c>
      <c r="L187" s="249"/>
      <c r="M187" s="250" t="s">
        <v>1</v>
      </c>
      <c r="N187" s="251" t="s">
        <v>44</v>
      </c>
      <c r="O187" s="83"/>
      <c r="P187" s="226">
        <f>O187*H187</f>
        <v>0</v>
      </c>
      <c r="Q187" s="226">
        <v>0.048000000000000001</v>
      </c>
      <c r="R187" s="226">
        <f>Q187*H187</f>
        <v>0.57600000000000007</v>
      </c>
      <c r="S187" s="226">
        <v>0</v>
      </c>
      <c r="T187" s="227">
        <f>S187*H187</f>
        <v>0</v>
      </c>
      <c r="AR187" s="228" t="s">
        <v>222</v>
      </c>
      <c r="AT187" s="228" t="s">
        <v>218</v>
      </c>
      <c r="AU187" s="228" t="s">
        <v>89</v>
      </c>
      <c r="AY187" s="14" t="s">
        <v>125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87</v>
      </c>
      <c r="BK187" s="229">
        <f>ROUND(I187*H187,2)</f>
        <v>0</v>
      </c>
      <c r="BL187" s="14" t="s">
        <v>133</v>
      </c>
      <c r="BM187" s="228" t="s">
        <v>342</v>
      </c>
    </row>
    <row r="188" s="1" customFormat="1" ht="16.5" customHeight="1">
      <c r="B188" s="35"/>
      <c r="C188" s="242" t="s">
        <v>343</v>
      </c>
      <c r="D188" s="242" t="s">
        <v>218</v>
      </c>
      <c r="E188" s="243" t="s">
        <v>344</v>
      </c>
      <c r="F188" s="244" t="s">
        <v>345</v>
      </c>
      <c r="G188" s="245" t="s">
        <v>160</v>
      </c>
      <c r="H188" s="246">
        <v>1</v>
      </c>
      <c r="I188" s="247"/>
      <c r="J188" s="248">
        <f>ROUND(I188*H188,2)</f>
        <v>0</v>
      </c>
      <c r="K188" s="244" t="s">
        <v>1</v>
      </c>
      <c r="L188" s="249"/>
      <c r="M188" s="250" t="s">
        <v>1</v>
      </c>
      <c r="N188" s="251" t="s">
        <v>44</v>
      </c>
      <c r="O188" s="83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AR188" s="228" t="s">
        <v>222</v>
      </c>
      <c r="AT188" s="228" t="s">
        <v>218</v>
      </c>
      <c r="AU188" s="228" t="s">
        <v>89</v>
      </c>
      <c r="AY188" s="14" t="s">
        <v>125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87</v>
      </c>
      <c r="BK188" s="229">
        <f>ROUND(I188*H188,2)</f>
        <v>0</v>
      </c>
      <c r="BL188" s="14" t="s">
        <v>133</v>
      </c>
      <c r="BM188" s="228" t="s">
        <v>346</v>
      </c>
    </row>
    <row r="189" s="1" customFormat="1" ht="24" customHeight="1">
      <c r="B189" s="35"/>
      <c r="C189" s="217" t="s">
        <v>347</v>
      </c>
      <c r="D189" s="217" t="s">
        <v>128</v>
      </c>
      <c r="E189" s="218" t="s">
        <v>348</v>
      </c>
      <c r="F189" s="219" t="s">
        <v>349</v>
      </c>
      <c r="G189" s="220" t="s">
        <v>131</v>
      </c>
      <c r="H189" s="221">
        <v>61</v>
      </c>
      <c r="I189" s="222"/>
      <c r="J189" s="223">
        <f>ROUND(I189*H189,2)</f>
        <v>0</v>
      </c>
      <c r="K189" s="219" t="s">
        <v>132</v>
      </c>
      <c r="L189" s="40"/>
      <c r="M189" s="224" t="s">
        <v>1</v>
      </c>
      <c r="N189" s="225" t="s">
        <v>44</v>
      </c>
      <c r="O189" s="83"/>
      <c r="P189" s="226">
        <f>O189*H189</f>
        <v>0</v>
      </c>
      <c r="Q189" s="226">
        <v>0.00068999999999999997</v>
      </c>
      <c r="R189" s="226">
        <f>Q189*H189</f>
        <v>0.042089999999999995</v>
      </c>
      <c r="S189" s="226">
        <v>0</v>
      </c>
      <c r="T189" s="227">
        <f>S189*H189</f>
        <v>0</v>
      </c>
      <c r="AR189" s="228" t="s">
        <v>133</v>
      </c>
      <c r="AT189" s="228" t="s">
        <v>128</v>
      </c>
      <c r="AU189" s="228" t="s">
        <v>89</v>
      </c>
      <c r="AY189" s="14" t="s">
        <v>125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87</v>
      </c>
      <c r="BK189" s="229">
        <f>ROUND(I189*H189,2)</f>
        <v>0</v>
      </c>
      <c r="BL189" s="14" t="s">
        <v>133</v>
      </c>
      <c r="BM189" s="228" t="s">
        <v>350</v>
      </c>
    </row>
    <row r="190" s="1" customFormat="1" ht="16.5" customHeight="1">
      <c r="B190" s="35"/>
      <c r="C190" s="217" t="s">
        <v>351</v>
      </c>
      <c r="D190" s="217" t="s">
        <v>128</v>
      </c>
      <c r="E190" s="218" t="s">
        <v>352</v>
      </c>
      <c r="F190" s="219" t="s">
        <v>353</v>
      </c>
      <c r="G190" s="220" t="s">
        <v>160</v>
      </c>
      <c r="H190" s="221">
        <v>91</v>
      </c>
      <c r="I190" s="222"/>
      <c r="J190" s="223">
        <f>ROUND(I190*H190,2)</f>
        <v>0</v>
      </c>
      <c r="K190" s="219" t="s">
        <v>132</v>
      </c>
      <c r="L190" s="40"/>
      <c r="M190" s="224" t="s">
        <v>1</v>
      </c>
      <c r="N190" s="225" t="s">
        <v>44</v>
      </c>
      <c r="O190" s="83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AR190" s="228" t="s">
        <v>133</v>
      </c>
      <c r="AT190" s="228" t="s">
        <v>128</v>
      </c>
      <c r="AU190" s="228" t="s">
        <v>89</v>
      </c>
      <c r="AY190" s="14" t="s">
        <v>125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87</v>
      </c>
      <c r="BK190" s="229">
        <f>ROUND(I190*H190,2)</f>
        <v>0</v>
      </c>
      <c r="BL190" s="14" t="s">
        <v>133</v>
      </c>
      <c r="BM190" s="228" t="s">
        <v>354</v>
      </c>
    </row>
    <row r="191" s="1" customFormat="1" ht="24" customHeight="1">
      <c r="B191" s="35"/>
      <c r="C191" s="217" t="s">
        <v>355</v>
      </c>
      <c r="D191" s="217" t="s">
        <v>128</v>
      </c>
      <c r="E191" s="218" t="s">
        <v>356</v>
      </c>
      <c r="F191" s="219" t="s">
        <v>357</v>
      </c>
      <c r="G191" s="220" t="s">
        <v>284</v>
      </c>
      <c r="H191" s="221">
        <v>1</v>
      </c>
      <c r="I191" s="222"/>
      <c r="J191" s="223">
        <f>ROUND(I191*H191,2)</f>
        <v>0</v>
      </c>
      <c r="K191" s="219" t="s">
        <v>132</v>
      </c>
      <c r="L191" s="40"/>
      <c r="M191" s="224" t="s">
        <v>1</v>
      </c>
      <c r="N191" s="225" t="s">
        <v>44</v>
      </c>
      <c r="O191" s="83"/>
      <c r="P191" s="226">
        <f>O191*H191</f>
        <v>0</v>
      </c>
      <c r="Q191" s="226">
        <v>0</v>
      </c>
      <c r="R191" s="226">
        <f>Q191*H191</f>
        <v>0</v>
      </c>
      <c r="S191" s="226">
        <v>0.082000000000000003</v>
      </c>
      <c r="T191" s="227">
        <f>S191*H191</f>
        <v>0.082000000000000003</v>
      </c>
      <c r="AR191" s="228" t="s">
        <v>133</v>
      </c>
      <c r="AT191" s="228" t="s">
        <v>128</v>
      </c>
      <c r="AU191" s="228" t="s">
        <v>89</v>
      </c>
      <c r="AY191" s="14" t="s">
        <v>125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87</v>
      </c>
      <c r="BK191" s="229">
        <f>ROUND(I191*H191,2)</f>
        <v>0</v>
      </c>
      <c r="BL191" s="14" t="s">
        <v>133</v>
      </c>
      <c r="BM191" s="228" t="s">
        <v>358</v>
      </c>
    </row>
    <row r="192" s="1" customFormat="1" ht="24" customHeight="1">
      <c r="B192" s="35"/>
      <c r="C192" s="217" t="s">
        <v>359</v>
      </c>
      <c r="D192" s="217" t="s">
        <v>128</v>
      </c>
      <c r="E192" s="218" t="s">
        <v>360</v>
      </c>
      <c r="F192" s="219" t="s">
        <v>361</v>
      </c>
      <c r="G192" s="220" t="s">
        <v>284</v>
      </c>
      <c r="H192" s="221">
        <v>1</v>
      </c>
      <c r="I192" s="222"/>
      <c r="J192" s="223">
        <f>ROUND(I192*H192,2)</f>
        <v>0</v>
      </c>
      <c r="K192" s="219" t="s">
        <v>132</v>
      </c>
      <c r="L192" s="40"/>
      <c r="M192" s="224" t="s">
        <v>1</v>
      </c>
      <c r="N192" s="225" t="s">
        <v>44</v>
      </c>
      <c r="O192" s="83"/>
      <c r="P192" s="226">
        <f>O192*H192</f>
        <v>0</v>
      </c>
      <c r="Q192" s="226">
        <v>0</v>
      </c>
      <c r="R192" s="226">
        <f>Q192*H192</f>
        <v>0</v>
      </c>
      <c r="S192" s="226">
        <v>0.0040000000000000001</v>
      </c>
      <c r="T192" s="227">
        <f>S192*H192</f>
        <v>0.0040000000000000001</v>
      </c>
      <c r="AR192" s="228" t="s">
        <v>133</v>
      </c>
      <c r="AT192" s="228" t="s">
        <v>128</v>
      </c>
      <c r="AU192" s="228" t="s">
        <v>89</v>
      </c>
      <c r="AY192" s="14" t="s">
        <v>125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87</v>
      </c>
      <c r="BK192" s="229">
        <f>ROUND(I192*H192,2)</f>
        <v>0</v>
      </c>
      <c r="BL192" s="14" t="s">
        <v>133</v>
      </c>
      <c r="BM192" s="228" t="s">
        <v>362</v>
      </c>
    </row>
    <row r="193" s="11" customFormat="1" ht="22.8" customHeight="1">
      <c r="B193" s="201"/>
      <c r="C193" s="202"/>
      <c r="D193" s="203" t="s">
        <v>78</v>
      </c>
      <c r="E193" s="215" t="s">
        <v>363</v>
      </c>
      <c r="F193" s="215" t="s">
        <v>364</v>
      </c>
      <c r="G193" s="202"/>
      <c r="H193" s="202"/>
      <c r="I193" s="205"/>
      <c r="J193" s="216">
        <f>BK193</f>
        <v>0</v>
      </c>
      <c r="K193" s="202"/>
      <c r="L193" s="207"/>
      <c r="M193" s="208"/>
      <c r="N193" s="209"/>
      <c r="O193" s="209"/>
      <c r="P193" s="210">
        <f>SUM(P194:P207)</f>
        <v>0</v>
      </c>
      <c r="Q193" s="209"/>
      <c r="R193" s="210">
        <f>SUM(R194:R207)</f>
        <v>0</v>
      </c>
      <c r="S193" s="209"/>
      <c r="T193" s="211">
        <f>SUM(T194:T207)</f>
        <v>0</v>
      </c>
      <c r="AR193" s="212" t="s">
        <v>87</v>
      </c>
      <c r="AT193" s="213" t="s">
        <v>78</v>
      </c>
      <c r="AU193" s="213" t="s">
        <v>87</v>
      </c>
      <c r="AY193" s="212" t="s">
        <v>125</v>
      </c>
      <c r="BK193" s="214">
        <f>SUM(BK194:BK207)</f>
        <v>0</v>
      </c>
    </row>
    <row r="194" s="1" customFormat="1" ht="16.5" customHeight="1">
      <c r="B194" s="35"/>
      <c r="C194" s="217" t="s">
        <v>365</v>
      </c>
      <c r="D194" s="217" t="s">
        <v>128</v>
      </c>
      <c r="E194" s="218" t="s">
        <v>366</v>
      </c>
      <c r="F194" s="219" t="s">
        <v>367</v>
      </c>
      <c r="G194" s="220" t="s">
        <v>201</v>
      </c>
      <c r="H194" s="221">
        <v>50.097999999999999</v>
      </c>
      <c r="I194" s="222"/>
      <c r="J194" s="223">
        <f>ROUND(I194*H194,2)</f>
        <v>0</v>
      </c>
      <c r="K194" s="219" t="s">
        <v>132</v>
      </c>
      <c r="L194" s="40"/>
      <c r="M194" s="224" t="s">
        <v>1</v>
      </c>
      <c r="N194" s="225" t="s">
        <v>44</v>
      </c>
      <c r="O194" s="83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AR194" s="228" t="s">
        <v>133</v>
      </c>
      <c r="AT194" s="228" t="s">
        <v>128</v>
      </c>
      <c r="AU194" s="228" t="s">
        <v>89</v>
      </c>
      <c r="AY194" s="14" t="s">
        <v>125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87</v>
      </c>
      <c r="BK194" s="229">
        <f>ROUND(I194*H194,2)</f>
        <v>0</v>
      </c>
      <c r="BL194" s="14" t="s">
        <v>133</v>
      </c>
      <c r="BM194" s="228" t="s">
        <v>368</v>
      </c>
    </row>
    <row r="195" s="12" customFormat="1">
      <c r="B195" s="230"/>
      <c r="C195" s="231"/>
      <c r="D195" s="232" t="s">
        <v>147</v>
      </c>
      <c r="E195" s="233" t="s">
        <v>1</v>
      </c>
      <c r="F195" s="234" t="s">
        <v>369</v>
      </c>
      <c r="G195" s="231"/>
      <c r="H195" s="235">
        <v>50.097999999999999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147</v>
      </c>
      <c r="AU195" s="241" t="s">
        <v>89</v>
      </c>
      <c r="AV195" s="12" t="s">
        <v>89</v>
      </c>
      <c r="AW195" s="12" t="s">
        <v>36</v>
      </c>
      <c r="AX195" s="12" t="s">
        <v>87</v>
      </c>
      <c r="AY195" s="241" t="s">
        <v>125</v>
      </c>
    </row>
    <row r="196" s="1" customFormat="1" ht="24" customHeight="1">
      <c r="B196" s="35"/>
      <c r="C196" s="217" t="s">
        <v>370</v>
      </c>
      <c r="D196" s="217" t="s">
        <v>128</v>
      </c>
      <c r="E196" s="218" t="s">
        <v>371</v>
      </c>
      <c r="F196" s="219" t="s">
        <v>372</v>
      </c>
      <c r="G196" s="220" t="s">
        <v>201</v>
      </c>
      <c r="H196" s="221">
        <v>450.882</v>
      </c>
      <c r="I196" s="222"/>
      <c r="J196" s="223">
        <f>ROUND(I196*H196,2)</f>
        <v>0</v>
      </c>
      <c r="K196" s="219" t="s">
        <v>132</v>
      </c>
      <c r="L196" s="40"/>
      <c r="M196" s="224" t="s">
        <v>1</v>
      </c>
      <c r="N196" s="225" t="s">
        <v>44</v>
      </c>
      <c r="O196" s="83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AR196" s="228" t="s">
        <v>133</v>
      </c>
      <c r="AT196" s="228" t="s">
        <v>128</v>
      </c>
      <c r="AU196" s="228" t="s">
        <v>89</v>
      </c>
      <c r="AY196" s="14" t="s">
        <v>125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87</v>
      </c>
      <c r="BK196" s="229">
        <f>ROUND(I196*H196,2)</f>
        <v>0</v>
      </c>
      <c r="BL196" s="14" t="s">
        <v>133</v>
      </c>
      <c r="BM196" s="228" t="s">
        <v>373</v>
      </c>
    </row>
    <row r="197" s="12" customFormat="1">
      <c r="B197" s="230"/>
      <c r="C197" s="231"/>
      <c r="D197" s="232" t="s">
        <v>147</v>
      </c>
      <c r="E197" s="233" t="s">
        <v>1</v>
      </c>
      <c r="F197" s="234" t="s">
        <v>374</v>
      </c>
      <c r="G197" s="231"/>
      <c r="H197" s="235">
        <v>450.882</v>
      </c>
      <c r="I197" s="236"/>
      <c r="J197" s="231"/>
      <c r="K197" s="231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147</v>
      </c>
      <c r="AU197" s="241" t="s">
        <v>89</v>
      </c>
      <c r="AV197" s="12" t="s">
        <v>89</v>
      </c>
      <c r="AW197" s="12" t="s">
        <v>36</v>
      </c>
      <c r="AX197" s="12" t="s">
        <v>87</v>
      </c>
      <c r="AY197" s="241" t="s">
        <v>125</v>
      </c>
    </row>
    <row r="198" s="1" customFormat="1" ht="16.5" customHeight="1">
      <c r="B198" s="35"/>
      <c r="C198" s="217" t="s">
        <v>375</v>
      </c>
      <c r="D198" s="217" t="s">
        <v>128</v>
      </c>
      <c r="E198" s="218" t="s">
        <v>376</v>
      </c>
      <c r="F198" s="219" t="s">
        <v>377</v>
      </c>
      <c r="G198" s="220" t="s">
        <v>201</v>
      </c>
      <c r="H198" s="221">
        <v>31.260999999999999</v>
      </c>
      <c r="I198" s="222"/>
      <c r="J198" s="223">
        <f>ROUND(I198*H198,2)</f>
        <v>0</v>
      </c>
      <c r="K198" s="219" t="s">
        <v>132</v>
      </c>
      <c r="L198" s="40"/>
      <c r="M198" s="224" t="s">
        <v>1</v>
      </c>
      <c r="N198" s="225" t="s">
        <v>44</v>
      </c>
      <c r="O198" s="83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228" t="s">
        <v>133</v>
      </c>
      <c r="AT198" s="228" t="s">
        <v>128</v>
      </c>
      <c r="AU198" s="228" t="s">
        <v>89</v>
      </c>
      <c r="AY198" s="14" t="s">
        <v>125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87</v>
      </c>
      <c r="BK198" s="229">
        <f>ROUND(I198*H198,2)</f>
        <v>0</v>
      </c>
      <c r="BL198" s="14" t="s">
        <v>133</v>
      </c>
      <c r="BM198" s="228" t="s">
        <v>378</v>
      </c>
    </row>
    <row r="199" s="12" customFormat="1">
      <c r="B199" s="230"/>
      <c r="C199" s="231"/>
      <c r="D199" s="232" t="s">
        <v>147</v>
      </c>
      <c r="E199" s="233" t="s">
        <v>1</v>
      </c>
      <c r="F199" s="234" t="s">
        <v>379</v>
      </c>
      <c r="G199" s="231"/>
      <c r="H199" s="235">
        <v>31.260999999999999</v>
      </c>
      <c r="I199" s="236"/>
      <c r="J199" s="231"/>
      <c r="K199" s="231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147</v>
      </c>
      <c r="AU199" s="241" t="s">
        <v>89</v>
      </c>
      <c r="AV199" s="12" t="s">
        <v>89</v>
      </c>
      <c r="AW199" s="12" t="s">
        <v>36</v>
      </c>
      <c r="AX199" s="12" t="s">
        <v>87</v>
      </c>
      <c r="AY199" s="241" t="s">
        <v>125</v>
      </c>
    </row>
    <row r="200" s="1" customFormat="1" ht="24" customHeight="1">
      <c r="B200" s="35"/>
      <c r="C200" s="217" t="s">
        <v>380</v>
      </c>
      <c r="D200" s="217" t="s">
        <v>128</v>
      </c>
      <c r="E200" s="218" t="s">
        <v>381</v>
      </c>
      <c r="F200" s="219" t="s">
        <v>382</v>
      </c>
      <c r="G200" s="220" t="s">
        <v>201</v>
      </c>
      <c r="H200" s="221">
        <v>281.34899999999999</v>
      </c>
      <c r="I200" s="222"/>
      <c r="J200" s="223">
        <f>ROUND(I200*H200,2)</f>
        <v>0</v>
      </c>
      <c r="K200" s="219" t="s">
        <v>132</v>
      </c>
      <c r="L200" s="40"/>
      <c r="M200" s="224" t="s">
        <v>1</v>
      </c>
      <c r="N200" s="225" t="s">
        <v>44</v>
      </c>
      <c r="O200" s="83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AR200" s="228" t="s">
        <v>133</v>
      </c>
      <c r="AT200" s="228" t="s">
        <v>128</v>
      </c>
      <c r="AU200" s="228" t="s">
        <v>89</v>
      </c>
      <c r="AY200" s="14" t="s">
        <v>125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87</v>
      </c>
      <c r="BK200" s="229">
        <f>ROUND(I200*H200,2)</f>
        <v>0</v>
      </c>
      <c r="BL200" s="14" t="s">
        <v>133</v>
      </c>
      <c r="BM200" s="228" t="s">
        <v>383</v>
      </c>
    </row>
    <row r="201" s="12" customFormat="1">
      <c r="B201" s="230"/>
      <c r="C201" s="231"/>
      <c r="D201" s="232" t="s">
        <v>147</v>
      </c>
      <c r="E201" s="233" t="s">
        <v>1</v>
      </c>
      <c r="F201" s="234" t="s">
        <v>384</v>
      </c>
      <c r="G201" s="231"/>
      <c r="H201" s="235">
        <v>281.34899999999999</v>
      </c>
      <c r="I201" s="236"/>
      <c r="J201" s="231"/>
      <c r="K201" s="231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147</v>
      </c>
      <c r="AU201" s="241" t="s">
        <v>89</v>
      </c>
      <c r="AV201" s="12" t="s">
        <v>89</v>
      </c>
      <c r="AW201" s="12" t="s">
        <v>36</v>
      </c>
      <c r="AX201" s="12" t="s">
        <v>87</v>
      </c>
      <c r="AY201" s="241" t="s">
        <v>125</v>
      </c>
    </row>
    <row r="202" s="1" customFormat="1" ht="24" customHeight="1">
      <c r="B202" s="35"/>
      <c r="C202" s="217" t="s">
        <v>385</v>
      </c>
      <c r="D202" s="217" t="s">
        <v>128</v>
      </c>
      <c r="E202" s="218" t="s">
        <v>386</v>
      </c>
      <c r="F202" s="219" t="s">
        <v>387</v>
      </c>
      <c r="G202" s="220" t="s">
        <v>201</v>
      </c>
      <c r="H202" s="221">
        <v>81.358999999999995</v>
      </c>
      <c r="I202" s="222"/>
      <c r="J202" s="223">
        <f>ROUND(I202*H202,2)</f>
        <v>0</v>
      </c>
      <c r="K202" s="219" t="s">
        <v>132</v>
      </c>
      <c r="L202" s="40"/>
      <c r="M202" s="224" t="s">
        <v>1</v>
      </c>
      <c r="N202" s="225" t="s">
        <v>44</v>
      </c>
      <c r="O202" s="83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AR202" s="228" t="s">
        <v>133</v>
      </c>
      <c r="AT202" s="228" t="s">
        <v>128</v>
      </c>
      <c r="AU202" s="228" t="s">
        <v>89</v>
      </c>
      <c r="AY202" s="14" t="s">
        <v>125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87</v>
      </c>
      <c r="BK202" s="229">
        <f>ROUND(I202*H202,2)</f>
        <v>0</v>
      </c>
      <c r="BL202" s="14" t="s">
        <v>133</v>
      </c>
      <c r="BM202" s="228" t="s">
        <v>388</v>
      </c>
    </row>
    <row r="203" s="1" customFormat="1" ht="24" customHeight="1">
      <c r="B203" s="35"/>
      <c r="C203" s="217" t="s">
        <v>389</v>
      </c>
      <c r="D203" s="217" t="s">
        <v>128</v>
      </c>
      <c r="E203" s="218" t="s">
        <v>390</v>
      </c>
      <c r="F203" s="219" t="s">
        <v>391</v>
      </c>
      <c r="G203" s="220" t="s">
        <v>201</v>
      </c>
      <c r="H203" s="221">
        <v>31.175000000000001</v>
      </c>
      <c r="I203" s="222"/>
      <c r="J203" s="223">
        <f>ROUND(I203*H203,2)</f>
        <v>0</v>
      </c>
      <c r="K203" s="219" t="s">
        <v>132</v>
      </c>
      <c r="L203" s="40"/>
      <c r="M203" s="224" t="s">
        <v>1</v>
      </c>
      <c r="N203" s="225" t="s">
        <v>44</v>
      </c>
      <c r="O203" s="83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AR203" s="228" t="s">
        <v>133</v>
      </c>
      <c r="AT203" s="228" t="s">
        <v>128</v>
      </c>
      <c r="AU203" s="228" t="s">
        <v>89</v>
      </c>
      <c r="AY203" s="14" t="s">
        <v>125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87</v>
      </c>
      <c r="BK203" s="229">
        <f>ROUND(I203*H203,2)</f>
        <v>0</v>
      </c>
      <c r="BL203" s="14" t="s">
        <v>133</v>
      </c>
      <c r="BM203" s="228" t="s">
        <v>392</v>
      </c>
    </row>
    <row r="204" s="12" customFormat="1">
      <c r="B204" s="230"/>
      <c r="C204" s="231"/>
      <c r="D204" s="232" t="s">
        <v>147</v>
      </c>
      <c r="E204" s="233" t="s">
        <v>1</v>
      </c>
      <c r="F204" s="234" t="s">
        <v>393</v>
      </c>
      <c r="G204" s="231"/>
      <c r="H204" s="235">
        <v>31.175000000000001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147</v>
      </c>
      <c r="AU204" s="241" t="s">
        <v>89</v>
      </c>
      <c r="AV204" s="12" t="s">
        <v>89</v>
      </c>
      <c r="AW204" s="12" t="s">
        <v>36</v>
      </c>
      <c r="AX204" s="12" t="s">
        <v>87</v>
      </c>
      <c r="AY204" s="241" t="s">
        <v>125</v>
      </c>
    </row>
    <row r="205" s="1" customFormat="1" ht="24" customHeight="1">
      <c r="B205" s="35"/>
      <c r="C205" s="217" t="s">
        <v>394</v>
      </c>
      <c r="D205" s="217" t="s">
        <v>128</v>
      </c>
      <c r="E205" s="218" t="s">
        <v>395</v>
      </c>
      <c r="F205" s="219" t="s">
        <v>396</v>
      </c>
      <c r="G205" s="220" t="s">
        <v>201</v>
      </c>
      <c r="H205" s="221">
        <v>29.908000000000001</v>
      </c>
      <c r="I205" s="222"/>
      <c r="J205" s="223">
        <f>ROUND(I205*H205,2)</f>
        <v>0</v>
      </c>
      <c r="K205" s="219" t="s">
        <v>132</v>
      </c>
      <c r="L205" s="40"/>
      <c r="M205" s="224" t="s">
        <v>1</v>
      </c>
      <c r="N205" s="225" t="s">
        <v>44</v>
      </c>
      <c r="O205" s="83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AR205" s="228" t="s">
        <v>133</v>
      </c>
      <c r="AT205" s="228" t="s">
        <v>128</v>
      </c>
      <c r="AU205" s="228" t="s">
        <v>89</v>
      </c>
      <c r="AY205" s="14" t="s">
        <v>125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87</v>
      </c>
      <c r="BK205" s="229">
        <f>ROUND(I205*H205,2)</f>
        <v>0</v>
      </c>
      <c r="BL205" s="14" t="s">
        <v>133</v>
      </c>
      <c r="BM205" s="228" t="s">
        <v>397</v>
      </c>
    </row>
    <row r="206" s="12" customFormat="1">
      <c r="B206" s="230"/>
      <c r="C206" s="231"/>
      <c r="D206" s="232" t="s">
        <v>147</v>
      </c>
      <c r="E206" s="233" t="s">
        <v>1</v>
      </c>
      <c r="F206" s="234" t="s">
        <v>398</v>
      </c>
      <c r="G206" s="231"/>
      <c r="H206" s="235">
        <v>29.908000000000001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147</v>
      </c>
      <c r="AU206" s="241" t="s">
        <v>89</v>
      </c>
      <c r="AV206" s="12" t="s">
        <v>89</v>
      </c>
      <c r="AW206" s="12" t="s">
        <v>36</v>
      </c>
      <c r="AX206" s="12" t="s">
        <v>87</v>
      </c>
      <c r="AY206" s="241" t="s">
        <v>125</v>
      </c>
    </row>
    <row r="207" s="1" customFormat="1" ht="24" customHeight="1">
      <c r="B207" s="35"/>
      <c r="C207" s="217" t="s">
        <v>399</v>
      </c>
      <c r="D207" s="217" t="s">
        <v>128</v>
      </c>
      <c r="E207" s="218" t="s">
        <v>400</v>
      </c>
      <c r="F207" s="219" t="s">
        <v>401</v>
      </c>
      <c r="G207" s="220" t="s">
        <v>201</v>
      </c>
      <c r="H207" s="221">
        <v>19.550000000000001</v>
      </c>
      <c r="I207" s="222"/>
      <c r="J207" s="223">
        <f>ROUND(I207*H207,2)</f>
        <v>0</v>
      </c>
      <c r="K207" s="219" t="s">
        <v>132</v>
      </c>
      <c r="L207" s="40"/>
      <c r="M207" s="224" t="s">
        <v>1</v>
      </c>
      <c r="N207" s="225" t="s">
        <v>44</v>
      </c>
      <c r="O207" s="83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AR207" s="228" t="s">
        <v>133</v>
      </c>
      <c r="AT207" s="228" t="s">
        <v>128</v>
      </c>
      <c r="AU207" s="228" t="s">
        <v>89</v>
      </c>
      <c r="AY207" s="14" t="s">
        <v>125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87</v>
      </c>
      <c r="BK207" s="229">
        <f>ROUND(I207*H207,2)</f>
        <v>0</v>
      </c>
      <c r="BL207" s="14" t="s">
        <v>133</v>
      </c>
      <c r="BM207" s="228" t="s">
        <v>402</v>
      </c>
    </row>
    <row r="208" s="11" customFormat="1" ht="22.8" customHeight="1">
      <c r="B208" s="201"/>
      <c r="C208" s="202"/>
      <c r="D208" s="203" t="s">
        <v>78</v>
      </c>
      <c r="E208" s="215" t="s">
        <v>403</v>
      </c>
      <c r="F208" s="215" t="s">
        <v>404</v>
      </c>
      <c r="G208" s="202"/>
      <c r="H208" s="202"/>
      <c r="I208" s="205"/>
      <c r="J208" s="216">
        <f>BK208</f>
        <v>0</v>
      </c>
      <c r="K208" s="202"/>
      <c r="L208" s="207"/>
      <c r="M208" s="208"/>
      <c r="N208" s="209"/>
      <c r="O208" s="209"/>
      <c r="P208" s="210">
        <f>P209</f>
        <v>0</v>
      </c>
      <c r="Q208" s="209"/>
      <c r="R208" s="210">
        <f>R209</f>
        <v>0</v>
      </c>
      <c r="S208" s="209"/>
      <c r="T208" s="211">
        <f>T209</f>
        <v>0</v>
      </c>
      <c r="AR208" s="212" t="s">
        <v>87</v>
      </c>
      <c r="AT208" s="213" t="s">
        <v>78</v>
      </c>
      <c r="AU208" s="213" t="s">
        <v>87</v>
      </c>
      <c r="AY208" s="212" t="s">
        <v>125</v>
      </c>
      <c r="BK208" s="214">
        <f>BK209</f>
        <v>0</v>
      </c>
    </row>
    <row r="209" s="1" customFormat="1" ht="24" customHeight="1">
      <c r="B209" s="35"/>
      <c r="C209" s="217" t="s">
        <v>405</v>
      </c>
      <c r="D209" s="217" t="s">
        <v>128</v>
      </c>
      <c r="E209" s="218" t="s">
        <v>406</v>
      </c>
      <c r="F209" s="219" t="s">
        <v>407</v>
      </c>
      <c r="G209" s="220" t="s">
        <v>201</v>
      </c>
      <c r="H209" s="221">
        <v>163.56999999999999</v>
      </c>
      <c r="I209" s="222"/>
      <c r="J209" s="223">
        <f>ROUND(I209*H209,2)</f>
        <v>0</v>
      </c>
      <c r="K209" s="219" t="s">
        <v>132</v>
      </c>
      <c r="L209" s="40"/>
      <c r="M209" s="224" t="s">
        <v>1</v>
      </c>
      <c r="N209" s="225" t="s">
        <v>44</v>
      </c>
      <c r="O209" s="83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AR209" s="228" t="s">
        <v>133</v>
      </c>
      <c r="AT209" s="228" t="s">
        <v>128</v>
      </c>
      <c r="AU209" s="228" t="s">
        <v>89</v>
      </c>
      <c r="AY209" s="14" t="s">
        <v>125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87</v>
      </c>
      <c r="BK209" s="229">
        <f>ROUND(I209*H209,2)</f>
        <v>0</v>
      </c>
      <c r="BL209" s="14" t="s">
        <v>133</v>
      </c>
      <c r="BM209" s="228" t="s">
        <v>408</v>
      </c>
    </row>
    <row r="210" s="11" customFormat="1" ht="25.92" customHeight="1">
      <c r="B210" s="201"/>
      <c r="C210" s="202"/>
      <c r="D210" s="203" t="s">
        <v>78</v>
      </c>
      <c r="E210" s="204" t="s">
        <v>409</v>
      </c>
      <c r="F210" s="204" t="s">
        <v>410</v>
      </c>
      <c r="G210" s="202"/>
      <c r="H210" s="202"/>
      <c r="I210" s="205"/>
      <c r="J210" s="206">
        <f>BK210</f>
        <v>0</v>
      </c>
      <c r="K210" s="202"/>
      <c r="L210" s="207"/>
      <c r="M210" s="208"/>
      <c r="N210" s="209"/>
      <c r="O210" s="209"/>
      <c r="P210" s="210">
        <f>P211</f>
        <v>0</v>
      </c>
      <c r="Q210" s="209"/>
      <c r="R210" s="210">
        <f>R211</f>
        <v>0</v>
      </c>
      <c r="S210" s="209"/>
      <c r="T210" s="211">
        <f>T211</f>
        <v>0.64000000000000001</v>
      </c>
      <c r="AR210" s="212" t="s">
        <v>89</v>
      </c>
      <c r="AT210" s="213" t="s">
        <v>78</v>
      </c>
      <c r="AU210" s="213" t="s">
        <v>79</v>
      </c>
      <c r="AY210" s="212" t="s">
        <v>125</v>
      </c>
      <c r="BK210" s="214">
        <f>BK211</f>
        <v>0</v>
      </c>
    </row>
    <row r="211" s="11" customFormat="1" ht="22.8" customHeight="1">
      <c r="B211" s="201"/>
      <c r="C211" s="202"/>
      <c r="D211" s="203" t="s">
        <v>78</v>
      </c>
      <c r="E211" s="215" t="s">
        <v>411</v>
      </c>
      <c r="F211" s="215" t="s">
        <v>412</v>
      </c>
      <c r="G211" s="202"/>
      <c r="H211" s="202"/>
      <c r="I211" s="205"/>
      <c r="J211" s="216">
        <f>BK211</f>
        <v>0</v>
      </c>
      <c r="K211" s="202"/>
      <c r="L211" s="207"/>
      <c r="M211" s="208"/>
      <c r="N211" s="209"/>
      <c r="O211" s="209"/>
      <c r="P211" s="210">
        <f>P212</f>
        <v>0</v>
      </c>
      <c r="Q211" s="209"/>
      <c r="R211" s="210">
        <f>R212</f>
        <v>0</v>
      </c>
      <c r="S211" s="209"/>
      <c r="T211" s="211">
        <f>T212</f>
        <v>0.64000000000000001</v>
      </c>
      <c r="AR211" s="212" t="s">
        <v>89</v>
      </c>
      <c r="AT211" s="213" t="s">
        <v>78</v>
      </c>
      <c r="AU211" s="213" t="s">
        <v>87</v>
      </c>
      <c r="AY211" s="212" t="s">
        <v>125</v>
      </c>
      <c r="BK211" s="214">
        <f>BK212</f>
        <v>0</v>
      </c>
    </row>
    <row r="212" s="1" customFormat="1" ht="24" customHeight="1">
      <c r="B212" s="35"/>
      <c r="C212" s="217" t="s">
        <v>413</v>
      </c>
      <c r="D212" s="217" t="s">
        <v>128</v>
      </c>
      <c r="E212" s="218" t="s">
        <v>414</v>
      </c>
      <c r="F212" s="219" t="s">
        <v>415</v>
      </c>
      <c r="G212" s="220" t="s">
        <v>160</v>
      </c>
      <c r="H212" s="221">
        <v>40</v>
      </c>
      <c r="I212" s="222"/>
      <c r="J212" s="223">
        <f>ROUND(I212*H212,2)</f>
        <v>0</v>
      </c>
      <c r="K212" s="219" t="s">
        <v>132</v>
      </c>
      <c r="L212" s="40"/>
      <c r="M212" s="224" t="s">
        <v>1</v>
      </c>
      <c r="N212" s="225" t="s">
        <v>44</v>
      </c>
      <c r="O212" s="83"/>
      <c r="P212" s="226">
        <f>O212*H212</f>
        <v>0</v>
      </c>
      <c r="Q212" s="226">
        <v>0</v>
      </c>
      <c r="R212" s="226">
        <f>Q212*H212</f>
        <v>0</v>
      </c>
      <c r="S212" s="226">
        <v>0.016</v>
      </c>
      <c r="T212" s="227">
        <f>S212*H212</f>
        <v>0.64000000000000001</v>
      </c>
      <c r="AR212" s="228" t="s">
        <v>182</v>
      </c>
      <c r="AT212" s="228" t="s">
        <v>128</v>
      </c>
      <c r="AU212" s="228" t="s">
        <v>89</v>
      </c>
      <c r="AY212" s="14" t="s">
        <v>125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87</v>
      </c>
      <c r="BK212" s="229">
        <f>ROUND(I212*H212,2)</f>
        <v>0</v>
      </c>
      <c r="BL212" s="14" t="s">
        <v>182</v>
      </c>
      <c r="BM212" s="228" t="s">
        <v>416</v>
      </c>
    </row>
    <row r="213" s="11" customFormat="1" ht="25.92" customHeight="1">
      <c r="B213" s="201"/>
      <c r="C213" s="202"/>
      <c r="D213" s="203" t="s">
        <v>78</v>
      </c>
      <c r="E213" s="204" t="s">
        <v>417</v>
      </c>
      <c r="F213" s="204" t="s">
        <v>418</v>
      </c>
      <c r="G213" s="202"/>
      <c r="H213" s="202"/>
      <c r="I213" s="205"/>
      <c r="J213" s="206">
        <f>BK213</f>
        <v>0</v>
      </c>
      <c r="K213" s="202"/>
      <c r="L213" s="207"/>
      <c r="M213" s="208"/>
      <c r="N213" s="209"/>
      <c r="O213" s="209"/>
      <c r="P213" s="210">
        <f>P214+P220</f>
        <v>0</v>
      </c>
      <c r="Q213" s="209"/>
      <c r="R213" s="210">
        <f>R214+R220</f>
        <v>0</v>
      </c>
      <c r="S213" s="209"/>
      <c r="T213" s="211">
        <f>T214+T220</f>
        <v>0</v>
      </c>
      <c r="AR213" s="212" t="s">
        <v>225</v>
      </c>
      <c r="AT213" s="213" t="s">
        <v>78</v>
      </c>
      <c r="AU213" s="213" t="s">
        <v>79</v>
      </c>
      <c r="AY213" s="212" t="s">
        <v>125</v>
      </c>
      <c r="BK213" s="214">
        <f>BK214+BK220</f>
        <v>0</v>
      </c>
    </row>
    <row r="214" s="11" customFormat="1" ht="22.8" customHeight="1">
      <c r="B214" s="201"/>
      <c r="C214" s="202"/>
      <c r="D214" s="203" t="s">
        <v>78</v>
      </c>
      <c r="E214" s="215" t="s">
        <v>419</v>
      </c>
      <c r="F214" s="215" t="s">
        <v>420</v>
      </c>
      <c r="G214" s="202"/>
      <c r="H214" s="202"/>
      <c r="I214" s="205"/>
      <c r="J214" s="216">
        <f>BK214</f>
        <v>0</v>
      </c>
      <c r="K214" s="202"/>
      <c r="L214" s="207"/>
      <c r="M214" s="208"/>
      <c r="N214" s="209"/>
      <c r="O214" s="209"/>
      <c r="P214" s="210">
        <f>SUM(P215:P219)</f>
        <v>0</v>
      </c>
      <c r="Q214" s="209"/>
      <c r="R214" s="210">
        <f>SUM(R215:R219)</f>
        <v>0</v>
      </c>
      <c r="S214" s="209"/>
      <c r="T214" s="211">
        <f>SUM(T215:T219)</f>
        <v>0</v>
      </c>
      <c r="AR214" s="212" t="s">
        <v>225</v>
      </c>
      <c r="AT214" s="213" t="s">
        <v>78</v>
      </c>
      <c r="AU214" s="213" t="s">
        <v>87</v>
      </c>
      <c r="AY214" s="212" t="s">
        <v>125</v>
      </c>
      <c r="BK214" s="214">
        <f>SUM(BK215:BK219)</f>
        <v>0</v>
      </c>
    </row>
    <row r="215" s="1" customFormat="1" ht="16.5" customHeight="1">
      <c r="B215" s="35"/>
      <c r="C215" s="217" t="s">
        <v>421</v>
      </c>
      <c r="D215" s="217" t="s">
        <v>128</v>
      </c>
      <c r="E215" s="218" t="s">
        <v>422</v>
      </c>
      <c r="F215" s="219" t="s">
        <v>423</v>
      </c>
      <c r="G215" s="220" t="s">
        <v>424</v>
      </c>
      <c r="H215" s="221">
        <v>1</v>
      </c>
      <c r="I215" s="222"/>
      <c r="J215" s="223">
        <f>ROUND(I215*H215,2)</f>
        <v>0</v>
      </c>
      <c r="K215" s="219" t="s">
        <v>132</v>
      </c>
      <c r="L215" s="40"/>
      <c r="M215" s="224" t="s">
        <v>1</v>
      </c>
      <c r="N215" s="225" t="s">
        <v>44</v>
      </c>
      <c r="O215" s="83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228" t="s">
        <v>425</v>
      </c>
      <c r="AT215" s="228" t="s">
        <v>128</v>
      </c>
      <c r="AU215" s="228" t="s">
        <v>89</v>
      </c>
      <c r="AY215" s="14" t="s">
        <v>125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4" t="s">
        <v>87</v>
      </c>
      <c r="BK215" s="229">
        <f>ROUND(I215*H215,2)</f>
        <v>0</v>
      </c>
      <c r="BL215" s="14" t="s">
        <v>425</v>
      </c>
      <c r="BM215" s="228" t="s">
        <v>426</v>
      </c>
    </row>
    <row r="216" s="1" customFormat="1" ht="16.5" customHeight="1">
      <c r="B216" s="35"/>
      <c r="C216" s="217" t="s">
        <v>427</v>
      </c>
      <c r="D216" s="217" t="s">
        <v>128</v>
      </c>
      <c r="E216" s="218" t="s">
        <v>428</v>
      </c>
      <c r="F216" s="219" t="s">
        <v>429</v>
      </c>
      <c r="G216" s="220" t="s">
        <v>424</v>
      </c>
      <c r="H216" s="221">
        <v>1</v>
      </c>
      <c r="I216" s="222"/>
      <c r="J216" s="223">
        <f>ROUND(I216*H216,2)</f>
        <v>0</v>
      </c>
      <c r="K216" s="219" t="s">
        <v>132</v>
      </c>
      <c r="L216" s="40"/>
      <c r="M216" s="224" t="s">
        <v>1</v>
      </c>
      <c r="N216" s="225" t="s">
        <v>44</v>
      </c>
      <c r="O216" s="83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AR216" s="228" t="s">
        <v>425</v>
      </c>
      <c r="AT216" s="228" t="s">
        <v>128</v>
      </c>
      <c r="AU216" s="228" t="s">
        <v>89</v>
      </c>
      <c r="AY216" s="14" t="s">
        <v>125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87</v>
      </c>
      <c r="BK216" s="229">
        <f>ROUND(I216*H216,2)</f>
        <v>0</v>
      </c>
      <c r="BL216" s="14" t="s">
        <v>425</v>
      </c>
      <c r="BM216" s="228" t="s">
        <v>430</v>
      </c>
    </row>
    <row r="217" s="1" customFormat="1" ht="16.5" customHeight="1">
      <c r="B217" s="35"/>
      <c r="C217" s="217" t="s">
        <v>431</v>
      </c>
      <c r="D217" s="217" t="s">
        <v>128</v>
      </c>
      <c r="E217" s="218" t="s">
        <v>432</v>
      </c>
      <c r="F217" s="219" t="s">
        <v>433</v>
      </c>
      <c r="G217" s="220" t="s">
        <v>424</v>
      </c>
      <c r="H217" s="221">
        <v>1</v>
      </c>
      <c r="I217" s="222"/>
      <c r="J217" s="223">
        <f>ROUND(I217*H217,2)</f>
        <v>0</v>
      </c>
      <c r="K217" s="219" t="s">
        <v>132</v>
      </c>
      <c r="L217" s="40"/>
      <c r="M217" s="224" t="s">
        <v>1</v>
      </c>
      <c r="N217" s="225" t="s">
        <v>44</v>
      </c>
      <c r="O217" s="83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AR217" s="228" t="s">
        <v>425</v>
      </c>
      <c r="AT217" s="228" t="s">
        <v>128</v>
      </c>
      <c r="AU217" s="228" t="s">
        <v>89</v>
      </c>
      <c r="AY217" s="14" t="s">
        <v>125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4" t="s">
        <v>87</v>
      </c>
      <c r="BK217" s="229">
        <f>ROUND(I217*H217,2)</f>
        <v>0</v>
      </c>
      <c r="BL217" s="14" t="s">
        <v>425</v>
      </c>
      <c r="BM217" s="228" t="s">
        <v>434</v>
      </c>
    </row>
    <row r="218" s="1" customFormat="1" ht="16.5" customHeight="1">
      <c r="B218" s="35"/>
      <c r="C218" s="217" t="s">
        <v>435</v>
      </c>
      <c r="D218" s="217" t="s">
        <v>128</v>
      </c>
      <c r="E218" s="218" t="s">
        <v>436</v>
      </c>
      <c r="F218" s="219" t="s">
        <v>437</v>
      </c>
      <c r="G218" s="220" t="s">
        <v>424</v>
      </c>
      <c r="H218" s="221">
        <v>1</v>
      </c>
      <c r="I218" s="222"/>
      <c r="J218" s="223">
        <f>ROUND(I218*H218,2)</f>
        <v>0</v>
      </c>
      <c r="K218" s="219" t="s">
        <v>132</v>
      </c>
      <c r="L218" s="40"/>
      <c r="M218" s="224" t="s">
        <v>1</v>
      </c>
      <c r="N218" s="225" t="s">
        <v>44</v>
      </c>
      <c r="O218" s="83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AR218" s="228" t="s">
        <v>425</v>
      </c>
      <c r="AT218" s="228" t="s">
        <v>128</v>
      </c>
      <c r="AU218" s="228" t="s">
        <v>89</v>
      </c>
      <c r="AY218" s="14" t="s">
        <v>125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87</v>
      </c>
      <c r="BK218" s="229">
        <f>ROUND(I218*H218,2)</f>
        <v>0</v>
      </c>
      <c r="BL218" s="14" t="s">
        <v>425</v>
      </c>
      <c r="BM218" s="228" t="s">
        <v>438</v>
      </c>
    </row>
    <row r="219" s="1" customFormat="1" ht="16.5" customHeight="1">
      <c r="B219" s="35"/>
      <c r="C219" s="217" t="s">
        <v>439</v>
      </c>
      <c r="D219" s="217" t="s">
        <v>128</v>
      </c>
      <c r="E219" s="218" t="s">
        <v>440</v>
      </c>
      <c r="F219" s="219" t="s">
        <v>441</v>
      </c>
      <c r="G219" s="220" t="s">
        <v>424</v>
      </c>
      <c r="H219" s="221">
        <v>1</v>
      </c>
      <c r="I219" s="222"/>
      <c r="J219" s="223">
        <f>ROUND(I219*H219,2)</f>
        <v>0</v>
      </c>
      <c r="K219" s="219" t="s">
        <v>132</v>
      </c>
      <c r="L219" s="40"/>
      <c r="M219" s="224" t="s">
        <v>1</v>
      </c>
      <c r="N219" s="225" t="s">
        <v>44</v>
      </c>
      <c r="O219" s="83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AR219" s="228" t="s">
        <v>425</v>
      </c>
      <c r="AT219" s="228" t="s">
        <v>128</v>
      </c>
      <c r="AU219" s="228" t="s">
        <v>89</v>
      </c>
      <c r="AY219" s="14" t="s">
        <v>125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4" t="s">
        <v>87</v>
      </c>
      <c r="BK219" s="229">
        <f>ROUND(I219*H219,2)</f>
        <v>0</v>
      </c>
      <c r="BL219" s="14" t="s">
        <v>425</v>
      </c>
      <c r="BM219" s="228" t="s">
        <v>442</v>
      </c>
    </row>
    <row r="220" s="11" customFormat="1" ht="22.8" customHeight="1">
      <c r="B220" s="201"/>
      <c r="C220" s="202"/>
      <c r="D220" s="203" t="s">
        <v>78</v>
      </c>
      <c r="E220" s="215" t="s">
        <v>443</v>
      </c>
      <c r="F220" s="215" t="s">
        <v>444</v>
      </c>
      <c r="G220" s="202"/>
      <c r="H220" s="202"/>
      <c r="I220" s="205"/>
      <c r="J220" s="216">
        <f>BK220</f>
        <v>0</v>
      </c>
      <c r="K220" s="202"/>
      <c r="L220" s="207"/>
      <c r="M220" s="208"/>
      <c r="N220" s="209"/>
      <c r="O220" s="209"/>
      <c r="P220" s="210">
        <f>P221</f>
        <v>0</v>
      </c>
      <c r="Q220" s="209"/>
      <c r="R220" s="210">
        <f>R221</f>
        <v>0</v>
      </c>
      <c r="S220" s="209"/>
      <c r="T220" s="211">
        <f>T221</f>
        <v>0</v>
      </c>
      <c r="AR220" s="212" t="s">
        <v>225</v>
      </c>
      <c r="AT220" s="213" t="s">
        <v>78</v>
      </c>
      <c r="AU220" s="213" t="s">
        <v>87</v>
      </c>
      <c r="AY220" s="212" t="s">
        <v>125</v>
      </c>
      <c r="BK220" s="214">
        <f>BK221</f>
        <v>0</v>
      </c>
    </row>
    <row r="221" s="1" customFormat="1" ht="16.5" customHeight="1">
      <c r="B221" s="35"/>
      <c r="C221" s="217" t="s">
        <v>445</v>
      </c>
      <c r="D221" s="217" t="s">
        <v>128</v>
      </c>
      <c r="E221" s="218" t="s">
        <v>446</v>
      </c>
      <c r="F221" s="219" t="s">
        <v>444</v>
      </c>
      <c r="G221" s="220" t="s">
        <v>424</v>
      </c>
      <c r="H221" s="221">
        <v>1</v>
      </c>
      <c r="I221" s="222"/>
      <c r="J221" s="223">
        <f>ROUND(I221*H221,2)</f>
        <v>0</v>
      </c>
      <c r="K221" s="219" t="s">
        <v>132</v>
      </c>
      <c r="L221" s="40"/>
      <c r="M221" s="252" t="s">
        <v>1</v>
      </c>
      <c r="N221" s="253" t="s">
        <v>44</v>
      </c>
      <c r="O221" s="254"/>
      <c r="P221" s="255">
        <f>O221*H221</f>
        <v>0</v>
      </c>
      <c r="Q221" s="255">
        <v>0</v>
      </c>
      <c r="R221" s="255">
        <f>Q221*H221</f>
        <v>0</v>
      </c>
      <c r="S221" s="255">
        <v>0</v>
      </c>
      <c r="T221" s="256">
        <f>S221*H221</f>
        <v>0</v>
      </c>
      <c r="AR221" s="228" t="s">
        <v>425</v>
      </c>
      <c r="AT221" s="228" t="s">
        <v>128</v>
      </c>
      <c r="AU221" s="228" t="s">
        <v>89</v>
      </c>
      <c r="AY221" s="14" t="s">
        <v>125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4" t="s">
        <v>87</v>
      </c>
      <c r="BK221" s="229">
        <f>ROUND(I221*H221,2)</f>
        <v>0</v>
      </c>
      <c r="BL221" s="14" t="s">
        <v>425</v>
      </c>
      <c r="BM221" s="228" t="s">
        <v>447</v>
      </c>
    </row>
    <row r="222" s="1" customFormat="1" ht="6.96" customHeight="1">
      <c r="B222" s="58"/>
      <c r="C222" s="59"/>
      <c r="D222" s="59"/>
      <c r="E222" s="59"/>
      <c r="F222" s="59"/>
      <c r="G222" s="59"/>
      <c r="H222" s="59"/>
      <c r="I222" s="166"/>
      <c r="J222" s="59"/>
      <c r="K222" s="59"/>
      <c r="L222" s="40"/>
    </row>
  </sheetData>
  <sheetProtection sheet="1" autoFilter="0" formatColumns="0" formatRows="0" objects="1" scenarios="1" spinCount="100000" saltValue="pH9QYjW41BaG2RqCBbO5M3AMCWwt73rda3CNlE8H93wSbbv9kx08yQQRrCpacWC4aOTneVIpzEZN0kZL1f0p/g==" hashValue="GemfTz6vOaSLOEO7Z27gxT6Ta1MoZb8xHC9eCANEoJbntX/qWTQRYqRq6qSW6CZAosuOrA/4d/EFzpC2WwiAlw==" algorithmName="SHA-512" password="CC35"/>
  <autoFilter ref="C126:K22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Švorba</dc:creator>
  <cp:lastModifiedBy>Petr Švorba</cp:lastModifiedBy>
  <dcterms:created xsi:type="dcterms:W3CDTF">2019-05-10T10:23:19Z</dcterms:created>
  <dcterms:modified xsi:type="dcterms:W3CDTF">2019-05-10T10:23:20Z</dcterms:modified>
</cp:coreProperties>
</file>