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8735" windowHeight="12210" activeTab="4"/>
  </bookViews>
  <sheets>
    <sheet name="Pokyny pro vyplnění" sheetId="11" r:id="rId1"/>
    <sheet name="Stavba" sheetId="1" r:id="rId2"/>
    <sheet name="VzorPolozky" sheetId="10" state="hidden" r:id="rId3"/>
    <sheet name="SO-00 1 Naklady" sheetId="12" r:id="rId4"/>
    <sheet name="SO-01 1 Pol" sheetId="13" r:id="rId5"/>
    <sheet name="SO-01 1 P1" sheetId="14" r:id="rId6"/>
  </sheets>
  <externalReferences>
    <externalReference r:id="rId7"/>
  </externalReferences>
  <definedNames>
    <definedName name="CelkemDPHVypocet" localSheetId="1">Stavba!$H$45</definedName>
    <definedName name="CenaCelkem">Stavba!$G$29</definedName>
    <definedName name="CenaCelkemBezDPH">Stavba!$G$28</definedName>
    <definedName name="CenaCelkemVypocet" localSheetId="1">Stavba!$I$45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'SO-00 1 Naklady'!$1:$7</definedName>
    <definedName name="_xlnm.Print_Titles" localSheetId="5">'SO-01 1 P1'!$1:$7</definedName>
    <definedName name="_xlnm.Print_Titles" localSheetId="4">'SO-01 1 Pol'!$1:$7</definedName>
    <definedName name="oadresa">Stavba!$D$6</definedName>
    <definedName name="Objednatel" localSheetId="1">Stavba!$D$5</definedName>
    <definedName name="Objekt" localSheetId="1">Stavba!$B$38</definedName>
    <definedName name="_xlnm.Print_Area" localSheetId="3">'SO-00 1 Naklady'!$A$1:$X$22</definedName>
    <definedName name="_xlnm.Print_Area" localSheetId="5">'SO-01 1 P1'!$A$1:$X$57</definedName>
    <definedName name="_xlnm.Print_Area" localSheetId="4">'SO-01 1 Pol'!$A$1:$X$481</definedName>
    <definedName name="_xlnm.Print_Area" localSheetId="1">Stavba!$A$1:$J$151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Stavba!$F$45</definedName>
    <definedName name="ZakladDPHZakl">Stavba!$G$25</definedName>
    <definedName name="ZakladDPHZaklVypocet" localSheetId="1">Stavba!$G$45</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50" i="1" l="1"/>
  <c r="I149" i="1"/>
  <c r="I148" i="1"/>
  <c r="I147" i="1"/>
  <c r="I146" i="1"/>
  <c r="I145" i="1"/>
  <c r="I144" i="1"/>
  <c r="I143" i="1"/>
  <c r="I142" i="1"/>
  <c r="I141" i="1"/>
  <c r="I140" i="1"/>
  <c r="I139" i="1"/>
  <c r="I138" i="1"/>
  <c r="I137" i="1"/>
  <c r="I136" i="1"/>
  <c r="I135" i="1"/>
  <c r="I134" i="1"/>
  <c r="I133" i="1"/>
  <c r="I132" i="1"/>
  <c r="I131" i="1"/>
  <c r="G44" i="1"/>
  <c r="F44" i="1"/>
  <c r="G43" i="1"/>
  <c r="F43" i="1"/>
  <c r="G42" i="1"/>
  <c r="F42" i="1"/>
  <c r="G41" i="1"/>
  <c r="H41" i="1" s="1"/>
  <c r="I41" i="1" s="1"/>
  <c r="F41" i="1"/>
  <c r="G40" i="1"/>
  <c r="F40" i="1"/>
  <c r="G39" i="1"/>
  <c r="F39" i="1"/>
  <c r="G47" i="14"/>
  <c r="G8" i="14"/>
  <c r="K8" i="14"/>
  <c r="O8" i="14"/>
  <c r="V8" i="14"/>
  <c r="G9" i="14"/>
  <c r="I9" i="14"/>
  <c r="I8" i="14" s="1"/>
  <c r="K9" i="14"/>
  <c r="M9" i="14"/>
  <c r="M8" i="14" s="1"/>
  <c r="O9" i="14"/>
  <c r="Q9" i="14"/>
  <c r="Q8" i="14" s="1"/>
  <c r="V9" i="14"/>
  <c r="G11" i="14"/>
  <c r="I11" i="14"/>
  <c r="I10" i="14" s="1"/>
  <c r="K11" i="14"/>
  <c r="M11" i="14"/>
  <c r="O11" i="14"/>
  <c r="Q11" i="14"/>
  <c r="Q10" i="14" s="1"/>
  <c r="V11" i="14"/>
  <c r="G12" i="14"/>
  <c r="G10" i="14" s="1"/>
  <c r="I12" i="14"/>
  <c r="K12" i="14"/>
  <c r="K10" i="14" s="1"/>
  <c r="O12" i="14"/>
  <c r="O10" i="14" s="1"/>
  <c r="Q12" i="14"/>
  <c r="V12" i="14"/>
  <c r="V10" i="14" s="1"/>
  <c r="G13" i="14"/>
  <c r="I13" i="14"/>
  <c r="K13" i="14"/>
  <c r="M13" i="14"/>
  <c r="O13" i="14"/>
  <c r="Q13" i="14"/>
  <c r="V13" i="14"/>
  <c r="G14" i="14"/>
  <c r="M14" i="14" s="1"/>
  <c r="I14" i="14"/>
  <c r="K14" i="14"/>
  <c r="O14" i="14"/>
  <c r="Q14" i="14"/>
  <c r="V14" i="14"/>
  <c r="G15" i="14"/>
  <c r="I15" i="14"/>
  <c r="K15" i="14"/>
  <c r="M15" i="14"/>
  <c r="O15" i="14"/>
  <c r="Q15" i="14"/>
  <c r="V15" i="14"/>
  <c r="G16" i="14"/>
  <c r="M16" i="14" s="1"/>
  <c r="I16" i="14"/>
  <c r="K16" i="14"/>
  <c r="O16" i="14"/>
  <c r="Q16" i="14"/>
  <c r="V16" i="14"/>
  <c r="G17" i="14"/>
  <c r="I17" i="14"/>
  <c r="K17" i="14"/>
  <c r="M17" i="14"/>
  <c r="O17" i="14"/>
  <c r="Q17" i="14"/>
  <c r="V17" i="14"/>
  <c r="G18" i="14"/>
  <c r="M18" i="14" s="1"/>
  <c r="I18" i="14"/>
  <c r="K18" i="14"/>
  <c r="O18" i="14"/>
  <c r="Q18" i="14"/>
  <c r="V18" i="14"/>
  <c r="G19" i="14"/>
  <c r="I19" i="14"/>
  <c r="K19" i="14"/>
  <c r="M19" i="14"/>
  <c r="O19" i="14"/>
  <c r="Q19" i="14"/>
  <c r="V19" i="14"/>
  <c r="G21" i="14"/>
  <c r="I21" i="14"/>
  <c r="I20" i="14" s="1"/>
  <c r="K21" i="14"/>
  <c r="M21" i="14"/>
  <c r="O21" i="14"/>
  <c r="Q21" i="14"/>
  <c r="Q20" i="14" s="1"/>
  <c r="V21" i="14"/>
  <c r="G22" i="14"/>
  <c r="G20" i="14" s="1"/>
  <c r="I22" i="14"/>
  <c r="K22" i="14"/>
  <c r="K20" i="14" s="1"/>
  <c r="O22" i="14"/>
  <c r="O20" i="14" s="1"/>
  <c r="Q22" i="14"/>
  <c r="V22" i="14"/>
  <c r="V20" i="14" s="1"/>
  <c r="G23" i="14"/>
  <c r="I23" i="14"/>
  <c r="K23" i="14"/>
  <c r="M23" i="14"/>
  <c r="O23" i="14"/>
  <c r="Q23" i="14"/>
  <c r="V23" i="14"/>
  <c r="G24" i="14"/>
  <c r="M24" i="14" s="1"/>
  <c r="I24" i="14"/>
  <c r="K24" i="14"/>
  <c r="O24" i="14"/>
  <c r="Q24" i="14"/>
  <c r="V24" i="14"/>
  <c r="G25" i="14"/>
  <c r="I25" i="14"/>
  <c r="K25" i="14"/>
  <c r="M25" i="14"/>
  <c r="O25" i="14"/>
  <c r="Q25" i="14"/>
  <c r="V25" i="14"/>
  <c r="G26" i="14"/>
  <c r="M26" i="14" s="1"/>
  <c r="I26" i="14"/>
  <c r="K26" i="14"/>
  <c r="O26" i="14"/>
  <c r="Q26" i="14"/>
  <c r="V26" i="14"/>
  <c r="G28" i="14"/>
  <c r="G27" i="14" s="1"/>
  <c r="I28" i="14"/>
  <c r="K28" i="14"/>
  <c r="K27" i="14" s="1"/>
  <c r="O28" i="14"/>
  <c r="O27" i="14" s="1"/>
  <c r="Q28" i="14"/>
  <c r="V28" i="14"/>
  <c r="V27" i="14" s="1"/>
  <c r="G29" i="14"/>
  <c r="I29" i="14"/>
  <c r="I27" i="14" s="1"/>
  <c r="K29" i="14"/>
  <c r="M29" i="14"/>
  <c r="O29" i="14"/>
  <c r="Q29" i="14"/>
  <c r="Q27" i="14" s="1"/>
  <c r="V29" i="14"/>
  <c r="G31" i="14"/>
  <c r="M31" i="14" s="1"/>
  <c r="I31" i="14"/>
  <c r="K31" i="14"/>
  <c r="O31" i="14"/>
  <c r="Q31" i="14"/>
  <c r="V31" i="14"/>
  <c r="G32" i="14"/>
  <c r="I32" i="14"/>
  <c r="K32" i="14"/>
  <c r="M32" i="14"/>
  <c r="O32" i="14"/>
  <c r="Q32" i="14"/>
  <c r="V32" i="14"/>
  <c r="G33" i="14"/>
  <c r="M33" i="14" s="1"/>
  <c r="I33" i="14"/>
  <c r="K33" i="14"/>
  <c r="O33" i="14"/>
  <c r="Q33" i="14"/>
  <c r="V33" i="14"/>
  <c r="G34" i="14"/>
  <c r="I34" i="14"/>
  <c r="K34" i="14"/>
  <c r="M34" i="14"/>
  <c r="O34" i="14"/>
  <c r="Q34" i="14"/>
  <c r="V34" i="14"/>
  <c r="G35" i="14"/>
  <c r="M35" i="14" s="1"/>
  <c r="I35" i="14"/>
  <c r="K35" i="14"/>
  <c r="O35" i="14"/>
  <c r="Q35" i="14"/>
  <c r="V35" i="14"/>
  <c r="G37" i="14"/>
  <c r="I37" i="14"/>
  <c r="K37" i="14"/>
  <c r="M37" i="14"/>
  <c r="O37" i="14"/>
  <c r="Q37" i="14"/>
  <c r="V37" i="14"/>
  <c r="G38" i="14"/>
  <c r="M38" i="14" s="1"/>
  <c r="I38" i="14"/>
  <c r="K38" i="14"/>
  <c r="O38" i="14"/>
  <c r="Q38" i="14"/>
  <c r="V38" i="14"/>
  <c r="G39" i="14"/>
  <c r="I39" i="14"/>
  <c r="K39" i="14"/>
  <c r="M39" i="14"/>
  <c r="O39" i="14"/>
  <c r="Q39" i="14"/>
  <c r="V39" i="14"/>
  <c r="G40" i="14"/>
  <c r="M40" i="14" s="1"/>
  <c r="I40" i="14"/>
  <c r="K40" i="14"/>
  <c r="O40" i="14"/>
  <c r="Q40" i="14"/>
  <c r="V40" i="14"/>
  <c r="G41" i="14"/>
  <c r="I41" i="14"/>
  <c r="K41" i="14"/>
  <c r="M41" i="14"/>
  <c r="O41" i="14"/>
  <c r="Q41" i="14"/>
  <c r="V41" i="14"/>
  <c r="G42" i="14"/>
  <c r="M42" i="14" s="1"/>
  <c r="I42" i="14"/>
  <c r="K42" i="14"/>
  <c r="O42" i="14"/>
  <c r="Q42" i="14"/>
  <c r="V42" i="14"/>
  <c r="G43" i="14"/>
  <c r="I43" i="14"/>
  <c r="K43" i="14"/>
  <c r="M43" i="14"/>
  <c r="O43" i="14"/>
  <c r="Q43" i="14"/>
  <c r="V43" i="14"/>
  <c r="G44" i="14"/>
  <c r="K44" i="14"/>
  <c r="O44" i="14"/>
  <c r="V44" i="14"/>
  <c r="G45" i="14"/>
  <c r="I45" i="14"/>
  <c r="I44" i="14" s="1"/>
  <c r="K45" i="14"/>
  <c r="M45" i="14"/>
  <c r="M44" i="14" s="1"/>
  <c r="O45" i="14"/>
  <c r="Q45" i="14"/>
  <c r="Q44" i="14" s="1"/>
  <c r="V45" i="14"/>
  <c r="AE47" i="14"/>
  <c r="G471" i="13"/>
  <c r="G9" i="13"/>
  <c r="I9" i="13"/>
  <c r="I8" i="13" s="1"/>
  <c r="K9" i="13"/>
  <c r="M9" i="13"/>
  <c r="O9" i="13"/>
  <c r="Q9" i="13"/>
  <c r="Q8" i="13" s="1"/>
  <c r="V9" i="13"/>
  <c r="G30" i="13"/>
  <c r="G8" i="13" s="1"/>
  <c r="I30" i="13"/>
  <c r="K30" i="13"/>
  <c r="K8" i="13" s="1"/>
  <c r="O30" i="13"/>
  <c r="O8" i="13" s="1"/>
  <c r="Q30" i="13"/>
  <c r="V30" i="13"/>
  <c r="V8" i="13" s="1"/>
  <c r="G51" i="13"/>
  <c r="I51" i="13"/>
  <c r="K51" i="13"/>
  <c r="M51" i="13"/>
  <c r="O51" i="13"/>
  <c r="Q51" i="13"/>
  <c r="V51" i="13"/>
  <c r="G53" i="13"/>
  <c r="I53" i="13"/>
  <c r="I52" i="13" s="1"/>
  <c r="K53" i="13"/>
  <c r="M53" i="13"/>
  <c r="O53" i="13"/>
  <c r="Q53" i="13"/>
  <c r="Q52" i="13" s="1"/>
  <c r="V53" i="13"/>
  <c r="G74" i="13"/>
  <c r="G52" i="13" s="1"/>
  <c r="I74" i="13"/>
  <c r="K74" i="13"/>
  <c r="K52" i="13" s="1"/>
  <c r="O74" i="13"/>
  <c r="O52" i="13" s="1"/>
  <c r="Q74" i="13"/>
  <c r="V74" i="13"/>
  <c r="V52" i="13" s="1"/>
  <c r="G97" i="13"/>
  <c r="I97" i="13"/>
  <c r="K97" i="13"/>
  <c r="M97" i="13"/>
  <c r="O97" i="13"/>
  <c r="Q97" i="13"/>
  <c r="V97" i="13"/>
  <c r="G118" i="13"/>
  <c r="M118" i="13" s="1"/>
  <c r="I118" i="13"/>
  <c r="K118" i="13"/>
  <c r="O118" i="13"/>
  <c r="Q118" i="13"/>
  <c r="V118" i="13"/>
  <c r="I141" i="13"/>
  <c r="Q141" i="13"/>
  <c r="G142" i="13"/>
  <c r="G141" i="13" s="1"/>
  <c r="I142" i="13"/>
  <c r="K142" i="13"/>
  <c r="K141" i="13" s="1"/>
  <c r="O142" i="13"/>
  <c r="O141" i="13" s="1"/>
  <c r="Q142" i="13"/>
  <c r="V142" i="13"/>
  <c r="V141" i="13" s="1"/>
  <c r="I144" i="13"/>
  <c r="Q144" i="13"/>
  <c r="G145" i="13"/>
  <c r="G144" i="13" s="1"/>
  <c r="I145" i="13"/>
  <c r="K145" i="13"/>
  <c r="K144" i="13" s="1"/>
  <c r="O145" i="13"/>
  <c r="O144" i="13" s="1"/>
  <c r="Q145" i="13"/>
  <c r="V145" i="13"/>
  <c r="V144" i="13" s="1"/>
  <c r="G148" i="13"/>
  <c r="G147" i="13" s="1"/>
  <c r="I148" i="13"/>
  <c r="K148" i="13"/>
  <c r="K147" i="13" s="1"/>
  <c r="O148" i="13"/>
  <c r="O147" i="13" s="1"/>
  <c r="Q148" i="13"/>
  <c r="V148" i="13"/>
  <c r="V147" i="13" s="1"/>
  <c r="G171" i="13"/>
  <c r="I171" i="13"/>
  <c r="I147" i="13" s="1"/>
  <c r="K171" i="13"/>
  <c r="M171" i="13"/>
  <c r="O171" i="13"/>
  <c r="Q171" i="13"/>
  <c r="Q147" i="13" s="1"/>
  <c r="V171" i="13"/>
  <c r="G173" i="13"/>
  <c r="I173" i="13"/>
  <c r="I172" i="13" s="1"/>
  <c r="K173" i="13"/>
  <c r="M173" i="13"/>
  <c r="O173" i="13"/>
  <c r="Q173" i="13"/>
  <c r="Q172" i="13" s="1"/>
  <c r="V173" i="13"/>
  <c r="G195" i="13"/>
  <c r="G172" i="13" s="1"/>
  <c r="I195" i="13"/>
  <c r="K195" i="13"/>
  <c r="K172" i="13" s="1"/>
  <c r="O195" i="13"/>
  <c r="O172" i="13" s="1"/>
  <c r="Q195" i="13"/>
  <c r="V195" i="13"/>
  <c r="V172" i="13" s="1"/>
  <c r="G218" i="13"/>
  <c r="I218" i="13"/>
  <c r="K218" i="13"/>
  <c r="M218" i="13"/>
  <c r="O218" i="13"/>
  <c r="Q218" i="13"/>
  <c r="V218" i="13"/>
  <c r="G241" i="13"/>
  <c r="M241" i="13" s="1"/>
  <c r="I241" i="13"/>
  <c r="K241" i="13"/>
  <c r="O241" i="13"/>
  <c r="Q241" i="13"/>
  <c r="V241" i="13"/>
  <c r="I264" i="13"/>
  <c r="Q264" i="13"/>
  <c r="G265" i="13"/>
  <c r="G264" i="13" s="1"/>
  <c r="I265" i="13"/>
  <c r="K265" i="13"/>
  <c r="K264" i="13" s="1"/>
  <c r="O265" i="13"/>
  <c r="O264" i="13" s="1"/>
  <c r="Q265" i="13"/>
  <c r="V265" i="13"/>
  <c r="V264" i="13" s="1"/>
  <c r="G267" i="13"/>
  <c r="G266" i="13" s="1"/>
  <c r="I267" i="13"/>
  <c r="K267" i="13"/>
  <c r="K266" i="13" s="1"/>
  <c r="O267" i="13"/>
  <c r="O266" i="13" s="1"/>
  <c r="Q267" i="13"/>
  <c r="V267" i="13"/>
  <c r="V266" i="13" s="1"/>
  <c r="G290" i="13"/>
  <c r="I290" i="13"/>
  <c r="I266" i="13" s="1"/>
  <c r="K290" i="13"/>
  <c r="M290" i="13"/>
  <c r="O290" i="13"/>
  <c r="Q290" i="13"/>
  <c r="Q266" i="13" s="1"/>
  <c r="V290" i="13"/>
  <c r="G291" i="13"/>
  <c r="M291" i="13" s="1"/>
  <c r="I291" i="13"/>
  <c r="K291" i="13"/>
  <c r="O291" i="13"/>
  <c r="Q291" i="13"/>
  <c r="V291" i="13"/>
  <c r="G314" i="13"/>
  <c r="I314" i="13"/>
  <c r="K314" i="13"/>
  <c r="M314" i="13"/>
  <c r="O314" i="13"/>
  <c r="Q314" i="13"/>
  <c r="V314" i="13"/>
  <c r="G338" i="13"/>
  <c r="M338" i="13" s="1"/>
  <c r="I338" i="13"/>
  <c r="K338" i="13"/>
  <c r="O338" i="13"/>
  <c r="Q338" i="13"/>
  <c r="V338" i="13"/>
  <c r="G339" i="13"/>
  <c r="I339" i="13"/>
  <c r="K339" i="13"/>
  <c r="M339" i="13"/>
  <c r="O339" i="13"/>
  <c r="Q339" i="13"/>
  <c r="V339" i="13"/>
  <c r="G340" i="13"/>
  <c r="M340" i="13" s="1"/>
  <c r="I340" i="13"/>
  <c r="K340" i="13"/>
  <c r="O340" i="13"/>
  <c r="Q340" i="13"/>
  <c r="V340" i="13"/>
  <c r="G342" i="13"/>
  <c r="I342" i="13"/>
  <c r="K342" i="13"/>
  <c r="M342" i="13"/>
  <c r="O342" i="13"/>
  <c r="Q342" i="13"/>
  <c r="V342" i="13"/>
  <c r="G343" i="13"/>
  <c r="G344" i="13"/>
  <c r="I344" i="13"/>
  <c r="I343" i="13" s="1"/>
  <c r="K344" i="13"/>
  <c r="M344" i="13"/>
  <c r="O344" i="13"/>
  <c r="Q344" i="13"/>
  <c r="Q343" i="13" s="1"/>
  <c r="V344" i="13"/>
  <c r="G368" i="13"/>
  <c r="M368" i="13" s="1"/>
  <c r="I368" i="13"/>
  <c r="K368" i="13"/>
  <c r="K343" i="13" s="1"/>
  <c r="O368" i="13"/>
  <c r="O343" i="13" s="1"/>
  <c r="Q368" i="13"/>
  <c r="V368" i="13"/>
  <c r="V343" i="13" s="1"/>
  <c r="G391" i="13"/>
  <c r="I391" i="13"/>
  <c r="K391" i="13"/>
  <c r="M391" i="13"/>
  <c r="O391" i="13"/>
  <c r="Q391" i="13"/>
  <c r="V391" i="13"/>
  <c r="G393" i="13"/>
  <c r="M393" i="13" s="1"/>
  <c r="I393" i="13"/>
  <c r="K393" i="13"/>
  <c r="O393" i="13"/>
  <c r="Q393" i="13"/>
  <c r="V393" i="13"/>
  <c r="G396" i="13"/>
  <c r="I396" i="13"/>
  <c r="K396" i="13"/>
  <c r="M396" i="13"/>
  <c r="O396" i="13"/>
  <c r="Q396" i="13"/>
  <c r="V396" i="13"/>
  <c r="G397" i="13"/>
  <c r="M397" i="13" s="1"/>
  <c r="I397" i="13"/>
  <c r="K397" i="13"/>
  <c r="O397" i="13"/>
  <c r="Q397" i="13"/>
  <c r="V397" i="13"/>
  <c r="G398" i="13"/>
  <c r="I398" i="13"/>
  <c r="K398" i="13"/>
  <c r="M398" i="13"/>
  <c r="O398" i="13"/>
  <c r="Q398" i="13"/>
  <c r="V398" i="13"/>
  <c r="G399" i="13"/>
  <c r="G400" i="13"/>
  <c r="I400" i="13"/>
  <c r="I399" i="13" s="1"/>
  <c r="K400" i="13"/>
  <c r="M400" i="13"/>
  <c r="O400" i="13"/>
  <c r="Q400" i="13"/>
  <c r="Q399" i="13" s="1"/>
  <c r="V400" i="13"/>
  <c r="G423" i="13"/>
  <c r="M423" i="13" s="1"/>
  <c r="I423" i="13"/>
  <c r="K423" i="13"/>
  <c r="K399" i="13" s="1"/>
  <c r="O423" i="13"/>
  <c r="O399" i="13" s="1"/>
  <c r="Q423" i="13"/>
  <c r="V423" i="13"/>
  <c r="V399" i="13" s="1"/>
  <c r="G425" i="13"/>
  <c r="I425" i="13"/>
  <c r="K425" i="13"/>
  <c r="K424" i="13" s="1"/>
  <c r="O425" i="13"/>
  <c r="O424" i="13" s="1"/>
  <c r="Q425" i="13"/>
  <c r="V425" i="13"/>
  <c r="V424" i="13" s="1"/>
  <c r="G448" i="13"/>
  <c r="I448" i="13"/>
  <c r="I424" i="13" s="1"/>
  <c r="K448" i="13"/>
  <c r="M448" i="13"/>
  <c r="O448" i="13"/>
  <c r="Q448" i="13"/>
  <c r="Q424" i="13" s="1"/>
  <c r="V448" i="13"/>
  <c r="V449" i="13"/>
  <c r="G450" i="13"/>
  <c r="I450" i="13"/>
  <c r="I449" i="13" s="1"/>
  <c r="K450" i="13"/>
  <c r="M450" i="13"/>
  <c r="O450" i="13"/>
  <c r="Q450" i="13"/>
  <c r="Q449" i="13" s="1"/>
  <c r="V450" i="13"/>
  <c r="G451" i="13"/>
  <c r="M451" i="13" s="1"/>
  <c r="I451" i="13"/>
  <c r="K451" i="13"/>
  <c r="K449" i="13" s="1"/>
  <c r="O451" i="13"/>
  <c r="O449" i="13" s="1"/>
  <c r="Q451" i="13"/>
  <c r="V451" i="13"/>
  <c r="I452" i="13"/>
  <c r="Q452" i="13"/>
  <c r="G453" i="13"/>
  <c r="I453" i="13"/>
  <c r="K453" i="13"/>
  <c r="K452" i="13" s="1"/>
  <c r="O453" i="13"/>
  <c r="O452" i="13" s="1"/>
  <c r="Q453" i="13"/>
  <c r="V453" i="13"/>
  <c r="V452" i="13" s="1"/>
  <c r="G455" i="13"/>
  <c r="I455" i="13"/>
  <c r="K455" i="13"/>
  <c r="O455" i="13"/>
  <c r="Q455" i="13"/>
  <c r="V455" i="13"/>
  <c r="G456" i="13"/>
  <c r="I456" i="13"/>
  <c r="I454" i="13" s="1"/>
  <c r="K456" i="13"/>
  <c r="M456" i="13"/>
  <c r="O456" i="13"/>
  <c r="Q456" i="13"/>
  <c r="Q454" i="13" s="1"/>
  <c r="V456" i="13"/>
  <c r="G457" i="13"/>
  <c r="M457" i="13" s="1"/>
  <c r="I457" i="13"/>
  <c r="K457" i="13"/>
  <c r="O457" i="13"/>
  <c r="Q457" i="13"/>
  <c r="V457" i="13"/>
  <c r="G458" i="13"/>
  <c r="I458" i="13"/>
  <c r="K458" i="13"/>
  <c r="M458" i="13"/>
  <c r="O458" i="13"/>
  <c r="Q458" i="13"/>
  <c r="V458" i="13"/>
  <c r="G459" i="13"/>
  <c r="M459" i="13" s="1"/>
  <c r="I459" i="13"/>
  <c r="K459" i="13"/>
  <c r="O459" i="13"/>
  <c r="Q459" i="13"/>
  <c r="V459" i="13"/>
  <c r="G460" i="13"/>
  <c r="I460" i="13"/>
  <c r="K460" i="13"/>
  <c r="M460" i="13"/>
  <c r="O460" i="13"/>
  <c r="Q460" i="13"/>
  <c r="V460" i="13"/>
  <c r="G462" i="13"/>
  <c r="I462" i="13"/>
  <c r="K462" i="13"/>
  <c r="M462" i="13"/>
  <c r="O462" i="13"/>
  <c r="Q462" i="13"/>
  <c r="V462" i="13"/>
  <c r="G463" i="13"/>
  <c r="M463" i="13" s="1"/>
  <c r="I463" i="13"/>
  <c r="K463" i="13"/>
  <c r="K461" i="13" s="1"/>
  <c r="O463" i="13"/>
  <c r="O461" i="13" s="1"/>
  <c r="Q463" i="13"/>
  <c r="V463" i="13"/>
  <c r="G464" i="13"/>
  <c r="I464" i="13"/>
  <c r="K464" i="13"/>
  <c r="M464" i="13"/>
  <c r="O464" i="13"/>
  <c r="Q464" i="13"/>
  <c r="V464" i="13"/>
  <c r="G466" i="13"/>
  <c r="M466" i="13" s="1"/>
  <c r="I466" i="13"/>
  <c r="K466" i="13"/>
  <c r="O466" i="13"/>
  <c r="Q466" i="13"/>
  <c r="V466" i="13"/>
  <c r="V461" i="13" s="1"/>
  <c r="G467" i="13"/>
  <c r="I467" i="13"/>
  <c r="K467" i="13"/>
  <c r="M467" i="13"/>
  <c r="O467" i="13"/>
  <c r="Q467" i="13"/>
  <c r="V467" i="13"/>
  <c r="G468" i="13"/>
  <c r="M468" i="13" s="1"/>
  <c r="I468" i="13"/>
  <c r="K468" i="13"/>
  <c r="O468" i="13"/>
  <c r="Q468" i="13"/>
  <c r="V468" i="13"/>
  <c r="G469" i="13"/>
  <c r="I469" i="13"/>
  <c r="K469" i="13"/>
  <c r="M469" i="13"/>
  <c r="O469" i="13"/>
  <c r="Q469" i="13"/>
  <c r="V469" i="13"/>
  <c r="AE471" i="13"/>
  <c r="G12" i="12"/>
  <c r="G8" i="12"/>
  <c r="K8" i="12"/>
  <c r="O8" i="12"/>
  <c r="V8" i="12"/>
  <c r="G9" i="12"/>
  <c r="I9" i="12"/>
  <c r="I8" i="12" s="1"/>
  <c r="K9" i="12"/>
  <c r="M9" i="12"/>
  <c r="M8" i="12" s="1"/>
  <c r="O9" i="12"/>
  <c r="Q9" i="12"/>
  <c r="Q8" i="12" s="1"/>
  <c r="V9" i="12"/>
  <c r="AE12" i="12"/>
  <c r="AF12" i="12"/>
  <c r="I20" i="1"/>
  <c r="I19" i="1"/>
  <c r="I18" i="1"/>
  <c r="I17" i="1"/>
  <c r="I16" i="1"/>
  <c r="I151" i="1"/>
  <c r="J150" i="1" s="1"/>
  <c r="AZ125" i="1"/>
  <c r="AZ124" i="1"/>
  <c r="AZ122" i="1"/>
  <c r="AZ121" i="1"/>
  <c r="AZ119" i="1"/>
  <c r="AZ118" i="1"/>
  <c r="AZ116" i="1"/>
  <c r="AZ114" i="1"/>
  <c r="AZ113" i="1"/>
  <c r="AZ112" i="1"/>
  <c r="AZ110" i="1"/>
  <c r="AZ107" i="1"/>
  <c r="AZ105" i="1"/>
  <c r="AZ101" i="1"/>
  <c r="AZ100" i="1"/>
  <c r="AZ98" i="1"/>
  <c r="AZ97" i="1"/>
  <c r="AZ95" i="1"/>
  <c r="AZ94" i="1"/>
  <c r="AZ93" i="1"/>
  <c r="AZ91" i="1"/>
  <c r="AZ90" i="1"/>
  <c r="AZ88" i="1"/>
  <c r="AZ86" i="1"/>
  <c r="AZ85" i="1"/>
  <c r="AZ83" i="1"/>
  <c r="AZ81" i="1"/>
  <c r="AZ80" i="1"/>
  <c r="AZ78" i="1"/>
  <c r="AZ77" i="1"/>
  <c r="AZ75" i="1"/>
  <c r="AZ74" i="1"/>
  <c r="AZ72" i="1"/>
  <c r="AZ70" i="1"/>
  <c r="AZ69" i="1"/>
  <c r="AZ68" i="1"/>
  <c r="AZ67" i="1"/>
  <c r="AZ66" i="1"/>
  <c r="AZ65" i="1"/>
  <c r="AZ62" i="1"/>
  <c r="AZ60" i="1"/>
  <c r="AZ59" i="1"/>
  <c r="AZ57" i="1"/>
  <c r="AZ55" i="1"/>
  <c r="AZ53" i="1"/>
  <c r="AZ52" i="1"/>
  <c r="AZ51" i="1"/>
  <c r="AZ49" i="1"/>
  <c r="AZ47" i="1"/>
  <c r="F45" i="1"/>
  <c r="G23" i="1" s="1"/>
  <c r="A23" i="1" s="1"/>
  <c r="A24" i="1" s="1"/>
  <c r="G24" i="1" s="1"/>
  <c r="G45" i="1"/>
  <c r="H44" i="1"/>
  <c r="I44" i="1" s="1"/>
  <c r="H43" i="1"/>
  <c r="I43" i="1" s="1"/>
  <c r="H42" i="1"/>
  <c r="I42" i="1" s="1"/>
  <c r="H40" i="1"/>
  <c r="I40" i="1" s="1"/>
  <c r="H39" i="1"/>
  <c r="H45" i="1" s="1"/>
  <c r="J131" i="1" l="1"/>
  <c r="J132" i="1"/>
  <c r="J133" i="1"/>
  <c r="J134" i="1"/>
  <c r="J135" i="1"/>
  <c r="J136" i="1"/>
  <c r="J137" i="1"/>
  <c r="J138" i="1"/>
  <c r="J139" i="1"/>
  <c r="J140" i="1"/>
  <c r="J141" i="1"/>
  <c r="J142" i="1"/>
  <c r="J143" i="1"/>
  <c r="J144" i="1"/>
  <c r="J145" i="1"/>
  <c r="J146" i="1"/>
  <c r="J147" i="1"/>
  <c r="J148" i="1"/>
  <c r="J149" i="1"/>
  <c r="G28" i="1"/>
  <c r="G25" i="1"/>
  <c r="A25" i="1" s="1"/>
  <c r="A26" i="1" s="1"/>
  <c r="G26" i="1" s="1"/>
  <c r="A27" i="1"/>
  <c r="A29" i="1" s="1"/>
  <c r="G29" i="1" s="1"/>
  <c r="G27" i="1" s="1"/>
  <c r="AF47" i="14"/>
  <c r="M28" i="14"/>
  <c r="M27" i="14" s="1"/>
  <c r="M22" i="14"/>
  <c r="M20" i="14" s="1"/>
  <c r="M12" i="14"/>
  <c r="M10" i="14" s="1"/>
  <c r="M461" i="13"/>
  <c r="G461" i="13"/>
  <c r="V454" i="13"/>
  <c r="O454" i="13"/>
  <c r="G452" i="13"/>
  <c r="M453" i="13"/>
  <c r="M452" i="13" s="1"/>
  <c r="G449" i="13"/>
  <c r="M343" i="13"/>
  <c r="M52" i="13"/>
  <c r="Q461" i="13"/>
  <c r="I461" i="13"/>
  <c r="K454" i="13"/>
  <c r="G454" i="13"/>
  <c r="M455" i="13"/>
  <c r="M454" i="13" s="1"/>
  <c r="M449" i="13"/>
  <c r="G424" i="13"/>
  <c r="M425" i="13"/>
  <c r="M424" i="13" s="1"/>
  <c r="M399" i="13"/>
  <c r="AF471" i="13"/>
  <c r="M267" i="13"/>
  <c r="M266" i="13" s="1"/>
  <c r="M265" i="13"/>
  <c r="M264" i="13" s="1"/>
  <c r="M195" i="13"/>
  <c r="M172" i="13" s="1"/>
  <c r="M148" i="13"/>
  <c r="M147" i="13" s="1"/>
  <c r="M145" i="13"/>
  <c r="M144" i="13" s="1"/>
  <c r="M142" i="13"/>
  <c r="M141" i="13" s="1"/>
  <c r="M74" i="13"/>
  <c r="M30" i="13"/>
  <c r="M8" i="13" s="1"/>
  <c r="I39" i="1"/>
  <c r="I45" i="1" s="1"/>
  <c r="I21" i="1"/>
  <c r="J28" i="1"/>
  <c r="J26" i="1"/>
  <c r="G38" i="1"/>
  <c r="F38" i="1"/>
  <c r="H32" i="1"/>
  <c r="J23" i="1"/>
  <c r="J24" i="1"/>
  <c r="J25" i="1"/>
  <c r="J27" i="1"/>
  <c r="E24" i="1"/>
  <c r="E26" i="1"/>
  <c r="J151" i="1" l="1"/>
  <c r="J44" i="1"/>
  <c r="J42" i="1"/>
  <c r="J40" i="1"/>
  <c r="J43" i="1"/>
  <c r="J41" i="1"/>
  <c r="J39" i="1"/>
  <c r="J45" i="1" s="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imac</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imac</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imac</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<sst xmlns="http://schemas.openxmlformats.org/spreadsheetml/2006/main" count="1868" uniqueCount="564">
  <si>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</si>
  <si>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</si>
  <si>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</si>
  <si>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</si>
  <si>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</si>
  <si>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</si>
  <si>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</si>
  <si>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</si>
  <si>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</si>
  <si>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</si>
  <si>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</si>
  <si>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</si>
  <si>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</si>
  <si>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</si>
  <si>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</si>
  <si>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</si>
  <si>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</si>
  <si>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</si>
  <si>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</si>
  <si>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</si>
  <si>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</si>
  <si>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</si>
  <si>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</si>
  <si>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</si>
  <si>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</si>
  <si>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</si>
  <si>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</si>
  <si>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</si>
  <si>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</si>
  <si>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</si>
  <si>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</si>
  <si>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</si>
  <si>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</si>
  <si>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</si>
  <si>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</si>
  <si>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</si>
  <si>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</si>
  <si>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</si>
  <si>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</si>
  <si>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</si>
  <si>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</si>
  <si>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</si>
  <si>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</si>
  <si>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 xml:space="preserve">Ryška Radomír </t>
  </si>
  <si>
    <t>sdfsdf</t>
  </si>
  <si>
    <t>15/2019</t>
  </si>
  <si>
    <t>Oprava sociálních koutů v kabinetech a učebnách ZŠ B.Němcové II.etapa - 1.-3.NP</t>
  </si>
  <si>
    <t>Město Sokolov</t>
  </si>
  <si>
    <t>Rokycanova 1929</t>
  </si>
  <si>
    <t>Sokolov-Sokolov</t>
  </si>
  <si>
    <t>35601</t>
  </si>
  <si>
    <t>00259586</t>
  </si>
  <si>
    <t>CZ00259586</t>
  </si>
  <si>
    <t>Stavba</t>
  </si>
  <si>
    <t>SO-00</t>
  </si>
  <si>
    <t>VRN</t>
  </si>
  <si>
    <t>1</t>
  </si>
  <si>
    <t>Vedlejší rozpočtové náklady</t>
  </si>
  <si>
    <t>SO-01</t>
  </si>
  <si>
    <t>Stavební a instalatérské práce</t>
  </si>
  <si>
    <t>Stavební práce</t>
  </si>
  <si>
    <t>Zdravotně technické instalace</t>
  </si>
  <si>
    <t>Celkem za stavbu</t>
  </si>
  <si>
    <t>CZK</t>
  </si>
  <si>
    <t>#POPS</t>
  </si>
  <si>
    <t>Úvod:</t>
  </si>
  <si>
    <t>Veškeré výrobky požadujeme ve vyšším standardu pro použití do prostor ve veřejných budovách.</t>
  </si>
  <si>
    <t>Jména výrobců a obchodní názvy u položek jsou pouze informativní, uvedené jako reference technických parametrů, vzájemné kompaktibility zařízení a dostupnosti odborného servisu. Lze použít výrobky ekvivalentních vlastností jiných výrobců.</t>
  </si>
  <si>
    <t>Soupis prací je sestaven za využití položek Cenové soustavy RTS. Cenové a technické podmínky položek cenové soustavy RTS, které nejsou uvedeny v soupisu prací(tkzv.úvodní části katalogů) jsou neomezeně dálkově k dispozici na www.rts.cz. Položky soupisu prací, které nemají ve sloupci "cenová soustava" uveden žádný údaj ( nebo R položka), nepochází z cenové soustavy RTS.</t>
  </si>
  <si>
    <t>Nedílnou součástí Rozpočtu a Výkazu výměr je projektová dokumentace. Nabídkové ceny moho být vytvářeny dle Výkazu výměr pouze s projektem a jeho Výkazem výměr.</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</si>
  <si>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</si>
  <si>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</si>
  <si>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</si>
  <si>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</si>
  <si>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</si>
  <si>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</si>
  <si>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</si>
  <si>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</si>
  <si>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</si>
  <si>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</si>
  <si>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</si>
  <si>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</si>
  <si>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</si>
  <si>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</si>
  <si>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</si>
  <si>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</si>
  <si>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</si>
  <si>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</si>
  <si>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</si>
  <si>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</si>
  <si>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</si>
  <si>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</si>
  <si>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</si>
  <si>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</si>
  <si>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</si>
  <si>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</si>
  <si>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</si>
  <si>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</si>
  <si>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</si>
  <si>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</si>
  <si>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</si>
  <si>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</si>
  <si>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</si>
  <si>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</si>
  <si>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</si>
  <si>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</si>
  <si>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</si>
  <si>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</si>
  <si>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</si>
  <si>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</si>
  <si>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</si>
  <si>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</si>
  <si>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</si>
  <si>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</si>
  <si>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</si>
  <si>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</si>
  <si>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3</t>
  </si>
  <si>
    <t>Svislé a kompletní konstrukce</t>
  </si>
  <si>
    <t>61</t>
  </si>
  <si>
    <t>Úpravy povrchů vnitřní</t>
  </si>
  <si>
    <t>63</t>
  </si>
  <si>
    <t>Podlahy a podlahové konstrukce</t>
  </si>
  <si>
    <t>900</t>
  </si>
  <si>
    <t>HZS</t>
  </si>
  <si>
    <t>94</t>
  </si>
  <si>
    <t>Lešení a stavební výtahy</t>
  </si>
  <si>
    <t>95</t>
  </si>
  <si>
    <t>Dokončovací konstrukce na pozemních stavbách</t>
  </si>
  <si>
    <t>96</t>
  </si>
  <si>
    <t>Bourání konstrukcí</t>
  </si>
  <si>
    <t>99</t>
  </si>
  <si>
    <t>Staveništní přesun hmot</t>
  </si>
  <si>
    <t>721</t>
  </si>
  <si>
    <t>Vnitřní kanalizace</t>
  </si>
  <si>
    <t>722</t>
  </si>
  <si>
    <t>Vnitřní vodovod</t>
  </si>
  <si>
    <t>725</t>
  </si>
  <si>
    <t>Zařizovací předměty</t>
  </si>
  <si>
    <t>776</t>
  </si>
  <si>
    <t>Podlahy povlakové</t>
  </si>
  <si>
    <t>781</t>
  </si>
  <si>
    <t>Obklady keramické</t>
  </si>
  <si>
    <t>783</t>
  </si>
  <si>
    <t>Nátěry</t>
  </si>
  <si>
    <t>784</t>
  </si>
  <si>
    <t>Malby</t>
  </si>
  <si>
    <t>M209</t>
  </si>
  <si>
    <t>Montáže elektro</t>
  </si>
  <si>
    <t>M210</t>
  </si>
  <si>
    <t xml:space="preserve">Jističe </t>
  </si>
  <si>
    <t>M212</t>
  </si>
  <si>
    <t>Instalační přístroje</t>
  </si>
  <si>
    <t>D96</t>
  </si>
  <si>
    <t>Přesuny suti a vybouraných hmot</t>
  </si>
  <si>
    <t>PSU</t>
  </si>
  <si>
    <t>VN</t>
  </si>
  <si>
    <t>ON</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</si>
  <si>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</si>
  <si>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</si>
  <si>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</si>
  <si>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</si>
  <si>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</si>
  <si>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</si>
  <si>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</si>
  <si>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</si>
  <si>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</si>
  <si>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</si>
  <si>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</si>
  <si>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</si>
  <si>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</si>
  <si>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</si>
  <si>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</si>
  <si>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</si>
  <si>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</si>
  <si>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</si>
  <si>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</si>
  <si>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</si>
  <si>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</si>
  <si>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</si>
  <si>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</si>
  <si>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</si>
  <si>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</si>
  <si>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</si>
  <si>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</si>
  <si>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</si>
  <si>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005124010R</t>
  </si>
  <si>
    <t>Koordinační činnost-součinnost dodavatelů, stěhování lavic a nábytku, vymezení prostoru pro práci</t>
  </si>
  <si>
    <t>Soubor</t>
  </si>
  <si>
    <t>RTS 19/ I</t>
  </si>
  <si>
    <t>Indiv</t>
  </si>
  <si>
    <t>POL99_8</t>
  </si>
  <si>
    <t>Koordinace stavebních a technologických dodávek stavby.</t>
  </si>
  <si>
    <t>POP</t>
  </si>
  <si>
    <t>SUM</t>
  </si>
  <si>
    <t>Poznámky uchazeče k zadání</t>
  </si>
  <si>
    <t>POPUZIV</t>
  </si>
  <si>
    <t>END</t>
  </si>
  <si>
    <t>340271510R00</t>
  </si>
  <si>
    <t>Zazdívka otvorů pl.do 1 m2, pórobet.tvár.,tl.10 cm</t>
  </si>
  <si>
    <t>m3</t>
  </si>
  <si>
    <t>Práce</t>
  </si>
  <si>
    <t>POL1_</t>
  </si>
  <si>
    <t xml:space="preserve">1NP : </t>
  </si>
  <si>
    <t>VV</t>
  </si>
  <si>
    <t>Kabinet TV1 : 0,6*0,8</t>
  </si>
  <si>
    <t>Kabinet TV2 : 0,6*0,8</t>
  </si>
  <si>
    <t>Učebna PC : 0,6*0,8</t>
  </si>
  <si>
    <t>Kabinet zástupce ředitele : 0,6*0,8</t>
  </si>
  <si>
    <t>Sborovna : 0,6*0,8</t>
  </si>
  <si>
    <t>Psychologický poradce : 0,6*0,8</t>
  </si>
  <si>
    <t xml:space="preserve">2NP : </t>
  </si>
  <si>
    <t>Učebna PC2 : 0,6*0,8</t>
  </si>
  <si>
    <t>Kabinet jazyků : 0,6*0,8</t>
  </si>
  <si>
    <t>Učebna kuchyňka : 0,6*0,8</t>
  </si>
  <si>
    <t>Kabinet ČJ : 0,6*0,8</t>
  </si>
  <si>
    <t>Kabinet matematika : 0,6*0,8</t>
  </si>
  <si>
    <t>Kabinet sklad PC : 0,6*0,8</t>
  </si>
  <si>
    <t xml:space="preserve">3NP : </t>
  </si>
  <si>
    <t>Kabinet VV : 0,6*0,8</t>
  </si>
  <si>
    <t>Kabinet Občanské výchovy : 0,6*0,8</t>
  </si>
  <si>
    <t>Kabinet F : 0,6*0,8</t>
  </si>
  <si>
    <t>Kabinet CH : 0,6*0,8</t>
  </si>
  <si>
    <t>Kabinet Asistentů pedagoga : 0</t>
  </si>
  <si>
    <t>300100R00</t>
  </si>
  <si>
    <t>Zhotovení otvorů pro instal. dvířka do 0,09 m2</t>
  </si>
  <si>
    <t>m2</t>
  </si>
  <si>
    <t>Vlastní</t>
  </si>
  <si>
    <t>Kalkul</t>
  </si>
  <si>
    <t>Kabinet TV1 : 1</t>
  </si>
  <si>
    <t>Kabinet TV2 : 1</t>
  </si>
  <si>
    <t>Učebna PC : 1</t>
  </si>
  <si>
    <t>Kabinet zástupce ředitele : 1</t>
  </si>
  <si>
    <t>Sborovna : 1</t>
  </si>
  <si>
    <t>Psychologický poradce : 1</t>
  </si>
  <si>
    <t>Učebna PC2 : 1</t>
  </si>
  <si>
    <t>Kabinet jazyků : 1</t>
  </si>
  <si>
    <t>Učebna kuchyňka : 1</t>
  </si>
  <si>
    <t>Kabinet ČJ : 1</t>
  </si>
  <si>
    <t>Kabinet matematika : 1</t>
  </si>
  <si>
    <t>Kabinet sklad PC : 1</t>
  </si>
  <si>
    <t>Kabinet VV : 1</t>
  </si>
  <si>
    <t>Kabinet Občanské výchovy : 1</t>
  </si>
  <si>
    <t>Kabinet F : 1</t>
  </si>
  <si>
    <t>Kabinet CH : 1</t>
  </si>
  <si>
    <t>300000001</t>
  </si>
  <si>
    <t>Instalační dvířka plast bílá 300x300mm - dodávka a montáž</t>
  </si>
  <si>
    <t>kus</t>
  </si>
  <si>
    <t>Agregovaná položka</t>
  </si>
  <si>
    <t>POL2_</t>
  </si>
  <si>
    <t>610991111R00</t>
  </si>
  <si>
    <t>Zakrývání výplní vnitřních otvorů</t>
  </si>
  <si>
    <t>Kabinet TV1 : 20</t>
  </si>
  <si>
    <t>Kabinet TV2 : 20</t>
  </si>
  <si>
    <t>Učebna PC : 20</t>
  </si>
  <si>
    <t>Kabinet zástupce ředitele : 20</t>
  </si>
  <si>
    <t>Sborovna : 20</t>
  </si>
  <si>
    <t>Psychologický poradce : 20</t>
  </si>
  <si>
    <t>Učebna PC2 : 20</t>
  </si>
  <si>
    <t>Kabinet jazyků : 20</t>
  </si>
  <si>
    <t>Učebna kuchyňka : 60</t>
  </si>
  <si>
    <t>Kabinet ČJ : 20</t>
  </si>
  <si>
    <t>Kabinet matematika : 20</t>
  </si>
  <si>
    <t>Kabinet sklad PC : 20</t>
  </si>
  <si>
    <t>Kabinet VV : 20</t>
  </si>
  <si>
    <t>Kabinet Občanské výchovy : 20</t>
  </si>
  <si>
    <t>Kabinet F : 20</t>
  </si>
  <si>
    <t>Kabinet CH : 20</t>
  </si>
  <si>
    <t>Kabinet Asistentů pedagoga : 5</t>
  </si>
  <si>
    <t>612401391R00</t>
  </si>
  <si>
    <t>Omítka malých ploch vnitřních stěn do 1 m2</t>
  </si>
  <si>
    <t>Kabinet TV1 : 1,4*1,6</t>
  </si>
  <si>
    <t>Kabinet TV2 : (1,64*1,6)+(2,2*1,6)+(1,8*1,6)+(2,8*1,6)+(1,8*1,6)</t>
  </si>
  <si>
    <t>Učebna PC : 1,8*1,5</t>
  </si>
  <si>
    <t>Kabinet zástupce ředitele : 1,2*1,6</t>
  </si>
  <si>
    <t>Sborovna : 1,4*1,6</t>
  </si>
  <si>
    <t>Psychologický poradce : 1,6*1,1</t>
  </si>
  <si>
    <t>Učebna PC2 : 1,8*1,6</t>
  </si>
  <si>
    <t>Kabinet jazyků : 1,5*1,6</t>
  </si>
  <si>
    <t>Učebna kuchyňka : (0,35+0,25+2,65+0,3+0,36+0,3+1,75+1,2+1,84+0,2+4,87+0,4+0,15)*1,6</t>
  </si>
  <si>
    <t>(1,4+1,4)*1,6</t>
  </si>
  <si>
    <t>(3+3)*0,8</t>
  </si>
  <si>
    <t>Kabinet ČJ : 1,2*1,6</t>
  </si>
  <si>
    <t>Kabinet matematika : 2,6*1,6</t>
  </si>
  <si>
    <t>Kabinet sklad PC : 1,2*1,6</t>
  </si>
  <si>
    <t>Kabinet VV : 1,6*1,6</t>
  </si>
  <si>
    <t>Kabinet Občanské výchovy : 1,5*1,6</t>
  </si>
  <si>
    <t>Kabinet F : (1,53+1)*1,6</t>
  </si>
  <si>
    <t>Kabinet CH : 1,25*1,6</t>
  </si>
  <si>
    <t>612403388RT1</t>
  </si>
  <si>
    <t>Hrubá výplň rýh ve stěnách do 15x15cm maltou z SMS zdicí maltou</t>
  </si>
  <si>
    <t>m</t>
  </si>
  <si>
    <t>Učebna kuchyňka : 5+5+2+2+2+2</t>
  </si>
  <si>
    <t>612421231RT2</t>
  </si>
  <si>
    <t>Oprava vápen.omítek stěn do 10 % pl. - štukových s použitím suché maltové směsi</t>
  </si>
  <si>
    <t>Kabinet TV1 : 5</t>
  </si>
  <si>
    <t>Kabinet TV2 : (1,64+2,2+1,8+2,8+1,8+1,6+1,6)*1</t>
  </si>
  <si>
    <t>Učebna PC : 5</t>
  </si>
  <si>
    <t>Kabinet zástupce ředitele : 5</t>
  </si>
  <si>
    <t>Sborovna : 5</t>
  </si>
  <si>
    <t>Psychologický poradce : 5</t>
  </si>
  <si>
    <t>Učebna PC2 : 5</t>
  </si>
  <si>
    <t>Kabinet jazyků : 5</t>
  </si>
  <si>
    <t>Učebna kuchyňka : 9*1</t>
  </si>
  <si>
    <t>13*1</t>
  </si>
  <si>
    <t>1,6+1,6</t>
  </si>
  <si>
    <t>Kabinet ČJ : 5</t>
  </si>
  <si>
    <t>Kabinet matematika : 5</t>
  </si>
  <si>
    <t>Kabinet sklad PC : 5</t>
  </si>
  <si>
    <t>Kabinet VV : 5</t>
  </si>
  <si>
    <t>Kabinet Občanské výchovy : 5</t>
  </si>
  <si>
    <t>Kabinet F : 5</t>
  </si>
  <si>
    <t>Kabinet CH : 5</t>
  </si>
  <si>
    <t>631311121R00</t>
  </si>
  <si>
    <t>Doplnění mazanin betonem do 1 m2, do tl. 8 cm</t>
  </si>
  <si>
    <t>Jen v případě zásahu do podlah : 15*0,2*0,6*0,16</t>
  </si>
  <si>
    <t>941955002R00</t>
  </si>
  <si>
    <t>Lešení lehké pomocné, výška podlahy do 1,9 m</t>
  </si>
  <si>
    <t>Jen dle skutečnosti v případě potřeby : 17*2</t>
  </si>
  <si>
    <t>952901111R00</t>
  </si>
  <si>
    <t>Vyčištění budov o výšce podlaží do 4 m</t>
  </si>
  <si>
    <t>Kabinet TV2 : 5</t>
  </si>
  <si>
    <t>Učebna kuchyňka : 9*7</t>
  </si>
  <si>
    <t>0</t>
  </si>
  <si>
    <t>Kabinet Asistentů pedagoga : 2</t>
  </si>
  <si>
    <t>952000001</t>
  </si>
  <si>
    <t>Zednické výpomoci v součinnosti se zdravotně technickými pracemi</t>
  </si>
  <si>
    <t>hod</t>
  </si>
  <si>
    <t>971038531R00</t>
  </si>
  <si>
    <t>Vybourání otvorů cihly duté pl. 1 m2, tl. 15 cm</t>
  </si>
  <si>
    <t>Včetně pomocného lešení o výšce podlahy do 1900 mm a pro zatížení do 1,5 kPa  (150 kg/m2).</t>
  </si>
  <si>
    <t>978013121R00</t>
  </si>
  <si>
    <t>Otlučení omítek vnitřních stěn v rozsahu do 10 %</t>
  </si>
  <si>
    <t>978013191R00</t>
  </si>
  <si>
    <t>Otlučení omítek vnitřních stěn v rozsahu do 100 %</t>
  </si>
  <si>
    <t>978059521R00</t>
  </si>
  <si>
    <t>Odsekání vnitřních obkladů stěn do 2 m2</t>
  </si>
  <si>
    <t>999281108R00</t>
  </si>
  <si>
    <t>Přesun hmot pro opravy a údržbu do výšky 12 m</t>
  </si>
  <si>
    <t>t</t>
  </si>
  <si>
    <t>Přesun hmot</t>
  </si>
  <si>
    <t>POL7_</t>
  </si>
  <si>
    <t>776101101R00</t>
  </si>
  <si>
    <t>Vysávání podlah prům.vysavačem pod povlak.podlahy</t>
  </si>
  <si>
    <t xml:space="preserve">1NP- kde bude nutno-vyúčtovat dle skutečnosti : </t>
  </si>
  <si>
    <t>Kabinet TV1 : 2</t>
  </si>
  <si>
    <t>Kabinet TV2 : 2</t>
  </si>
  <si>
    <t>Učebna PC : 2</t>
  </si>
  <si>
    <t>Kabinet zástupce ředitele : 2</t>
  </si>
  <si>
    <t>Sborovna : 2</t>
  </si>
  <si>
    <t>Psychologický poradce : 2</t>
  </si>
  <si>
    <t>Učebna PC2 : 2</t>
  </si>
  <si>
    <t>Kabinet jazyků : 2</t>
  </si>
  <si>
    <t>1,4+3+3</t>
  </si>
  <si>
    <t>Kabinet ČJ : 2</t>
  </si>
  <si>
    <t>Kabinet matematika : 2</t>
  </si>
  <si>
    <t>Kabinet sklad PC : 2</t>
  </si>
  <si>
    <t>Kabinet VV : 2</t>
  </si>
  <si>
    <t>Kabinet Občanské výchovy : 2</t>
  </si>
  <si>
    <t>Kabinet F : 2</t>
  </si>
  <si>
    <t>Kabinet CH : 2</t>
  </si>
  <si>
    <t>776101115R00</t>
  </si>
  <si>
    <t>Vyrovnání podkladů samonivelační hmotou</t>
  </si>
  <si>
    <t>776401800R00</t>
  </si>
  <si>
    <t>Demontáž soklíků nebo lišt, pryžových nebo z PVC</t>
  </si>
  <si>
    <t>Kabinet TV1 : 1,4</t>
  </si>
  <si>
    <t>Kabinet TV2 : 1,64+2,2+1,8+2,8+1,8</t>
  </si>
  <si>
    <t>Učebna PC : 1,8</t>
  </si>
  <si>
    <t>Kabinet zástupce ředitele : 1,2</t>
  </si>
  <si>
    <t>Sborovna : 1,4</t>
  </si>
  <si>
    <t>Psychologický poradce : 1,1</t>
  </si>
  <si>
    <t>Učebna PC2 : 1,8</t>
  </si>
  <si>
    <t>Kabinet jazyků : 1,5</t>
  </si>
  <si>
    <t>Učebna kuchyňka : (0,35+0,25+2,65+0,3+0,36+0,3+1,75+1,2+1,84+0,2+4,87+0,4+0,15)</t>
  </si>
  <si>
    <t>(1,4+1,4)</t>
  </si>
  <si>
    <t>(3+3)</t>
  </si>
  <si>
    <t>Kabinet ČJ : 1,2</t>
  </si>
  <si>
    <t>Kabinet matematika : 2,6</t>
  </si>
  <si>
    <t>Kabinet sklad PC : 1,2</t>
  </si>
  <si>
    <t>Kabinet VV : 1,6</t>
  </si>
  <si>
    <t>Kabinet Občanské výchovy : 1,5</t>
  </si>
  <si>
    <t>Kabinet F : 2,53</t>
  </si>
  <si>
    <t>Kabinet CH : 1,25</t>
  </si>
  <si>
    <t>776421100RU1</t>
  </si>
  <si>
    <t>Lepení podlahových soklíků z PVC a vinylu včetně dodávky soklíku PVC</t>
  </si>
  <si>
    <t>prořez a navíc : 55,74*0,2</t>
  </si>
  <si>
    <t>776511820RT3</t>
  </si>
  <si>
    <t>Odstranění PVC a koberců lepených s podložkou z ploch do 10 m2</t>
  </si>
  <si>
    <t>776591940R00</t>
  </si>
  <si>
    <t>Oprava povlakové podlahy do plochy 2,00 m2</t>
  </si>
  <si>
    <t>77601</t>
  </si>
  <si>
    <t>Linoleum tl.2-2,5mm podobné vzhedem i vlastnostmi linoleu v dané místnosti školy</t>
  </si>
  <si>
    <t>Specifikace</t>
  </si>
  <si>
    <t>POL3_</t>
  </si>
  <si>
    <t>0,7 nášlap, zátěžová třída 3341, hořlavost BFL S1 : 29*2*1,2</t>
  </si>
  <si>
    <t>998776102R00</t>
  </si>
  <si>
    <t>Přesun hmot pro podlahy povlakové, výšky do 12 m</t>
  </si>
  <si>
    <t>771578011R00</t>
  </si>
  <si>
    <t>Spára podlaha nebo kouty - stěna, silikonem</t>
  </si>
  <si>
    <t>vč. dodávky a montáže silikonu.</t>
  </si>
  <si>
    <t>Kabinet TV1 : 1,6</t>
  </si>
  <si>
    <t>Kabinet TV2 : 6*1,6</t>
  </si>
  <si>
    <t>Učebna PC : 1,6</t>
  </si>
  <si>
    <t>Kabinet zástupce ředitele : 1,6</t>
  </si>
  <si>
    <t>Sborovna : 1,6</t>
  </si>
  <si>
    <t>Psychologický poradce : 1,6</t>
  </si>
  <si>
    <t>Učebna PC2 : 1,6</t>
  </si>
  <si>
    <t>Kabinet jazyků : 1,6</t>
  </si>
  <si>
    <t>Učebna kuchyňka : 15*1,6</t>
  </si>
  <si>
    <t>Kabinet ČJ : 1,6</t>
  </si>
  <si>
    <t>Kabinet matematika : 1,6</t>
  </si>
  <si>
    <t>Kabinet sklad PC : 1,6</t>
  </si>
  <si>
    <t>Kabinet Občanské výchovy : 1,6</t>
  </si>
  <si>
    <t>Kabinet F : 1,6</t>
  </si>
  <si>
    <t>Kabinet CH : 1,6</t>
  </si>
  <si>
    <t>781475115RV1</t>
  </si>
  <si>
    <t>Obklad vnitřní stěn keramický, do tmele, 25x25 cm CARO FK flex (lepidlo), ASO-Fugenbunt (spára)</t>
  </si>
  <si>
    <t>781491001RT1</t>
  </si>
  <si>
    <t>Montáž lišt k obkladům rohových, koutových i dilatačních</t>
  </si>
  <si>
    <t>Učebna kuchyňka : 11*1,6</t>
  </si>
  <si>
    <t>78101</t>
  </si>
  <si>
    <t xml:space="preserve">Obklad keram 20*20 bílá mat série např RAKO </t>
  </si>
  <si>
    <t>84,2*1,1</t>
  </si>
  <si>
    <t>-10</t>
  </si>
  <si>
    <t>78102</t>
  </si>
  <si>
    <t xml:space="preserve">Obklad keram 20*20 barva sytá mat série např RAKO COLOR </t>
  </si>
  <si>
    <t>78103</t>
  </si>
  <si>
    <t>Lišta k obkladu nerez 8mm dl2,5m</t>
  </si>
  <si>
    <t>998781102R00</t>
  </si>
  <si>
    <t>Přesun hmot pro obklady keramické, výšky do 12 m</t>
  </si>
  <si>
    <t>783802822R00</t>
  </si>
  <si>
    <t>Odstranění nátěrů z omítek stěn, opálením</t>
  </si>
  <si>
    <t>Kabinet TV1 : 1,6*0,5*2</t>
  </si>
  <si>
    <t>Kabinet TV2 : 1,6*0,5*2</t>
  </si>
  <si>
    <t>Učebna PC : 0</t>
  </si>
  <si>
    <t>Kabinet zástupce ředitele : 0</t>
  </si>
  <si>
    <t>Sborovna : 0</t>
  </si>
  <si>
    <t>Psychologický poradce : 0</t>
  </si>
  <si>
    <t>Učebna PC2 : 0</t>
  </si>
  <si>
    <t>Kabinet jazyků : 0</t>
  </si>
  <si>
    <t>Učebna kuchyňka : 1,6*0,5*2</t>
  </si>
  <si>
    <t>Kabinet ČJ : 0</t>
  </si>
  <si>
    <t>Kabinet matematika : 0</t>
  </si>
  <si>
    <t>Kabinet sklad PC : 0</t>
  </si>
  <si>
    <t>Kabinet VV : 0</t>
  </si>
  <si>
    <t>Kabinet Občanské výchovy : 0</t>
  </si>
  <si>
    <t>Kabinet F : 0</t>
  </si>
  <si>
    <t>Kabinet CH : 0</t>
  </si>
  <si>
    <t>783812110R00</t>
  </si>
  <si>
    <t>Nátěr olejový omítek stěn 2x + 1x email + 2x tmel</t>
  </si>
  <si>
    <t>784191101R00</t>
  </si>
  <si>
    <t>Penetrace podkladu univerzální Primalex 1x</t>
  </si>
  <si>
    <t xml:space="preserve">1NP-jen opravy dle potřeby- vyúčtovat dle skutečnosti : </t>
  </si>
  <si>
    <t>Učebna kuchyňka : (9+9+7+7)*3,4</t>
  </si>
  <si>
    <t>-23-4,48-4,8</t>
  </si>
  <si>
    <t>-(2,4*2,5*4)</t>
  </si>
  <si>
    <t>784195112R00</t>
  </si>
  <si>
    <t>Malba Primalex Standard, bílá, bez penetrace, 2 x</t>
  </si>
  <si>
    <t>20902</t>
  </si>
  <si>
    <t xml:space="preserve">Revize </t>
  </si>
  <si>
    <t>kpl</t>
  </si>
  <si>
    <t>20905</t>
  </si>
  <si>
    <t>Montáž elektro</t>
  </si>
  <si>
    <t>21005</t>
  </si>
  <si>
    <t>Vypínač vestavný  16A pro sporák</t>
  </si>
  <si>
    <t>Doutnavka</t>
  </si>
  <si>
    <t>Doutnavka 3916 400V sporáková</t>
  </si>
  <si>
    <t>R-položka</t>
  </si>
  <si>
    <t>POL12_0</t>
  </si>
  <si>
    <t>Kryt</t>
  </si>
  <si>
    <t>Kryt 3558  ABB Tango, vodorovný, barva bílá</t>
  </si>
  <si>
    <t>Vypínač</t>
  </si>
  <si>
    <t>Vypínač ABB Tango, č 3 - 1011-0-0816   kompletní, barva bílá sporáková</t>
  </si>
  <si>
    <t>Vypínač ABB Tango, řazení  6+6, kompletní, barva bílá</t>
  </si>
  <si>
    <t>Zásuvka</t>
  </si>
  <si>
    <t>Zásuvka jednonásobná 5519A ABB Tango bílá</t>
  </si>
  <si>
    <t>Rámeček</t>
  </si>
  <si>
    <t>Rámeček jednonásobný ABB Tango, vodorovný, barva bílá</t>
  </si>
  <si>
    <t>POL3_1</t>
  </si>
  <si>
    <t>979011111R00</t>
  </si>
  <si>
    <t>Svislá doprava suti a vybour. hmot za 2.NP a 1.PP</t>
  </si>
  <si>
    <t>Přesun suti</t>
  </si>
  <si>
    <t>POL8_</t>
  </si>
  <si>
    <t>979011121R00</t>
  </si>
  <si>
    <t>Příplatek za každé další podlaží</t>
  </si>
  <si>
    <t>979081111R00</t>
  </si>
  <si>
    <t>Odvoz suti a vybour. hmot na skládku do 1 km</t>
  </si>
  <si>
    <t>Včetně naložení na dopravní prostředek a složení na skládku, bez poplatku za skládku.</t>
  </si>
  <si>
    <t>979081121R00</t>
  </si>
  <si>
    <t>Příplatek k odvozu za každý další 1 km</t>
  </si>
  <si>
    <t>979082111R00</t>
  </si>
  <si>
    <t>Vnitrostaveništní doprava suti do 10 m</t>
  </si>
  <si>
    <t>979082121R00</t>
  </si>
  <si>
    <t>Příplatek k vnitrost. dopravě suti za dalších 5 m</t>
  </si>
  <si>
    <t>979990001T00</t>
  </si>
  <si>
    <t>Poplatek za skládku stavební suti a ostatního odpadu, PVC,dřevo,sklo suť vč příměsí</t>
  </si>
  <si>
    <t>HZS2212</t>
  </si>
  <si>
    <t>Hodinová zúčtovací sazba instalatér odborný / nepředvídané pracovní změny spojené se stavbou /</t>
  </si>
  <si>
    <t>POL1_1</t>
  </si>
  <si>
    <t>721171803</t>
  </si>
  <si>
    <t>Demontáž potrubí z PVC do D 75</t>
  </si>
  <si>
    <t>POL1_7</t>
  </si>
  <si>
    <t>721171912</t>
  </si>
  <si>
    <t>Potrubí z PP propojení potrubí DN 40</t>
  </si>
  <si>
    <t>721174042</t>
  </si>
  <si>
    <t>Potrubí kanalizační z PP připojovací DN 40</t>
  </si>
  <si>
    <t>721174043</t>
  </si>
  <si>
    <t>Potrubí kanalizační z PP připojovací DN 50</t>
  </si>
  <si>
    <t>721194104</t>
  </si>
  <si>
    <t>Vyvedení a upevnění odpadních výpustek DN 40</t>
  </si>
  <si>
    <t>721194105</t>
  </si>
  <si>
    <t>Vyvedení a upevnění odpadních výpustek DN 50</t>
  </si>
  <si>
    <t>7211942</t>
  </si>
  <si>
    <t>Prohlídka stávajícího potrubí</t>
  </si>
  <si>
    <t>soub</t>
  </si>
  <si>
    <t>7211943</t>
  </si>
  <si>
    <t>Vyčištění stávájícího potrubí</t>
  </si>
  <si>
    <t>7211944</t>
  </si>
  <si>
    <t>Pomocné bourací práce</t>
  </si>
  <si>
    <t>722170942</t>
  </si>
  <si>
    <t>Oprava potrubí zaslepení</t>
  </si>
  <si>
    <t>722174022</t>
  </si>
  <si>
    <t>Potrubí vodovodní plastové PPR svar polyfuze PN 20 D 20 x 3,4 mm</t>
  </si>
  <si>
    <t>722181221</t>
  </si>
  <si>
    <t>Ochrana vodovodního potrubí přilepenými termoizolačními trubicemi z PE tl do 9 mm DN do 22 mm</t>
  </si>
  <si>
    <t>722190401</t>
  </si>
  <si>
    <t>Vyvedení a upevnění výpustku do DN 25</t>
  </si>
  <si>
    <t>722220111</t>
  </si>
  <si>
    <t>Nástěnka pro výtokový ventil G 1/2 s jedním závitem</t>
  </si>
  <si>
    <t>7222205</t>
  </si>
  <si>
    <t>725210821</t>
  </si>
  <si>
    <t>Demontáž umyvadel bez výtokových armatur</t>
  </si>
  <si>
    <t>soubor</t>
  </si>
  <si>
    <t>725211602</t>
  </si>
  <si>
    <t>Umyvadlo keramické bílé šířky 550 mm bez krytu na sifon připevněné na stěnu šrouby</t>
  </si>
  <si>
    <t>Veškeré výrobky požadujeme ve vyšším standardu pro použití do prostor ve veřejných budovách. : 17</t>
  </si>
  <si>
    <t>725219102</t>
  </si>
  <si>
    <t>Montáž umyvadla připevněného na šrouby do zdiva</t>
  </si>
  <si>
    <t>725330840</t>
  </si>
  <si>
    <t>Demontáž výlevka litinová nebo ocelová</t>
  </si>
  <si>
    <t>7258203</t>
  </si>
  <si>
    <t>Náklady spojené s dem+montáží baterií / prodloužení,etážky,růžice/</t>
  </si>
  <si>
    <t>725820801</t>
  </si>
  <si>
    <t>Demontáž baterie umyvadlové  + zpětná montáž</t>
  </si>
  <si>
    <t>725822631</t>
  </si>
  <si>
    <t>Baterie umyvadlová stojánková klasická s otáčivým kulatým ústím a delším ramínkem</t>
  </si>
  <si>
    <t>Veškeré výrobky požadujeme ve vyšším standardu pro použití do prostor ve veřejných budovách. : 7</t>
  </si>
  <si>
    <t>725829121</t>
  </si>
  <si>
    <t>Montáž baterie umyvadlové nástěnné pákové a klasické ostatní typ</t>
  </si>
  <si>
    <t>725861101</t>
  </si>
  <si>
    <t>Zápachová uzávěrka pro umyvadla DN 32</t>
  </si>
  <si>
    <t>725861312</t>
  </si>
  <si>
    <t>Zápachová uzávěrka pro umyvadlo DN 40 podomítková</t>
  </si>
  <si>
    <t>725862103</t>
  </si>
  <si>
    <t>Zápachová uzávěrka pro dřezy DN 40/50</t>
  </si>
  <si>
    <t>725869101</t>
  </si>
  <si>
    <t>Montáž zápachových uzávěrek umyvadlových do DN 40</t>
  </si>
  <si>
    <t>725869204</t>
  </si>
  <si>
    <t>Montáž zápachových uzávěrek džezových jednodílných DN 50</t>
  </si>
  <si>
    <t>998725102</t>
  </si>
  <si>
    <t>Přesun hmot tonážní pro zařizovací předměty v objektech v do 12 m</t>
  </si>
  <si>
    <t>081103000</t>
  </si>
  <si>
    <t>Denní doprava pracovníků na pracoviště</t>
  </si>
  <si>
    <t>…</t>
  </si>
  <si>
    <t>Oprava sociálních koutů v kabinetech a učebnách ZŠ B.Němcové I.etapa - 1.-3.NP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</si>
</sst>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family val="2"/>
      <charset val="238"/>
    </font>
    <font>
      <sz val="9"/>
      <name val="Arial CE"/>
      <family val="2"/>
      <charset val="238"/>
    </font>
    <font>
      <b/>
      <sz val="10"/>
      <name val="Arial CE"/>
      <family val="2"/>
      <charset val="238"/>
    </font>
    <font>
      <sz val="12"/>
      <name val="Arial CE"/>
      <family val="2"/>
      <charset val="238"/>
    </font>
    <font>
      <sz val="7"/>
      <name val="Arial CE"/>
      <family val="2"/>
      <charset val="238"/>
    </font>
    <font>
      <b/>
      <sz val="11"/>
      <name val="Arial CE"/>
      <family val="2"/>
      <charset val="238"/>
    </font>
    <font>
      <b/>
      <sz val="13"/>
      <name val="Arial CE"/>
      <family val="2"/>
      <charset val="238"/>
    </font>
    <font>
      <sz val="11"/>
      <name val="Arial CE"/>
      <family val="2"/>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7">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9"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0" fontId="3" fillId="2" borderId="0" xfId="0" applyFont="1" applyFill="1" applyAlignment="1">
      <alignment horizontal="left" wrapText="1"/>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0" fillId="0" borderId="0" xfId="0" applyNumberFormat="1" applyAlignment="1">
      <alignment wrapText="1"/>
    </xf>
    <xf numFmtId="3" fontId="0" fillId="0" borderId="34" xfId="0" applyNumberFormat="1" applyBorder="1" applyAlignment="1">
      <alignment vertical="center"/>
    </xf>
    <xf numFmtId="3" fontId="0" fillId="0" borderId="34" xfId="0" applyNumberFormat="1" applyBorder="1" applyAlignment="1">
      <alignment vertical="center" wrapTex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49" fontId="1" fillId="0" borderId="12" xfId="0" applyNumberFormat="1" applyFont="1"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G10" sqref="G10"/>
    </sheetView>
  </sheetViews>
  <sheetFormatPr defaultRowHeight="12.75" x14ac:dyDescent="0.2"/>
  <sheetData>
    <row r="1" spans="1:7" x14ac:dyDescent="0.2">
      <c r="A1" s="34" t="s">
        <v>40</v>
      </c>
    </row>
    <row r="2" spans="1:7" ht="57.75" customHeight="1" x14ac:dyDescent="0.2">
      <c r="A2" s="192" t="s">
        <v>41</v>
      </c>
      <c r="B2" s="192"/>
      <c r="C2" s="192"/>
      <c r="D2" s="192"/>
      <c r="E2" s="192"/>
      <c r="F2" s="192"/>
      <c r="G2" s="192"/>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54"/>
  <sheetViews>
    <sheetView showGridLines="0" topLeftCell="B25"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70" t="s">
        <v>38</v>
      </c>
      <c r="B1" s="203" t="s">
        <v>4</v>
      </c>
      <c r="C1" s="204"/>
      <c r="D1" s="204"/>
      <c r="E1" s="204"/>
      <c r="F1" s="204"/>
      <c r="G1" s="204"/>
      <c r="H1" s="204"/>
      <c r="I1" s="204"/>
      <c r="J1" s="205"/>
    </row>
    <row r="2" spans="1:15" ht="36" customHeight="1" x14ac:dyDescent="0.2">
      <c r="A2" s="3"/>
      <c r="B2" s="76" t="s">
        <v>24</v>
      </c>
      <c r="C2" s="77"/>
      <c r="D2" s="78" t="s">
        <v>45</v>
      </c>
      <c r="E2" s="212" t="s">
        <v>46</v>
      </c>
      <c r="F2" s="213"/>
      <c r="G2" s="213"/>
      <c r="H2" s="213"/>
      <c r="I2" s="213"/>
      <c r="J2" s="214"/>
      <c r="O2" s="2"/>
    </row>
    <row r="3" spans="1:15" ht="27" hidden="1" customHeight="1" x14ac:dyDescent="0.2">
      <c r="A3" s="3"/>
      <c r="B3" s="79"/>
      <c r="C3" s="77"/>
      <c r="D3" s="80"/>
      <c r="E3" s="215"/>
      <c r="F3" s="216"/>
      <c r="G3" s="216"/>
      <c r="H3" s="216"/>
      <c r="I3" s="216"/>
      <c r="J3" s="217"/>
    </row>
    <row r="4" spans="1:15" ht="23.25" customHeight="1" x14ac:dyDescent="0.2">
      <c r="A4" s="3"/>
      <c r="B4" s="81"/>
      <c r="C4" s="82"/>
      <c r="D4" s="83"/>
      <c r="E4" s="225"/>
      <c r="F4" s="225"/>
      <c r="G4" s="225"/>
      <c r="H4" s="225"/>
      <c r="I4" s="225"/>
      <c r="J4" s="226"/>
    </row>
    <row r="5" spans="1:15" ht="24" customHeight="1" x14ac:dyDescent="0.2">
      <c r="A5" s="3"/>
      <c r="B5" s="44" t="s">
        <v>23</v>
      </c>
      <c r="C5" s="4"/>
      <c r="D5" s="84" t="s">
        <v>47</v>
      </c>
      <c r="E5" s="24"/>
      <c r="F5" s="24"/>
      <c r="G5" s="24"/>
      <c r="H5" s="26" t="s">
        <v>42</v>
      </c>
      <c r="I5" s="84" t="s">
        <v>51</v>
      </c>
      <c r="J5" s="10"/>
    </row>
    <row r="6" spans="1:15" ht="15.75" customHeight="1" x14ac:dyDescent="0.2">
      <c r="A6" s="3"/>
      <c r="B6" s="38"/>
      <c r="C6" s="24"/>
      <c r="D6" s="84" t="s">
        <v>48</v>
      </c>
      <c r="E6" s="24"/>
      <c r="F6" s="24"/>
      <c r="G6" s="24"/>
      <c r="H6" s="26" t="s">
        <v>36</v>
      </c>
      <c r="I6" s="84" t="s">
        <v>52</v>
      </c>
      <c r="J6" s="10"/>
    </row>
    <row r="7" spans="1:15" ht="15.75" customHeight="1" x14ac:dyDescent="0.2">
      <c r="A7" s="3"/>
      <c r="B7" s="39"/>
      <c r="C7" s="25"/>
      <c r="D7" s="86" t="s">
        <v>50</v>
      </c>
      <c r="E7" s="85" t="s">
        <v>49</v>
      </c>
      <c r="F7" s="31"/>
      <c r="G7" s="31"/>
      <c r="H7" s="33"/>
      <c r="I7" s="31"/>
      <c r="J7" s="48"/>
    </row>
    <row r="8" spans="1:15" ht="24" hidden="1" customHeight="1" x14ac:dyDescent="0.2">
      <c r="A8" s="3"/>
      <c r="B8" s="44" t="s">
        <v>21</v>
      </c>
      <c r="C8" s="4"/>
      <c r="D8" s="32"/>
      <c r="E8" s="4"/>
      <c r="F8" s="4"/>
      <c r="G8" s="42"/>
      <c r="H8" s="26" t="s">
        <v>42</v>
      </c>
      <c r="I8" s="30"/>
      <c r="J8" s="10"/>
    </row>
    <row r="9" spans="1:15" ht="15.75" hidden="1" customHeight="1" x14ac:dyDescent="0.2">
      <c r="A9" s="3"/>
      <c r="B9" s="3"/>
      <c r="C9" s="4"/>
      <c r="D9" s="32"/>
      <c r="E9" s="4"/>
      <c r="F9" s="4"/>
      <c r="G9" s="42"/>
      <c r="H9" s="26" t="s">
        <v>36</v>
      </c>
      <c r="I9" s="30"/>
      <c r="J9" s="10"/>
    </row>
    <row r="10" spans="1:15" ht="15.75" hidden="1" customHeight="1" x14ac:dyDescent="0.2">
      <c r="A10" s="3"/>
      <c r="B10" s="49"/>
      <c r="C10" s="25"/>
      <c r="D10" s="43"/>
      <c r="E10" s="52"/>
      <c r="F10" s="52"/>
      <c r="G10" s="50"/>
      <c r="H10" s="50"/>
      <c r="I10" s="51"/>
      <c r="J10" s="48"/>
    </row>
    <row r="11" spans="1:15" ht="24" customHeight="1" x14ac:dyDescent="0.2">
      <c r="A11" s="3"/>
      <c r="B11" s="44" t="s">
        <v>20</v>
      </c>
      <c r="C11" s="4"/>
      <c r="D11" s="219"/>
      <c r="E11" s="219"/>
      <c r="F11" s="219"/>
      <c r="G11" s="219"/>
      <c r="H11" s="26" t="s">
        <v>42</v>
      </c>
      <c r="I11" s="88"/>
      <c r="J11" s="10"/>
    </row>
    <row r="12" spans="1:15" ht="15.75" customHeight="1" x14ac:dyDescent="0.2">
      <c r="A12" s="3"/>
      <c r="B12" s="38"/>
      <c r="C12" s="24"/>
      <c r="D12" s="224"/>
      <c r="E12" s="224"/>
      <c r="F12" s="224"/>
      <c r="G12" s="224"/>
      <c r="H12" s="26" t="s">
        <v>36</v>
      </c>
      <c r="I12" s="88"/>
      <c r="J12" s="10"/>
    </row>
    <row r="13" spans="1:15" ht="15.75" customHeight="1" x14ac:dyDescent="0.2">
      <c r="A13" s="3"/>
      <c r="B13" s="39"/>
      <c r="C13" s="25"/>
      <c r="D13" s="87"/>
      <c r="E13" s="227"/>
      <c r="F13" s="228"/>
      <c r="G13" s="228"/>
      <c r="H13" s="27"/>
      <c r="I13" s="31"/>
      <c r="J13" s="48"/>
    </row>
    <row r="14" spans="1:15" ht="24" customHeight="1" x14ac:dyDescent="0.2">
      <c r="A14" s="3"/>
      <c r="B14" s="63" t="s">
        <v>22</v>
      </c>
      <c r="C14" s="64"/>
      <c r="D14" s="65" t="s">
        <v>43</v>
      </c>
      <c r="E14" s="66"/>
      <c r="F14" s="66"/>
      <c r="G14" s="66"/>
      <c r="H14" s="67"/>
      <c r="I14" s="66"/>
      <c r="J14" s="68"/>
    </row>
    <row r="15" spans="1:15" ht="32.25" customHeight="1" x14ac:dyDescent="0.2">
      <c r="A15" s="3"/>
      <c r="B15" s="49" t="s">
        <v>34</v>
      </c>
      <c r="C15" s="69"/>
      <c r="D15" s="50"/>
      <c r="E15" s="218"/>
      <c r="F15" s="218"/>
      <c r="G15" s="220"/>
      <c r="H15" s="220"/>
      <c r="I15" s="220" t="s">
        <v>31</v>
      </c>
      <c r="J15" s="221"/>
    </row>
    <row r="16" spans="1:15" ht="23.25" customHeight="1" x14ac:dyDescent="0.2">
      <c r="A16" s="141" t="s">
        <v>26</v>
      </c>
      <c r="B16" s="54" t="s">
        <v>26</v>
      </c>
      <c r="C16" s="55"/>
      <c r="D16" s="56"/>
      <c r="E16" s="209"/>
      <c r="F16" s="210"/>
      <c r="G16" s="209"/>
      <c r="H16" s="210"/>
      <c r="I16" s="209">
        <f>SUMIF(F131:F150,A16,I131:I150)+SUMIF(F131:F150,"PSU",I131:I150)</f>
        <v>0</v>
      </c>
      <c r="J16" s="211"/>
    </row>
    <row r="17" spans="1:10" ht="23.25" customHeight="1" x14ac:dyDescent="0.2">
      <c r="A17" s="141" t="s">
        <v>27</v>
      </c>
      <c r="B17" s="54" t="s">
        <v>27</v>
      </c>
      <c r="C17" s="55"/>
      <c r="D17" s="56"/>
      <c r="E17" s="209"/>
      <c r="F17" s="210"/>
      <c r="G17" s="209"/>
      <c r="H17" s="210"/>
      <c r="I17" s="209">
        <f>SUMIF(F131:F150,A17,I131:I150)</f>
        <v>0</v>
      </c>
      <c r="J17" s="211"/>
    </row>
    <row r="18" spans="1:10" ht="23.25" customHeight="1" x14ac:dyDescent="0.2">
      <c r="A18" s="141" t="s">
        <v>28</v>
      </c>
      <c r="B18" s="54" t="s">
        <v>28</v>
      </c>
      <c r="C18" s="55"/>
      <c r="D18" s="56"/>
      <c r="E18" s="209"/>
      <c r="F18" s="210"/>
      <c r="G18" s="209"/>
      <c r="H18" s="210"/>
      <c r="I18" s="209">
        <f>SUMIF(F131:F150,A18,I131:I150)</f>
        <v>0</v>
      </c>
      <c r="J18" s="211"/>
    </row>
    <row r="19" spans="1:10" ht="23.25" customHeight="1" x14ac:dyDescent="0.2">
      <c r="A19" s="141" t="s">
        <v>155</v>
      </c>
      <c r="B19" s="54" t="s">
        <v>29</v>
      </c>
      <c r="C19" s="55"/>
      <c r="D19" s="56"/>
      <c r="E19" s="209"/>
      <c r="F19" s="210"/>
      <c r="G19" s="209"/>
      <c r="H19" s="210"/>
      <c r="I19" s="209">
        <f>SUMIF(F131:F150,A19,I131:I150)</f>
        <v>0</v>
      </c>
      <c r="J19" s="211"/>
    </row>
    <row r="20" spans="1:10" ht="23.25" customHeight="1" x14ac:dyDescent="0.2">
      <c r="A20" s="141" t="s">
        <v>156</v>
      </c>
      <c r="B20" s="54" t="s">
        <v>30</v>
      </c>
      <c r="C20" s="55"/>
      <c r="D20" s="56"/>
      <c r="E20" s="209"/>
      <c r="F20" s="210"/>
      <c r="G20" s="209"/>
      <c r="H20" s="210"/>
      <c r="I20" s="209">
        <f>SUMIF(F131:F150,A20,I131:I150)</f>
        <v>0</v>
      </c>
      <c r="J20" s="211"/>
    </row>
    <row r="21" spans="1:10" ht="23.25" customHeight="1" x14ac:dyDescent="0.2">
      <c r="A21" s="3"/>
      <c r="B21" s="71" t="s">
        <v>31</v>
      </c>
      <c r="C21" s="72"/>
      <c r="D21" s="73"/>
      <c r="E21" s="222"/>
      <c r="F21" s="223"/>
      <c r="G21" s="222"/>
      <c r="H21" s="223"/>
      <c r="I21" s="222">
        <f>SUM(I16:J20)</f>
        <v>0</v>
      </c>
      <c r="J21" s="234"/>
    </row>
    <row r="22" spans="1:10" ht="33" customHeight="1" x14ac:dyDescent="0.2">
      <c r="A22" s="3"/>
      <c r="B22" s="62" t="s">
        <v>35</v>
      </c>
      <c r="C22" s="55"/>
      <c r="D22" s="56"/>
      <c r="E22" s="61"/>
      <c r="F22" s="58"/>
      <c r="G22" s="47"/>
      <c r="H22" s="47"/>
      <c r="I22" s="47"/>
      <c r="J22" s="59"/>
    </row>
    <row r="23" spans="1:10" ht="23.25" customHeight="1" x14ac:dyDescent="0.2">
      <c r="A23" s="3">
        <f>ZakladDPHSni*SazbaDPH1/100</f>
        <v>0</v>
      </c>
      <c r="B23" s="54" t="s">
        <v>13</v>
      </c>
      <c r="C23" s="55"/>
      <c r="D23" s="56"/>
      <c r="E23" s="57">
        <v>15</v>
      </c>
      <c r="F23" s="58" t="s">
        <v>0</v>
      </c>
      <c r="G23" s="232">
        <f>ZakladDPHSniVypocet</f>
        <v>0</v>
      </c>
      <c r="H23" s="233"/>
      <c r="I23" s="233"/>
      <c r="J23" s="59" t="str">
        <f t="shared" ref="J23:J28" si="0">Mena</f>
        <v>CZK</v>
      </c>
    </row>
    <row r="24" spans="1:10" ht="23.25" customHeight="1" x14ac:dyDescent="0.2">
      <c r="A24" s="3">
        <f>(A23-INT(A23))*100</f>
        <v>0</v>
      </c>
      <c r="B24" s="54" t="s">
        <v>14</v>
      </c>
      <c r="C24" s="55"/>
      <c r="D24" s="56"/>
      <c r="E24" s="57">
        <f>SazbaDPH1</f>
        <v>15</v>
      </c>
      <c r="F24" s="58" t="s">
        <v>0</v>
      </c>
      <c r="G24" s="230">
        <f>IF(A24&gt;50, ROUNDUP(A23, 0), ROUNDDOWN(A23, 0))</f>
        <v>0</v>
      </c>
      <c r="H24" s="231"/>
      <c r="I24" s="231"/>
      <c r="J24" s="59" t="str">
        <f t="shared" si="0"/>
        <v>CZK</v>
      </c>
    </row>
    <row r="25" spans="1:10" ht="23.25" customHeight="1" x14ac:dyDescent="0.2">
      <c r="A25" s="3">
        <f>ZakladDPHZakl*SazbaDPH2/100</f>
        <v>0</v>
      </c>
      <c r="B25" s="54" t="s">
        <v>15</v>
      </c>
      <c r="C25" s="55"/>
      <c r="D25" s="56"/>
      <c r="E25" s="57">
        <v>21</v>
      </c>
      <c r="F25" s="58" t="s">
        <v>0</v>
      </c>
      <c r="G25" s="232">
        <f>ZakladDPHZaklVypocet</f>
        <v>0</v>
      </c>
      <c r="H25" s="233"/>
      <c r="I25" s="233"/>
      <c r="J25" s="59" t="str">
        <f t="shared" si="0"/>
        <v>CZK</v>
      </c>
    </row>
    <row r="26" spans="1:10" ht="23.25" customHeight="1" x14ac:dyDescent="0.2">
      <c r="A26" s="3">
        <f>(A25-INT(A25))*100</f>
        <v>0</v>
      </c>
      <c r="B26" s="46" t="s">
        <v>16</v>
      </c>
      <c r="C26" s="21"/>
      <c r="D26" s="17"/>
      <c r="E26" s="40">
        <f>SazbaDPH2</f>
        <v>21</v>
      </c>
      <c r="F26" s="41" t="s">
        <v>0</v>
      </c>
      <c r="G26" s="206">
        <f>IF(A26&gt;50, ROUNDUP(A25, 0), ROUNDDOWN(A25, 0))</f>
        <v>0</v>
      </c>
      <c r="H26" s="207"/>
      <c r="I26" s="207"/>
      <c r="J26" s="53" t="str">
        <f t="shared" si="0"/>
        <v>CZK</v>
      </c>
    </row>
    <row r="27" spans="1:10" ht="23.25" customHeight="1" thickBot="1" x14ac:dyDescent="0.25">
      <c r="A27" s="3">
        <f>ZakladDPHSni+DPHSni+ZakladDPHZakl+DPHZakl</f>
        <v>0</v>
      </c>
      <c r="B27" s="45" t="s">
        <v>5</v>
      </c>
      <c r="C27" s="19"/>
      <c r="D27" s="22"/>
      <c r="E27" s="19"/>
      <c r="F27" s="20"/>
      <c r="G27" s="208">
        <f>CenaCelkem-(ZakladDPHSni+DPHSni+ZakladDPHZakl+DPHZakl)</f>
        <v>0</v>
      </c>
      <c r="H27" s="208"/>
      <c r="I27" s="208"/>
      <c r="J27" s="60" t="str">
        <f t="shared" si="0"/>
        <v>CZK</v>
      </c>
    </row>
    <row r="28" spans="1:10" ht="27.75" hidden="1" customHeight="1" thickBot="1" x14ac:dyDescent="0.25">
      <c r="A28" s="3"/>
      <c r="B28" s="117" t="s">
        <v>25</v>
      </c>
      <c r="C28" s="118"/>
      <c r="D28" s="118"/>
      <c r="E28" s="119"/>
      <c r="F28" s="120"/>
      <c r="G28" s="236">
        <f>ZakladDPHSniVypocet+ZakladDPHZaklVypocet</f>
        <v>0</v>
      </c>
      <c r="H28" s="236"/>
      <c r="I28" s="236"/>
      <c r="J28" s="121" t="str">
        <f t="shared" si="0"/>
        <v>CZK</v>
      </c>
    </row>
    <row r="29" spans="1:10" ht="27.75" customHeight="1" thickBot="1" x14ac:dyDescent="0.25">
      <c r="A29" s="3">
        <f>(A27-INT(A27))*100</f>
        <v>0</v>
      </c>
      <c r="B29" s="117" t="s">
        <v>37</v>
      </c>
      <c r="C29" s="122"/>
      <c r="D29" s="122"/>
      <c r="E29" s="122"/>
      <c r="F29" s="122"/>
      <c r="G29" s="235">
        <f>IF(A29&gt;50, ROUNDUP(A27, 0), ROUNDDOWN(A27, 0))</f>
        <v>0</v>
      </c>
      <c r="H29" s="235"/>
      <c r="I29" s="235"/>
      <c r="J29" s="123" t="s">
        <v>63</v>
      </c>
    </row>
    <row r="30" spans="1:10" ht="12.75" customHeight="1" x14ac:dyDescent="0.2">
      <c r="A30" s="3"/>
      <c r="B30" s="3"/>
      <c r="C30" s="4"/>
      <c r="D30" s="4"/>
      <c r="E30" s="4"/>
      <c r="F30" s="4"/>
      <c r="G30" s="42"/>
      <c r="H30" s="4"/>
      <c r="I30" s="42"/>
      <c r="J30" s="11"/>
    </row>
    <row r="31" spans="1:10" ht="30" customHeight="1" x14ac:dyDescent="0.2">
      <c r="A31" s="3"/>
      <c r="B31" s="3"/>
      <c r="C31" s="4"/>
      <c r="D31" s="4"/>
      <c r="E31" s="4"/>
      <c r="F31" s="4"/>
      <c r="G31" s="42"/>
      <c r="H31" s="4"/>
      <c r="I31" s="42"/>
      <c r="J31" s="11"/>
    </row>
    <row r="32" spans="1:10" ht="18.75" customHeight="1" x14ac:dyDescent="0.2">
      <c r="A32" s="3"/>
      <c r="B32" s="23"/>
      <c r="C32" s="18" t="s">
        <v>12</v>
      </c>
      <c r="D32" s="36"/>
      <c r="E32" s="36"/>
      <c r="F32" s="18" t="s">
        <v>11</v>
      </c>
      <c r="G32" s="36"/>
      <c r="H32" s="37">
        <f ca="1">TODAY()</f>
        <v>43563</v>
      </c>
      <c r="I32" s="36"/>
      <c r="J32" s="11"/>
    </row>
    <row r="33" spans="1:52" ht="47.25" customHeight="1" x14ac:dyDescent="0.2">
      <c r="A33" s="3"/>
      <c r="B33" s="3"/>
      <c r="C33" s="4"/>
      <c r="D33" s="4"/>
      <c r="E33" s="4"/>
      <c r="F33" s="4"/>
      <c r="G33" s="42"/>
      <c r="H33" s="4"/>
      <c r="I33" s="42"/>
      <c r="J33" s="11"/>
    </row>
    <row r="34" spans="1:52" s="34" customFormat="1" ht="18.75" customHeight="1" x14ac:dyDescent="0.2">
      <c r="A34" s="28"/>
      <c r="B34" s="28"/>
      <c r="C34" s="29"/>
      <c r="D34" s="237" t="s">
        <v>44</v>
      </c>
      <c r="E34" s="238"/>
      <c r="F34" s="29"/>
      <c r="G34" s="237"/>
      <c r="H34" s="238"/>
      <c r="I34" s="238"/>
      <c r="J34" s="35"/>
    </row>
    <row r="35" spans="1:52" ht="12.75" customHeight="1" x14ac:dyDescent="0.2">
      <c r="A35" s="3"/>
      <c r="B35" s="3"/>
      <c r="C35" s="4"/>
      <c r="D35" s="229" t="s">
        <v>2</v>
      </c>
      <c r="E35" s="229"/>
      <c r="F35" s="4"/>
      <c r="G35" s="42"/>
      <c r="H35" s="12" t="s">
        <v>3</v>
      </c>
      <c r="I35" s="42"/>
      <c r="J35" s="11"/>
    </row>
    <row r="36" spans="1:52" ht="13.5" customHeight="1" thickBot="1" x14ac:dyDescent="0.25">
      <c r="A36" s="13"/>
      <c r="B36" s="13"/>
      <c r="C36" s="14"/>
      <c r="D36" s="14"/>
      <c r="E36" s="14"/>
      <c r="F36" s="14"/>
      <c r="G36" s="15"/>
      <c r="H36" s="14"/>
      <c r="I36" s="15"/>
      <c r="J36" s="16"/>
    </row>
    <row r="37" spans="1:52" ht="27" customHeight="1" x14ac:dyDescent="0.2">
      <c r="B37" s="94" t="s">
        <v>17</v>
      </c>
      <c r="C37" s="95"/>
      <c r="D37" s="95"/>
      <c r="E37" s="95"/>
      <c r="F37" s="96"/>
      <c r="G37" s="96"/>
      <c r="H37" s="96"/>
      <c r="I37" s="96"/>
      <c r="J37" s="95"/>
    </row>
    <row r="38" spans="1:52" ht="25.5" customHeight="1" x14ac:dyDescent="0.2">
      <c r="A38" s="93" t="s">
        <v>39</v>
      </c>
      <c r="B38" s="97" t="s">
        <v>18</v>
      </c>
      <c r="C38" s="98" t="s">
        <v>6</v>
      </c>
      <c r="D38" s="99"/>
      <c r="E38" s="99"/>
      <c r="F38" s="100" t="str">
        <f>B23</f>
        <v>Základ pro sníženou DPH</v>
      </c>
      <c r="G38" s="100" t="str">
        <f>B25</f>
        <v>Základ pro základní DPH</v>
      </c>
      <c r="H38" s="101" t="s">
        <v>19</v>
      </c>
      <c r="I38" s="101" t="s">
        <v>1</v>
      </c>
      <c r="J38" s="102" t="s">
        <v>0</v>
      </c>
    </row>
    <row r="39" spans="1:52" ht="25.5" hidden="1" customHeight="1" x14ac:dyDescent="0.2">
      <c r="A39" s="93">
        <v>1</v>
      </c>
      <c r="B39" s="103" t="s">
        <v>53</v>
      </c>
      <c r="C39" s="196"/>
      <c r="D39" s="197"/>
      <c r="E39" s="197"/>
      <c r="F39" s="104">
        <f>'SO-00 1 Naklady'!AE12+'SO-01 1 Pol'!AE471+'SO-01 1 P1'!AE47</f>
        <v>0</v>
      </c>
      <c r="G39" s="105">
        <f>'SO-00 1 Naklady'!AF12+'SO-01 1 Pol'!AF471+'SO-01 1 P1'!AF47</f>
        <v>0</v>
      </c>
      <c r="H39" s="106">
        <f t="shared" ref="H39:H44" si="1">(F39*SazbaDPH1/100)+(G39*SazbaDPH2/100)</f>
        <v>0</v>
      </c>
      <c r="I39" s="106">
        <f t="shared" ref="I39:I44" si="2">F39+G39+H39</f>
        <v>0</v>
      </c>
      <c r="J39" s="107" t="str">
        <f t="shared" ref="J39:J44" si="3">IF(CenaCelkemVypocet=0,"",I39/CenaCelkemVypocet*100)</f>
        <v/>
      </c>
    </row>
    <row r="40" spans="1:52" ht="25.5" customHeight="1" x14ac:dyDescent="0.2">
      <c r="A40" s="93">
        <v>2</v>
      </c>
      <c r="B40" s="108" t="s">
        <v>54</v>
      </c>
      <c r="C40" s="201" t="s">
        <v>55</v>
      </c>
      <c r="D40" s="202"/>
      <c r="E40" s="202"/>
      <c r="F40" s="109">
        <f>'SO-00 1 Naklady'!AE12</f>
        <v>0</v>
      </c>
      <c r="G40" s="110">
        <f>'SO-00 1 Naklady'!AF12</f>
        <v>0</v>
      </c>
      <c r="H40" s="110">
        <f t="shared" si="1"/>
        <v>0</v>
      </c>
      <c r="I40" s="110">
        <f t="shared" si="2"/>
        <v>0</v>
      </c>
      <c r="J40" s="111" t="str">
        <f t="shared" si="3"/>
        <v/>
      </c>
    </row>
    <row r="41" spans="1:52" ht="25.5" customHeight="1" x14ac:dyDescent="0.2">
      <c r="A41" s="93">
        <v>3</v>
      </c>
      <c r="B41" s="112" t="s">
        <v>56</v>
      </c>
      <c r="C41" s="196" t="s">
        <v>57</v>
      </c>
      <c r="D41" s="197"/>
      <c r="E41" s="197"/>
      <c r="F41" s="113">
        <f>'SO-00 1 Naklady'!AE12</f>
        <v>0</v>
      </c>
      <c r="G41" s="106">
        <f>'SO-00 1 Naklady'!AF12</f>
        <v>0</v>
      </c>
      <c r="H41" s="106">
        <f t="shared" si="1"/>
        <v>0</v>
      </c>
      <c r="I41" s="106">
        <f t="shared" si="2"/>
        <v>0</v>
      </c>
      <c r="J41" s="107" t="str">
        <f t="shared" si="3"/>
        <v/>
      </c>
    </row>
    <row r="42" spans="1:52" ht="25.5" customHeight="1" x14ac:dyDescent="0.2">
      <c r="A42" s="93">
        <v>2</v>
      </c>
      <c r="B42" s="108" t="s">
        <v>58</v>
      </c>
      <c r="C42" s="201" t="s">
        <v>59</v>
      </c>
      <c r="D42" s="202"/>
      <c r="E42" s="202"/>
      <c r="F42" s="109">
        <f>'SO-01 1 Pol'!AE471+'SO-01 1 P1'!AE47</f>
        <v>0</v>
      </c>
      <c r="G42" s="110">
        <f>'SO-01 1 Pol'!AF471+'SO-01 1 P1'!AF47</f>
        <v>0</v>
      </c>
      <c r="H42" s="110">
        <f t="shared" si="1"/>
        <v>0</v>
      </c>
      <c r="I42" s="110">
        <f t="shared" si="2"/>
        <v>0</v>
      </c>
      <c r="J42" s="111" t="str">
        <f t="shared" si="3"/>
        <v/>
      </c>
    </row>
    <row r="43" spans="1:52" ht="25.5" customHeight="1" x14ac:dyDescent="0.2">
      <c r="A43" s="93">
        <v>3</v>
      </c>
      <c r="B43" s="112" t="s">
        <v>56</v>
      </c>
      <c r="C43" s="196" t="s">
        <v>60</v>
      </c>
      <c r="D43" s="197"/>
      <c r="E43" s="197"/>
      <c r="F43" s="113">
        <f>'SO-01 1 Pol'!AE471</f>
        <v>0</v>
      </c>
      <c r="G43" s="106">
        <f>'SO-01 1 Pol'!AF471</f>
        <v>0</v>
      </c>
      <c r="H43" s="106">
        <f t="shared" si="1"/>
        <v>0</v>
      </c>
      <c r="I43" s="106">
        <f t="shared" si="2"/>
        <v>0</v>
      </c>
      <c r="J43" s="107" t="str">
        <f t="shared" si="3"/>
        <v/>
      </c>
    </row>
    <row r="44" spans="1:52" ht="25.5" customHeight="1" x14ac:dyDescent="0.2">
      <c r="A44" s="93">
        <v>3</v>
      </c>
      <c r="B44" s="112" t="s">
        <v>56</v>
      </c>
      <c r="C44" s="196" t="s">
        <v>61</v>
      </c>
      <c r="D44" s="197"/>
      <c r="E44" s="197"/>
      <c r="F44" s="113">
        <f>'SO-01 1 P1'!AE47</f>
        <v>0</v>
      </c>
      <c r="G44" s="106">
        <f>'SO-01 1 P1'!AF47</f>
        <v>0</v>
      </c>
      <c r="H44" s="106">
        <f t="shared" si="1"/>
        <v>0</v>
      </c>
      <c r="I44" s="106">
        <f t="shared" si="2"/>
        <v>0</v>
      </c>
      <c r="J44" s="107" t="str">
        <f t="shared" si="3"/>
        <v/>
      </c>
    </row>
    <row r="45" spans="1:52" ht="25.5" customHeight="1" x14ac:dyDescent="0.2">
      <c r="A45" s="93"/>
      <c r="B45" s="198" t="s">
        <v>62</v>
      </c>
      <c r="C45" s="199"/>
      <c r="D45" s="199"/>
      <c r="E45" s="200"/>
      <c r="F45" s="114">
        <f>SUMIF(A39:A44,"=1",F39:F44)</f>
        <v>0</v>
      </c>
      <c r="G45" s="115">
        <f>SUMIF(A39:A44,"=1",G39:G44)</f>
        <v>0</v>
      </c>
      <c r="H45" s="115">
        <f>SUMIF(A39:A44,"=1",H39:H44)</f>
        <v>0</v>
      </c>
      <c r="I45" s="115">
        <f>SUMIF(A39:A44,"=1",I39:I44)</f>
        <v>0</v>
      </c>
      <c r="J45" s="116">
        <f>SUMIF(A39:A44,"=1",J39:J44)</f>
        <v>0</v>
      </c>
    </row>
    <row r="47" spans="1:52" x14ac:dyDescent="0.2">
      <c r="A47" t="s">
        <v>64</v>
      </c>
      <c r="B47" s="195" t="s">
        <v>65</v>
      </c>
      <c r="C47" s="195"/>
      <c r="D47" s="195"/>
      <c r="E47" s="195"/>
      <c r="F47" s="195"/>
      <c r="G47" s="195"/>
      <c r="H47" s="195"/>
      <c r="I47" s="195"/>
      <c r="J47" s="195"/>
      <c r="AZ47" s="124" t="str">
        <f>B47</f>
        <v>Úvod:</v>
      </c>
    </row>
    <row r="48" spans="1:52" x14ac:dyDescent="0.2">
      <c r="A48" t="s">
        <v>64</v>
      </c>
    </row>
    <row r="49" spans="1:52" x14ac:dyDescent="0.2">
      <c r="A49" t="s">
        <v>64</v>
      </c>
      <c r="B49" s="195" t="s">
        <v>66</v>
      </c>
      <c r="C49" s="195"/>
      <c r="D49" s="195"/>
      <c r="E49" s="195"/>
      <c r="F49" s="195"/>
      <c r="G49" s="195"/>
      <c r="H49" s="195"/>
      <c r="I49" s="195"/>
      <c r="J49" s="195"/>
      <c r="AZ49" s="124" t="str">
        <f>B49</f>
        <v>Veškeré výrobky požadujeme ve vyšším standardu pro použití do prostor ve veřejných budovách.</v>
      </c>
    </row>
    <row r="50" spans="1:52" x14ac:dyDescent="0.2">
      <c r="A50" t="s">
        <v>64</v>
      </c>
    </row>
    <row r="51" spans="1:52" ht="38.25" x14ac:dyDescent="0.2">
      <c r="A51" t="s">
        <v>64</v>
      </c>
      <c r="B51" s="195" t="s">
        <v>67</v>
      </c>
      <c r="C51" s="195"/>
      <c r="D51" s="195"/>
      <c r="E51" s="195"/>
      <c r="F51" s="195"/>
      <c r="G51" s="195"/>
      <c r="H51" s="195"/>
      <c r="I51" s="195"/>
      <c r="J51" s="195"/>
      <c r="AZ51" s="124" t="str">
        <f>B51</f>
        <v>Jména výrobců a obchodní názvy u položek jsou pouze informativní, uvedené jako reference technických parametrů, vzájemné kompaktibility zařízení a dostupnosti odborného servisu. Lze použít výrobky ekvivalentních vlastností jiných výrobců.</v>
      </c>
    </row>
    <row r="52" spans="1:52" ht="51" x14ac:dyDescent="0.2">
      <c r="A52" t="s">
        <v>64</v>
      </c>
      <c r="B52" s="195" t="s">
        <v>68</v>
      </c>
      <c r="C52" s="195"/>
      <c r="D52" s="195"/>
      <c r="E52" s="195"/>
      <c r="F52" s="195"/>
      <c r="G52" s="195"/>
      <c r="H52" s="195"/>
      <c r="I52" s="195"/>
      <c r="J52" s="195"/>
      <c r="AZ52" s="124" t="str">
        <f>B52</f>
        <v>Soupis prací je sestaven za využití položek Cenové soustavy RTS. Cenové a technické podmínky položek cenové soustavy RTS, které nejsou uvedeny v soupisu prací(tkzv.úvodní části katalogů) jsou neomezeně dálkově k dispozici na www.rts.cz. Položky soupisu prací, které nemají ve sloupci "cenová soustava" uveden žádný údaj ( nebo R položka), nepochází z cenové soustavy RTS.</v>
      </c>
    </row>
    <row r="53" spans="1:52" ht="25.5" x14ac:dyDescent="0.2">
      <c r="A53" t="s">
        <v>64</v>
      </c>
      <c r="B53" s="195" t="s">
        <v>69</v>
      </c>
      <c r="C53" s="195"/>
      <c r="D53" s="195"/>
      <c r="E53" s="195"/>
      <c r="F53" s="195"/>
      <c r="G53" s="195"/>
      <c r="H53" s="195"/>
      <c r="I53" s="195"/>
      <c r="J53" s="195"/>
      <c r="AZ53" s="124" t="str">
        <f>B53</f>
        <v>Nedílnou součástí Rozpočtu a Výkazu výměr je projektová dokumentace. Nabídkové ceny moho být vytvářeny dle Výkazu výměr pouze s projektem a jeho Výkazem výměr.</v>
      </c>
    </row>
    <row r="54" spans="1:52" x14ac:dyDescent="0.2">
      <c r="A54" t="s">
        <v>64</v>
      </c>
    </row>
    <row r="55" spans="1:52" x14ac:dyDescent="0.2">
      <c r="A55" t="s">
        <v>64</v>
      </c>
      <c r="B55" s="195" t="s">
        <v>70</v>
      </c>
      <c r="C55" s="195"/>
      <c r="D55" s="195"/>
      <c r="E55" s="195"/>
      <c r="F55" s="195"/>
      <c r="G55" s="195"/>
      <c r="H55" s="195"/>
      <c r="I55" s="195"/>
      <c r="J55" s="195"/>
      <c r="AZ55" s="124" t="str">
        <f>B55</f>
        <v>1. PODMÍNKY PRO ZPRACOVÁNÍ NABÍDKOVÉ CENY</v>
      </c>
    </row>
    <row r="56" spans="1:52" x14ac:dyDescent="0.2">
      <c r="A56" t="s">
        <v>64</v>
      </c>
    </row>
    <row r="57" spans="1:52" x14ac:dyDescent="0.2">
      <c r="A57" t="s">
        <v>64</v>
      </c>
      <c r="B57" s="195" t="s">
        <v>71</v>
      </c>
      <c r="C57" s="195"/>
      <c r="D57" s="195"/>
      <c r="E57" s="195"/>
      <c r="F57" s="195"/>
      <c r="G57" s="195"/>
      <c r="H57" s="195"/>
      <c r="I57" s="195"/>
      <c r="J57" s="195"/>
      <c r="AZ57" s="124" t="str">
        <f>B57</f>
        <v xml:space="preserve">        Preambule</v>
      </c>
    </row>
    <row r="58" spans="1:52" x14ac:dyDescent="0.2">
      <c r="A58" t="s">
        <v>64</v>
      </c>
    </row>
    <row r="59" spans="1:52" ht="51" x14ac:dyDescent="0.2">
      <c r="A59" t="s">
        <v>64</v>
      </c>
      <c r="B59" s="195" t="s">
        <v>72</v>
      </c>
      <c r="C59" s="195"/>
      <c r="D59" s="195"/>
      <c r="E59" s="195"/>
      <c r="F59" s="195"/>
      <c r="G59" s="195"/>
      <c r="H59" s="195"/>
      <c r="I59" s="195"/>
      <c r="J59" s="195"/>
      <c r="AZ59" s="124" t="str">
        <f>B59</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60" spans="1:52" ht="51" x14ac:dyDescent="0.2">
      <c r="A60" t="s">
        <v>64</v>
      </c>
      <c r="B60" s="195" t="s">
        <v>73</v>
      </c>
      <c r="C60" s="195"/>
      <c r="D60" s="195"/>
      <c r="E60" s="195"/>
      <c r="F60" s="195"/>
      <c r="G60" s="195"/>
      <c r="H60" s="195"/>
      <c r="I60" s="195"/>
      <c r="J60" s="195"/>
      <c r="AZ60" s="124" t="str">
        <f>B60</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61" spans="1:52" x14ac:dyDescent="0.2">
      <c r="A61" t="s">
        <v>64</v>
      </c>
    </row>
    <row r="62" spans="1:52" x14ac:dyDescent="0.2">
      <c r="A62" t="s">
        <v>64</v>
      </c>
      <c r="B62" s="195" t="s">
        <v>74</v>
      </c>
      <c r="C62" s="195"/>
      <c r="D62" s="195"/>
      <c r="E62" s="195"/>
      <c r="F62" s="195"/>
      <c r="G62" s="195"/>
      <c r="H62" s="195"/>
      <c r="I62" s="195"/>
      <c r="J62" s="195"/>
      <c r="AZ62" s="124" t="str">
        <f>B62</f>
        <v xml:space="preserve">        Vymezení některých pojmů</v>
      </c>
    </row>
    <row r="63" spans="1:52" x14ac:dyDescent="0.2">
      <c r="A63" t="s">
        <v>64</v>
      </c>
    </row>
    <row r="64" spans="1:52" x14ac:dyDescent="0.2">
      <c r="A64" t="s">
        <v>64</v>
      </c>
    </row>
    <row r="65" spans="1:52" x14ac:dyDescent="0.2">
      <c r="A65" t="s">
        <v>64</v>
      </c>
      <c r="B65" s="195" t="s">
        <v>75</v>
      </c>
      <c r="C65" s="195"/>
      <c r="D65" s="195"/>
      <c r="E65" s="195"/>
      <c r="F65" s="195"/>
      <c r="G65" s="195"/>
      <c r="H65" s="195"/>
      <c r="I65" s="195"/>
      <c r="J65" s="195"/>
      <c r="AZ65" s="124" t="str">
        <f t="shared" ref="AZ65:AZ70" si="4">B65</f>
        <v>Pro účely zpracování nabídkové ceny se jsou použity některé pojmy, pod kterými se rozumí:</v>
      </c>
    </row>
    <row r="66" spans="1:52" ht="38.25" x14ac:dyDescent="0.2">
      <c r="A66" t="s">
        <v>64</v>
      </c>
      <c r="B66" s="195" t="s">
        <v>76</v>
      </c>
      <c r="C66" s="195"/>
      <c r="D66" s="195"/>
      <c r="E66" s="195"/>
      <c r="F66" s="195"/>
      <c r="G66" s="195"/>
      <c r="H66" s="195"/>
      <c r="I66" s="195"/>
      <c r="J66" s="195"/>
      <c r="AZ66" s="124"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7" spans="1:52" ht="38.25" x14ac:dyDescent="0.2">
      <c r="A67" t="s">
        <v>64</v>
      </c>
      <c r="B67" s="195" t="s">
        <v>77</v>
      </c>
      <c r="C67" s="195"/>
      <c r="D67" s="195"/>
      <c r="E67" s="195"/>
      <c r="F67" s="195"/>
      <c r="G67" s="195"/>
      <c r="H67" s="195"/>
      <c r="I67" s="195"/>
      <c r="J67" s="195"/>
      <c r="AZ67" s="124"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8" spans="1:52" ht="51" x14ac:dyDescent="0.2">
      <c r="A68" t="s">
        <v>64</v>
      </c>
      <c r="B68" s="195" t="s">
        <v>78</v>
      </c>
      <c r="C68" s="195"/>
      <c r="D68" s="195"/>
      <c r="E68" s="195"/>
      <c r="F68" s="195"/>
      <c r="G68" s="195"/>
      <c r="H68" s="195"/>
      <c r="I68" s="195"/>
      <c r="J68" s="195"/>
      <c r="AZ68" s="124"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9" spans="1:52" ht="76.5" x14ac:dyDescent="0.2">
      <c r="A69" t="s">
        <v>64</v>
      </c>
      <c r="B69" s="195" t="s">
        <v>79</v>
      </c>
      <c r="C69" s="195"/>
      <c r="D69" s="195"/>
      <c r="E69" s="195"/>
      <c r="F69" s="195"/>
      <c r="G69" s="195"/>
      <c r="H69" s="195"/>
      <c r="I69" s="195"/>
      <c r="J69" s="195"/>
      <c r="AZ69" s="124"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70" spans="1:52" ht="51" x14ac:dyDescent="0.2">
      <c r="A70" t="s">
        <v>64</v>
      </c>
      <c r="B70" s="195" t="s">
        <v>80</v>
      </c>
      <c r="C70" s="195"/>
      <c r="D70" s="195"/>
      <c r="E70" s="195"/>
      <c r="F70" s="195"/>
      <c r="G70" s="195"/>
      <c r="H70" s="195"/>
      <c r="I70" s="195"/>
      <c r="J70" s="195"/>
      <c r="AZ70" s="124"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71" spans="1:52" x14ac:dyDescent="0.2">
      <c r="A71" t="s">
        <v>64</v>
      </c>
    </row>
    <row r="72" spans="1:52" x14ac:dyDescent="0.2">
      <c r="A72" t="s">
        <v>64</v>
      </c>
      <c r="B72" s="195" t="s">
        <v>81</v>
      </c>
      <c r="C72" s="195"/>
      <c r="D72" s="195"/>
      <c r="E72" s="195"/>
      <c r="F72" s="195"/>
      <c r="G72" s="195"/>
      <c r="H72" s="195"/>
      <c r="I72" s="195"/>
      <c r="J72" s="195"/>
      <c r="AZ72" s="124" t="str">
        <f>B72</f>
        <v xml:space="preserve">        Cenová soustava</v>
      </c>
    </row>
    <row r="73" spans="1:52" x14ac:dyDescent="0.2">
      <c r="A73" t="s">
        <v>64</v>
      </c>
    </row>
    <row r="74" spans="1:52" x14ac:dyDescent="0.2">
      <c r="A74" t="s">
        <v>64</v>
      </c>
      <c r="B74" s="195" t="s">
        <v>82</v>
      </c>
      <c r="C74" s="195"/>
      <c r="D74" s="195"/>
      <c r="E74" s="195"/>
      <c r="F74" s="195"/>
      <c r="G74" s="195"/>
      <c r="H74" s="195"/>
      <c r="I74" s="195"/>
      <c r="J74" s="195"/>
      <c r="AZ74" s="124" t="str">
        <f>B74</f>
        <v xml:space="preserve">        Použitá cenová soustava</v>
      </c>
    </row>
    <row r="75" spans="1:52" ht="38.25" x14ac:dyDescent="0.2">
      <c r="A75" t="s">
        <v>64</v>
      </c>
      <c r="B75" s="195" t="s">
        <v>83</v>
      </c>
      <c r="C75" s="195"/>
      <c r="D75" s="195"/>
      <c r="E75" s="195"/>
      <c r="F75" s="195"/>
      <c r="G75" s="195"/>
      <c r="H75" s="195"/>
      <c r="I75" s="195"/>
      <c r="J75" s="195"/>
      <c r="AZ75" s="124" t="str">
        <f>B75</f>
        <v>Soupisy stavebních prací, dodávek a služeb jsou zpracovány s použitím cenové soustavy zpracované společností RTS, a.s.. Položky z cenové soustavy mají uveden odkaz na cenovou soustavu včetně označení příslušného ceníku.</v>
      </c>
    </row>
    <row r="76" spans="1:52" x14ac:dyDescent="0.2">
      <c r="A76" t="s">
        <v>64</v>
      </c>
    </row>
    <row r="77" spans="1:52" x14ac:dyDescent="0.2">
      <c r="A77" t="s">
        <v>64</v>
      </c>
      <c r="B77" s="195" t="s">
        <v>84</v>
      </c>
      <c r="C77" s="195"/>
      <c r="D77" s="195"/>
      <c r="E77" s="195"/>
      <c r="F77" s="195"/>
      <c r="G77" s="195"/>
      <c r="H77" s="195"/>
      <c r="I77" s="195"/>
      <c r="J77" s="195"/>
      <c r="AZ77" s="124" t="str">
        <f>B77</f>
        <v xml:space="preserve">        Technické podmínky</v>
      </c>
    </row>
    <row r="78" spans="1:52" ht="38.25" x14ac:dyDescent="0.2">
      <c r="A78" t="s">
        <v>64</v>
      </c>
      <c r="B78" s="195" t="s">
        <v>85</v>
      </c>
      <c r="C78" s="195"/>
      <c r="D78" s="195"/>
      <c r="E78" s="195"/>
      <c r="F78" s="195"/>
      <c r="G78" s="195"/>
      <c r="H78" s="195"/>
      <c r="I78" s="195"/>
      <c r="J78" s="195"/>
      <c r="AZ78" s="124" t="str">
        <f>B78</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9" spans="1:52" x14ac:dyDescent="0.2">
      <c r="A79" t="s">
        <v>64</v>
      </c>
    </row>
    <row r="80" spans="1:52" x14ac:dyDescent="0.2">
      <c r="A80" t="s">
        <v>64</v>
      </c>
      <c r="B80" s="195" t="s">
        <v>86</v>
      </c>
      <c r="C80" s="195"/>
      <c r="D80" s="195"/>
      <c r="E80" s="195"/>
      <c r="F80" s="195"/>
      <c r="G80" s="195"/>
      <c r="H80" s="195"/>
      <c r="I80" s="195"/>
      <c r="J80" s="195"/>
      <c r="AZ80" s="124" t="str">
        <f>B80</f>
        <v>Individuální položky</v>
      </c>
    </row>
    <row r="81" spans="1:52" ht="38.25" x14ac:dyDescent="0.2">
      <c r="A81" t="s">
        <v>64</v>
      </c>
      <c r="B81" s="195" t="s">
        <v>87</v>
      </c>
      <c r="C81" s="195"/>
      <c r="D81" s="195"/>
      <c r="E81" s="195"/>
      <c r="F81" s="195"/>
      <c r="G81" s="195"/>
      <c r="H81" s="195"/>
      <c r="I81" s="195"/>
      <c r="J81" s="195"/>
      <c r="AZ81" s="124" t="str">
        <f>B81</f>
        <v>Položky soupisu prací, které cenová soustava neobsahuje, jsou označeny popisem „vlastní“. Pro tyto položky jsou cenové a technické podmínky definovány jejich popisem, případně odkazem na konkrétní část příslušné dokumentace.</v>
      </c>
    </row>
    <row r="82" spans="1:52" x14ac:dyDescent="0.2">
      <c r="A82" t="s">
        <v>64</v>
      </c>
    </row>
    <row r="83" spans="1:52" x14ac:dyDescent="0.2">
      <c r="A83" t="s">
        <v>64</v>
      </c>
      <c r="B83" s="195" t="s">
        <v>88</v>
      </c>
      <c r="C83" s="195"/>
      <c r="D83" s="195"/>
      <c r="E83" s="195"/>
      <c r="F83" s="195"/>
      <c r="G83" s="195"/>
      <c r="H83" s="195"/>
      <c r="I83" s="195"/>
      <c r="J83" s="195"/>
      <c r="AZ83" s="124" t="str">
        <f>B83</f>
        <v xml:space="preserve">        Závaznost a změna soupisu</v>
      </c>
    </row>
    <row r="84" spans="1:52" x14ac:dyDescent="0.2">
      <c r="A84" t="s">
        <v>64</v>
      </c>
    </row>
    <row r="85" spans="1:52" x14ac:dyDescent="0.2">
      <c r="A85" t="s">
        <v>64</v>
      </c>
      <c r="B85" s="195" t="s">
        <v>89</v>
      </c>
      <c r="C85" s="195"/>
      <c r="D85" s="195"/>
      <c r="E85" s="195"/>
      <c r="F85" s="195"/>
      <c r="G85" s="195"/>
      <c r="H85" s="195"/>
      <c r="I85" s="195"/>
      <c r="J85" s="195"/>
      <c r="AZ85" s="124" t="str">
        <f>B85</f>
        <v xml:space="preserve">        Závaznost soupisu</v>
      </c>
    </row>
    <row r="86" spans="1:52" ht="38.25" x14ac:dyDescent="0.2">
      <c r="A86" t="s">
        <v>64</v>
      </c>
      <c r="B86" s="195" t="s">
        <v>90</v>
      </c>
      <c r="C86" s="195"/>
      <c r="D86" s="195"/>
      <c r="E86" s="195"/>
      <c r="F86" s="195"/>
      <c r="G86" s="195"/>
      <c r="H86" s="195"/>
      <c r="I86" s="195"/>
      <c r="J86" s="195"/>
      <c r="AZ86" s="124" t="str">
        <f>B86</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7" spans="1:52" x14ac:dyDescent="0.2">
      <c r="A87" t="s">
        <v>64</v>
      </c>
    </row>
    <row r="88" spans="1:52" x14ac:dyDescent="0.2">
      <c r="A88" t="s">
        <v>64</v>
      </c>
      <c r="B88" s="195" t="s">
        <v>91</v>
      </c>
      <c r="C88" s="195"/>
      <c r="D88" s="195"/>
      <c r="E88" s="195"/>
      <c r="F88" s="195"/>
      <c r="G88" s="195"/>
      <c r="H88" s="195"/>
      <c r="I88" s="195"/>
      <c r="J88" s="195"/>
      <c r="AZ88" s="124" t="str">
        <f>B88</f>
        <v xml:space="preserve">        Zvláštní podmínky pro stanovení nabídkové ceny</v>
      </c>
    </row>
    <row r="89" spans="1:52" x14ac:dyDescent="0.2">
      <c r="A89" t="s">
        <v>64</v>
      </c>
    </row>
    <row r="90" spans="1:52" x14ac:dyDescent="0.2">
      <c r="A90" t="s">
        <v>64</v>
      </c>
      <c r="B90" s="195" t="s">
        <v>92</v>
      </c>
      <c r="C90" s="195"/>
      <c r="D90" s="195"/>
      <c r="E90" s="195"/>
      <c r="F90" s="195"/>
      <c r="G90" s="195"/>
      <c r="H90" s="195"/>
      <c r="I90" s="195"/>
      <c r="J90" s="195"/>
      <c r="AZ90" s="124" t="str">
        <f>B90</f>
        <v xml:space="preserve">        Přeprava vybouraných hmot, suti a vytěžené zeminy</v>
      </c>
    </row>
    <row r="91" spans="1:52" ht="76.5" x14ac:dyDescent="0.2">
      <c r="A91" t="s">
        <v>64</v>
      </c>
      <c r="B91" s="195" t="s">
        <v>93</v>
      </c>
      <c r="C91" s="195"/>
      <c r="D91" s="195"/>
      <c r="E91" s="195"/>
      <c r="F91" s="195"/>
      <c r="G91" s="195"/>
      <c r="H91" s="195"/>
      <c r="I91" s="195"/>
      <c r="J91" s="195"/>
      <c r="AZ91" s="124" t="str">
        <f>B91</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2" spans="1:52" x14ac:dyDescent="0.2">
      <c r="A92" t="s">
        <v>64</v>
      </c>
    </row>
    <row r="93" spans="1:52" x14ac:dyDescent="0.2">
      <c r="A93" t="s">
        <v>64</v>
      </c>
      <c r="B93" s="195" t="s">
        <v>94</v>
      </c>
      <c r="C93" s="195"/>
      <c r="D93" s="195"/>
      <c r="E93" s="195"/>
      <c r="F93" s="195"/>
      <c r="G93" s="195"/>
      <c r="H93" s="195"/>
      <c r="I93" s="195"/>
      <c r="J93" s="195"/>
      <c r="AZ93" s="124" t="str">
        <f>B93</f>
        <v xml:space="preserve">        Vnitrostaveništní přesun stavebního materiálu</v>
      </c>
    </row>
    <row r="94" spans="1:52" ht="51" x14ac:dyDescent="0.2">
      <c r="A94" t="s">
        <v>64</v>
      </c>
      <c r="B94" s="195" t="s">
        <v>95</v>
      </c>
      <c r="C94" s="195"/>
      <c r="D94" s="195"/>
      <c r="E94" s="195"/>
      <c r="F94" s="195"/>
      <c r="G94" s="195"/>
      <c r="H94" s="195"/>
      <c r="I94" s="195"/>
      <c r="J94" s="195"/>
      <c r="AZ94" s="124" t="str">
        <f>B94</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5" spans="1:52" ht="51" x14ac:dyDescent="0.2">
      <c r="A95" t="s">
        <v>64</v>
      </c>
      <c r="B95" s="195" t="s">
        <v>96</v>
      </c>
      <c r="C95" s="195"/>
      <c r="D95" s="195"/>
      <c r="E95" s="195"/>
      <c r="F95" s="195"/>
      <c r="G95" s="195"/>
      <c r="H95" s="195"/>
      <c r="I95" s="195"/>
      <c r="J95" s="195"/>
      <c r="AZ95" s="124" t="str">
        <f>B95</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6" spans="1:52" x14ac:dyDescent="0.2">
      <c r="A96" t="s">
        <v>64</v>
      </c>
    </row>
    <row r="97" spans="1:52" x14ac:dyDescent="0.2">
      <c r="A97" t="s">
        <v>64</v>
      </c>
      <c r="B97" s="195" t="s">
        <v>97</v>
      </c>
      <c r="C97" s="195"/>
      <c r="D97" s="195"/>
      <c r="E97" s="195"/>
      <c r="F97" s="195"/>
      <c r="G97" s="195"/>
      <c r="H97" s="195"/>
      <c r="I97" s="195"/>
      <c r="J97" s="195"/>
      <c r="AZ97" s="124" t="str">
        <f>B97</f>
        <v xml:space="preserve">        Příplatky za ztížené podmínky prací</v>
      </c>
    </row>
    <row r="98" spans="1:52" ht="25.5" x14ac:dyDescent="0.2">
      <c r="A98" t="s">
        <v>64</v>
      </c>
      <c r="B98" s="195" t="s">
        <v>98</v>
      </c>
      <c r="C98" s="195"/>
      <c r="D98" s="195"/>
      <c r="E98" s="195"/>
      <c r="F98" s="195"/>
      <c r="G98" s="195"/>
      <c r="H98" s="195"/>
      <c r="I98" s="195"/>
      <c r="J98" s="195"/>
      <c r="AZ98" s="124" t="str">
        <f>B98</f>
        <v>Pokud soupis položku příplatku za ztížené podmínky obsahuje, je dodavatel povinen ji ocenit bez ohledu na to, že tento příplatek dodavatel standardně neuplatňuje.</v>
      </c>
    </row>
    <row r="99" spans="1:52" x14ac:dyDescent="0.2">
      <c r="A99" t="s">
        <v>64</v>
      </c>
    </row>
    <row r="100" spans="1:52" x14ac:dyDescent="0.2">
      <c r="A100" t="s">
        <v>64</v>
      </c>
      <c r="B100" s="195" t="s">
        <v>99</v>
      </c>
      <c r="C100" s="195"/>
      <c r="D100" s="195"/>
      <c r="E100" s="195"/>
      <c r="F100" s="195"/>
      <c r="G100" s="195"/>
      <c r="H100" s="195"/>
      <c r="I100" s="195"/>
      <c r="J100" s="195"/>
      <c r="AZ100" s="124" t="str">
        <f>B100</f>
        <v xml:space="preserve">        Vedlejší a ostatní náklady</v>
      </c>
    </row>
    <row r="101" spans="1:52" ht="25.5" x14ac:dyDescent="0.2">
      <c r="A101" t="s">
        <v>64</v>
      </c>
      <c r="B101" s="195" t="s">
        <v>100</v>
      </c>
      <c r="C101" s="195"/>
      <c r="D101" s="195"/>
      <c r="E101" s="195"/>
      <c r="F101" s="195"/>
      <c r="G101" s="195"/>
      <c r="H101" s="195"/>
      <c r="I101" s="195"/>
      <c r="J101" s="195"/>
      <c r="AZ101" s="124" t="str">
        <f>B101</f>
        <v>Tyto náklady jsou popsány v samostatném soupisu stavebních prací, dodávek a služeb s tím, že dodavatel je povinen v rámci těchto nákladů ocenit všechny definované náklady souhrnně pro celou stavbu.</v>
      </c>
    </row>
    <row r="102" spans="1:52" x14ac:dyDescent="0.2">
      <c r="A102" t="s">
        <v>64</v>
      </c>
    </row>
    <row r="103" spans="1:52" x14ac:dyDescent="0.2">
      <c r="A103" t="s">
        <v>64</v>
      </c>
    </row>
    <row r="104" spans="1:52" x14ac:dyDescent="0.2">
      <c r="A104" t="s">
        <v>64</v>
      </c>
    </row>
    <row r="105" spans="1:52" x14ac:dyDescent="0.2">
      <c r="A105" t="s">
        <v>64</v>
      </c>
      <c r="B105" s="195" t="s">
        <v>101</v>
      </c>
      <c r="C105" s="195"/>
      <c r="D105" s="195"/>
      <c r="E105" s="195"/>
      <c r="F105" s="195"/>
      <c r="G105" s="195"/>
      <c r="H105" s="195"/>
      <c r="I105" s="195"/>
      <c r="J105" s="195"/>
      <c r="AZ105" s="124" t="str">
        <f>B105</f>
        <v>2. SPECIFICKÉ PODMÍNKY PRO ZPRACOVÁNÍ NABÍDKOVÉ CENY</v>
      </c>
    </row>
    <row r="106" spans="1:52" x14ac:dyDescent="0.2">
      <c r="A106" t="s">
        <v>64</v>
      </c>
    </row>
    <row r="107" spans="1:52" x14ac:dyDescent="0.2">
      <c r="A107" t="s">
        <v>64</v>
      </c>
      <c r="B107" s="195" t="s">
        <v>102</v>
      </c>
      <c r="C107" s="195"/>
      <c r="D107" s="195"/>
      <c r="E107" s="195"/>
      <c r="F107" s="195"/>
      <c r="G107" s="195"/>
      <c r="H107" s="195"/>
      <c r="I107" s="195"/>
      <c r="J107" s="195"/>
      <c r="AZ107" s="124" t="str">
        <f>B107</f>
        <v>Zde doplní zpracovatel soupisu  případná specifika týkající se konkrétní zakázky.</v>
      </c>
    </row>
    <row r="108" spans="1:52" x14ac:dyDescent="0.2">
      <c r="A108" t="s">
        <v>64</v>
      </c>
    </row>
    <row r="109" spans="1:52" x14ac:dyDescent="0.2">
      <c r="A109" t="s">
        <v>64</v>
      </c>
    </row>
    <row r="110" spans="1:52" x14ac:dyDescent="0.2">
      <c r="A110" t="s">
        <v>64</v>
      </c>
      <c r="B110" s="195" t="s">
        <v>103</v>
      </c>
      <c r="C110" s="195"/>
      <c r="D110" s="195"/>
      <c r="E110" s="195"/>
      <c r="F110" s="195"/>
      <c r="G110" s="195"/>
      <c r="H110" s="195"/>
      <c r="I110" s="195"/>
      <c r="J110" s="195"/>
      <c r="AZ110" s="124" t="str">
        <f>B110</f>
        <v>3. ELEKTRONICKÁ PODOBA SOUPISU</v>
      </c>
    </row>
    <row r="111" spans="1:52" x14ac:dyDescent="0.2">
      <c r="A111" t="s">
        <v>64</v>
      </c>
    </row>
    <row r="112" spans="1:52" x14ac:dyDescent="0.2">
      <c r="A112" t="s">
        <v>64</v>
      </c>
      <c r="B112" s="195" t="s">
        <v>104</v>
      </c>
      <c r="C112" s="195"/>
      <c r="D112" s="195"/>
      <c r="E112" s="195"/>
      <c r="F112" s="195"/>
      <c r="G112" s="195"/>
      <c r="H112" s="195"/>
      <c r="I112" s="195"/>
      <c r="J112" s="195"/>
      <c r="AZ112" s="124" t="str">
        <f>B112</f>
        <v xml:space="preserve">        Elektronická podoba soupisu</v>
      </c>
    </row>
    <row r="113" spans="1:52" ht="25.5" x14ac:dyDescent="0.2">
      <c r="A113" t="s">
        <v>64</v>
      </c>
      <c r="B113" s="195" t="s">
        <v>105</v>
      </c>
      <c r="C113" s="195"/>
      <c r="D113" s="195"/>
      <c r="E113" s="195"/>
      <c r="F113" s="195"/>
      <c r="G113" s="195"/>
      <c r="H113" s="195"/>
      <c r="I113" s="195"/>
      <c r="J113" s="195"/>
      <c r="AZ113" s="124" t="str">
        <f>B113</f>
        <v>V souladu se zákonem jsou předložené soupisy zpracovány i v elektronické podobě.  Elektronickou podobou soupisu stavebních prací, dodávek a služeb je formát MS EXCEL.</v>
      </c>
    </row>
    <row r="114" spans="1:52" x14ac:dyDescent="0.2">
      <c r="A114" t="s">
        <v>64</v>
      </c>
      <c r="B114" s="195" t="s">
        <v>106</v>
      </c>
      <c r="C114" s="195"/>
      <c r="D114" s="195"/>
      <c r="E114" s="195"/>
      <c r="F114" s="195"/>
      <c r="G114" s="195"/>
      <c r="H114" s="195"/>
      <c r="I114" s="195"/>
      <c r="J114" s="195"/>
      <c r="AZ114" s="124" t="str">
        <f>B114</f>
        <v>Popis formátu soupisu odpovídá svou strukturou vzorovému soupisu volně dostupnému na internetové adrese:</v>
      </c>
    </row>
    <row r="115" spans="1:52" x14ac:dyDescent="0.2">
      <c r="A115" t="s">
        <v>64</v>
      </c>
    </row>
    <row r="116" spans="1:52" x14ac:dyDescent="0.2">
      <c r="A116" t="s">
        <v>64</v>
      </c>
      <c r="B116" s="195" t="s">
        <v>107</v>
      </c>
      <c r="C116" s="195"/>
      <c r="D116" s="195"/>
      <c r="E116" s="195"/>
      <c r="F116" s="195"/>
      <c r="G116" s="195"/>
      <c r="H116" s="195"/>
      <c r="I116" s="195"/>
      <c r="J116" s="195"/>
      <c r="AZ116" s="124" t="str">
        <f>B116</f>
        <v>www.stavebnionline.cz/soupis</v>
      </c>
    </row>
    <row r="117" spans="1:52" x14ac:dyDescent="0.2">
      <c r="A117" t="s">
        <v>64</v>
      </c>
    </row>
    <row r="118" spans="1:52" x14ac:dyDescent="0.2">
      <c r="A118" t="s">
        <v>64</v>
      </c>
      <c r="B118" s="195" t="s">
        <v>108</v>
      </c>
      <c r="C118" s="195"/>
      <c r="D118" s="195"/>
      <c r="E118" s="195"/>
      <c r="F118" s="195"/>
      <c r="G118" s="195"/>
      <c r="H118" s="195"/>
      <c r="I118" s="195"/>
      <c r="J118" s="195"/>
      <c r="AZ118" s="124" t="str">
        <f>B118</f>
        <v xml:space="preserve">        Zpracování elektronické podoby soupisu</v>
      </c>
    </row>
    <row r="119" spans="1:52" ht="51" x14ac:dyDescent="0.2">
      <c r="A119" t="s">
        <v>64</v>
      </c>
      <c r="B119" s="195" t="s">
        <v>109</v>
      </c>
      <c r="C119" s="195"/>
      <c r="D119" s="195"/>
      <c r="E119" s="195"/>
      <c r="F119" s="195"/>
      <c r="G119" s="195"/>
      <c r="H119" s="195"/>
      <c r="I119" s="195"/>
      <c r="J119" s="195"/>
      <c r="AZ119" s="124" t="str">
        <f>B119</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20" spans="1:52" x14ac:dyDescent="0.2">
      <c r="A120" t="s">
        <v>64</v>
      </c>
    </row>
    <row r="121" spans="1:52" x14ac:dyDescent="0.2">
      <c r="A121" t="s">
        <v>64</v>
      </c>
      <c r="B121" s="195" t="s">
        <v>110</v>
      </c>
      <c r="C121" s="195"/>
      <c r="D121" s="195"/>
      <c r="E121" s="195"/>
      <c r="F121" s="195"/>
      <c r="G121" s="195"/>
      <c r="H121" s="195"/>
      <c r="I121" s="195"/>
      <c r="J121" s="195"/>
      <c r="AZ121" s="124" t="str">
        <f>B121</f>
        <v xml:space="preserve">        Jiný formát soupisu</v>
      </c>
    </row>
    <row r="122" spans="1:52" ht="38.25" x14ac:dyDescent="0.2">
      <c r="A122" t="s">
        <v>64</v>
      </c>
      <c r="B122" s="195" t="s">
        <v>111</v>
      </c>
      <c r="C122" s="195"/>
      <c r="D122" s="195"/>
      <c r="E122" s="195"/>
      <c r="F122" s="195"/>
      <c r="G122" s="195"/>
      <c r="H122" s="195"/>
      <c r="I122" s="195"/>
      <c r="J122" s="195"/>
      <c r="AZ122" s="124" t="str">
        <f>B122</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3" spans="1:52" x14ac:dyDescent="0.2">
      <c r="A123" t="s">
        <v>64</v>
      </c>
    </row>
    <row r="124" spans="1:52" x14ac:dyDescent="0.2">
      <c r="A124" t="s">
        <v>64</v>
      </c>
      <c r="B124" s="195" t="s">
        <v>112</v>
      </c>
      <c r="C124" s="195"/>
      <c r="D124" s="195"/>
      <c r="E124" s="195"/>
      <c r="F124" s="195"/>
      <c r="G124" s="195"/>
      <c r="H124" s="195"/>
      <c r="I124" s="195"/>
      <c r="J124" s="195"/>
      <c r="AZ124" s="124" t="str">
        <f>B124</f>
        <v xml:space="preserve">        Závěrečné ustanovení</v>
      </c>
    </row>
    <row r="125" spans="1:52" x14ac:dyDescent="0.2">
      <c r="A125" t="s">
        <v>64</v>
      </c>
      <c r="B125" s="195" t="s">
        <v>113</v>
      </c>
      <c r="C125" s="195"/>
      <c r="D125" s="195"/>
      <c r="E125" s="195"/>
      <c r="F125" s="195"/>
      <c r="G125" s="195"/>
      <c r="H125" s="195"/>
      <c r="I125" s="195"/>
      <c r="J125" s="195"/>
      <c r="AZ125" s="124" t="str">
        <f>B125</f>
        <v>Ostatní podmínky vztahující se ke zpracování nabídkové ceny jsou uvedeny v zadávací dokumentaci.</v>
      </c>
    </row>
    <row r="128" spans="1:52" ht="15.75" x14ac:dyDescent="0.25">
      <c r="B128" s="125" t="s">
        <v>114</v>
      </c>
    </row>
    <row r="130" spans="1:10" ht="25.5" customHeight="1" x14ac:dyDescent="0.2">
      <c r="A130" s="126"/>
      <c r="B130" s="129" t="s">
        <v>18</v>
      </c>
      <c r="C130" s="129" t="s">
        <v>6</v>
      </c>
      <c r="D130" s="130"/>
      <c r="E130" s="130"/>
      <c r="F130" s="131" t="s">
        <v>115</v>
      </c>
      <c r="G130" s="131"/>
      <c r="H130" s="131"/>
      <c r="I130" s="131" t="s">
        <v>31</v>
      </c>
      <c r="J130" s="131" t="s">
        <v>0</v>
      </c>
    </row>
    <row r="131" spans="1:10" ht="25.5" customHeight="1" x14ac:dyDescent="0.2">
      <c r="A131" s="127"/>
      <c r="B131" s="132" t="s">
        <v>116</v>
      </c>
      <c r="C131" s="193" t="s">
        <v>117</v>
      </c>
      <c r="D131" s="194"/>
      <c r="E131" s="194"/>
      <c r="F131" s="137" t="s">
        <v>26</v>
      </c>
      <c r="G131" s="138"/>
      <c r="H131" s="138"/>
      <c r="I131" s="138">
        <f>'SO-01 1 Pol'!G8</f>
        <v>0</v>
      </c>
      <c r="J131" s="135" t="str">
        <f>IF(I151=0,"",I131/I151*100)</f>
        <v/>
      </c>
    </row>
    <row r="132" spans="1:10" ht="25.5" customHeight="1" x14ac:dyDescent="0.2">
      <c r="A132" s="127"/>
      <c r="B132" s="132" t="s">
        <v>118</v>
      </c>
      <c r="C132" s="193" t="s">
        <v>119</v>
      </c>
      <c r="D132" s="194"/>
      <c r="E132" s="194"/>
      <c r="F132" s="137" t="s">
        <v>26</v>
      </c>
      <c r="G132" s="138"/>
      <c r="H132" s="138"/>
      <c r="I132" s="138">
        <f>'SO-01 1 Pol'!G52</f>
        <v>0</v>
      </c>
      <c r="J132" s="135" t="str">
        <f>IF(I151=0,"",I132/I151*100)</f>
        <v/>
      </c>
    </row>
    <row r="133" spans="1:10" ht="25.5" customHeight="1" x14ac:dyDescent="0.2">
      <c r="A133" s="127"/>
      <c r="B133" s="132" t="s">
        <v>120</v>
      </c>
      <c r="C133" s="193" t="s">
        <v>121</v>
      </c>
      <c r="D133" s="194"/>
      <c r="E133" s="194"/>
      <c r="F133" s="137" t="s">
        <v>26</v>
      </c>
      <c r="G133" s="138"/>
      <c r="H133" s="138"/>
      <c r="I133" s="138">
        <f>'SO-01 1 Pol'!G141</f>
        <v>0</v>
      </c>
      <c r="J133" s="135" t="str">
        <f>IF(I151=0,"",I133/I151*100)</f>
        <v/>
      </c>
    </row>
    <row r="134" spans="1:10" ht="25.5" customHeight="1" x14ac:dyDescent="0.2">
      <c r="A134" s="127"/>
      <c r="B134" s="132" t="s">
        <v>122</v>
      </c>
      <c r="C134" s="193" t="s">
        <v>123</v>
      </c>
      <c r="D134" s="194"/>
      <c r="E134" s="194"/>
      <c r="F134" s="137" t="s">
        <v>26</v>
      </c>
      <c r="G134" s="138"/>
      <c r="H134" s="138"/>
      <c r="I134" s="138">
        <f>'SO-01 1 P1'!G8</f>
        <v>0</v>
      </c>
      <c r="J134" s="135" t="str">
        <f>IF(I151=0,"",I134/I151*100)</f>
        <v/>
      </c>
    </row>
    <row r="135" spans="1:10" ht="25.5" customHeight="1" x14ac:dyDescent="0.2">
      <c r="A135" s="127"/>
      <c r="B135" s="132" t="s">
        <v>124</v>
      </c>
      <c r="C135" s="193" t="s">
        <v>125</v>
      </c>
      <c r="D135" s="194"/>
      <c r="E135" s="194"/>
      <c r="F135" s="137" t="s">
        <v>26</v>
      </c>
      <c r="G135" s="138"/>
      <c r="H135" s="138"/>
      <c r="I135" s="138">
        <f>'SO-01 1 Pol'!G144</f>
        <v>0</v>
      </c>
      <c r="J135" s="135" t="str">
        <f>IF(I151=0,"",I135/I151*100)</f>
        <v/>
      </c>
    </row>
    <row r="136" spans="1:10" ht="25.5" customHeight="1" x14ac:dyDescent="0.2">
      <c r="A136" s="127"/>
      <c r="B136" s="132" t="s">
        <v>126</v>
      </c>
      <c r="C136" s="193" t="s">
        <v>127</v>
      </c>
      <c r="D136" s="194"/>
      <c r="E136" s="194"/>
      <c r="F136" s="137" t="s">
        <v>26</v>
      </c>
      <c r="G136" s="138"/>
      <c r="H136" s="138"/>
      <c r="I136" s="138">
        <f>'SO-01 1 Pol'!G147</f>
        <v>0</v>
      </c>
      <c r="J136" s="135" t="str">
        <f>IF(I151=0,"",I136/I151*100)</f>
        <v/>
      </c>
    </row>
    <row r="137" spans="1:10" ht="25.5" customHeight="1" x14ac:dyDescent="0.2">
      <c r="A137" s="127"/>
      <c r="B137" s="132" t="s">
        <v>128</v>
      </c>
      <c r="C137" s="193" t="s">
        <v>129</v>
      </c>
      <c r="D137" s="194"/>
      <c r="E137" s="194"/>
      <c r="F137" s="137" t="s">
        <v>26</v>
      </c>
      <c r="G137" s="138"/>
      <c r="H137" s="138"/>
      <c r="I137" s="138">
        <f>'SO-01 1 Pol'!G172</f>
        <v>0</v>
      </c>
      <c r="J137" s="135" t="str">
        <f>IF(I151=0,"",I137/I151*100)</f>
        <v/>
      </c>
    </row>
    <row r="138" spans="1:10" ht="25.5" customHeight="1" x14ac:dyDescent="0.2">
      <c r="A138" s="127"/>
      <c r="B138" s="132" t="s">
        <v>130</v>
      </c>
      <c r="C138" s="193" t="s">
        <v>131</v>
      </c>
      <c r="D138" s="194"/>
      <c r="E138" s="194"/>
      <c r="F138" s="137" t="s">
        <v>26</v>
      </c>
      <c r="G138" s="138"/>
      <c r="H138" s="138"/>
      <c r="I138" s="138">
        <f>'SO-01 1 Pol'!G264</f>
        <v>0</v>
      </c>
      <c r="J138" s="135" t="str">
        <f>IF(I151=0,"",I138/I151*100)</f>
        <v/>
      </c>
    </row>
    <row r="139" spans="1:10" ht="25.5" customHeight="1" x14ac:dyDescent="0.2">
      <c r="A139" s="127"/>
      <c r="B139" s="132" t="s">
        <v>132</v>
      </c>
      <c r="C139" s="193" t="s">
        <v>133</v>
      </c>
      <c r="D139" s="194"/>
      <c r="E139" s="194"/>
      <c r="F139" s="137" t="s">
        <v>27</v>
      </c>
      <c r="G139" s="138"/>
      <c r="H139" s="138"/>
      <c r="I139" s="138">
        <f>'SO-01 1 P1'!G10</f>
        <v>0</v>
      </c>
      <c r="J139" s="135" t="str">
        <f>IF(I151=0,"",I139/I151*100)</f>
        <v/>
      </c>
    </row>
    <row r="140" spans="1:10" ht="25.5" customHeight="1" x14ac:dyDescent="0.2">
      <c r="A140" s="127"/>
      <c r="B140" s="132" t="s">
        <v>134</v>
      </c>
      <c r="C140" s="193" t="s">
        <v>135</v>
      </c>
      <c r="D140" s="194"/>
      <c r="E140" s="194"/>
      <c r="F140" s="137" t="s">
        <v>27</v>
      </c>
      <c r="G140" s="138"/>
      <c r="H140" s="138"/>
      <c r="I140" s="138">
        <f>'SO-01 1 P1'!G20</f>
        <v>0</v>
      </c>
      <c r="J140" s="135" t="str">
        <f>IF(I151=0,"",I140/I151*100)</f>
        <v/>
      </c>
    </row>
    <row r="141" spans="1:10" ht="25.5" customHeight="1" x14ac:dyDescent="0.2">
      <c r="A141" s="127"/>
      <c r="B141" s="132" t="s">
        <v>136</v>
      </c>
      <c r="C141" s="193" t="s">
        <v>137</v>
      </c>
      <c r="D141" s="194"/>
      <c r="E141" s="194"/>
      <c r="F141" s="137" t="s">
        <v>27</v>
      </c>
      <c r="G141" s="138"/>
      <c r="H141" s="138"/>
      <c r="I141" s="138">
        <f>'SO-01 1 P1'!G27</f>
        <v>0</v>
      </c>
      <c r="J141" s="135" t="str">
        <f>IF(I151=0,"",I141/I151*100)</f>
        <v/>
      </c>
    </row>
    <row r="142" spans="1:10" ht="25.5" customHeight="1" x14ac:dyDescent="0.2">
      <c r="A142" s="127"/>
      <c r="B142" s="132" t="s">
        <v>138</v>
      </c>
      <c r="C142" s="193" t="s">
        <v>139</v>
      </c>
      <c r="D142" s="194"/>
      <c r="E142" s="194"/>
      <c r="F142" s="137" t="s">
        <v>27</v>
      </c>
      <c r="G142" s="138"/>
      <c r="H142" s="138"/>
      <c r="I142" s="138">
        <f>'SO-01 1 Pol'!G266</f>
        <v>0</v>
      </c>
      <c r="J142" s="135" t="str">
        <f>IF(I151=0,"",I142/I151*100)</f>
        <v/>
      </c>
    </row>
    <row r="143" spans="1:10" ht="25.5" customHeight="1" x14ac:dyDescent="0.2">
      <c r="A143" s="127"/>
      <c r="B143" s="132" t="s">
        <v>140</v>
      </c>
      <c r="C143" s="193" t="s">
        <v>141</v>
      </c>
      <c r="D143" s="194"/>
      <c r="E143" s="194"/>
      <c r="F143" s="137" t="s">
        <v>27</v>
      </c>
      <c r="G143" s="138"/>
      <c r="H143" s="138"/>
      <c r="I143" s="138">
        <f>'SO-01 1 Pol'!G343</f>
        <v>0</v>
      </c>
      <c r="J143" s="135" t="str">
        <f>IF(I151=0,"",I143/I151*100)</f>
        <v/>
      </c>
    </row>
    <row r="144" spans="1:10" ht="25.5" customHeight="1" x14ac:dyDescent="0.2">
      <c r="A144" s="127"/>
      <c r="B144" s="132" t="s">
        <v>142</v>
      </c>
      <c r="C144" s="193" t="s">
        <v>143</v>
      </c>
      <c r="D144" s="194"/>
      <c r="E144" s="194"/>
      <c r="F144" s="137" t="s">
        <v>27</v>
      </c>
      <c r="G144" s="138"/>
      <c r="H144" s="138"/>
      <c r="I144" s="138">
        <f>'SO-01 1 Pol'!G399</f>
        <v>0</v>
      </c>
      <c r="J144" s="135" t="str">
        <f>IF(I151=0,"",I144/I151*100)</f>
        <v/>
      </c>
    </row>
    <row r="145" spans="1:10" ht="25.5" customHeight="1" x14ac:dyDescent="0.2">
      <c r="A145" s="127"/>
      <c r="B145" s="132" t="s">
        <v>144</v>
      </c>
      <c r="C145" s="193" t="s">
        <v>145</v>
      </c>
      <c r="D145" s="194"/>
      <c r="E145" s="194"/>
      <c r="F145" s="137" t="s">
        <v>27</v>
      </c>
      <c r="G145" s="138"/>
      <c r="H145" s="138"/>
      <c r="I145" s="138">
        <f>'SO-01 1 Pol'!G424</f>
        <v>0</v>
      </c>
      <c r="J145" s="135" t="str">
        <f>IF(I151=0,"",I145/I151*100)</f>
        <v/>
      </c>
    </row>
    <row r="146" spans="1:10" ht="25.5" customHeight="1" x14ac:dyDescent="0.2">
      <c r="A146" s="127"/>
      <c r="B146" s="132" t="s">
        <v>146</v>
      </c>
      <c r="C146" s="193" t="s">
        <v>147</v>
      </c>
      <c r="D146" s="194"/>
      <c r="E146" s="194"/>
      <c r="F146" s="137" t="s">
        <v>28</v>
      </c>
      <c r="G146" s="138"/>
      <c r="H146" s="138"/>
      <c r="I146" s="138">
        <f>'SO-01 1 Pol'!G449</f>
        <v>0</v>
      </c>
      <c r="J146" s="135" t="str">
        <f>IF(I151=0,"",I146/I151*100)</f>
        <v/>
      </c>
    </row>
    <row r="147" spans="1:10" ht="25.5" customHeight="1" x14ac:dyDescent="0.2">
      <c r="A147" s="127"/>
      <c r="B147" s="132" t="s">
        <v>148</v>
      </c>
      <c r="C147" s="193" t="s">
        <v>149</v>
      </c>
      <c r="D147" s="194"/>
      <c r="E147" s="194"/>
      <c r="F147" s="137" t="s">
        <v>28</v>
      </c>
      <c r="G147" s="138"/>
      <c r="H147" s="138"/>
      <c r="I147" s="138">
        <f>'SO-01 1 Pol'!G452</f>
        <v>0</v>
      </c>
      <c r="J147" s="135" t="str">
        <f>IF(I151=0,"",I147/I151*100)</f>
        <v/>
      </c>
    </row>
    <row r="148" spans="1:10" ht="25.5" customHeight="1" x14ac:dyDescent="0.2">
      <c r="A148" s="127"/>
      <c r="B148" s="132" t="s">
        <v>150</v>
      </c>
      <c r="C148" s="193" t="s">
        <v>151</v>
      </c>
      <c r="D148" s="194"/>
      <c r="E148" s="194"/>
      <c r="F148" s="137" t="s">
        <v>28</v>
      </c>
      <c r="G148" s="138"/>
      <c r="H148" s="138"/>
      <c r="I148" s="138">
        <f>'SO-01 1 Pol'!G454</f>
        <v>0</v>
      </c>
      <c r="J148" s="135" t="str">
        <f>IF(I151=0,"",I148/I151*100)</f>
        <v/>
      </c>
    </row>
    <row r="149" spans="1:10" ht="25.5" customHeight="1" x14ac:dyDescent="0.2">
      <c r="A149" s="127"/>
      <c r="B149" s="132" t="s">
        <v>152</v>
      </c>
      <c r="C149" s="193" t="s">
        <v>153</v>
      </c>
      <c r="D149" s="194"/>
      <c r="E149" s="194"/>
      <c r="F149" s="137" t="s">
        <v>154</v>
      </c>
      <c r="G149" s="138"/>
      <c r="H149" s="138"/>
      <c r="I149" s="138">
        <f>'SO-01 1 Pol'!G461</f>
        <v>0</v>
      </c>
      <c r="J149" s="135" t="str">
        <f>IF(I151=0,"",I149/I151*100)</f>
        <v/>
      </c>
    </row>
    <row r="150" spans="1:10" ht="25.5" customHeight="1" x14ac:dyDescent="0.2">
      <c r="A150" s="127"/>
      <c r="B150" s="132" t="s">
        <v>155</v>
      </c>
      <c r="C150" s="193" t="s">
        <v>29</v>
      </c>
      <c r="D150" s="194"/>
      <c r="E150" s="194"/>
      <c r="F150" s="137" t="s">
        <v>155</v>
      </c>
      <c r="G150" s="138"/>
      <c r="H150" s="138"/>
      <c r="I150" s="138">
        <f>'SO-00 1 Naklady'!G8+'SO-01 1 P1'!G44</f>
        <v>0</v>
      </c>
      <c r="J150" s="135" t="str">
        <f>IF(I151=0,"",I150/I151*100)</f>
        <v/>
      </c>
    </row>
    <row r="151" spans="1:10" ht="25.5" customHeight="1" x14ac:dyDescent="0.2">
      <c r="A151" s="128"/>
      <c r="B151" s="133" t="s">
        <v>1</v>
      </c>
      <c r="C151" s="133"/>
      <c r="D151" s="134"/>
      <c r="E151" s="134"/>
      <c r="F151" s="139"/>
      <c r="G151" s="140"/>
      <c r="H151" s="140"/>
      <c r="I151" s="140">
        <f>SUM(I131:I150)</f>
        <v>0</v>
      </c>
      <c r="J151" s="136">
        <f>SUM(J131:J150)</f>
        <v>0</v>
      </c>
    </row>
    <row r="152" spans="1:10" x14ac:dyDescent="0.2">
      <c r="F152" s="91"/>
      <c r="G152" s="90"/>
      <c r="H152" s="91"/>
      <c r="I152" s="90"/>
      <c r="J152" s="92"/>
    </row>
    <row r="153" spans="1:10" x14ac:dyDescent="0.2">
      <c r="F153" s="91"/>
      <c r="G153" s="90"/>
      <c r="H153" s="91"/>
      <c r="I153" s="90"/>
      <c r="J153" s="92"/>
    </row>
    <row r="154" spans="1:10" x14ac:dyDescent="0.2">
      <c r="F154" s="91"/>
      <c r="G154" s="90"/>
      <c r="H154" s="91"/>
      <c r="I154" s="90"/>
      <c r="J154" s="92"/>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B52:J52"/>
    <mergeCell ref="B53:J53"/>
    <mergeCell ref="B55:J55"/>
    <mergeCell ref="B57:J57"/>
    <mergeCell ref="B59:J59"/>
    <mergeCell ref="C44:E44"/>
    <mergeCell ref="B45:E45"/>
    <mergeCell ref="B47:J47"/>
    <mergeCell ref="B49:J49"/>
    <mergeCell ref="B51:J51"/>
    <mergeCell ref="B68:J68"/>
    <mergeCell ref="B69:J69"/>
    <mergeCell ref="B70:J70"/>
    <mergeCell ref="B72:J72"/>
    <mergeCell ref="B74:J74"/>
    <mergeCell ref="B60:J60"/>
    <mergeCell ref="B62:J62"/>
    <mergeCell ref="B65:J65"/>
    <mergeCell ref="B66:J66"/>
    <mergeCell ref="B67:J67"/>
    <mergeCell ref="B83:J83"/>
    <mergeCell ref="B85:J85"/>
    <mergeCell ref="B86:J86"/>
    <mergeCell ref="B88:J88"/>
    <mergeCell ref="B90:J90"/>
    <mergeCell ref="B75:J75"/>
    <mergeCell ref="B77:J77"/>
    <mergeCell ref="B78:J78"/>
    <mergeCell ref="B80:J80"/>
    <mergeCell ref="B81:J81"/>
    <mergeCell ref="B98:J98"/>
    <mergeCell ref="B100:J100"/>
    <mergeCell ref="B101:J101"/>
    <mergeCell ref="B105:J105"/>
    <mergeCell ref="B107:J107"/>
    <mergeCell ref="B91:J91"/>
    <mergeCell ref="B93:J93"/>
    <mergeCell ref="B94:J94"/>
    <mergeCell ref="B95:J95"/>
    <mergeCell ref="B97:J97"/>
    <mergeCell ref="B118:J118"/>
    <mergeCell ref="B119:J119"/>
    <mergeCell ref="B121:J121"/>
    <mergeCell ref="B122:J122"/>
    <mergeCell ref="B124:J124"/>
    <mergeCell ref="B110:J110"/>
    <mergeCell ref="B112:J112"/>
    <mergeCell ref="B113:J113"/>
    <mergeCell ref="B114:J114"/>
    <mergeCell ref="B116:J116"/>
    <mergeCell ref="C135:E135"/>
    <mergeCell ref="C136:E136"/>
    <mergeCell ref="C137:E137"/>
    <mergeCell ref="C138:E138"/>
    <mergeCell ref="C139:E139"/>
    <mergeCell ref="B125:J125"/>
    <mergeCell ref="C131:E131"/>
    <mergeCell ref="C132:E132"/>
    <mergeCell ref="C133:E133"/>
    <mergeCell ref="C134:E134"/>
    <mergeCell ref="C150:E150"/>
    <mergeCell ref="C145:E145"/>
    <mergeCell ref="C146:E146"/>
    <mergeCell ref="C147:E147"/>
    <mergeCell ref="C148:E148"/>
    <mergeCell ref="C149:E149"/>
    <mergeCell ref="C140:E140"/>
    <mergeCell ref="C141:E141"/>
    <mergeCell ref="C142:E142"/>
    <mergeCell ref="C143:E143"/>
    <mergeCell ref="C144:E14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5"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39" t="s">
        <v>7</v>
      </c>
      <c r="B1" s="239"/>
      <c r="C1" s="240"/>
      <c r="D1" s="239"/>
      <c r="E1" s="239"/>
      <c r="F1" s="239"/>
      <c r="G1" s="239"/>
    </row>
    <row r="2" spans="1:7" ht="24.95" customHeight="1" x14ac:dyDescent="0.2">
      <c r="A2" s="75" t="s">
        <v>8</v>
      </c>
      <c r="B2" s="74"/>
      <c r="C2" s="241"/>
      <c r="D2" s="241"/>
      <c r="E2" s="241"/>
      <c r="F2" s="241"/>
      <c r="G2" s="242"/>
    </row>
    <row r="3" spans="1:7" ht="24.95" customHeight="1" x14ac:dyDescent="0.2">
      <c r="A3" s="75" t="s">
        <v>9</v>
      </c>
      <c r="B3" s="74"/>
      <c r="C3" s="241"/>
      <c r="D3" s="241"/>
      <c r="E3" s="241"/>
      <c r="F3" s="241"/>
      <c r="G3" s="242"/>
    </row>
    <row r="4" spans="1:7" ht="24.95" customHeight="1" x14ac:dyDescent="0.2">
      <c r="A4" s="75" t="s">
        <v>10</v>
      </c>
      <c r="B4" s="74"/>
      <c r="C4" s="241"/>
      <c r="D4" s="241"/>
      <c r="E4" s="241"/>
      <c r="F4" s="241"/>
      <c r="G4" s="242"/>
    </row>
    <row r="5" spans="1:7" x14ac:dyDescent="0.2">
      <c r="B5" s="6"/>
      <c r="C5" s="7"/>
      <c r="D5" s="8"/>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89" customWidth="1"/>
    <col min="3" max="3" width="38.28515625" style="89" customWidth="1"/>
    <col min="4" max="4" width="4.85546875" customWidth="1"/>
    <col min="5" max="5" width="10.5703125" customWidth="1"/>
    <col min="6" max="6" width="9.85546875" customWidth="1"/>
    <col min="7" max="7" width="12.7109375" customWidth="1"/>
    <col min="8" max="18" width="0" hidden="1" customWidth="1"/>
    <col min="21" max="24" width="0" hidden="1" customWidth="1"/>
    <col min="29" max="29" width="0" hidden="1" customWidth="1"/>
    <col min="31" max="41" width="0" hidden="1" customWidth="1"/>
  </cols>
  <sheetData>
    <row r="1" spans="1:60" ht="15.75" customHeight="1" x14ac:dyDescent="0.25">
      <c r="A1" s="243" t="s">
        <v>7</v>
      </c>
      <c r="B1" s="243"/>
      <c r="C1" s="243"/>
      <c r="D1" s="243"/>
      <c r="E1" s="243"/>
      <c r="F1" s="243"/>
      <c r="G1" s="243"/>
      <c r="AG1" t="s">
        <v>157</v>
      </c>
    </row>
    <row r="2" spans="1:60" ht="24.95" customHeight="1" x14ac:dyDescent="0.2">
      <c r="A2" s="143" t="s">
        <v>8</v>
      </c>
      <c r="B2" s="74" t="s">
        <v>45</v>
      </c>
      <c r="C2" s="244" t="s">
        <v>46</v>
      </c>
      <c r="D2" s="245"/>
      <c r="E2" s="245"/>
      <c r="F2" s="245"/>
      <c r="G2" s="246"/>
      <c r="AG2" t="s">
        <v>158</v>
      </c>
    </row>
    <row r="3" spans="1:60" ht="24.95" customHeight="1" x14ac:dyDescent="0.2">
      <c r="A3" s="143" t="s">
        <v>9</v>
      </c>
      <c r="B3" s="74" t="s">
        <v>54</v>
      </c>
      <c r="C3" s="244" t="s">
        <v>55</v>
      </c>
      <c r="D3" s="245"/>
      <c r="E3" s="245"/>
      <c r="F3" s="245"/>
      <c r="G3" s="246"/>
      <c r="AC3" s="89" t="s">
        <v>159</v>
      </c>
      <c r="AG3" t="s">
        <v>160</v>
      </c>
    </row>
    <row r="4" spans="1:60" ht="24.95" customHeight="1" x14ac:dyDescent="0.2">
      <c r="A4" s="144" t="s">
        <v>10</v>
      </c>
      <c r="B4" s="145" t="s">
        <v>56</v>
      </c>
      <c r="C4" s="247" t="s">
        <v>57</v>
      </c>
      <c r="D4" s="248"/>
      <c r="E4" s="248"/>
      <c r="F4" s="248"/>
      <c r="G4" s="249"/>
      <c r="AG4" t="s">
        <v>161</v>
      </c>
    </row>
    <row r="5" spans="1:60" x14ac:dyDescent="0.2">
      <c r="D5" s="142"/>
    </row>
    <row r="6" spans="1:60" ht="38.25" x14ac:dyDescent="0.2">
      <c r="A6" s="147" t="s">
        <v>162</v>
      </c>
      <c r="B6" s="149" t="s">
        <v>163</v>
      </c>
      <c r="C6" s="149" t="s">
        <v>164</v>
      </c>
      <c r="D6" s="148" t="s">
        <v>165</v>
      </c>
      <c r="E6" s="147" t="s">
        <v>166</v>
      </c>
      <c r="F6" s="146" t="s">
        <v>167</v>
      </c>
      <c r="G6" s="147" t="s">
        <v>31</v>
      </c>
      <c r="H6" s="150" t="s">
        <v>32</v>
      </c>
      <c r="I6" s="150" t="s">
        <v>168</v>
      </c>
      <c r="J6" s="150" t="s">
        <v>33</v>
      </c>
      <c r="K6" s="150" t="s">
        <v>169</v>
      </c>
      <c r="L6" s="150" t="s">
        <v>170</v>
      </c>
      <c r="M6" s="150" t="s">
        <v>171</v>
      </c>
      <c r="N6" s="150" t="s">
        <v>172</v>
      </c>
      <c r="O6" s="150" t="s">
        <v>173</v>
      </c>
      <c r="P6" s="150" t="s">
        <v>174</v>
      </c>
      <c r="Q6" s="150" t="s">
        <v>175</v>
      </c>
      <c r="R6" s="150" t="s">
        <v>176</v>
      </c>
      <c r="S6" s="150" t="s">
        <v>177</v>
      </c>
      <c r="T6" s="150" t="s">
        <v>178</v>
      </c>
      <c r="U6" s="150" t="s">
        <v>179</v>
      </c>
      <c r="V6" s="150" t="s">
        <v>180</v>
      </c>
      <c r="W6" s="150" t="s">
        <v>181</v>
      </c>
      <c r="X6" s="150" t="s">
        <v>182</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183</v>
      </c>
      <c r="B8" s="163" t="s">
        <v>155</v>
      </c>
      <c r="C8" s="176" t="s">
        <v>29</v>
      </c>
      <c r="D8" s="164"/>
      <c r="E8" s="165"/>
      <c r="F8" s="166"/>
      <c r="G8" s="166">
        <f>SUMIF(AG9:AG10,"&lt;&gt;NOR",G9:G10)</f>
        <v>0</v>
      </c>
      <c r="H8" s="166"/>
      <c r="I8" s="166">
        <f>SUM(I9:I10)</f>
        <v>0</v>
      </c>
      <c r="J8" s="166"/>
      <c r="K8" s="166">
        <f>SUM(K9:K10)</f>
        <v>0</v>
      </c>
      <c r="L8" s="166"/>
      <c r="M8" s="166">
        <f>SUM(M9:M10)</f>
        <v>0</v>
      </c>
      <c r="N8" s="166"/>
      <c r="O8" s="166">
        <f>SUM(O9:O10)</f>
        <v>0</v>
      </c>
      <c r="P8" s="166"/>
      <c r="Q8" s="166">
        <f>SUM(Q9:Q10)</f>
        <v>0</v>
      </c>
      <c r="R8" s="166"/>
      <c r="S8" s="166"/>
      <c r="T8" s="167"/>
      <c r="U8" s="161"/>
      <c r="V8" s="161">
        <f>SUM(V9:V10)</f>
        <v>0</v>
      </c>
      <c r="W8" s="161"/>
      <c r="X8" s="161"/>
      <c r="AG8" t="s">
        <v>184</v>
      </c>
    </row>
    <row r="9" spans="1:60" ht="33.75" outlineLevel="1" x14ac:dyDescent="0.2">
      <c r="A9" s="168">
        <v>1</v>
      </c>
      <c r="B9" s="169" t="s">
        <v>185</v>
      </c>
      <c r="C9" s="177" t="s">
        <v>186</v>
      </c>
      <c r="D9" s="170" t="s">
        <v>187</v>
      </c>
      <c r="E9" s="171">
        <v>1</v>
      </c>
      <c r="F9" s="172"/>
      <c r="G9" s="173">
        <f>ROUND(E9*F9,2)</f>
        <v>0</v>
      </c>
      <c r="H9" s="172"/>
      <c r="I9" s="173">
        <f>ROUND(E9*H9,2)</f>
        <v>0</v>
      </c>
      <c r="J9" s="172"/>
      <c r="K9" s="173">
        <f>ROUND(E9*J9,2)</f>
        <v>0</v>
      </c>
      <c r="L9" s="173">
        <v>21</v>
      </c>
      <c r="M9" s="173">
        <f>G9*(1+L9/100)</f>
        <v>0</v>
      </c>
      <c r="N9" s="173">
        <v>0</v>
      </c>
      <c r="O9" s="173">
        <f>ROUND(E9*N9,2)</f>
        <v>0</v>
      </c>
      <c r="P9" s="173">
        <v>0</v>
      </c>
      <c r="Q9" s="173">
        <f>ROUND(E9*P9,2)</f>
        <v>0</v>
      </c>
      <c r="R9" s="173"/>
      <c r="S9" s="173" t="s">
        <v>188</v>
      </c>
      <c r="T9" s="174" t="s">
        <v>189</v>
      </c>
      <c r="U9" s="160">
        <v>0</v>
      </c>
      <c r="V9" s="160">
        <f>ROUND(E9*U9,2)</f>
        <v>0</v>
      </c>
      <c r="W9" s="160"/>
      <c r="X9" s="160" t="s">
        <v>55</v>
      </c>
      <c r="Y9" s="151"/>
      <c r="Z9" s="151"/>
      <c r="AA9" s="151"/>
      <c r="AB9" s="151"/>
      <c r="AC9" s="151"/>
      <c r="AD9" s="151"/>
      <c r="AE9" s="151"/>
      <c r="AF9" s="151"/>
      <c r="AG9" s="151" t="s">
        <v>190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264" t="s">
        <v>191</v>
      </c>
      <c r="D10" s="265"/>
      <c r="E10" s="265"/>
      <c r="F10" s="265"/>
      <c r="G10" s="265"/>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192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5"/>
      <c r="B11" s="6"/>
      <c r="C11" s="178"/>
      <c r="D11" s="8"/>
      <c r="E11" s="5"/>
      <c r="F11" s="5"/>
      <c r="G11" s="5"/>
      <c r="H11" s="5"/>
      <c r="I11" s="5"/>
      <c r="J11" s="5"/>
      <c r="K11" s="5"/>
      <c r="L11" s="5"/>
      <c r="M11" s="5"/>
      <c r="N11" s="5"/>
      <c r="O11" s="5"/>
      <c r="P11" s="5"/>
      <c r="Q11" s="5"/>
      <c r="R11" s="5"/>
      <c r="S11" s="5"/>
      <c r="T11" s="5"/>
      <c r="U11" s="5"/>
      <c r="V11" s="5"/>
      <c r="W11" s="5"/>
      <c r="X11" s="5"/>
      <c r="AE11">
        <v>15</v>
      </c>
      <c r="AF11">
        <v>21</v>
      </c>
    </row>
    <row r="12" spans="1:60" x14ac:dyDescent="0.2">
      <c r="A12" s="154"/>
      <c r="B12" s="155" t="s">
        <v>31</v>
      </c>
      <c r="C12" s="179"/>
      <c r="D12" s="156"/>
      <c r="E12" s="157"/>
      <c r="F12" s="157"/>
      <c r="G12" s="175">
        <f>G8</f>
        <v>0</v>
      </c>
      <c r="H12" s="5"/>
      <c r="I12" s="5"/>
      <c r="J12" s="5"/>
      <c r="K12" s="5"/>
      <c r="L12" s="5"/>
      <c r="M12" s="5"/>
      <c r="N12" s="5"/>
      <c r="O12" s="5"/>
      <c r="P12" s="5"/>
      <c r="Q12" s="5"/>
      <c r="R12" s="5"/>
      <c r="S12" s="5"/>
      <c r="T12" s="5"/>
      <c r="U12" s="5"/>
      <c r="V12" s="5"/>
      <c r="W12" s="5"/>
      <c r="X12" s="5"/>
      <c r="AE12">
        <f>SUMIF(L7:L10,AE11,G7:G10)</f>
        <v>0</v>
      </c>
      <c r="AF12">
        <f>SUMIF(L7:L10,AF11,G7:G10)</f>
        <v>0</v>
      </c>
      <c r="AG12" t="s">
        <v>193</v>
      </c>
    </row>
    <row r="13" spans="1:60" x14ac:dyDescent="0.2">
      <c r="A13" s="5"/>
      <c r="B13" s="6"/>
      <c r="C13" s="178"/>
      <c r="D13" s="8"/>
      <c r="E13" s="5"/>
      <c r="F13" s="5"/>
      <c r="G13" s="5"/>
      <c r="H13" s="5"/>
      <c r="I13" s="5"/>
      <c r="J13" s="5"/>
      <c r="K13" s="5"/>
      <c r="L13" s="5"/>
      <c r="M13" s="5"/>
      <c r="N13" s="5"/>
      <c r="O13" s="5"/>
      <c r="P13" s="5"/>
      <c r="Q13" s="5"/>
      <c r="R13" s="5"/>
      <c r="S13" s="5"/>
      <c r="T13" s="5"/>
      <c r="U13" s="5"/>
      <c r="V13" s="5"/>
      <c r="W13" s="5"/>
      <c r="X13" s="5"/>
    </row>
    <row r="14" spans="1:60" x14ac:dyDescent="0.2">
      <c r="A14" s="5"/>
      <c r="B14" s="6"/>
      <c r="C14" s="178"/>
      <c r="D14" s="8"/>
      <c r="E14" s="5"/>
      <c r="F14" s="5"/>
      <c r="G14" s="5"/>
      <c r="H14" s="5"/>
      <c r="I14" s="5"/>
      <c r="J14" s="5"/>
      <c r="K14" s="5"/>
      <c r="L14" s="5"/>
      <c r="M14" s="5"/>
      <c r="N14" s="5"/>
      <c r="O14" s="5"/>
      <c r="P14" s="5"/>
      <c r="Q14" s="5"/>
      <c r="R14" s="5"/>
      <c r="S14" s="5"/>
      <c r="T14" s="5"/>
      <c r="U14" s="5"/>
      <c r="V14" s="5"/>
      <c r="W14" s="5"/>
      <c r="X14" s="5"/>
    </row>
    <row r="15" spans="1:60" x14ac:dyDescent="0.2">
      <c r="A15" s="250" t="s">
        <v>194</v>
      </c>
      <c r="B15" s="250"/>
      <c r="C15" s="251"/>
      <c r="D15" s="8"/>
      <c r="E15" s="5"/>
      <c r="F15" s="5"/>
      <c r="G15" s="5"/>
      <c r="H15" s="5"/>
      <c r="I15" s="5"/>
      <c r="J15" s="5"/>
      <c r="K15" s="5"/>
      <c r="L15" s="5"/>
      <c r="M15" s="5"/>
      <c r="N15" s="5"/>
      <c r="O15" s="5"/>
      <c r="P15" s="5"/>
      <c r="Q15" s="5"/>
      <c r="R15" s="5"/>
      <c r="S15" s="5"/>
      <c r="T15" s="5"/>
      <c r="U15" s="5"/>
      <c r="V15" s="5"/>
      <c r="W15" s="5"/>
      <c r="X15" s="5"/>
    </row>
    <row r="16" spans="1:60" x14ac:dyDescent="0.2">
      <c r="A16" s="252"/>
      <c r="B16" s="253"/>
      <c r="C16" s="254"/>
      <c r="D16" s="253"/>
      <c r="E16" s="253"/>
      <c r="F16" s="253"/>
      <c r="G16" s="255"/>
      <c r="H16" s="5"/>
      <c r="I16" s="5"/>
      <c r="J16" s="5"/>
      <c r="K16" s="5"/>
      <c r="L16" s="5"/>
      <c r="M16" s="5"/>
      <c r="N16" s="5"/>
      <c r="O16" s="5"/>
      <c r="P16" s="5"/>
      <c r="Q16" s="5"/>
      <c r="R16" s="5"/>
      <c r="S16" s="5"/>
      <c r="T16" s="5"/>
      <c r="U16" s="5"/>
      <c r="V16" s="5"/>
      <c r="W16" s="5"/>
      <c r="X16" s="5"/>
      <c r="AG16" t="s">
        <v>195</v>
      </c>
    </row>
    <row r="17" spans="1:33" x14ac:dyDescent="0.2">
      <c r="A17" s="256"/>
      <c r="B17" s="257"/>
      <c r="C17" s="258"/>
      <c r="D17" s="257"/>
      <c r="E17" s="257"/>
      <c r="F17" s="257"/>
      <c r="G17" s="259"/>
      <c r="H17" s="5"/>
      <c r="I17" s="5"/>
      <c r="J17" s="5"/>
      <c r="K17" s="5"/>
      <c r="L17" s="5"/>
      <c r="M17" s="5"/>
      <c r="N17" s="5"/>
      <c r="O17" s="5"/>
      <c r="P17" s="5"/>
      <c r="Q17" s="5"/>
      <c r="R17" s="5"/>
      <c r="S17" s="5"/>
      <c r="T17" s="5"/>
      <c r="U17" s="5"/>
      <c r="V17" s="5"/>
      <c r="W17" s="5"/>
      <c r="X17" s="5"/>
    </row>
    <row r="18" spans="1:33" x14ac:dyDescent="0.2">
      <c r="A18" s="256"/>
      <c r="B18" s="257"/>
      <c r="C18" s="258"/>
      <c r="D18" s="257"/>
      <c r="E18" s="257"/>
      <c r="F18" s="257"/>
      <c r="G18" s="259"/>
      <c r="H18" s="5"/>
      <c r="I18" s="5"/>
      <c r="J18" s="5"/>
      <c r="K18" s="5"/>
      <c r="L18" s="5"/>
      <c r="M18" s="5"/>
      <c r="N18" s="5"/>
      <c r="O18" s="5"/>
      <c r="P18" s="5"/>
      <c r="Q18" s="5"/>
      <c r="R18" s="5"/>
      <c r="S18" s="5"/>
      <c r="T18" s="5"/>
      <c r="U18" s="5"/>
      <c r="V18" s="5"/>
      <c r="W18" s="5"/>
      <c r="X18" s="5"/>
    </row>
    <row r="19" spans="1:33" x14ac:dyDescent="0.2">
      <c r="A19" s="256"/>
      <c r="B19" s="257"/>
      <c r="C19" s="258"/>
      <c r="D19" s="257"/>
      <c r="E19" s="257"/>
      <c r="F19" s="257"/>
      <c r="G19" s="259"/>
      <c r="H19" s="5"/>
      <c r="I19" s="5"/>
      <c r="J19" s="5"/>
      <c r="K19" s="5"/>
      <c r="L19" s="5"/>
      <c r="M19" s="5"/>
      <c r="N19" s="5"/>
      <c r="O19" s="5"/>
      <c r="P19" s="5"/>
      <c r="Q19" s="5"/>
      <c r="R19" s="5"/>
      <c r="S19" s="5"/>
      <c r="T19" s="5"/>
      <c r="U19" s="5"/>
      <c r="V19" s="5"/>
      <c r="W19" s="5"/>
      <c r="X19" s="5"/>
    </row>
    <row r="20" spans="1:33" x14ac:dyDescent="0.2">
      <c r="A20" s="260"/>
      <c r="B20" s="261"/>
      <c r="C20" s="262"/>
      <c r="D20" s="261"/>
      <c r="E20" s="261"/>
      <c r="F20" s="261"/>
      <c r="G20" s="263"/>
      <c r="H20" s="5"/>
      <c r="I20" s="5"/>
      <c r="J20" s="5"/>
      <c r="K20" s="5"/>
      <c r="L20" s="5"/>
      <c r="M20" s="5"/>
      <c r="N20" s="5"/>
      <c r="O20" s="5"/>
      <c r="P20" s="5"/>
      <c r="Q20" s="5"/>
      <c r="R20" s="5"/>
      <c r="S20" s="5"/>
      <c r="T20" s="5"/>
      <c r="U20" s="5"/>
      <c r="V20" s="5"/>
      <c r="W20" s="5"/>
      <c r="X20" s="5"/>
    </row>
    <row r="21" spans="1:33" x14ac:dyDescent="0.2">
      <c r="A21" s="5"/>
      <c r="B21" s="6"/>
      <c r="C21" s="178"/>
      <c r="D21" s="8"/>
      <c r="E21" s="5"/>
      <c r="F21" s="5"/>
      <c r="G21" s="5"/>
      <c r="H21" s="5"/>
      <c r="I21" s="5"/>
      <c r="J21" s="5"/>
      <c r="K21" s="5"/>
      <c r="L21" s="5"/>
      <c r="M21" s="5"/>
      <c r="N21" s="5"/>
      <c r="O21" s="5"/>
      <c r="P21" s="5"/>
      <c r="Q21" s="5"/>
      <c r="R21" s="5"/>
      <c r="S21" s="5"/>
      <c r="T21" s="5"/>
      <c r="U21" s="5"/>
      <c r="V21" s="5"/>
      <c r="W21" s="5"/>
      <c r="X21" s="5"/>
    </row>
    <row r="22" spans="1:33" x14ac:dyDescent="0.2">
      <c r="C22" s="180"/>
      <c r="D22" s="142"/>
      <c r="AG22" t="s">
        <v>196</v>
      </c>
    </row>
    <row r="23" spans="1:33" x14ac:dyDescent="0.2">
      <c r="D23" s="142"/>
    </row>
    <row r="24" spans="1:33" x14ac:dyDescent="0.2">
      <c r="D24" s="142"/>
    </row>
    <row r="25" spans="1:33" x14ac:dyDescent="0.2">
      <c r="D25" s="142"/>
    </row>
    <row r="26" spans="1:33" x14ac:dyDescent="0.2">
      <c r="D26" s="142"/>
    </row>
    <row r="27" spans="1:33" x14ac:dyDescent="0.2">
      <c r="D27" s="142"/>
    </row>
    <row r="28" spans="1:33" x14ac:dyDescent="0.2">
      <c r="D28" s="142"/>
    </row>
    <row r="29" spans="1:33" x14ac:dyDescent="0.2">
      <c r="D29" s="142"/>
    </row>
    <row r="30" spans="1:33" x14ac:dyDescent="0.2">
      <c r="D30" s="142"/>
    </row>
    <row r="31" spans="1:33" x14ac:dyDescent="0.2">
      <c r="D31" s="142"/>
    </row>
    <row r="32" spans="1:33"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mergeCells count="7">
    <mergeCell ref="A16:G20"/>
    <mergeCell ref="C10:G10"/>
    <mergeCell ref="A1:G1"/>
    <mergeCell ref="C2:G2"/>
    <mergeCell ref="C3:G3"/>
    <mergeCell ref="C4:G4"/>
    <mergeCell ref="A15:C1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tabSelected="1" workbookViewId="0">
      <pane ySplit="7" topLeftCell="A8" activePane="bottomLeft" state="frozen"/>
      <selection pane="bottomLeft" activeCell="C2" sqref="C2:G2"/>
    </sheetView>
  </sheetViews>
  <sheetFormatPr defaultRowHeight="12.75" outlineLevelRow="1" x14ac:dyDescent="0.2"/>
  <cols>
    <col min="1" max="1" width="3.42578125" customWidth="1"/>
    <col min="2" max="2" width="12.5703125" style="89" customWidth="1"/>
    <col min="3" max="3" width="38.28515625" style="89" customWidth="1"/>
    <col min="4" max="4" width="4.85546875" customWidth="1"/>
    <col min="5" max="5" width="10.5703125" customWidth="1"/>
    <col min="6" max="6" width="9.85546875" customWidth="1"/>
    <col min="7" max="7" width="12.7109375" customWidth="1"/>
    <col min="8" max="18" width="0" hidden="1" customWidth="1"/>
    <col min="21" max="24" width="0" hidden="1" customWidth="1"/>
    <col min="29" max="29" width="0" hidden="1" customWidth="1"/>
    <col min="31" max="41" width="0" hidden="1" customWidth="1"/>
  </cols>
  <sheetData>
    <row r="1" spans="1:60" ht="15.75" customHeight="1" x14ac:dyDescent="0.25">
      <c r="A1" s="243" t="s">
        <v>7</v>
      </c>
      <c r="B1" s="243"/>
      <c r="C1" s="243"/>
      <c r="D1" s="243"/>
      <c r="E1" s="243"/>
      <c r="F1" s="243"/>
      <c r="G1" s="243"/>
      <c r="AG1" t="s">
        <v>157</v>
      </c>
    </row>
    <row r="2" spans="1:60" ht="24.95" customHeight="1" x14ac:dyDescent="0.2">
      <c r="A2" s="143" t="s">
        <v>8</v>
      </c>
      <c r="B2" s="74" t="s">
        <v>45</v>
      </c>
      <c r="C2" s="266" t="s">
        <v>563</v>
      </c>
      <c r="D2" s="245"/>
      <c r="E2" s="245"/>
      <c r="F2" s="245"/>
      <c r="G2" s="246"/>
      <c r="AG2" t="s">
        <v>158</v>
      </c>
    </row>
    <row r="3" spans="1:60" ht="24.95" customHeight="1" x14ac:dyDescent="0.2">
      <c r="A3" s="143" t="s">
        <v>9</v>
      </c>
      <c r="B3" s="74" t="s">
        <v>58</v>
      </c>
      <c r="C3" s="244" t="s">
        <v>59</v>
      </c>
      <c r="D3" s="245"/>
      <c r="E3" s="245"/>
      <c r="F3" s="245"/>
      <c r="G3" s="246"/>
      <c r="AC3" s="89" t="s">
        <v>158</v>
      </c>
      <c r="AG3" t="s">
        <v>160</v>
      </c>
    </row>
    <row r="4" spans="1:60" ht="24.95" customHeight="1" x14ac:dyDescent="0.2">
      <c r="A4" s="144" t="s">
        <v>10</v>
      </c>
      <c r="B4" s="145" t="s">
        <v>56</v>
      </c>
      <c r="C4" s="247" t="s">
        <v>60</v>
      </c>
      <c r="D4" s="248"/>
      <c r="E4" s="248"/>
      <c r="F4" s="248"/>
      <c r="G4" s="249"/>
      <c r="AG4" t="s">
        <v>161</v>
      </c>
    </row>
    <row r="5" spans="1:60" x14ac:dyDescent="0.2">
      <c r="D5" s="142"/>
    </row>
    <row r="6" spans="1:60" ht="38.25" x14ac:dyDescent="0.2">
      <c r="A6" s="147" t="s">
        <v>162</v>
      </c>
      <c r="B6" s="149" t="s">
        <v>163</v>
      </c>
      <c r="C6" s="149" t="s">
        <v>164</v>
      </c>
      <c r="D6" s="148" t="s">
        <v>165</v>
      </c>
      <c r="E6" s="147" t="s">
        <v>166</v>
      </c>
      <c r="F6" s="146" t="s">
        <v>167</v>
      </c>
      <c r="G6" s="147" t="s">
        <v>31</v>
      </c>
      <c r="H6" s="150" t="s">
        <v>32</v>
      </c>
      <c r="I6" s="150" t="s">
        <v>168</v>
      </c>
      <c r="J6" s="150" t="s">
        <v>33</v>
      </c>
      <c r="K6" s="150" t="s">
        <v>169</v>
      </c>
      <c r="L6" s="150" t="s">
        <v>170</v>
      </c>
      <c r="M6" s="150" t="s">
        <v>171</v>
      </c>
      <c r="N6" s="150" t="s">
        <v>172</v>
      </c>
      <c r="O6" s="150" t="s">
        <v>173</v>
      </c>
      <c r="P6" s="150" t="s">
        <v>174</v>
      </c>
      <c r="Q6" s="150" t="s">
        <v>175</v>
      </c>
      <c r="R6" s="150" t="s">
        <v>176</v>
      </c>
      <c r="S6" s="150" t="s">
        <v>177</v>
      </c>
      <c r="T6" s="150" t="s">
        <v>178</v>
      </c>
      <c r="U6" s="150" t="s">
        <v>179</v>
      </c>
      <c r="V6" s="150" t="s">
        <v>180</v>
      </c>
      <c r="W6" s="150" t="s">
        <v>181</v>
      </c>
      <c r="X6" s="150" t="s">
        <v>182</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183</v>
      </c>
      <c r="B8" s="163" t="s">
        <v>116</v>
      </c>
      <c r="C8" s="176" t="s">
        <v>117</v>
      </c>
      <c r="D8" s="164"/>
      <c r="E8" s="165"/>
      <c r="F8" s="166"/>
      <c r="G8" s="166">
        <f>SUMIF(AG9:AG51,"&lt;&gt;NOR",G9:G51)</f>
        <v>0</v>
      </c>
      <c r="H8" s="166"/>
      <c r="I8" s="166">
        <f>SUM(I9:I51)</f>
        <v>0</v>
      </c>
      <c r="J8" s="166"/>
      <c r="K8" s="166">
        <f>SUM(K9:K51)</f>
        <v>0</v>
      </c>
      <c r="L8" s="166"/>
      <c r="M8" s="166">
        <f>SUM(M9:M51)</f>
        <v>0</v>
      </c>
      <c r="N8" s="166"/>
      <c r="O8" s="166">
        <f>SUM(O9:O51)</f>
        <v>5.85</v>
      </c>
      <c r="P8" s="166"/>
      <c r="Q8" s="166">
        <f>SUM(Q9:Q51)</f>
        <v>0</v>
      </c>
      <c r="R8" s="166"/>
      <c r="S8" s="166"/>
      <c r="T8" s="167"/>
      <c r="U8" s="161"/>
      <c r="V8" s="161">
        <f>SUM(V9:V51)</f>
        <v>50.55</v>
      </c>
      <c r="W8" s="161"/>
      <c r="X8" s="161"/>
      <c r="AG8" t="s">
        <v>184</v>
      </c>
    </row>
    <row r="9" spans="1:60" outlineLevel="1" x14ac:dyDescent="0.2">
      <c r="A9" s="168">
        <v>1</v>
      </c>
      <c r="B9" s="169" t="s">
        <v>197</v>
      </c>
      <c r="C9" s="177" t="s">
        <v>198</v>
      </c>
      <c r="D9" s="170" t="s">
        <v>199</v>
      </c>
      <c r="E9" s="171">
        <v>7.68</v>
      </c>
      <c r="F9" s="172"/>
      <c r="G9" s="173">
        <f>ROUND(E9*F9,2)</f>
        <v>0</v>
      </c>
      <c r="H9" s="172"/>
      <c r="I9" s="173">
        <f>ROUND(E9*H9,2)</f>
        <v>0</v>
      </c>
      <c r="J9" s="172"/>
      <c r="K9" s="173">
        <f>ROUND(E9*J9,2)</f>
        <v>0</v>
      </c>
      <c r="L9" s="173">
        <v>21</v>
      </c>
      <c r="M9" s="173">
        <f>G9*(1+L9/100)</f>
        <v>0</v>
      </c>
      <c r="N9" s="173">
        <v>0.76182000000000005</v>
      </c>
      <c r="O9" s="173">
        <f>ROUND(E9*N9,2)</f>
        <v>5.85</v>
      </c>
      <c r="P9" s="173">
        <v>0</v>
      </c>
      <c r="Q9" s="173">
        <f>ROUND(E9*P9,2)</f>
        <v>0</v>
      </c>
      <c r="R9" s="173"/>
      <c r="S9" s="173" t="s">
        <v>188</v>
      </c>
      <c r="T9" s="174" t="s">
        <v>188</v>
      </c>
      <c r="U9" s="160">
        <v>4.04</v>
      </c>
      <c r="V9" s="160">
        <f>ROUND(E9*U9,2)</f>
        <v>31.03</v>
      </c>
      <c r="W9" s="160"/>
      <c r="X9" s="160"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202</v>
      </c>
      <c r="D10" s="181"/>
      <c r="E10" s="182"/>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204</v>
      </c>
      <c r="D11" s="181"/>
      <c r="E11" s="182">
        <v>0.48</v>
      </c>
      <c r="F11" s="160"/>
      <c r="G11" s="160"/>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205</v>
      </c>
      <c r="D12" s="181"/>
      <c r="E12" s="182">
        <v>0.48</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206</v>
      </c>
      <c r="D13" s="181"/>
      <c r="E13" s="182">
        <v>0.48</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207</v>
      </c>
      <c r="D14" s="181"/>
      <c r="E14" s="182">
        <v>0.48</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208</v>
      </c>
      <c r="D15" s="181"/>
      <c r="E15" s="182">
        <v>0.48</v>
      </c>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209</v>
      </c>
      <c r="D16" s="181"/>
      <c r="E16" s="182">
        <v>0.48</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210</v>
      </c>
      <c r="D17" s="181"/>
      <c r="E17" s="182"/>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211</v>
      </c>
      <c r="D18" s="181"/>
      <c r="E18" s="182">
        <v>0.48</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212</v>
      </c>
      <c r="D19" s="181"/>
      <c r="E19" s="182">
        <v>0.48</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213</v>
      </c>
      <c r="D20" s="181"/>
      <c r="E20" s="182">
        <v>0.48</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214</v>
      </c>
      <c r="D21" s="181"/>
      <c r="E21" s="182">
        <v>0.48</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215</v>
      </c>
      <c r="D22" s="181"/>
      <c r="E22" s="182">
        <v>0.48</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216</v>
      </c>
      <c r="D23" s="181"/>
      <c r="E23" s="182">
        <v>0.48</v>
      </c>
      <c r="F23" s="160"/>
      <c r="G23" s="160"/>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217</v>
      </c>
      <c r="D24" s="181"/>
      <c r="E24" s="182"/>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218</v>
      </c>
      <c r="D25" s="181"/>
      <c r="E25" s="182">
        <v>0.48</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219</v>
      </c>
      <c r="D26" s="181"/>
      <c r="E26" s="182">
        <v>0.48</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220</v>
      </c>
      <c r="D27" s="181"/>
      <c r="E27" s="182">
        <v>0.48</v>
      </c>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221</v>
      </c>
      <c r="D28" s="181"/>
      <c r="E28" s="182">
        <v>0.48</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222</v>
      </c>
      <c r="D29" s="181"/>
      <c r="E29" s="182"/>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68">
        <v>2</v>
      </c>
      <c r="B30" s="169" t="s">
        <v>223</v>
      </c>
      <c r="C30" s="177" t="s">
        <v>224</v>
      </c>
      <c r="D30" s="170" t="s">
        <v>225</v>
      </c>
      <c r="E30" s="171">
        <v>16</v>
      </c>
      <c r="F30" s="172"/>
      <c r="G30" s="173">
        <f>ROUND(E30*F30,2)</f>
        <v>0</v>
      </c>
      <c r="H30" s="172"/>
      <c r="I30" s="173">
        <f>ROUND(E30*H30,2)</f>
        <v>0</v>
      </c>
      <c r="J30" s="172"/>
      <c r="K30" s="173">
        <f>ROUND(E30*J30,2)</f>
        <v>0</v>
      </c>
      <c r="L30" s="173">
        <v>21</v>
      </c>
      <c r="M30" s="173">
        <f>G30*(1+L30/100)</f>
        <v>0</v>
      </c>
      <c r="N30" s="173">
        <v>1.6000000000000001E-4</v>
      </c>
      <c r="O30" s="173">
        <f>ROUND(E30*N30,2)</f>
        <v>0</v>
      </c>
      <c r="P30" s="173">
        <v>0</v>
      </c>
      <c r="Q30" s="173">
        <f>ROUND(E30*P30,2)</f>
        <v>0</v>
      </c>
      <c r="R30" s="173"/>
      <c r="S30" s="173" t="s">
        <v>226</v>
      </c>
      <c r="T30" s="174" t="s">
        <v>227</v>
      </c>
      <c r="U30" s="160">
        <v>1.22</v>
      </c>
      <c r="V30" s="160">
        <f>ROUND(E30*U30,2)</f>
        <v>19.52</v>
      </c>
      <c r="W30" s="160"/>
      <c r="X30" s="160"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202</v>
      </c>
      <c r="D31" s="181"/>
      <c r="E31" s="182"/>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228</v>
      </c>
      <c r="D32" s="181"/>
      <c r="E32" s="182">
        <v>1</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229</v>
      </c>
      <c r="D33" s="181"/>
      <c r="E33" s="182">
        <v>1</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230</v>
      </c>
      <c r="D34" s="181"/>
      <c r="E34" s="182">
        <v>1</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231</v>
      </c>
      <c r="D35" s="181"/>
      <c r="E35" s="182">
        <v>1</v>
      </c>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232</v>
      </c>
      <c r="D36" s="181"/>
      <c r="E36" s="182">
        <v>1</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233</v>
      </c>
      <c r="D37" s="181"/>
      <c r="E37" s="182">
        <v>1</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210</v>
      </c>
      <c r="D38" s="181"/>
      <c r="E38" s="182"/>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234</v>
      </c>
      <c r="D39" s="181"/>
      <c r="E39" s="182">
        <v>1</v>
      </c>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235</v>
      </c>
      <c r="D40" s="181"/>
      <c r="E40" s="182">
        <v>1</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236</v>
      </c>
      <c r="D41" s="181"/>
      <c r="E41" s="182">
        <v>1</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203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237</v>
      </c>
      <c r="D42" s="181"/>
      <c r="E42" s="182">
        <v>1</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238</v>
      </c>
      <c r="D43" s="181"/>
      <c r="E43" s="182">
        <v>1</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203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239</v>
      </c>
      <c r="D44" s="181"/>
      <c r="E44" s="182">
        <v>1</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217</v>
      </c>
      <c r="D45" s="181"/>
      <c r="E45" s="18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240</v>
      </c>
      <c r="D46" s="181"/>
      <c r="E46" s="182">
        <v>1</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241</v>
      </c>
      <c r="D47" s="181"/>
      <c r="E47" s="182">
        <v>1</v>
      </c>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242</v>
      </c>
      <c r="D48" s="181"/>
      <c r="E48" s="182">
        <v>1</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243</v>
      </c>
      <c r="D49" s="181"/>
      <c r="E49" s="182">
        <v>1</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222</v>
      </c>
      <c r="D50" s="181"/>
      <c r="E50" s="18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ht="22.5" outlineLevel="1" x14ac:dyDescent="0.2">
      <c r="A51" s="183">
        <v>3</v>
      </c>
      <c r="B51" s="184" t="s">
        <v>244</v>
      </c>
      <c r="C51" s="191" t="s">
        <v>245</v>
      </c>
      <c r="D51" s="185" t="s">
        <v>246</v>
      </c>
      <c r="E51" s="186">
        <v>16</v>
      </c>
      <c r="F51" s="187"/>
      <c r="G51" s="188">
        <f>ROUND(E51*F51,2)</f>
        <v>0</v>
      </c>
      <c r="H51" s="187"/>
      <c r="I51" s="188">
        <f>ROUND(E51*H51,2)</f>
        <v>0</v>
      </c>
      <c r="J51" s="187"/>
      <c r="K51" s="188">
        <f>ROUND(E51*J51,2)</f>
        <v>0</v>
      </c>
      <c r="L51" s="188">
        <v>21</v>
      </c>
      <c r="M51" s="188">
        <f>G51*(1+L51/100)</f>
        <v>0</v>
      </c>
      <c r="N51" s="188">
        <v>0</v>
      </c>
      <c r="O51" s="188">
        <f>ROUND(E51*N51,2)</f>
        <v>0</v>
      </c>
      <c r="P51" s="188">
        <v>0</v>
      </c>
      <c r="Q51" s="188">
        <f>ROUND(E51*P51,2)</f>
        <v>0</v>
      </c>
      <c r="R51" s="188"/>
      <c r="S51" s="188" t="s">
        <v>226</v>
      </c>
      <c r="T51" s="189" t="s">
        <v>189</v>
      </c>
      <c r="U51" s="160">
        <v>0</v>
      </c>
      <c r="V51" s="160">
        <f>ROUND(E51*U51,2)</f>
        <v>0</v>
      </c>
      <c r="W51" s="160"/>
      <c r="X51" s="160" t="s">
        <v>247</v>
      </c>
      <c r="Y51" s="151"/>
      <c r="Z51" s="151"/>
      <c r="AA51" s="151"/>
      <c r="AB51" s="151"/>
      <c r="AC51" s="151"/>
      <c r="AD51" s="151"/>
      <c r="AE51" s="151"/>
      <c r="AF51" s="151"/>
      <c r="AG51" s="151" t="s">
        <v>248</v>
      </c>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2" t="s">
        <v>183</v>
      </c>
      <c r="B52" s="163" t="s">
        <v>118</v>
      </c>
      <c r="C52" s="176" t="s">
        <v>119</v>
      </c>
      <c r="D52" s="164"/>
      <c r="E52" s="165"/>
      <c r="F52" s="166"/>
      <c r="G52" s="166">
        <f>SUMIF(AG53:AG140,"&lt;&gt;NOR",G53:G140)</f>
        <v>0</v>
      </c>
      <c r="H52" s="166"/>
      <c r="I52" s="166">
        <f>SUM(I53:I140)</f>
        <v>0</v>
      </c>
      <c r="J52" s="166"/>
      <c r="K52" s="166">
        <f>SUM(K53:K140)</f>
        <v>0</v>
      </c>
      <c r="L52" s="166"/>
      <c r="M52" s="166">
        <f>SUM(M53:M140)</f>
        <v>0</v>
      </c>
      <c r="N52" s="166"/>
      <c r="O52" s="166">
        <f>SUM(O53:O140)</f>
        <v>5.2499999999999991</v>
      </c>
      <c r="P52" s="166"/>
      <c r="Q52" s="166">
        <f>SUM(Q53:Q140)</f>
        <v>0</v>
      </c>
      <c r="R52" s="166"/>
      <c r="S52" s="166"/>
      <c r="T52" s="167"/>
      <c r="U52" s="161"/>
      <c r="V52" s="161">
        <f>SUM(V53:V140)</f>
        <v>131.34</v>
      </c>
      <c r="W52" s="161"/>
      <c r="X52" s="161"/>
      <c r="AG52" t="s">
        <v>184</v>
      </c>
    </row>
    <row r="53" spans="1:60" outlineLevel="1" x14ac:dyDescent="0.2">
      <c r="A53" s="168">
        <v>4</v>
      </c>
      <c r="B53" s="169" t="s">
        <v>249</v>
      </c>
      <c r="C53" s="177" t="s">
        <v>250</v>
      </c>
      <c r="D53" s="170" t="s">
        <v>225</v>
      </c>
      <c r="E53" s="171">
        <v>365</v>
      </c>
      <c r="F53" s="172"/>
      <c r="G53" s="173">
        <f>ROUND(E53*F53,2)</f>
        <v>0</v>
      </c>
      <c r="H53" s="172"/>
      <c r="I53" s="173">
        <f>ROUND(E53*H53,2)</f>
        <v>0</v>
      </c>
      <c r="J53" s="172"/>
      <c r="K53" s="173">
        <f>ROUND(E53*J53,2)</f>
        <v>0</v>
      </c>
      <c r="L53" s="173">
        <v>21</v>
      </c>
      <c r="M53" s="173">
        <f>G53*(1+L53/100)</f>
        <v>0</v>
      </c>
      <c r="N53" s="173">
        <v>4.0000000000000003E-5</v>
      </c>
      <c r="O53" s="173">
        <f>ROUND(E53*N53,2)</f>
        <v>0.01</v>
      </c>
      <c r="P53" s="173">
        <v>0</v>
      </c>
      <c r="Q53" s="173">
        <f>ROUND(E53*P53,2)</f>
        <v>0</v>
      </c>
      <c r="R53" s="173"/>
      <c r="S53" s="173" t="s">
        <v>188</v>
      </c>
      <c r="T53" s="174" t="s">
        <v>188</v>
      </c>
      <c r="U53" s="160">
        <v>0.08</v>
      </c>
      <c r="V53" s="160">
        <f>ROUND(E53*U53,2)</f>
        <v>29.2</v>
      </c>
      <c r="W53" s="160"/>
      <c r="X53" s="160" t="s">
        <v>200</v>
      </c>
      <c r="Y53" s="151"/>
      <c r="Z53" s="151"/>
      <c r="AA53" s="151"/>
      <c r="AB53" s="151"/>
      <c r="AC53" s="151"/>
      <c r="AD53" s="151"/>
      <c r="AE53" s="151"/>
      <c r="AF53" s="151"/>
      <c r="AG53" s="151" t="s">
        <v>201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202</v>
      </c>
      <c r="D54" s="181"/>
      <c r="E54" s="182"/>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251</v>
      </c>
      <c r="D55" s="181"/>
      <c r="E55" s="182">
        <v>20</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252</v>
      </c>
      <c r="D56" s="181"/>
      <c r="E56" s="182">
        <v>20</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253</v>
      </c>
      <c r="D57" s="181"/>
      <c r="E57" s="182">
        <v>20</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254</v>
      </c>
      <c r="D58" s="181"/>
      <c r="E58" s="182">
        <v>20</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255</v>
      </c>
      <c r="D59" s="181"/>
      <c r="E59" s="182">
        <v>20</v>
      </c>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256</v>
      </c>
      <c r="D60" s="181"/>
      <c r="E60" s="182">
        <v>20</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210</v>
      </c>
      <c r="D61" s="181"/>
      <c r="E61" s="182"/>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257</v>
      </c>
      <c r="D62" s="181"/>
      <c r="E62" s="182">
        <v>20</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258</v>
      </c>
      <c r="D63" s="181"/>
      <c r="E63" s="182">
        <v>20</v>
      </c>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259</v>
      </c>
      <c r="D64" s="181"/>
      <c r="E64" s="182">
        <v>60</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260</v>
      </c>
      <c r="D65" s="181"/>
      <c r="E65" s="182">
        <v>20</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0" t="s">
        <v>261</v>
      </c>
      <c r="D66" s="181"/>
      <c r="E66" s="182">
        <v>20</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203</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262</v>
      </c>
      <c r="D67" s="181"/>
      <c r="E67" s="182">
        <v>20</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217</v>
      </c>
      <c r="D68" s="181"/>
      <c r="E68" s="182"/>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263</v>
      </c>
      <c r="D69" s="181"/>
      <c r="E69" s="182">
        <v>20</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264</v>
      </c>
      <c r="D70" s="181"/>
      <c r="E70" s="182">
        <v>20</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265</v>
      </c>
      <c r="D71" s="181"/>
      <c r="E71" s="182">
        <v>20</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266</v>
      </c>
      <c r="D72" s="181"/>
      <c r="E72" s="182">
        <v>20</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267</v>
      </c>
      <c r="D73" s="181"/>
      <c r="E73" s="182">
        <v>5</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68">
        <v>5</v>
      </c>
      <c r="B74" s="169" t="s">
        <v>268</v>
      </c>
      <c r="C74" s="177" t="s">
        <v>269</v>
      </c>
      <c r="D74" s="170" t="s">
        <v>246</v>
      </c>
      <c r="E74" s="171">
        <v>84.203999999999994</v>
      </c>
      <c r="F74" s="172"/>
      <c r="G74" s="173">
        <f>ROUND(E74*F74,2)</f>
        <v>0</v>
      </c>
      <c r="H74" s="172"/>
      <c r="I74" s="173">
        <f>ROUND(E74*H74,2)</f>
        <v>0</v>
      </c>
      <c r="J74" s="172"/>
      <c r="K74" s="173">
        <f>ROUND(E74*J74,2)</f>
        <v>0</v>
      </c>
      <c r="L74" s="173">
        <v>21</v>
      </c>
      <c r="M74" s="173">
        <f>G74*(1+L74/100)</f>
        <v>0</v>
      </c>
      <c r="N74" s="173">
        <v>4.3049999999999998E-2</v>
      </c>
      <c r="O74" s="173">
        <f>ROUND(E74*N74,2)</f>
        <v>3.62</v>
      </c>
      <c r="P74" s="173">
        <v>0</v>
      </c>
      <c r="Q74" s="173">
        <f>ROUND(E74*P74,2)</f>
        <v>0</v>
      </c>
      <c r="R74" s="173"/>
      <c r="S74" s="173" t="s">
        <v>188</v>
      </c>
      <c r="T74" s="174" t="s">
        <v>188</v>
      </c>
      <c r="U74" s="160">
        <v>0.88</v>
      </c>
      <c r="V74" s="160">
        <f>ROUND(E74*U74,2)</f>
        <v>74.099999999999994</v>
      </c>
      <c r="W74" s="160"/>
      <c r="X74" s="160" t="s">
        <v>200</v>
      </c>
      <c r="Y74" s="151"/>
      <c r="Z74" s="151"/>
      <c r="AA74" s="151"/>
      <c r="AB74" s="151"/>
      <c r="AC74" s="151"/>
      <c r="AD74" s="151"/>
      <c r="AE74" s="151"/>
      <c r="AF74" s="151"/>
      <c r="AG74" s="151" t="s">
        <v>201</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202</v>
      </c>
      <c r="D75" s="181"/>
      <c r="E75" s="182"/>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270</v>
      </c>
      <c r="D76" s="181"/>
      <c r="E76" s="182">
        <v>2.2400000000000002</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ht="22.5" outlineLevel="1" x14ac:dyDescent="0.2">
      <c r="A77" s="158"/>
      <c r="B77" s="159"/>
      <c r="C77" s="190" t="s">
        <v>271</v>
      </c>
      <c r="D77" s="181"/>
      <c r="E77" s="182">
        <v>16.384</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203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272</v>
      </c>
      <c r="D78" s="181"/>
      <c r="E78" s="182">
        <v>2.7</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273</v>
      </c>
      <c r="D79" s="181"/>
      <c r="E79" s="182">
        <v>1.92</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274</v>
      </c>
      <c r="D80" s="181"/>
      <c r="E80" s="182">
        <v>2.2400000000000002</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275</v>
      </c>
      <c r="D81" s="181"/>
      <c r="E81" s="182">
        <v>1.76</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210</v>
      </c>
      <c r="D82" s="181"/>
      <c r="E82" s="18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276</v>
      </c>
      <c r="D83" s="181"/>
      <c r="E83" s="182">
        <v>2.88</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277</v>
      </c>
      <c r="D84" s="181"/>
      <c r="E84" s="182">
        <v>2.4</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203</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ht="33.75" outlineLevel="1" x14ac:dyDescent="0.2">
      <c r="A85" s="158"/>
      <c r="B85" s="159"/>
      <c r="C85" s="190" t="s">
        <v>278</v>
      </c>
      <c r="D85" s="181"/>
      <c r="E85" s="182">
        <v>23.391999999999999</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90" t="s">
        <v>279</v>
      </c>
      <c r="D86" s="181"/>
      <c r="E86" s="182">
        <v>4.4800000000000004</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203</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280</v>
      </c>
      <c r="D87" s="181"/>
      <c r="E87" s="182">
        <v>4.8</v>
      </c>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281</v>
      </c>
      <c r="D88" s="181"/>
      <c r="E88" s="182">
        <v>1.92</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282</v>
      </c>
      <c r="D89" s="181"/>
      <c r="E89" s="182">
        <v>4.16</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283</v>
      </c>
      <c r="D90" s="181"/>
      <c r="E90" s="182">
        <v>1.92</v>
      </c>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90" t="s">
        <v>217</v>
      </c>
      <c r="D91" s="181"/>
      <c r="E91" s="182"/>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203</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284</v>
      </c>
      <c r="D92" s="181"/>
      <c r="E92" s="182">
        <v>2.56</v>
      </c>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0" t="s">
        <v>285</v>
      </c>
      <c r="D93" s="181"/>
      <c r="E93" s="182">
        <v>2.4</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203</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286</v>
      </c>
      <c r="D94" s="181"/>
      <c r="E94" s="182">
        <v>4.048</v>
      </c>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287</v>
      </c>
      <c r="D95" s="181"/>
      <c r="E95" s="182">
        <v>2</v>
      </c>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222</v>
      </c>
      <c r="D96" s="181"/>
      <c r="E96" s="182"/>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ht="22.5" outlineLevel="1" x14ac:dyDescent="0.2">
      <c r="A97" s="168">
        <v>6</v>
      </c>
      <c r="B97" s="169" t="s">
        <v>288</v>
      </c>
      <c r="C97" s="177" t="s">
        <v>289</v>
      </c>
      <c r="D97" s="170" t="s">
        <v>290</v>
      </c>
      <c r="E97" s="171">
        <v>33</v>
      </c>
      <c r="F97" s="172"/>
      <c r="G97" s="173">
        <f>ROUND(E97*F97,2)</f>
        <v>0</v>
      </c>
      <c r="H97" s="172"/>
      <c r="I97" s="173">
        <f>ROUND(E97*H97,2)</f>
        <v>0</v>
      </c>
      <c r="J97" s="172"/>
      <c r="K97" s="173">
        <f>ROUND(E97*J97,2)</f>
        <v>0</v>
      </c>
      <c r="L97" s="173">
        <v>21</v>
      </c>
      <c r="M97" s="173">
        <f>G97*(1+L97/100)</f>
        <v>0</v>
      </c>
      <c r="N97" s="173">
        <v>3.7130000000000003E-2</v>
      </c>
      <c r="O97" s="173">
        <f>ROUND(E97*N97,2)</f>
        <v>1.23</v>
      </c>
      <c r="P97" s="173">
        <v>0</v>
      </c>
      <c r="Q97" s="173">
        <f>ROUND(E97*P97,2)</f>
        <v>0</v>
      </c>
      <c r="R97" s="173"/>
      <c r="S97" s="173" t="s">
        <v>188</v>
      </c>
      <c r="T97" s="174" t="s">
        <v>188</v>
      </c>
      <c r="U97" s="160">
        <v>0.28999999999999998</v>
      </c>
      <c r="V97" s="160">
        <f>ROUND(E97*U97,2)</f>
        <v>9.57</v>
      </c>
      <c r="W97" s="160"/>
      <c r="X97" s="160" t="s">
        <v>200</v>
      </c>
      <c r="Y97" s="151"/>
      <c r="Z97" s="151"/>
      <c r="AA97" s="151"/>
      <c r="AB97" s="151"/>
      <c r="AC97" s="151"/>
      <c r="AD97" s="151"/>
      <c r="AE97" s="151"/>
      <c r="AF97" s="151"/>
      <c r="AG97" s="151" t="s">
        <v>201</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202</v>
      </c>
      <c r="D98" s="181"/>
      <c r="E98" s="182"/>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228</v>
      </c>
      <c r="D99" s="181"/>
      <c r="E99" s="182">
        <v>1</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229</v>
      </c>
      <c r="D100" s="181"/>
      <c r="E100" s="182">
        <v>1</v>
      </c>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230</v>
      </c>
      <c r="D101" s="181"/>
      <c r="E101" s="182">
        <v>1</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231</v>
      </c>
      <c r="D102" s="181"/>
      <c r="E102" s="182">
        <v>1</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232</v>
      </c>
      <c r="D103" s="181"/>
      <c r="E103" s="182">
        <v>1</v>
      </c>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233</v>
      </c>
      <c r="D104" s="181"/>
      <c r="E104" s="182">
        <v>1</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210</v>
      </c>
      <c r="D105" s="181"/>
      <c r="E105" s="182"/>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234</v>
      </c>
      <c r="D106" s="181"/>
      <c r="E106" s="182">
        <v>1</v>
      </c>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235</v>
      </c>
      <c r="D107" s="181"/>
      <c r="E107" s="182">
        <v>1</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291</v>
      </c>
      <c r="D108" s="181"/>
      <c r="E108" s="182">
        <v>18</v>
      </c>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203</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237</v>
      </c>
      <c r="D109" s="181"/>
      <c r="E109" s="182">
        <v>1</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238</v>
      </c>
      <c r="D110" s="181"/>
      <c r="E110" s="182">
        <v>1</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239</v>
      </c>
      <c r="D111" s="181"/>
      <c r="E111" s="182">
        <v>1</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217</v>
      </c>
      <c r="D112" s="181"/>
      <c r="E112" s="182"/>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240</v>
      </c>
      <c r="D113" s="181"/>
      <c r="E113" s="182">
        <v>1</v>
      </c>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90" t="s">
        <v>241</v>
      </c>
      <c r="D114" s="181"/>
      <c r="E114" s="182">
        <v>1</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203</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242</v>
      </c>
      <c r="D115" s="181"/>
      <c r="E115" s="182">
        <v>1</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243</v>
      </c>
      <c r="D116" s="181"/>
      <c r="E116" s="182">
        <v>1</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222</v>
      </c>
      <c r="D117" s="181"/>
      <c r="E117" s="18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ht="22.5" outlineLevel="1" x14ac:dyDescent="0.2">
      <c r="A118" s="168">
        <v>7</v>
      </c>
      <c r="B118" s="169" t="s">
        <v>292</v>
      </c>
      <c r="C118" s="177" t="s">
        <v>293</v>
      </c>
      <c r="D118" s="170" t="s">
        <v>225</v>
      </c>
      <c r="E118" s="171">
        <v>108.64</v>
      </c>
      <c r="F118" s="172"/>
      <c r="G118" s="173">
        <f>ROUND(E118*F118,2)</f>
        <v>0</v>
      </c>
      <c r="H118" s="172"/>
      <c r="I118" s="173">
        <f>ROUND(E118*H118,2)</f>
        <v>0</v>
      </c>
      <c r="J118" s="172"/>
      <c r="K118" s="173">
        <f>ROUND(E118*J118,2)</f>
        <v>0</v>
      </c>
      <c r="L118" s="173">
        <v>21</v>
      </c>
      <c r="M118" s="173">
        <f>G118*(1+L118/100)</f>
        <v>0</v>
      </c>
      <c r="N118" s="173">
        <v>3.5500000000000002E-3</v>
      </c>
      <c r="O118" s="173">
        <f>ROUND(E118*N118,2)</f>
        <v>0.39</v>
      </c>
      <c r="P118" s="173">
        <v>0</v>
      </c>
      <c r="Q118" s="173">
        <f>ROUND(E118*P118,2)</f>
        <v>0</v>
      </c>
      <c r="R118" s="173"/>
      <c r="S118" s="173" t="s">
        <v>188</v>
      </c>
      <c r="T118" s="174" t="s">
        <v>188</v>
      </c>
      <c r="U118" s="160">
        <v>0.17</v>
      </c>
      <c r="V118" s="160">
        <f>ROUND(E118*U118,2)</f>
        <v>18.47</v>
      </c>
      <c r="W118" s="160"/>
      <c r="X118" s="160" t="s">
        <v>200</v>
      </c>
      <c r="Y118" s="151"/>
      <c r="Z118" s="151"/>
      <c r="AA118" s="151"/>
      <c r="AB118" s="151"/>
      <c r="AC118" s="151"/>
      <c r="AD118" s="151"/>
      <c r="AE118" s="151"/>
      <c r="AF118" s="151"/>
      <c r="AG118" s="151" t="s">
        <v>201</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202</v>
      </c>
      <c r="D119" s="181"/>
      <c r="E119" s="182"/>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294</v>
      </c>
      <c r="D120" s="181"/>
      <c r="E120" s="182">
        <v>5</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295</v>
      </c>
      <c r="D121" s="181"/>
      <c r="E121" s="182">
        <v>13.44</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296</v>
      </c>
      <c r="D122" s="181"/>
      <c r="E122" s="182">
        <v>5</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297</v>
      </c>
      <c r="D123" s="181"/>
      <c r="E123" s="182">
        <v>5</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203</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298</v>
      </c>
      <c r="D124" s="181"/>
      <c r="E124" s="182">
        <v>5</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299</v>
      </c>
      <c r="D125" s="181"/>
      <c r="E125" s="182">
        <v>5</v>
      </c>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203</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210</v>
      </c>
      <c r="D126" s="181"/>
      <c r="E126" s="182"/>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0" t="s">
        <v>300</v>
      </c>
      <c r="D127" s="181"/>
      <c r="E127" s="182">
        <v>5</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203</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301</v>
      </c>
      <c r="D128" s="181"/>
      <c r="E128" s="182">
        <v>5</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302</v>
      </c>
      <c r="D129" s="181"/>
      <c r="E129" s="182">
        <v>9</v>
      </c>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203</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303</v>
      </c>
      <c r="D130" s="181"/>
      <c r="E130" s="182">
        <v>13</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304</v>
      </c>
      <c r="D131" s="181"/>
      <c r="E131" s="182">
        <v>3.2</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203</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90" t="s">
        <v>305</v>
      </c>
      <c r="D132" s="181"/>
      <c r="E132" s="182">
        <v>5</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203</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306</v>
      </c>
      <c r="D133" s="181"/>
      <c r="E133" s="182">
        <v>5</v>
      </c>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307</v>
      </c>
      <c r="D134" s="181"/>
      <c r="E134" s="182">
        <v>5</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217</v>
      </c>
      <c r="D135" s="181"/>
      <c r="E135" s="182"/>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203</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308</v>
      </c>
      <c r="D136" s="181"/>
      <c r="E136" s="182">
        <v>5</v>
      </c>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309</v>
      </c>
      <c r="D137" s="181"/>
      <c r="E137" s="182">
        <v>5</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310</v>
      </c>
      <c r="D138" s="181"/>
      <c r="E138" s="182">
        <v>5</v>
      </c>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203</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311</v>
      </c>
      <c r="D139" s="181"/>
      <c r="E139" s="182">
        <v>5</v>
      </c>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203</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222</v>
      </c>
      <c r="D140" s="181"/>
      <c r="E140" s="182"/>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x14ac:dyDescent="0.2">
      <c r="A141" s="162" t="s">
        <v>183</v>
      </c>
      <c r="B141" s="163" t="s">
        <v>120</v>
      </c>
      <c r="C141" s="176" t="s">
        <v>121</v>
      </c>
      <c r="D141" s="164"/>
      <c r="E141" s="165"/>
      <c r="F141" s="166"/>
      <c r="G141" s="166">
        <f>SUMIF(AG142:AG143,"&lt;&gt;NOR",G142:G143)</f>
        <v>0</v>
      </c>
      <c r="H141" s="166"/>
      <c r="I141" s="166">
        <f>SUM(I142:I143)</f>
        <v>0</v>
      </c>
      <c r="J141" s="166"/>
      <c r="K141" s="166">
        <f>SUM(K142:K143)</f>
        <v>0</v>
      </c>
      <c r="L141" s="166"/>
      <c r="M141" s="166">
        <f>SUM(M142:M143)</f>
        <v>0</v>
      </c>
      <c r="N141" s="166"/>
      <c r="O141" s="166">
        <f>SUM(O142:O143)</f>
        <v>0.72</v>
      </c>
      <c r="P141" s="166"/>
      <c r="Q141" s="166">
        <f>SUM(Q142:Q143)</f>
        <v>0</v>
      </c>
      <c r="R141" s="166"/>
      <c r="S141" s="166"/>
      <c r="T141" s="167"/>
      <c r="U141" s="161"/>
      <c r="V141" s="161">
        <f>SUM(V142:V143)</f>
        <v>1.34</v>
      </c>
      <c r="W141" s="161"/>
      <c r="X141" s="161"/>
      <c r="AG141" t="s">
        <v>184</v>
      </c>
    </row>
    <row r="142" spans="1:60" outlineLevel="1" x14ac:dyDescent="0.2">
      <c r="A142" s="168">
        <v>8</v>
      </c>
      <c r="B142" s="169" t="s">
        <v>312</v>
      </c>
      <c r="C142" s="177" t="s">
        <v>313</v>
      </c>
      <c r="D142" s="170" t="s">
        <v>199</v>
      </c>
      <c r="E142" s="171">
        <v>0.28799999999999998</v>
      </c>
      <c r="F142" s="172"/>
      <c r="G142" s="173">
        <f>ROUND(E142*F142,2)</f>
        <v>0</v>
      </c>
      <c r="H142" s="172"/>
      <c r="I142" s="173">
        <f>ROUND(E142*H142,2)</f>
        <v>0</v>
      </c>
      <c r="J142" s="172"/>
      <c r="K142" s="173">
        <f>ROUND(E142*J142,2)</f>
        <v>0</v>
      </c>
      <c r="L142" s="173">
        <v>21</v>
      </c>
      <c r="M142" s="173">
        <f>G142*(1+L142/100)</f>
        <v>0</v>
      </c>
      <c r="N142" s="173">
        <v>2.5</v>
      </c>
      <c r="O142" s="173">
        <f>ROUND(E142*N142,2)</f>
        <v>0.72</v>
      </c>
      <c r="P142" s="173">
        <v>0</v>
      </c>
      <c r="Q142" s="173">
        <f>ROUND(E142*P142,2)</f>
        <v>0</v>
      </c>
      <c r="R142" s="173"/>
      <c r="S142" s="173" t="s">
        <v>188</v>
      </c>
      <c r="T142" s="174" t="s">
        <v>188</v>
      </c>
      <c r="U142" s="160">
        <v>4.66</v>
      </c>
      <c r="V142" s="160">
        <f>ROUND(E142*U142,2)</f>
        <v>1.34</v>
      </c>
      <c r="W142" s="160"/>
      <c r="X142" s="160" t="s">
        <v>200</v>
      </c>
      <c r="Y142" s="151"/>
      <c r="Z142" s="151"/>
      <c r="AA142" s="151"/>
      <c r="AB142" s="151"/>
      <c r="AC142" s="151"/>
      <c r="AD142" s="151"/>
      <c r="AE142" s="151"/>
      <c r="AF142" s="151"/>
      <c r="AG142" s="151" t="s">
        <v>201</v>
      </c>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0" t="s">
        <v>314</v>
      </c>
      <c r="D143" s="181"/>
      <c r="E143" s="182">
        <v>0.28799999999999998</v>
      </c>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203</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x14ac:dyDescent="0.2">
      <c r="A144" s="162" t="s">
        <v>183</v>
      </c>
      <c r="B144" s="163" t="s">
        <v>124</v>
      </c>
      <c r="C144" s="176" t="s">
        <v>125</v>
      </c>
      <c r="D144" s="164"/>
      <c r="E144" s="165"/>
      <c r="F144" s="166"/>
      <c r="G144" s="166">
        <f>SUMIF(AG145:AG146,"&lt;&gt;NOR",G145:G146)</f>
        <v>0</v>
      </c>
      <c r="H144" s="166"/>
      <c r="I144" s="166">
        <f>SUM(I145:I146)</f>
        <v>0</v>
      </c>
      <c r="J144" s="166"/>
      <c r="K144" s="166">
        <f>SUM(K145:K146)</f>
        <v>0</v>
      </c>
      <c r="L144" s="166"/>
      <c r="M144" s="166">
        <f>SUM(M145:M146)</f>
        <v>0</v>
      </c>
      <c r="N144" s="166"/>
      <c r="O144" s="166">
        <f>SUM(O145:O146)</f>
        <v>0.05</v>
      </c>
      <c r="P144" s="166"/>
      <c r="Q144" s="166">
        <f>SUM(Q145:Q146)</f>
        <v>0</v>
      </c>
      <c r="R144" s="166"/>
      <c r="S144" s="166"/>
      <c r="T144" s="167"/>
      <c r="U144" s="161"/>
      <c r="V144" s="161">
        <f>SUM(V145:V146)</f>
        <v>7.14</v>
      </c>
      <c r="W144" s="161"/>
      <c r="X144" s="161"/>
      <c r="AG144" t="s">
        <v>184</v>
      </c>
    </row>
    <row r="145" spans="1:60" outlineLevel="1" x14ac:dyDescent="0.2">
      <c r="A145" s="168">
        <v>9</v>
      </c>
      <c r="B145" s="169" t="s">
        <v>315</v>
      </c>
      <c r="C145" s="177" t="s">
        <v>316</v>
      </c>
      <c r="D145" s="170" t="s">
        <v>225</v>
      </c>
      <c r="E145" s="171">
        <v>34</v>
      </c>
      <c r="F145" s="172"/>
      <c r="G145" s="173">
        <f>ROUND(E145*F145,2)</f>
        <v>0</v>
      </c>
      <c r="H145" s="172"/>
      <c r="I145" s="173">
        <f>ROUND(E145*H145,2)</f>
        <v>0</v>
      </c>
      <c r="J145" s="172"/>
      <c r="K145" s="173">
        <f>ROUND(E145*J145,2)</f>
        <v>0</v>
      </c>
      <c r="L145" s="173">
        <v>21</v>
      </c>
      <c r="M145" s="173">
        <f>G145*(1+L145/100)</f>
        <v>0</v>
      </c>
      <c r="N145" s="173">
        <v>1.58E-3</v>
      </c>
      <c r="O145" s="173">
        <f>ROUND(E145*N145,2)</f>
        <v>0.05</v>
      </c>
      <c r="P145" s="173">
        <v>0</v>
      </c>
      <c r="Q145" s="173">
        <f>ROUND(E145*P145,2)</f>
        <v>0</v>
      </c>
      <c r="R145" s="173"/>
      <c r="S145" s="173" t="s">
        <v>188</v>
      </c>
      <c r="T145" s="174" t="s">
        <v>188</v>
      </c>
      <c r="U145" s="160">
        <v>0.21</v>
      </c>
      <c r="V145" s="160">
        <f>ROUND(E145*U145,2)</f>
        <v>7.14</v>
      </c>
      <c r="W145" s="160"/>
      <c r="X145" s="160" t="s">
        <v>200</v>
      </c>
      <c r="Y145" s="151"/>
      <c r="Z145" s="151"/>
      <c r="AA145" s="151"/>
      <c r="AB145" s="151"/>
      <c r="AC145" s="151"/>
      <c r="AD145" s="151"/>
      <c r="AE145" s="151"/>
      <c r="AF145" s="151"/>
      <c r="AG145" s="151" t="s">
        <v>201</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90" t="s">
        <v>317</v>
      </c>
      <c r="D146" s="181"/>
      <c r="E146" s="182">
        <v>34</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203</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ht="25.5" x14ac:dyDescent="0.2">
      <c r="A147" s="162" t="s">
        <v>183</v>
      </c>
      <c r="B147" s="163" t="s">
        <v>126</v>
      </c>
      <c r="C147" s="176" t="s">
        <v>127</v>
      </c>
      <c r="D147" s="164"/>
      <c r="E147" s="165"/>
      <c r="F147" s="166"/>
      <c r="G147" s="166">
        <f>SUMIF(AG148:AG171,"&lt;&gt;NOR",G148:G171)</f>
        <v>0</v>
      </c>
      <c r="H147" s="166"/>
      <c r="I147" s="166">
        <f>SUM(I148:I171)</f>
        <v>0</v>
      </c>
      <c r="J147" s="166"/>
      <c r="K147" s="166">
        <f>SUM(K148:K171)</f>
        <v>0</v>
      </c>
      <c r="L147" s="166"/>
      <c r="M147" s="166">
        <f>SUM(M148:M171)</f>
        <v>0</v>
      </c>
      <c r="N147" s="166"/>
      <c r="O147" s="166">
        <f>SUM(O148:O171)</f>
        <v>0.01</v>
      </c>
      <c r="P147" s="166"/>
      <c r="Q147" s="166">
        <f>SUM(Q148:Q171)</f>
        <v>0</v>
      </c>
      <c r="R147" s="166"/>
      <c r="S147" s="166"/>
      <c r="T147" s="167"/>
      <c r="U147" s="161"/>
      <c r="V147" s="161">
        <f>SUM(V148:V171)</f>
        <v>43.4</v>
      </c>
      <c r="W147" s="161"/>
      <c r="X147" s="161"/>
      <c r="AG147" t="s">
        <v>184</v>
      </c>
    </row>
    <row r="148" spans="1:60" outlineLevel="1" x14ac:dyDescent="0.2">
      <c r="A148" s="168">
        <v>10</v>
      </c>
      <c r="B148" s="169" t="s">
        <v>318</v>
      </c>
      <c r="C148" s="177" t="s">
        <v>319</v>
      </c>
      <c r="D148" s="170" t="s">
        <v>225</v>
      </c>
      <c r="E148" s="171">
        <v>140</v>
      </c>
      <c r="F148" s="172"/>
      <c r="G148" s="173">
        <f>ROUND(E148*F148,2)</f>
        <v>0</v>
      </c>
      <c r="H148" s="172"/>
      <c r="I148" s="173">
        <f>ROUND(E148*H148,2)</f>
        <v>0</v>
      </c>
      <c r="J148" s="172"/>
      <c r="K148" s="173">
        <f>ROUND(E148*J148,2)</f>
        <v>0</v>
      </c>
      <c r="L148" s="173">
        <v>21</v>
      </c>
      <c r="M148" s="173">
        <f>G148*(1+L148/100)</f>
        <v>0</v>
      </c>
      <c r="N148" s="173">
        <v>4.0000000000000003E-5</v>
      </c>
      <c r="O148" s="173">
        <f>ROUND(E148*N148,2)</f>
        <v>0.01</v>
      </c>
      <c r="P148" s="173">
        <v>0</v>
      </c>
      <c r="Q148" s="173">
        <f>ROUND(E148*P148,2)</f>
        <v>0</v>
      </c>
      <c r="R148" s="173"/>
      <c r="S148" s="173" t="s">
        <v>188</v>
      </c>
      <c r="T148" s="174" t="s">
        <v>188</v>
      </c>
      <c r="U148" s="160">
        <v>0.31</v>
      </c>
      <c r="V148" s="160">
        <f>ROUND(E148*U148,2)</f>
        <v>43.4</v>
      </c>
      <c r="W148" s="160"/>
      <c r="X148" s="160" t="s">
        <v>200</v>
      </c>
      <c r="Y148" s="151"/>
      <c r="Z148" s="151"/>
      <c r="AA148" s="151"/>
      <c r="AB148" s="151"/>
      <c r="AC148" s="151"/>
      <c r="AD148" s="151"/>
      <c r="AE148" s="151"/>
      <c r="AF148" s="151"/>
      <c r="AG148" s="151" t="s">
        <v>201</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202</v>
      </c>
      <c r="D149" s="181"/>
      <c r="E149" s="182"/>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203</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294</v>
      </c>
      <c r="D150" s="181"/>
      <c r="E150" s="182">
        <v>5</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90" t="s">
        <v>320</v>
      </c>
      <c r="D151" s="181"/>
      <c r="E151" s="182">
        <v>5</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203</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296</v>
      </c>
      <c r="D152" s="181"/>
      <c r="E152" s="182">
        <v>5</v>
      </c>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297</v>
      </c>
      <c r="D153" s="181"/>
      <c r="E153" s="182">
        <v>5</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203</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298</v>
      </c>
      <c r="D154" s="181"/>
      <c r="E154" s="182">
        <v>5</v>
      </c>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90" t="s">
        <v>299</v>
      </c>
      <c r="D155" s="181"/>
      <c r="E155" s="182">
        <v>5</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203</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210</v>
      </c>
      <c r="D156" s="181"/>
      <c r="E156" s="18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300</v>
      </c>
      <c r="D157" s="181"/>
      <c r="E157" s="182">
        <v>5</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203</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301</v>
      </c>
      <c r="D158" s="181"/>
      <c r="E158" s="182">
        <v>5</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203</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90" t="s">
        <v>321</v>
      </c>
      <c r="D159" s="181"/>
      <c r="E159" s="182">
        <v>63</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203</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90" t="s">
        <v>322</v>
      </c>
      <c r="D160" s="181"/>
      <c r="E160" s="182"/>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203</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322</v>
      </c>
      <c r="D161" s="181"/>
      <c r="E161" s="182"/>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305</v>
      </c>
      <c r="D162" s="181"/>
      <c r="E162" s="182">
        <v>5</v>
      </c>
      <c r="F162" s="160"/>
      <c r="G162" s="160"/>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203</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306</v>
      </c>
      <c r="D163" s="181"/>
      <c r="E163" s="182">
        <v>5</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203</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307</v>
      </c>
      <c r="D164" s="181"/>
      <c r="E164" s="182">
        <v>5</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203</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217</v>
      </c>
      <c r="D165" s="181"/>
      <c r="E165" s="182"/>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90" t="s">
        <v>308</v>
      </c>
      <c r="D166" s="181"/>
      <c r="E166" s="182">
        <v>5</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203</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309</v>
      </c>
      <c r="D167" s="181"/>
      <c r="E167" s="182">
        <v>5</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310</v>
      </c>
      <c r="D168" s="181"/>
      <c r="E168" s="182">
        <v>5</v>
      </c>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203</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311</v>
      </c>
      <c r="D169" s="181"/>
      <c r="E169" s="182">
        <v>5</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323</v>
      </c>
      <c r="D170" s="181"/>
      <c r="E170" s="182">
        <v>2</v>
      </c>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203</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ht="22.5" outlineLevel="1" x14ac:dyDescent="0.2">
      <c r="A171" s="183">
        <v>11</v>
      </c>
      <c r="B171" s="184" t="s">
        <v>324</v>
      </c>
      <c r="C171" s="191" t="s">
        <v>325</v>
      </c>
      <c r="D171" s="185" t="s">
        <v>326</v>
      </c>
      <c r="E171" s="186">
        <v>40</v>
      </c>
      <c r="F171" s="187"/>
      <c r="G171" s="188">
        <f>ROUND(E171*F171,2)</f>
        <v>0</v>
      </c>
      <c r="H171" s="187"/>
      <c r="I171" s="188">
        <f>ROUND(E171*H171,2)</f>
        <v>0</v>
      </c>
      <c r="J171" s="187"/>
      <c r="K171" s="188">
        <f>ROUND(E171*J171,2)</f>
        <v>0</v>
      </c>
      <c r="L171" s="188">
        <v>21</v>
      </c>
      <c r="M171" s="188">
        <f>G171*(1+L171/100)</f>
        <v>0</v>
      </c>
      <c r="N171" s="188">
        <v>0</v>
      </c>
      <c r="O171" s="188">
        <f>ROUND(E171*N171,2)</f>
        <v>0</v>
      </c>
      <c r="P171" s="188">
        <v>0</v>
      </c>
      <c r="Q171" s="188">
        <f>ROUND(E171*P171,2)</f>
        <v>0</v>
      </c>
      <c r="R171" s="188"/>
      <c r="S171" s="188" t="s">
        <v>226</v>
      </c>
      <c r="T171" s="189" t="s">
        <v>189</v>
      </c>
      <c r="U171" s="160">
        <v>0</v>
      </c>
      <c r="V171" s="160">
        <f>ROUND(E171*U171,2)</f>
        <v>0</v>
      </c>
      <c r="W171" s="160"/>
      <c r="X171" s="160" t="s">
        <v>200</v>
      </c>
      <c r="Y171" s="151"/>
      <c r="Z171" s="151"/>
      <c r="AA171" s="151"/>
      <c r="AB171" s="151"/>
      <c r="AC171" s="151"/>
      <c r="AD171" s="151"/>
      <c r="AE171" s="151"/>
      <c r="AF171" s="151"/>
      <c r="AG171" s="151" t="s">
        <v>201</v>
      </c>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x14ac:dyDescent="0.2">
      <c r="A172" s="162" t="s">
        <v>183</v>
      </c>
      <c r="B172" s="163" t="s">
        <v>128</v>
      </c>
      <c r="C172" s="176" t="s">
        <v>129</v>
      </c>
      <c r="D172" s="164"/>
      <c r="E172" s="165"/>
      <c r="F172" s="166"/>
      <c r="G172" s="166">
        <f>SUMIF(AG173:AG263,"&lt;&gt;NOR",G173:G263)</f>
        <v>0</v>
      </c>
      <c r="H172" s="166"/>
      <c r="I172" s="166">
        <f>SUM(I173:I263)</f>
        <v>0</v>
      </c>
      <c r="J172" s="166"/>
      <c r="K172" s="166">
        <f>SUM(K173:K263)</f>
        <v>0</v>
      </c>
      <c r="L172" s="166"/>
      <c r="M172" s="166">
        <f>SUM(M173:M263)</f>
        <v>0</v>
      </c>
      <c r="N172" s="166"/>
      <c r="O172" s="166">
        <f>SUM(O173:O263)</f>
        <v>0.01</v>
      </c>
      <c r="P172" s="166"/>
      <c r="Q172" s="166">
        <f>SUM(Q173:Q263)</f>
        <v>11.3</v>
      </c>
      <c r="R172" s="166"/>
      <c r="S172" s="166"/>
      <c r="T172" s="167"/>
      <c r="U172" s="161"/>
      <c r="V172" s="161">
        <f>SUM(V173:V263)</f>
        <v>69.180000000000007</v>
      </c>
      <c r="W172" s="161"/>
      <c r="X172" s="161"/>
      <c r="AG172" t="s">
        <v>184</v>
      </c>
    </row>
    <row r="173" spans="1:60" outlineLevel="1" x14ac:dyDescent="0.2">
      <c r="A173" s="168">
        <v>12</v>
      </c>
      <c r="B173" s="169" t="s">
        <v>327</v>
      </c>
      <c r="C173" s="177" t="s">
        <v>328</v>
      </c>
      <c r="D173" s="170" t="s">
        <v>225</v>
      </c>
      <c r="E173" s="171">
        <v>7.68</v>
      </c>
      <c r="F173" s="172"/>
      <c r="G173" s="173">
        <f>ROUND(E173*F173,2)</f>
        <v>0</v>
      </c>
      <c r="H173" s="172"/>
      <c r="I173" s="173">
        <f>ROUND(E173*H173,2)</f>
        <v>0</v>
      </c>
      <c r="J173" s="172"/>
      <c r="K173" s="173">
        <f>ROUND(E173*J173,2)</f>
        <v>0</v>
      </c>
      <c r="L173" s="173">
        <v>21</v>
      </c>
      <c r="M173" s="173">
        <f>G173*(1+L173/100)</f>
        <v>0</v>
      </c>
      <c r="N173" s="173">
        <v>1.65E-3</v>
      </c>
      <c r="O173" s="173">
        <f>ROUND(E173*N173,2)</f>
        <v>0.01</v>
      </c>
      <c r="P173" s="173">
        <v>0.16500000000000001</v>
      </c>
      <c r="Q173" s="173">
        <f>ROUND(E173*P173,2)</f>
        <v>1.27</v>
      </c>
      <c r="R173" s="173"/>
      <c r="S173" s="173" t="s">
        <v>188</v>
      </c>
      <c r="T173" s="174" t="s">
        <v>188</v>
      </c>
      <c r="U173" s="160">
        <v>0.47</v>
      </c>
      <c r="V173" s="160">
        <f>ROUND(E173*U173,2)</f>
        <v>3.61</v>
      </c>
      <c r="W173" s="160"/>
      <c r="X173" s="160" t="s">
        <v>200</v>
      </c>
      <c r="Y173" s="151"/>
      <c r="Z173" s="151"/>
      <c r="AA173" s="151"/>
      <c r="AB173" s="151"/>
      <c r="AC173" s="151"/>
      <c r="AD173" s="151"/>
      <c r="AE173" s="151"/>
      <c r="AF173" s="151"/>
      <c r="AG173" s="151" t="s">
        <v>201</v>
      </c>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264" t="s">
        <v>329</v>
      </c>
      <c r="D174" s="265"/>
      <c r="E174" s="265"/>
      <c r="F174" s="265"/>
      <c r="G174" s="265"/>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192</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202</v>
      </c>
      <c r="D175" s="181"/>
      <c r="E175" s="182"/>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204</v>
      </c>
      <c r="D176" s="181"/>
      <c r="E176" s="182">
        <v>0.48</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205</v>
      </c>
      <c r="D177" s="181"/>
      <c r="E177" s="182">
        <v>0.48</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203</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206</v>
      </c>
      <c r="D178" s="181"/>
      <c r="E178" s="182">
        <v>0.48</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0" t="s">
        <v>207</v>
      </c>
      <c r="D179" s="181"/>
      <c r="E179" s="182">
        <v>0.48</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203</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208</v>
      </c>
      <c r="D180" s="181"/>
      <c r="E180" s="182">
        <v>0.48</v>
      </c>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209</v>
      </c>
      <c r="D181" s="181"/>
      <c r="E181" s="182">
        <v>0.48</v>
      </c>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210</v>
      </c>
      <c r="D182" s="181"/>
      <c r="E182" s="182"/>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0" t="s">
        <v>211</v>
      </c>
      <c r="D183" s="181"/>
      <c r="E183" s="182">
        <v>0.48</v>
      </c>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203</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212</v>
      </c>
      <c r="D184" s="181"/>
      <c r="E184" s="182">
        <v>0.48</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213</v>
      </c>
      <c r="D185" s="181"/>
      <c r="E185" s="182">
        <v>0.48</v>
      </c>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214</v>
      </c>
      <c r="D186" s="181"/>
      <c r="E186" s="182">
        <v>0.48</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215</v>
      </c>
      <c r="D187" s="181"/>
      <c r="E187" s="182">
        <v>0.48</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90" t="s">
        <v>216</v>
      </c>
      <c r="D188" s="181"/>
      <c r="E188" s="182">
        <v>0.48</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203</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217</v>
      </c>
      <c r="D189" s="181"/>
      <c r="E189" s="182"/>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218</v>
      </c>
      <c r="D190" s="181"/>
      <c r="E190" s="182">
        <v>0.48</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219</v>
      </c>
      <c r="D191" s="181"/>
      <c r="E191" s="182">
        <v>0.48</v>
      </c>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220</v>
      </c>
      <c r="D192" s="181"/>
      <c r="E192" s="182">
        <v>0.48</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221</v>
      </c>
      <c r="D193" s="181"/>
      <c r="E193" s="182">
        <v>0.48</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203</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222</v>
      </c>
      <c r="D194" s="181"/>
      <c r="E194" s="182"/>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68">
        <v>13</v>
      </c>
      <c r="B195" s="169" t="s">
        <v>330</v>
      </c>
      <c r="C195" s="177" t="s">
        <v>331</v>
      </c>
      <c r="D195" s="170" t="s">
        <v>225</v>
      </c>
      <c r="E195" s="171">
        <v>108.64</v>
      </c>
      <c r="F195" s="172"/>
      <c r="G195" s="173">
        <f>ROUND(E195*F195,2)</f>
        <v>0</v>
      </c>
      <c r="H195" s="172"/>
      <c r="I195" s="173">
        <f>ROUND(E195*H195,2)</f>
        <v>0</v>
      </c>
      <c r="J195" s="172"/>
      <c r="K195" s="173">
        <f>ROUND(E195*J195,2)</f>
        <v>0</v>
      </c>
      <c r="L195" s="173">
        <v>21</v>
      </c>
      <c r="M195" s="173">
        <f>G195*(1+L195/100)</f>
        <v>0</v>
      </c>
      <c r="N195" s="173">
        <v>0</v>
      </c>
      <c r="O195" s="173">
        <f>ROUND(E195*N195,2)</f>
        <v>0</v>
      </c>
      <c r="P195" s="173">
        <v>4.0000000000000001E-3</v>
      </c>
      <c r="Q195" s="173">
        <f>ROUND(E195*P195,2)</f>
        <v>0.43</v>
      </c>
      <c r="R195" s="173"/>
      <c r="S195" s="173" t="s">
        <v>188</v>
      </c>
      <c r="T195" s="174" t="s">
        <v>188</v>
      </c>
      <c r="U195" s="160">
        <v>0.03</v>
      </c>
      <c r="V195" s="160">
        <f>ROUND(E195*U195,2)</f>
        <v>3.26</v>
      </c>
      <c r="W195" s="160"/>
      <c r="X195" s="160"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202</v>
      </c>
      <c r="D196" s="181"/>
      <c r="E196" s="182"/>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203</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294</v>
      </c>
      <c r="D197" s="181"/>
      <c r="E197" s="182">
        <v>5</v>
      </c>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203</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295</v>
      </c>
      <c r="D198" s="181"/>
      <c r="E198" s="182">
        <v>13.44</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296</v>
      </c>
      <c r="D199" s="181"/>
      <c r="E199" s="182">
        <v>5</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297</v>
      </c>
      <c r="D200" s="181"/>
      <c r="E200" s="182">
        <v>5</v>
      </c>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298</v>
      </c>
      <c r="D201" s="181"/>
      <c r="E201" s="182">
        <v>5</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299</v>
      </c>
      <c r="D202" s="181"/>
      <c r="E202" s="182">
        <v>5</v>
      </c>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203</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210</v>
      </c>
      <c r="D203" s="181"/>
      <c r="E203" s="182"/>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300</v>
      </c>
      <c r="D204" s="181"/>
      <c r="E204" s="182">
        <v>5</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301</v>
      </c>
      <c r="D205" s="181"/>
      <c r="E205" s="182">
        <v>5</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302</v>
      </c>
      <c r="D206" s="181"/>
      <c r="E206" s="182">
        <v>9</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303</v>
      </c>
      <c r="D207" s="181"/>
      <c r="E207" s="182">
        <v>13</v>
      </c>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203</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304</v>
      </c>
      <c r="D208" s="181"/>
      <c r="E208" s="182">
        <v>3.2</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305</v>
      </c>
      <c r="D209" s="181"/>
      <c r="E209" s="182">
        <v>5</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203</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306</v>
      </c>
      <c r="D210" s="181"/>
      <c r="E210" s="182">
        <v>5</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203</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307</v>
      </c>
      <c r="D211" s="181"/>
      <c r="E211" s="182">
        <v>5</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203</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217</v>
      </c>
      <c r="D212" s="181"/>
      <c r="E212" s="182"/>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308</v>
      </c>
      <c r="D213" s="181"/>
      <c r="E213" s="182">
        <v>5</v>
      </c>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309</v>
      </c>
      <c r="D214" s="181"/>
      <c r="E214" s="182">
        <v>5</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0" t="s">
        <v>310</v>
      </c>
      <c r="D215" s="181"/>
      <c r="E215" s="182">
        <v>5</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203</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311</v>
      </c>
      <c r="D216" s="181"/>
      <c r="E216" s="182">
        <v>5</v>
      </c>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222</v>
      </c>
      <c r="D217" s="181"/>
      <c r="E217" s="182"/>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68">
        <v>14</v>
      </c>
      <c r="B218" s="169" t="s">
        <v>332</v>
      </c>
      <c r="C218" s="177" t="s">
        <v>333</v>
      </c>
      <c r="D218" s="170" t="s">
        <v>225</v>
      </c>
      <c r="E218" s="171">
        <v>84.203999999999994</v>
      </c>
      <c r="F218" s="172"/>
      <c r="G218" s="173">
        <f>ROUND(E218*F218,2)</f>
        <v>0</v>
      </c>
      <c r="H218" s="172"/>
      <c r="I218" s="173">
        <f>ROUND(E218*H218,2)</f>
        <v>0</v>
      </c>
      <c r="J218" s="172"/>
      <c r="K218" s="173">
        <f>ROUND(E218*J218,2)</f>
        <v>0</v>
      </c>
      <c r="L218" s="173">
        <v>21</v>
      </c>
      <c r="M218" s="173">
        <f>G218*(1+L218/100)</f>
        <v>0</v>
      </c>
      <c r="N218" s="173">
        <v>0</v>
      </c>
      <c r="O218" s="173">
        <f>ROUND(E218*N218,2)</f>
        <v>0</v>
      </c>
      <c r="P218" s="173">
        <v>4.5999999999999999E-2</v>
      </c>
      <c r="Q218" s="173">
        <f>ROUND(E218*P218,2)</f>
        <v>3.87</v>
      </c>
      <c r="R218" s="173"/>
      <c r="S218" s="173" t="s">
        <v>188</v>
      </c>
      <c r="T218" s="174" t="s">
        <v>188</v>
      </c>
      <c r="U218" s="160">
        <v>0.26</v>
      </c>
      <c r="V218" s="160">
        <f>ROUND(E218*U218,2)</f>
        <v>21.89</v>
      </c>
      <c r="W218" s="160"/>
      <c r="X218" s="160" t="s">
        <v>200</v>
      </c>
      <c r="Y218" s="151"/>
      <c r="Z218" s="151"/>
      <c r="AA218" s="151"/>
      <c r="AB218" s="151"/>
      <c r="AC218" s="151"/>
      <c r="AD218" s="151"/>
      <c r="AE218" s="151"/>
      <c r="AF218" s="151"/>
      <c r="AG218" s="151" t="s">
        <v>201</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202</v>
      </c>
      <c r="D219" s="181"/>
      <c r="E219" s="182"/>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90" t="s">
        <v>270</v>
      </c>
      <c r="D220" s="181"/>
      <c r="E220" s="182">
        <v>2.2400000000000002</v>
      </c>
      <c r="F220" s="160"/>
      <c r="G220" s="160"/>
      <c r="H220" s="160"/>
      <c r="I220" s="160"/>
      <c r="J220" s="160"/>
      <c r="K220" s="160"/>
      <c r="L220" s="160"/>
      <c r="M220" s="160"/>
      <c r="N220" s="160"/>
      <c r="O220" s="160"/>
      <c r="P220" s="160"/>
      <c r="Q220" s="160"/>
      <c r="R220" s="160"/>
      <c r="S220" s="160"/>
      <c r="T220" s="160"/>
      <c r="U220" s="160"/>
      <c r="V220" s="160"/>
      <c r="W220" s="160"/>
      <c r="X220" s="160"/>
      <c r="Y220" s="151"/>
      <c r="Z220" s="151"/>
      <c r="AA220" s="151"/>
      <c r="AB220" s="151"/>
      <c r="AC220" s="151"/>
      <c r="AD220" s="151"/>
      <c r="AE220" s="151"/>
      <c r="AF220" s="151"/>
      <c r="AG220" s="151" t="s">
        <v>203</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ht="22.5" outlineLevel="1" x14ac:dyDescent="0.2">
      <c r="A221" s="158"/>
      <c r="B221" s="159"/>
      <c r="C221" s="190" t="s">
        <v>271</v>
      </c>
      <c r="D221" s="181"/>
      <c r="E221" s="182">
        <v>16.384</v>
      </c>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272</v>
      </c>
      <c r="D222" s="181"/>
      <c r="E222" s="182">
        <v>2.7</v>
      </c>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203</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273</v>
      </c>
      <c r="D223" s="181"/>
      <c r="E223" s="182">
        <v>1.92</v>
      </c>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90" t="s">
        <v>274</v>
      </c>
      <c r="D224" s="181"/>
      <c r="E224" s="182">
        <v>2.2400000000000002</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203</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275</v>
      </c>
      <c r="D225" s="181"/>
      <c r="E225" s="182">
        <v>1.76</v>
      </c>
      <c r="F225" s="160"/>
      <c r="G225" s="160"/>
      <c r="H225" s="160"/>
      <c r="I225" s="160"/>
      <c r="J225" s="160"/>
      <c r="K225" s="160"/>
      <c r="L225" s="160"/>
      <c r="M225" s="160"/>
      <c r="N225" s="160"/>
      <c r="O225" s="160"/>
      <c r="P225" s="160"/>
      <c r="Q225" s="160"/>
      <c r="R225" s="160"/>
      <c r="S225" s="160"/>
      <c r="T225" s="160"/>
      <c r="U225" s="160"/>
      <c r="V225" s="160"/>
      <c r="W225" s="160"/>
      <c r="X225" s="160"/>
      <c r="Y225" s="151"/>
      <c r="Z225" s="151"/>
      <c r="AA225" s="151"/>
      <c r="AB225" s="151"/>
      <c r="AC225" s="151"/>
      <c r="AD225" s="151"/>
      <c r="AE225" s="151"/>
      <c r="AF225" s="151"/>
      <c r="AG225" s="151" t="s">
        <v>203</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210</v>
      </c>
      <c r="D226" s="181"/>
      <c r="E226" s="182"/>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203</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276</v>
      </c>
      <c r="D227" s="181"/>
      <c r="E227" s="182">
        <v>2.88</v>
      </c>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90" t="s">
        <v>277</v>
      </c>
      <c r="D228" s="181"/>
      <c r="E228" s="182">
        <v>2.4</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203</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ht="33.75" outlineLevel="1" x14ac:dyDescent="0.2">
      <c r="A229" s="158"/>
      <c r="B229" s="159"/>
      <c r="C229" s="190" t="s">
        <v>278</v>
      </c>
      <c r="D229" s="181"/>
      <c r="E229" s="182">
        <v>23.391999999999999</v>
      </c>
      <c r="F229" s="160"/>
      <c r="G229" s="160"/>
      <c r="H229" s="160"/>
      <c r="I229" s="160"/>
      <c r="J229" s="160"/>
      <c r="K229" s="160"/>
      <c r="L229" s="160"/>
      <c r="M229" s="160"/>
      <c r="N229" s="160"/>
      <c r="O229" s="160"/>
      <c r="P229" s="160"/>
      <c r="Q229" s="160"/>
      <c r="R229" s="160"/>
      <c r="S229" s="160"/>
      <c r="T229" s="160"/>
      <c r="U229" s="160"/>
      <c r="V229" s="160"/>
      <c r="W229" s="160"/>
      <c r="X229" s="160"/>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90" t="s">
        <v>279</v>
      </c>
      <c r="D230" s="181"/>
      <c r="E230" s="182">
        <v>4.4800000000000004</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203</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280</v>
      </c>
      <c r="D231" s="181"/>
      <c r="E231" s="182">
        <v>4.8</v>
      </c>
      <c r="F231" s="160"/>
      <c r="G231" s="160"/>
      <c r="H231" s="160"/>
      <c r="I231" s="160"/>
      <c r="J231" s="160"/>
      <c r="K231" s="160"/>
      <c r="L231" s="160"/>
      <c r="M231" s="160"/>
      <c r="N231" s="160"/>
      <c r="O231" s="160"/>
      <c r="P231" s="160"/>
      <c r="Q231" s="160"/>
      <c r="R231" s="160"/>
      <c r="S231" s="160"/>
      <c r="T231" s="160"/>
      <c r="U231" s="160"/>
      <c r="V231" s="160"/>
      <c r="W231" s="160"/>
      <c r="X231" s="160"/>
      <c r="Y231" s="151"/>
      <c r="Z231" s="151"/>
      <c r="AA231" s="151"/>
      <c r="AB231" s="151"/>
      <c r="AC231" s="151"/>
      <c r="AD231" s="151"/>
      <c r="AE231" s="151"/>
      <c r="AF231" s="151"/>
      <c r="AG231" s="151" t="s">
        <v>203</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0" t="s">
        <v>281</v>
      </c>
      <c r="D232" s="181"/>
      <c r="E232" s="182">
        <v>1.92</v>
      </c>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203</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282</v>
      </c>
      <c r="D233" s="181"/>
      <c r="E233" s="182">
        <v>4.16</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283</v>
      </c>
      <c r="D234" s="181"/>
      <c r="E234" s="182">
        <v>1.92</v>
      </c>
      <c r="F234" s="160"/>
      <c r="G234" s="160"/>
      <c r="H234" s="160"/>
      <c r="I234" s="160"/>
      <c r="J234" s="160"/>
      <c r="K234" s="160"/>
      <c r="L234" s="160"/>
      <c r="M234" s="160"/>
      <c r="N234" s="160"/>
      <c r="O234" s="160"/>
      <c r="P234" s="160"/>
      <c r="Q234" s="160"/>
      <c r="R234" s="160"/>
      <c r="S234" s="160"/>
      <c r="T234" s="160"/>
      <c r="U234" s="160"/>
      <c r="V234" s="160"/>
      <c r="W234" s="160"/>
      <c r="X234" s="160"/>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217</v>
      </c>
      <c r="D235" s="181"/>
      <c r="E235" s="182"/>
      <c r="F235" s="160"/>
      <c r="G235" s="1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203</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284</v>
      </c>
      <c r="D236" s="181"/>
      <c r="E236" s="182">
        <v>2.56</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285</v>
      </c>
      <c r="D237" s="181"/>
      <c r="E237" s="182">
        <v>2.4</v>
      </c>
      <c r="F237" s="160"/>
      <c r="G237" s="160"/>
      <c r="H237" s="160"/>
      <c r="I237" s="160"/>
      <c r="J237" s="160"/>
      <c r="K237" s="160"/>
      <c r="L237" s="160"/>
      <c r="M237" s="160"/>
      <c r="N237" s="160"/>
      <c r="O237" s="160"/>
      <c r="P237" s="160"/>
      <c r="Q237" s="160"/>
      <c r="R237" s="160"/>
      <c r="S237" s="160"/>
      <c r="T237" s="160"/>
      <c r="U237" s="160"/>
      <c r="V237" s="160"/>
      <c r="W237" s="160"/>
      <c r="X237" s="160"/>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90" t="s">
        <v>286</v>
      </c>
      <c r="D238" s="181"/>
      <c r="E238" s="182">
        <v>4.048</v>
      </c>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203</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287</v>
      </c>
      <c r="D239" s="181"/>
      <c r="E239" s="182">
        <v>2</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222</v>
      </c>
      <c r="D240" s="181"/>
      <c r="E240" s="182"/>
      <c r="F240" s="160"/>
      <c r="G240" s="160"/>
      <c r="H240" s="160"/>
      <c r="I240" s="160"/>
      <c r="J240" s="160"/>
      <c r="K240" s="160"/>
      <c r="L240" s="160"/>
      <c r="M240" s="160"/>
      <c r="N240" s="160"/>
      <c r="O240" s="160"/>
      <c r="P240" s="160"/>
      <c r="Q240" s="160"/>
      <c r="R240" s="160"/>
      <c r="S240" s="160"/>
      <c r="T240" s="160"/>
      <c r="U240" s="160"/>
      <c r="V240" s="160"/>
      <c r="W240" s="160"/>
      <c r="X240" s="160"/>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68">
        <v>15</v>
      </c>
      <c r="B241" s="169" t="s">
        <v>334</v>
      </c>
      <c r="C241" s="177" t="s">
        <v>335</v>
      </c>
      <c r="D241" s="170" t="s">
        <v>225</v>
      </c>
      <c r="E241" s="171">
        <v>84.203999999999994</v>
      </c>
      <c r="F241" s="172"/>
      <c r="G241" s="173">
        <f>ROUND(E241*F241,2)</f>
        <v>0</v>
      </c>
      <c r="H241" s="172"/>
      <c r="I241" s="173">
        <f>ROUND(E241*H241,2)</f>
        <v>0</v>
      </c>
      <c r="J241" s="172"/>
      <c r="K241" s="173">
        <f>ROUND(E241*J241,2)</f>
        <v>0</v>
      </c>
      <c r="L241" s="173">
        <v>21</v>
      </c>
      <c r="M241" s="173">
        <f>G241*(1+L241/100)</f>
        <v>0</v>
      </c>
      <c r="N241" s="173">
        <v>0</v>
      </c>
      <c r="O241" s="173">
        <f>ROUND(E241*N241,2)</f>
        <v>0</v>
      </c>
      <c r="P241" s="173">
        <v>6.8000000000000005E-2</v>
      </c>
      <c r="Q241" s="173">
        <f>ROUND(E241*P241,2)</f>
        <v>5.73</v>
      </c>
      <c r="R241" s="173"/>
      <c r="S241" s="173" t="s">
        <v>188</v>
      </c>
      <c r="T241" s="174" t="s">
        <v>188</v>
      </c>
      <c r="U241" s="160">
        <v>0.48</v>
      </c>
      <c r="V241" s="160">
        <f>ROUND(E241*U241,2)</f>
        <v>40.42</v>
      </c>
      <c r="W241" s="160"/>
      <c r="X241" s="160" t="s">
        <v>200</v>
      </c>
      <c r="Y241" s="151"/>
      <c r="Z241" s="151"/>
      <c r="AA241" s="151"/>
      <c r="AB241" s="151"/>
      <c r="AC241" s="151"/>
      <c r="AD241" s="151"/>
      <c r="AE241" s="151"/>
      <c r="AF241" s="151"/>
      <c r="AG241" s="151" t="s">
        <v>201</v>
      </c>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202</v>
      </c>
      <c r="D242" s="181"/>
      <c r="E242" s="182"/>
      <c r="F242" s="160"/>
      <c r="G242" s="160"/>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0" t="s">
        <v>270</v>
      </c>
      <c r="D243" s="181"/>
      <c r="E243" s="182">
        <v>2.2400000000000002</v>
      </c>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203</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ht="22.5" outlineLevel="1" x14ac:dyDescent="0.2">
      <c r="A244" s="158"/>
      <c r="B244" s="159"/>
      <c r="C244" s="190" t="s">
        <v>271</v>
      </c>
      <c r="D244" s="181"/>
      <c r="E244" s="182">
        <v>16.384</v>
      </c>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203</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272</v>
      </c>
      <c r="D245" s="181"/>
      <c r="E245" s="182">
        <v>2.7</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203</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58"/>
      <c r="B246" s="159"/>
      <c r="C246" s="190" t="s">
        <v>273</v>
      </c>
      <c r="D246" s="181"/>
      <c r="E246" s="182">
        <v>1.92</v>
      </c>
      <c r="F246" s="160"/>
      <c r="G246" s="160"/>
      <c r="H246" s="160"/>
      <c r="I246" s="160"/>
      <c r="J246" s="160"/>
      <c r="K246" s="160"/>
      <c r="L246" s="160"/>
      <c r="M246" s="160"/>
      <c r="N246" s="160"/>
      <c r="O246" s="160"/>
      <c r="P246" s="160"/>
      <c r="Q246" s="160"/>
      <c r="R246" s="160"/>
      <c r="S246" s="160"/>
      <c r="T246" s="160"/>
      <c r="U246" s="160"/>
      <c r="V246" s="160"/>
      <c r="W246" s="160"/>
      <c r="X246" s="160"/>
      <c r="Y246" s="151"/>
      <c r="Z246" s="151"/>
      <c r="AA246" s="151"/>
      <c r="AB246" s="151"/>
      <c r="AC246" s="151"/>
      <c r="AD246" s="151"/>
      <c r="AE246" s="151"/>
      <c r="AF246" s="151"/>
      <c r="AG246" s="151" t="s">
        <v>203</v>
      </c>
      <c r="AH246" s="151">
        <v>0</v>
      </c>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274</v>
      </c>
      <c r="D247" s="181"/>
      <c r="E247" s="182">
        <v>2.2400000000000002</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203</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90" t="s">
        <v>275</v>
      </c>
      <c r="D248" s="181"/>
      <c r="E248" s="182">
        <v>1.76</v>
      </c>
      <c r="F248" s="160"/>
      <c r="G248" s="160"/>
      <c r="H248" s="160"/>
      <c r="I248" s="160"/>
      <c r="J248" s="160"/>
      <c r="K248" s="160"/>
      <c r="L248" s="160"/>
      <c r="M248" s="160"/>
      <c r="N248" s="160"/>
      <c r="O248" s="160"/>
      <c r="P248" s="160"/>
      <c r="Q248" s="160"/>
      <c r="R248" s="160"/>
      <c r="S248" s="160"/>
      <c r="T248" s="160"/>
      <c r="U248" s="160"/>
      <c r="V248" s="160"/>
      <c r="W248" s="160"/>
      <c r="X248" s="160"/>
      <c r="Y248" s="151"/>
      <c r="Z248" s="151"/>
      <c r="AA248" s="151"/>
      <c r="AB248" s="151"/>
      <c r="AC248" s="151"/>
      <c r="AD248" s="151"/>
      <c r="AE248" s="151"/>
      <c r="AF248" s="151"/>
      <c r="AG248" s="151" t="s">
        <v>203</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210</v>
      </c>
      <c r="D249" s="181"/>
      <c r="E249" s="182"/>
      <c r="F249" s="160"/>
      <c r="G249" s="160"/>
      <c r="H249" s="160"/>
      <c r="I249" s="160"/>
      <c r="J249" s="160"/>
      <c r="K249" s="160"/>
      <c r="L249" s="160"/>
      <c r="M249" s="160"/>
      <c r="N249" s="160"/>
      <c r="O249" s="160"/>
      <c r="P249" s="160"/>
      <c r="Q249" s="160"/>
      <c r="R249" s="160"/>
      <c r="S249" s="160"/>
      <c r="T249" s="160"/>
      <c r="U249" s="160"/>
      <c r="V249" s="160"/>
      <c r="W249" s="160"/>
      <c r="X249" s="160"/>
      <c r="Y249" s="151"/>
      <c r="Z249" s="151"/>
      <c r="AA249" s="151"/>
      <c r="AB249" s="151"/>
      <c r="AC249" s="151"/>
      <c r="AD249" s="151"/>
      <c r="AE249" s="151"/>
      <c r="AF249" s="151"/>
      <c r="AG249" s="151" t="s">
        <v>203</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190" t="s">
        <v>276</v>
      </c>
      <c r="D250" s="181"/>
      <c r="E250" s="182">
        <v>2.88</v>
      </c>
      <c r="F250" s="160"/>
      <c r="G250" s="160"/>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203</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277</v>
      </c>
      <c r="D251" s="181"/>
      <c r="E251" s="182">
        <v>2.4</v>
      </c>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203</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33.75" outlineLevel="1" x14ac:dyDescent="0.2">
      <c r="A252" s="158"/>
      <c r="B252" s="159"/>
      <c r="C252" s="190" t="s">
        <v>278</v>
      </c>
      <c r="D252" s="181"/>
      <c r="E252" s="182">
        <v>23.391999999999999</v>
      </c>
      <c r="F252" s="160"/>
      <c r="G252" s="160"/>
      <c r="H252" s="160"/>
      <c r="I252" s="160"/>
      <c r="J252" s="160"/>
      <c r="K252" s="160"/>
      <c r="L252" s="160"/>
      <c r="M252" s="160"/>
      <c r="N252" s="160"/>
      <c r="O252" s="160"/>
      <c r="P252" s="160"/>
      <c r="Q252" s="160"/>
      <c r="R252" s="160"/>
      <c r="S252" s="160"/>
      <c r="T252" s="160"/>
      <c r="U252" s="160"/>
      <c r="V252" s="160"/>
      <c r="W252" s="160"/>
      <c r="X252" s="160"/>
      <c r="Y252" s="151"/>
      <c r="Z252" s="151"/>
      <c r="AA252" s="151"/>
      <c r="AB252" s="151"/>
      <c r="AC252" s="151"/>
      <c r="AD252" s="151"/>
      <c r="AE252" s="151"/>
      <c r="AF252" s="151"/>
      <c r="AG252" s="151" t="s">
        <v>203</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279</v>
      </c>
      <c r="D253" s="181"/>
      <c r="E253" s="182">
        <v>4.4800000000000004</v>
      </c>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203</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outlineLevel="1" x14ac:dyDescent="0.2">
      <c r="A254" s="158"/>
      <c r="B254" s="159"/>
      <c r="C254" s="190" t="s">
        <v>280</v>
      </c>
      <c r="D254" s="181"/>
      <c r="E254" s="182">
        <v>4.8</v>
      </c>
      <c r="F254" s="160"/>
      <c r="G254" s="160"/>
      <c r="H254" s="160"/>
      <c r="I254" s="160"/>
      <c r="J254" s="160"/>
      <c r="K254" s="160"/>
      <c r="L254" s="160"/>
      <c r="M254" s="160"/>
      <c r="N254" s="160"/>
      <c r="O254" s="160"/>
      <c r="P254" s="160"/>
      <c r="Q254" s="160"/>
      <c r="R254" s="160"/>
      <c r="S254" s="160"/>
      <c r="T254" s="160"/>
      <c r="U254" s="160"/>
      <c r="V254" s="160"/>
      <c r="W254" s="160"/>
      <c r="X254" s="160"/>
      <c r="Y254" s="151"/>
      <c r="Z254" s="151"/>
      <c r="AA254" s="151"/>
      <c r="AB254" s="151"/>
      <c r="AC254" s="151"/>
      <c r="AD254" s="151"/>
      <c r="AE254" s="151"/>
      <c r="AF254" s="151"/>
      <c r="AG254" s="151" t="s">
        <v>203</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281</v>
      </c>
      <c r="D255" s="181"/>
      <c r="E255" s="182">
        <v>1.92</v>
      </c>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203</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90" t="s">
        <v>282</v>
      </c>
      <c r="D256" s="181"/>
      <c r="E256" s="182">
        <v>4.16</v>
      </c>
      <c r="F256" s="160"/>
      <c r="G256" s="160"/>
      <c r="H256" s="160"/>
      <c r="I256" s="160"/>
      <c r="J256" s="160"/>
      <c r="K256" s="160"/>
      <c r="L256" s="160"/>
      <c r="M256" s="160"/>
      <c r="N256" s="160"/>
      <c r="O256" s="160"/>
      <c r="P256" s="160"/>
      <c r="Q256" s="160"/>
      <c r="R256" s="160"/>
      <c r="S256" s="160"/>
      <c r="T256" s="160"/>
      <c r="U256" s="160"/>
      <c r="V256" s="160"/>
      <c r="W256" s="160"/>
      <c r="X256" s="160"/>
      <c r="Y256" s="151"/>
      <c r="Z256" s="151"/>
      <c r="AA256" s="151"/>
      <c r="AB256" s="151"/>
      <c r="AC256" s="151"/>
      <c r="AD256" s="151"/>
      <c r="AE256" s="151"/>
      <c r="AF256" s="151"/>
      <c r="AG256" s="151" t="s">
        <v>203</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90" t="s">
        <v>283</v>
      </c>
      <c r="D257" s="181"/>
      <c r="E257" s="182">
        <v>1.92</v>
      </c>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203</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217</v>
      </c>
      <c r="D258" s="181"/>
      <c r="E258" s="182"/>
      <c r="F258" s="160"/>
      <c r="G258" s="160"/>
      <c r="H258" s="160"/>
      <c r="I258" s="160"/>
      <c r="J258" s="160"/>
      <c r="K258" s="160"/>
      <c r="L258" s="160"/>
      <c r="M258" s="160"/>
      <c r="N258" s="160"/>
      <c r="O258" s="160"/>
      <c r="P258" s="160"/>
      <c r="Q258" s="160"/>
      <c r="R258" s="160"/>
      <c r="S258" s="160"/>
      <c r="T258" s="160"/>
      <c r="U258" s="160"/>
      <c r="V258" s="160"/>
      <c r="W258" s="160"/>
      <c r="X258" s="160"/>
      <c r="Y258" s="151"/>
      <c r="Z258" s="151"/>
      <c r="AA258" s="151"/>
      <c r="AB258" s="151"/>
      <c r="AC258" s="151"/>
      <c r="AD258" s="151"/>
      <c r="AE258" s="151"/>
      <c r="AF258" s="151"/>
      <c r="AG258" s="151" t="s">
        <v>203</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90" t="s">
        <v>284</v>
      </c>
      <c r="D259" s="181"/>
      <c r="E259" s="182">
        <v>2.56</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203</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0" t="s">
        <v>285</v>
      </c>
      <c r="D260" s="181"/>
      <c r="E260" s="182">
        <v>2.4</v>
      </c>
      <c r="F260" s="160"/>
      <c r="G260" s="160"/>
      <c r="H260" s="160"/>
      <c r="I260" s="160"/>
      <c r="J260" s="160"/>
      <c r="K260" s="160"/>
      <c r="L260" s="160"/>
      <c r="M260" s="160"/>
      <c r="N260" s="160"/>
      <c r="O260" s="160"/>
      <c r="P260" s="160"/>
      <c r="Q260" s="160"/>
      <c r="R260" s="160"/>
      <c r="S260" s="160"/>
      <c r="T260" s="160"/>
      <c r="U260" s="160"/>
      <c r="V260" s="160"/>
      <c r="W260" s="160"/>
      <c r="X260" s="160"/>
      <c r="Y260" s="151"/>
      <c r="Z260" s="151"/>
      <c r="AA260" s="151"/>
      <c r="AB260" s="151"/>
      <c r="AC260" s="151"/>
      <c r="AD260" s="151"/>
      <c r="AE260" s="151"/>
      <c r="AF260" s="151"/>
      <c r="AG260" s="151" t="s">
        <v>203</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90" t="s">
        <v>286</v>
      </c>
      <c r="D261" s="181"/>
      <c r="E261" s="182">
        <v>4.048</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203</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90" t="s">
        <v>287</v>
      </c>
      <c r="D262" s="181"/>
      <c r="E262" s="182">
        <v>2</v>
      </c>
      <c r="F262" s="160"/>
      <c r="G262" s="160"/>
      <c r="H262" s="160"/>
      <c r="I262" s="160"/>
      <c r="J262" s="160"/>
      <c r="K262" s="160"/>
      <c r="L262" s="160"/>
      <c r="M262" s="160"/>
      <c r="N262" s="160"/>
      <c r="O262" s="160"/>
      <c r="P262" s="160"/>
      <c r="Q262" s="160"/>
      <c r="R262" s="160"/>
      <c r="S262" s="160"/>
      <c r="T262" s="160"/>
      <c r="U262" s="160"/>
      <c r="V262" s="160"/>
      <c r="W262" s="160"/>
      <c r="X262" s="160"/>
      <c r="Y262" s="151"/>
      <c r="Z262" s="151"/>
      <c r="AA262" s="151"/>
      <c r="AB262" s="151"/>
      <c r="AC262" s="151"/>
      <c r="AD262" s="151"/>
      <c r="AE262" s="151"/>
      <c r="AF262" s="151"/>
      <c r="AG262" s="151" t="s">
        <v>203</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90" t="s">
        <v>222</v>
      </c>
      <c r="D263" s="181"/>
      <c r="E263" s="182"/>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203</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x14ac:dyDescent="0.2">
      <c r="A264" s="162" t="s">
        <v>183</v>
      </c>
      <c r="B264" s="163" t="s">
        <v>130</v>
      </c>
      <c r="C264" s="176" t="s">
        <v>131</v>
      </c>
      <c r="D264" s="164"/>
      <c r="E264" s="165"/>
      <c r="F264" s="166"/>
      <c r="G264" s="166">
        <f>SUMIF(AG265:AG265,"&lt;&gt;NOR",G265:G265)</f>
        <v>0</v>
      </c>
      <c r="H264" s="166"/>
      <c r="I264" s="166">
        <f>SUM(I265:I265)</f>
        <v>0</v>
      </c>
      <c r="J264" s="166"/>
      <c r="K264" s="166">
        <f>SUM(K265:K265)</f>
        <v>0</v>
      </c>
      <c r="L264" s="166"/>
      <c r="M264" s="166">
        <f>SUM(M265:M265)</f>
        <v>0</v>
      </c>
      <c r="N264" s="166"/>
      <c r="O264" s="166">
        <f>SUM(O265:O265)</f>
        <v>0</v>
      </c>
      <c r="P264" s="166"/>
      <c r="Q264" s="166">
        <f>SUM(Q265:Q265)</f>
        <v>0</v>
      </c>
      <c r="R264" s="166"/>
      <c r="S264" s="166"/>
      <c r="T264" s="167"/>
      <c r="U264" s="161"/>
      <c r="V264" s="161">
        <f>SUM(V265:V265)</f>
        <v>22.51</v>
      </c>
      <c r="W264" s="161"/>
      <c r="X264" s="161"/>
      <c r="AG264" t="s">
        <v>184</v>
      </c>
    </row>
    <row r="265" spans="1:60" outlineLevel="1" x14ac:dyDescent="0.2">
      <c r="A265" s="183">
        <v>16</v>
      </c>
      <c r="B265" s="184" t="s">
        <v>336</v>
      </c>
      <c r="C265" s="191" t="s">
        <v>337</v>
      </c>
      <c r="D265" s="185" t="s">
        <v>338</v>
      </c>
      <c r="E265" s="186">
        <v>11.89587</v>
      </c>
      <c r="F265" s="187"/>
      <c r="G265" s="188">
        <f>ROUND(E265*F265,2)</f>
        <v>0</v>
      </c>
      <c r="H265" s="187"/>
      <c r="I265" s="188">
        <f>ROUND(E265*H265,2)</f>
        <v>0</v>
      </c>
      <c r="J265" s="187"/>
      <c r="K265" s="188">
        <f>ROUND(E265*J265,2)</f>
        <v>0</v>
      </c>
      <c r="L265" s="188">
        <v>21</v>
      </c>
      <c r="M265" s="188">
        <f>G265*(1+L265/100)</f>
        <v>0</v>
      </c>
      <c r="N265" s="188">
        <v>0</v>
      </c>
      <c r="O265" s="188">
        <f>ROUND(E265*N265,2)</f>
        <v>0</v>
      </c>
      <c r="P265" s="188">
        <v>0</v>
      </c>
      <c r="Q265" s="188">
        <f>ROUND(E265*P265,2)</f>
        <v>0</v>
      </c>
      <c r="R265" s="188"/>
      <c r="S265" s="188" t="s">
        <v>188</v>
      </c>
      <c r="T265" s="189" t="s">
        <v>188</v>
      </c>
      <c r="U265" s="160">
        <v>1.8919999999999999</v>
      </c>
      <c r="V265" s="160">
        <f>ROUND(E265*U265,2)</f>
        <v>22.51</v>
      </c>
      <c r="W265" s="160"/>
      <c r="X265" s="160" t="s">
        <v>339</v>
      </c>
      <c r="Y265" s="151"/>
      <c r="Z265" s="151"/>
      <c r="AA265" s="151"/>
      <c r="AB265" s="151"/>
      <c r="AC265" s="151"/>
      <c r="AD265" s="151"/>
      <c r="AE265" s="151"/>
      <c r="AF265" s="151"/>
      <c r="AG265" s="151" t="s">
        <v>340</v>
      </c>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x14ac:dyDescent="0.2">
      <c r="A266" s="162" t="s">
        <v>183</v>
      </c>
      <c r="B266" s="163" t="s">
        <v>138</v>
      </c>
      <c r="C266" s="176" t="s">
        <v>139</v>
      </c>
      <c r="D266" s="164"/>
      <c r="E266" s="165"/>
      <c r="F266" s="166"/>
      <c r="G266" s="166">
        <f>SUMIF(AG267:AG342,"&lt;&gt;NOR",G267:G342)</f>
        <v>0</v>
      </c>
      <c r="H266" s="166"/>
      <c r="I266" s="166">
        <f>SUM(I267:I342)</f>
        <v>0</v>
      </c>
      <c r="J266" s="166"/>
      <c r="K266" s="166">
        <f>SUM(K267:K342)</f>
        <v>0</v>
      </c>
      <c r="L266" s="166"/>
      <c r="M266" s="166">
        <f>SUM(M267:M342)</f>
        <v>0</v>
      </c>
      <c r="N266" s="166"/>
      <c r="O266" s="166">
        <f>SUM(O267:O342)</f>
        <v>0.04</v>
      </c>
      <c r="P266" s="166"/>
      <c r="Q266" s="166">
        <f>SUM(Q267:Q342)</f>
        <v>0.35</v>
      </c>
      <c r="R266" s="166"/>
      <c r="S266" s="166"/>
      <c r="T266" s="167"/>
      <c r="U266" s="161"/>
      <c r="V266" s="161">
        <f>SUM(V267:V342)</f>
        <v>61.199999999999996</v>
      </c>
      <c r="W266" s="161"/>
      <c r="X266" s="161"/>
      <c r="AG266" t="s">
        <v>184</v>
      </c>
    </row>
    <row r="267" spans="1:60" ht="22.5" outlineLevel="1" x14ac:dyDescent="0.2">
      <c r="A267" s="168">
        <v>17</v>
      </c>
      <c r="B267" s="169" t="s">
        <v>341</v>
      </c>
      <c r="C267" s="177" t="s">
        <v>342</v>
      </c>
      <c r="D267" s="170" t="s">
        <v>225</v>
      </c>
      <c r="E267" s="171">
        <v>60.792000000000002</v>
      </c>
      <c r="F267" s="172"/>
      <c r="G267" s="173">
        <f>ROUND(E267*F267,2)</f>
        <v>0</v>
      </c>
      <c r="H267" s="172"/>
      <c r="I267" s="173">
        <f>ROUND(E267*H267,2)</f>
        <v>0</v>
      </c>
      <c r="J267" s="172"/>
      <c r="K267" s="173">
        <f>ROUND(E267*J267,2)</f>
        <v>0</v>
      </c>
      <c r="L267" s="173">
        <v>21</v>
      </c>
      <c r="M267" s="173">
        <f>G267*(1+L267/100)</f>
        <v>0</v>
      </c>
      <c r="N267" s="173">
        <v>0</v>
      </c>
      <c r="O267" s="173">
        <f>ROUND(E267*N267,2)</f>
        <v>0</v>
      </c>
      <c r="P267" s="173">
        <v>0</v>
      </c>
      <c r="Q267" s="173">
        <f>ROUND(E267*P267,2)</f>
        <v>0</v>
      </c>
      <c r="R267" s="173"/>
      <c r="S267" s="173" t="s">
        <v>188</v>
      </c>
      <c r="T267" s="174" t="s">
        <v>188</v>
      </c>
      <c r="U267" s="160">
        <v>0.02</v>
      </c>
      <c r="V267" s="160">
        <f>ROUND(E267*U267,2)</f>
        <v>1.22</v>
      </c>
      <c r="W267" s="160"/>
      <c r="X267" s="160" t="s">
        <v>200</v>
      </c>
      <c r="Y267" s="151"/>
      <c r="Z267" s="151"/>
      <c r="AA267" s="151"/>
      <c r="AB267" s="151"/>
      <c r="AC267" s="151"/>
      <c r="AD267" s="151"/>
      <c r="AE267" s="151"/>
      <c r="AF267" s="151"/>
      <c r="AG267" s="151" t="s">
        <v>201</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90" t="s">
        <v>343</v>
      </c>
      <c r="D268" s="181"/>
      <c r="E268" s="182"/>
      <c r="F268" s="160"/>
      <c r="G268" s="160"/>
      <c r="H268" s="160"/>
      <c r="I268" s="160"/>
      <c r="J268" s="160"/>
      <c r="K268" s="160"/>
      <c r="L268" s="160"/>
      <c r="M268" s="160"/>
      <c r="N268" s="160"/>
      <c r="O268" s="160"/>
      <c r="P268" s="160"/>
      <c r="Q268" s="160"/>
      <c r="R268" s="160"/>
      <c r="S268" s="160"/>
      <c r="T268" s="160"/>
      <c r="U268" s="160"/>
      <c r="V268" s="160"/>
      <c r="W268" s="160"/>
      <c r="X268" s="160"/>
      <c r="Y268" s="151"/>
      <c r="Z268" s="151"/>
      <c r="AA268" s="151"/>
      <c r="AB268" s="151"/>
      <c r="AC268" s="151"/>
      <c r="AD268" s="151"/>
      <c r="AE268" s="151"/>
      <c r="AF268" s="151"/>
      <c r="AG268" s="151" t="s">
        <v>203</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90" t="s">
        <v>344</v>
      </c>
      <c r="D269" s="181"/>
      <c r="E269" s="182">
        <v>2</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203</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90" t="s">
        <v>345</v>
      </c>
      <c r="D270" s="181"/>
      <c r="E270" s="182">
        <v>2</v>
      </c>
      <c r="F270" s="160"/>
      <c r="G270" s="160"/>
      <c r="H270" s="160"/>
      <c r="I270" s="160"/>
      <c r="J270" s="160"/>
      <c r="K270" s="160"/>
      <c r="L270" s="160"/>
      <c r="M270" s="160"/>
      <c r="N270" s="160"/>
      <c r="O270" s="160"/>
      <c r="P270" s="160"/>
      <c r="Q270" s="160"/>
      <c r="R270" s="160"/>
      <c r="S270" s="160"/>
      <c r="T270" s="160"/>
      <c r="U270" s="160"/>
      <c r="V270" s="160"/>
      <c r="W270" s="160"/>
      <c r="X270" s="160"/>
      <c r="Y270" s="151"/>
      <c r="Z270" s="151"/>
      <c r="AA270" s="151"/>
      <c r="AB270" s="151"/>
      <c r="AC270" s="151"/>
      <c r="AD270" s="151"/>
      <c r="AE270" s="151"/>
      <c r="AF270" s="151"/>
      <c r="AG270" s="151" t="s">
        <v>203</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90" t="s">
        <v>346</v>
      </c>
      <c r="D271" s="181"/>
      <c r="E271" s="182">
        <v>2</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203</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90" t="s">
        <v>347</v>
      </c>
      <c r="D272" s="181"/>
      <c r="E272" s="182">
        <v>2</v>
      </c>
      <c r="F272" s="160"/>
      <c r="G272" s="160"/>
      <c r="H272" s="160"/>
      <c r="I272" s="160"/>
      <c r="J272" s="160"/>
      <c r="K272" s="160"/>
      <c r="L272" s="160"/>
      <c r="M272" s="160"/>
      <c r="N272" s="160"/>
      <c r="O272" s="160"/>
      <c r="P272" s="160"/>
      <c r="Q272" s="160"/>
      <c r="R272" s="160"/>
      <c r="S272" s="160"/>
      <c r="T272" s="160"/>
      <c r="U272" s="160"/>
      <c r="V272" s="160"/>
      <c r="W272" s="160"/>
      <c r="X272" s="160"/>
      <c r="Y272" s="151"/>
      <c r="Z272" s="151"/>
      <c r="AA272" s="151"/>
      <c r="AB272" s="151"/>
      <c r="AC272" s="151"/>
      <c r="AD272" s="151"/>
      <c r="AE272" s="151"/>
      <c r="AF272" s="151"/>
      <c r="AG272" s="151" t="s">
        <v>203</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90" t="s">
        <v>348</v>
      </c>
      <c r="D273" s="181"/>
      <c r="E273" s="182">
        <v>2</v>
      </c>
      <c r="F273" s="160"/>
      <c r="G273" s="160"/>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203</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349</v>
      </c>
      <c r="D274" s="181"/>
      <c r="E274" s="182">
        <v>2</v>
      </c>
      <c r="F274" s="160"/>
      <c r="G274" s="160"/>
      <c r="H274" s="160"/>
      <c r="I274" s="160"/>
      <c r="J274" s="160"/>
      <c r="K274" s="160"/>
      <c r="L274" s="160"/>
      <c r="M274" s="160"/>
      <c r="N274" s="160"/>
      <c r="O274" s="160"/>
      <c r="P274" s="160"/>
      <c r="Q274" s="160"/>
      <c r="R274" s="160"/>
      <c r="S274" s="160"/>
      <c r="T274" s="160"/>
      <c r="U274" s="160"/>
      <c r="V274" s="160"/>
      <c r="W274" s="160"/>
      <c r="X274" s="160"/>
      <c r="Y274" s="151"/>
      <c r="Z274" s="151"/>
      <c r="AA274" s="151"/>
      <c r="AB274" s="151"/>
      <c r="AC274" s="151"/>
      <c r="AD274" s="151"/>
      <c r="AE274" s="151"/>
      <c r="AF274" s="151"/>
      <c r="AG274" s="151" t="s">
        <v>203</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90" t="s">
        <v>210</v>
      </c>
      <c r="D275" s="181"/>
      <c r="E275" s="182"/>
      <c r="F275" s="160"/>
      <c r="G275" s="160"/>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203</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350</v>
      </c>
      <c r="D276" s="181"/>
      <c r="E276" s="182">
        <v>2</v>
      </c>
      <c r="F276" s="160"/>
      <c r="G276" s="160"/>
      <c r="H276" s="160"/>
      <c r="I276" s="160"/>
      <c r="J276" s="160"/>
      <c r="K276" s="160"/>
      <c r="L276" s="160"/>
      <c r="M276" s="160"/>
      <c r="N276" s="160"/>
      <c r="O276" s="160"/>
      <c r="P276" s="160"/>
      <c r="Q276" s="160"/>
      <c r="R276" s="160"/>
      <c r="S276" s="160"/>
      <c r="T276" s="160"/>
      <c r="U276" s="160"/>
      <c r="V276" s="160"/>
      <c r="W276" s="160"/>
      <c r="X276" s="160"/>
      <c r="Y276" s="151"/>
      <c r="Z276" s="151"/>
      <c r="AA276" s="151"/>
      <c r="AB276" s="151"/>
      <c r="AC276" s="151"/>
      <c r="AD276" s="151"/>
      <c r="AE276" s="151"/>
      <c r="AF276" s="151"/>
      <c r="AG276" s="151" t="s">
        <v>203</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90" t="s">
        <v>351</v>
      </c>
      <c r="D277" s="181"/>
      <c r="E277" s="182">
        <v>2</v>
      </c>
      <c r="F277" s="160"/>
      <c r="G277" s="160"/>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203</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ht="33.75" outlineLevel="1" x14ac:dyDescent="0.2">
      <c r="A278" s="158"/>
      <c r="B278" s="159"/>
      <c r="C278" s="190" t="s">
        <v>278</v>
      </c>
      <c r="D278" s="181"/>
      <c r="E278" s="182">
        <v>23.391999999999999</v>
      </c>
      <c r="F278" s="160"/>
      <c r="G278" s="160"/>
      <c r="H278" s="160"/>
      <c r="I278" s="160"/>
      <c r="J278" s="160"/>
      <c r="K278" s="160"/>
      <c r="L278" s="160"/>
      <c r="M278" s="160"/>
      <c r="N278" s="160"/>
      <c r="O278" s="160"/>
      <c r="P278" s="160"/>
      <c r="Q278" s="160"/>
      <c r="R278" s="160"/>
      <c r="S278" s="160"/>
      <c r="T278" s="160"/>
      <c r="U278" s="160"/>
      <c r="V278" s="160"/>
      <c r="W278" s="160"/>
      <c r="X278" s="160"/>
      <c r="Y278" s="151"/>
      <c r="Z278" s="151"/>
      <c r="AA278" s="151"/>
      <c r="AB278" s="151"/>
      <c r="AC278" s="151"/>
      <c r="AD278" s="151"/>
      <c r="AE278" s="151"/>
      <c r="AF278" s="151"/>
      <c r="AG278" s="151" t="s">
        <v>203</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90" t="s">
        <v>352</v>
      </c>
      <c r="D279" s="181"/>
      <c r="E279" s="182">
        <v>7.4</v>
      </c>
      <c r="F279" s="160"/>
      <c r="G279" s="160"/>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203</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322</v>
      </c>
      <c r="D280" s="181"/>
      <c r="E280" s="182"/>
      <c r="F280" s="160"/>
      <c r="G280" s="160"/>
      <c r="H280" s="160"/>
      <c r="I280" s="160"/>
      <c r="J280" s="160"/>
      <c r="K280" s="160"/>
      <c r="L280" s="160"/>
      <c r="M280" s="160"/>
      <c r="N280" s="160"/>
      <c r="O280" s="160"/>
      <c r="P280" s="160"/>
      <c r="Q280" s="160"/>
      <c r="R280" s="160"/>
      <c r="S280" s="160"/>
      <c r="T280" s="160"/>
      <c r="U280" s="160"/>
      <c r="V280" s="160"/>
      <c r="W280" s="160"/>
      <c r="X280" s="160"/>
      <c r="Y280" s="151"/>
      <c r="Z280" s="151"/>
      <c r="AA280" s="151"/>
      <c r="AB280" s="151"/>
      <c r="AC280" s="151"/>
      <c r="AD280" s="151"/>
      <c r="AE280" s="151"/>
      <c r="AF280" s="151"/>
      <c r="AG280" s="151" t="s">
        <v>203</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90" t="s">
        <v>353</v>
      </c>
      <c r="D281" s="181"/>
      <c r="E281" s="182">
        <v>2</v>
      </c>
      <c r="F281" s="160"/>
      <c r="G281" s="160"/>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203</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354</v>
      </c>
      <c r="D282" s="181"/>
      <c r="E282" s="182">
        <v>2</v>
      </c>
      <c r="F282" s="160"/>
      <c r="G282" s="160"/>
      <c r="H282" s="160"/>
      <c r="I282" s="160"/>
      <c r="J282" s="160"/>
      <c r="K282" s="160"/>
      <c r="L282" s="160"/>
      <c r="M282" s="160"/>
      <c r="N282" s="160"/>
      <c r="O282" s="160"/>
      <c r="P282" s="160"/>
      <c r="Q282" s="160"/>
      <c r="R282" s="160"/>
      <c r="S282" s="160"/>
      <c r="T282" s="160"/>
      <c r="U282" s="160"/>
      <c r="V282" s="160"/>
      <c r="W282" s="160"/>
      <c r="X282" s="160"/>
      <c r="Y282" s="151"/>
      <c r="Z282" s="151"/>
      <c r="AA282" s="151"/>
      <c r="AB282" s="151"/>
      <c r="AC282" s="151"/>
      <c r="AD282" s="151"/>
      <c r="AE282" s="151"/>
      <c r="AF282" s="151"/>
      <c r="AG282" s="151" t="s">
        <v>203</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90" t="s">
        <v>355</v>
      </c>
      <c r="D283" s="181"/>
      <c r="E283" s="182">
        <v>2</v>
      </c>
      <c r="F283" s="160"/>
      <c r="G283" s="160"/>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203</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217</v>
      </c>
      <c r="D284" s="181"/>
      <c r="E284" s="182"/>
      <c r="F284" s="160"/>
      <c r="G284" s="160"/>
      <c r="H284" s="160"/>
      <c r="I284" s="160"/>
      <c r="J284" s="160"/>
      <c r="K284" s="160"/>
      <c r="L284" s="160"/>
      <c r="M284" s="160"/>
      <c r="N284" s="160"/>
      <c r="O284" s="160"/>
      <c r="P284" s="160"/>
      <c r="Q284" s="160"/>
      <c r="R284" s="160"/>
      <c r="S284" s="160"/>
      <c r="T284" s="160"/>
      <c r="U284" s="160"/>
      <c r="V284" s="160"/>
      <c r="W284" s="160"/>
      <c r="X284" s="160"/>
      <c r="Y284" s="151"/>
      <c r="Z284" s="151"/>
      <c r="AA284" s="151"/>
      <c r="AB284" s="151"/>
      <c r="AC284" s="151"/>
      <c r="AD284" s="151"/>
      <c r="AE284" s="151"/>
      <c r="AF284" s="151"/>
      <c r="AG284" s="151" t="s">
        <v>203</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90" t="s">
        <v>356</v>
      </c>
      <c r="D285" s="181"/>
      <c r="E285" s="182">
        <v>2</v>
      </c>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203</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90" t="s">
        <v>357</v>
      </c>
      <c r="D286" s="181"/>
      <c r="E286" s="182">
        <v>2</v>
      </c>
      <c r="F286" s="160"/>
      <c r="G286" s="160"/>
      <c r="H286" s="160"/>
      <c r="I286" s="160"/>
      <c r="J286" s="160"/>
      <c r="K286" s="160"/>
      <c r="L286" s="160"/>
      <c r="M286" s="160"/>
      <c r="N286" s="160"/>
      <c r="O286" s="160"/>
      <c r="P286" s="160"/>
      <c r="Q286" s="160"/>
      <c r="R286" s="160"/>
      <c r="S286" s="160"/>
      <c r="T286" s="160"/>
      <c r="U286" s="160"/>
      <c r="V286" s="160"/>
      <c r="W286" s="160"/>
      <c r="X286" s="160"/>
      <c r="Y286" s="151"/>
      <c r="Z286" s="151"/>
      <c r="AA286" s="151"/>
      <c r="AB286" s="151"/>
      <c r="AC286" s="151"/>
      <c r="AD286" s="151"/>
      <c r="AE286" s="151"/>
      <c r="AF286" s="151"/>
      <c r="AG286" s="151" t="s">
        <v>203</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358</v>
      </c>
      <c r="D287" s="181"/>
      <c r="E287" s="182">
        <v>2</v>
      </c>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203</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359</v>
      </c>
      <c r="D288" s="181"/>
      <c r="E288" s="182">
        <v>2</v>
      </c>
      <c r="F288" s="160"/>
      <c r="G288" s="160"/>
      <c r="H288" s="160"/>
      <c r="I288" s="160"/>
      <c r="J288" s="160"/>
      <c r="K288" s="160"/>
      <c r="L288" s="160"/>
      <c r="M288" s="160"/>
      <c r="N288" s="160"/>
      <c r="O288" s="160"/>
      <c r="P288" s="160"/>
      <c r="Q288" s="160"/>
      <c r="R288" s="160"/>
      <c r="S288" s="160"/>
      <c r="T288" s="160"/>
      <c r="U288" s="160"/>
      <c r="V288" s="160"/>
      <c r="W288" s="160"/>
      <c r="X288" s="160"/>
      <c r="Y288" s="151"/>
      <c r="Z288" s="151"/>
      <c r="AA288" s="151"/>
      <c r="AB288" s="151"/>
      <c r="AC288" s="151"/>
      <c r="AD288" s="151"/>
      <c r="AE288" s="151"/>
      <c r="AF288" s="151"/>
      <c r="AG288" s="151" t="s">
        <v>203</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90" t="s">
        <v>222</v>
      </c>
      <c r="D289" s="181"/>
      <c r="E289" s="182"/>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203</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83">
        <v>18</v>
      </c>
      <c r="B290" s="184" t="s">
        <v>360</v>
      </c>
      <c r="C290" s="191" t="s">
        <v>361</v>
      </c>
      <c r="D290" s="185" t="s">
        <v>225</v>
      </c>
      <c r="E290" s="186">
        <v>60.79</v>
      </c>
      <c r="F290" s="187"/>
      <c r="G290" s="188">
        <f>ROUND(E290*F290,2)</f>
        <v>0</v>
      </c>
      <c r="H290" s="187"/>
      <c r="I290" s="188">
        <f>ROUND(E290*H290,2)</f>
        <v>0</v>
      </c>
      <c r="J290" s="187"/>
      <c r="K290" s="188">
        <f>ROUND(E290*J290,2)</f>
        <v>0</v>
      </c>
      <c r="L290" s="188">
        <v>21</v>
      </c>
      <c r="M290" s="188">
        <f>G290*(1+L290/100)</f>
        <v>0</v>
      </c>
      <c r="N290" s="188">
        <v>0</v>
      </c>
      <c r="O290" s="188">
        <f>ROUND(E290*N290,2)</f>
        <v>0</v>
      </c>
      <c r="P290" s="188">
        <v>0</v>
      </c>
      <c r="Q290" s="188">
        <f>ROUND(E290*P290,2)</f>
        <v>0</v>
      </c>
      <c r="R290" s="188"/>
      <c r="S290" s="188" t="s">
        <v>188</v>
      </c>
      <c r="T290" s="189" t="s">
        <v>188</v>
      </c>
      <c r="U290" s="160">
        <v>0.14699999999999999</v>
      </c>
      <c r="V290" s="160">
        <f>ROUND(E290*U290,2)</f>
        <v>8.94</v>
      </c>
      <c r="W290" s="160"/>
      <c r="X290" s="160" t="s">
        <v>200</v>
      </c>
      <c r="Y290" s="151"/>
      <c r="Z290" s="151"/>
      <c r="AA290" s="151"/>
      <c r="AB290" s="151"/>
      <c r="AC290" s="151"/>
      <c r="AD290" s="151"/>
      <c r="AE290" s="151"/>
      <c r="AF290" s="151"/>
      <c r="AG290" s="151" t="s">
        <v>201</v>
      </c>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68">
        <v>19</v>
      </c>
      <c r="B291" s="169" t="s">
        <v>362</v>
      </c>
      <c r="C291" s="177" t="s">
        <v>363</v>
      </c>
      <c r="D291" s="170" t="s">
        <v>290</v>
      </c>
      <c r="E291" s="171">
        <v>55.74</v>
      </c>
      <c r="F291" s="172"/>
      <c r="G291" s="173">
        <f>ROUND(E291*F291,2)</f>
        <v>0</v>
      </c>
      <c r="H291" s="172"/>
      <c r="I291" s="173">
        <f>ROUND(E291*H291,2)</f>
        <v>0</v>
      </c>
      <c r="J291" s="172"/>
      <c r="K291" s="173">
        <f>ROUND(E291*J291,2)</f>
        <v>0</v>
      </c>
      <c r="L291" s="173">
        <v>21</v>
      </c>
      <c r="M291" s="173">
        <f>G291*(1+L291/100)</f>
        <v>0</v>
      </c>
      <c r="N291" s="173">
        <v>0</v>
      </c>
      <c r="O291" s="173">
        <f>ROUND(E291*N291,2)</f>
        <v>0</v>
      </c>
      <c r="P291" s="173">
        <v>0</v>
      </c>
      <c r="Q291" s="173">
        <f>ROUND(E291*P291,2)</f>
        <v>0</v>
      </c>
      <c r="R291" s="173"/>
      <c r="S291" s="173" t="s">
        <v>188</v>
      </c>
      <c r="T291" s="174" t="s">
        <v>188</v>
      </c>
      <c r="U291" s="160">
        <v>0.04</v>
      </c>
      <c r="V291" s="160">
        <f>ROUND(E291*U291,2)</f>
        <v>2.23</v>
      </c>
      <c r="W291" s="160"/>
      <c r="X291" s="160" t="s">
        <v>200</v>
      </c>
      <c r="Y291" s="151"/>
      <c r="Z291" s="151"/>
      <c r="AA291" s="151"/>
      <c r="AB291" s="151"/>
      <c r="AC291" s="151"/>
      <c r="AD291" s="151"/>
      <c r="AE291" s="151"/>
      <c r="AF291" s="151"/>
      <c r="AG291" s="151" t="s">
        <v>201</v>
      </c>
      <c r="AH291" s="151"/>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0" t="s">
        <v>202</v>
      </c>
      <c r="D292" s="181"/>
      <c r="E292" s="182"/>
      <c r="F292" s="160"/>
      <c r="G292" s="160"/>
      <c r="H292" s="160"/>
      <c r="I292" s="160"/>
      <c r="J292" s="160"/>
      <c r="K292" s="160"/>
      <c r="L292" s="160"/>
      <c r="M292" s="160"/>
      <c r="N292" s="160"/>
      <c r="O292" s="160"/>
      <c r="P292" s="160"/>
      <c r="Q292" s="160"/>
      <c r="R292" s="160"/>
      <c r="S292" s="160"/>
      <c r="T292" s="160"/>
      <c r="U292" s="160"/>
      <c r="V292" s="160"/>
      <c r="W292" s="160"/>
      <c r="X292" s="160"/>
      <c r="Y292" s="151"/>
      <c r="Z292" s="151"/>
      <c r="AA292" s="151"/>
      <c r="AB292" s="151"/>
      <c r="AC292" s="151"/>
      <c r="AD292" s="151"/>
      <c r="AE292" s="151"/>
      <c r="AF292" s="151"/>
      <c r="AG292" s="151" t="s">
        <v>203</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90" t="s">
        <v>364</v>
      </c>
      <c r="D293" s="181"/>
      <c r="E293" s="182">
        <v>1.4</v>
      </c>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203</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0" t="s">
        <v>365</v>
      </c>
      <c r="D294" s="181"/>
      <c r="E294" s="182">
        <v>10.24</v>
      </c>
      <c r="F294" s="160"/>
      <c r="G294" s="160"/>
      <c r="H294" s="160"/>
      <c r="I294" s="160"/>
      <c r="J294" s="160"/>
      <c r="K294" s="160"/>
      <c r="L294" s="160"/>
      <c r="M294" s="160"/>
      <c r="N294" s="160"/>
      <c r="O294" s="160"/>
      <c r="P294" s="160"/>
      <c r="Q294" s="160"/>
      <c r="R294" s="160"/>
      <c r="S294" s="160"/>
      <c r="T294" s="160"/>
      <c r="U294" s="160"/>
      <c r="V294" s="160"/>
      <c r="W294" s="160"/>
      <c r="X294" s="160"/>
      <c r="Y294" s="151"/>
      <c r="Z294" s="151"/>
      <c r="AA294" s="151"/>
      <c r="AB294" s="151"/>
      <c r="AC294" s="151"/>
      <c r="AD294" s="151"/>
      <c r="AE294" s="151"/>
      <c r="AF294" s="151"/>
      <c r="AG294" s="151" t="s">
        <v>203</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90" t="s">
        <v>366</v>
      </c>
      <c r="D295" s="181"/>
      <c r="E295" s="182">
        <v>1.8</v>
      </c>
      <c r="F295" s="160"/>
      <c r="G295" s="160"/>
      <c r="H295" s="160"/>
      <c r="I295" s="160"/>
      <c r="J295" s="160"/>
      <c r="K295" s="160"/>
      <c r="L295" s="160"/>
      <c r="M295" s="160"/>
      <c r="N295" s="160"/>
      <c r="O295" s="160"/>
      <c r="P295" s="160"/>
      <c r="Q295" s="160"/>
      <c r="R295" s="160"/>
      <c r="S295" s="160"/>
      <c r="T295" s="160"/>
      <c r="U295" s="160"/>
      <c r="V295" s="160"/>
      <c r="W295" s="160"/>
      <c r="X295" s="160"/>
      <c r="Y295" s="151"/>
      <c r="Z295" s="151"/>
      <c r="AA295" s="151"/>
      <c r="AB295" s="151"/>
      <c r="AC295" s="151"/>
      <c r="AD295" s="151"/>
      <c r="AE295" s="151"/>
      <c r="AF295" s="151"/>
      <c r="AG295" s="151" t="s">
        <v>203</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90" t="s">
        <v>367</v>
      </c>
      <c r="D296" s="181"/>
      <c r="E296" s="182">
        <v>1.2</v>
      </c>
      <c r="F296" s="160"/>
      <c r="G296" s="160"/>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203</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368</v>
      </c>
      <c r="D297" s="181"/>
      <c r="E297" s="182">
        <v>1.4</v>
      </c>
      <c r="F297" s="160"/>
      <c r="G297" s="160"/>
      <c r="H297" s="160"/>
      <c r="I297" s="160"/>
      <c r="J297" s="160"/>
      <c r="K297" s="160"/>
      <c r="L297" s="160"/>
      <c r="M297" s="160"/>
      <c r="N297" s="160"/>
      <c r="O297" s="160"/>
      <c r="P297" s="160"/>
      <c r="Q297" s="160"/>
      <c r="R297" s="160"/>
      <c r="S297" s="160"/>
      <c r="T297" s="160"/>
      <c r="U297" s="160"/>
      <c r="V297" s="160"/>
      <c r="W297" s="160"/>
      <c r="X297" s="160"/>
      <c r="Y297" s="151"/>
      <c r="Z297" s="151"/>
      <c r="AA297" s="151"/>
      <c r="AB297" s="151"/>
      <c r="AC297" s="151"/>
      <c r="AD297" s="151"/>
      <c r="AE297" s="151"/>
      <c r="AF297" s="151"/>
      <c r="AG297" s="151" t="s">
        <v>203</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0" t="s">
        <v>369</v>
      </c>
      <c r="D298" s="181"/>
      <c r="E298" s="182">
        <v>1.1000000000000001</v>
      </c>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203</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90" t="s">
        <v>210</v>
      </c>
      <c r="D299" s="181"/>
      <c r="E299" s="182"/>
      <c r="F299" s="160"/>
      <c r="G299" s="160"/>
      <c r="H299" s="160"/>
      <c r="I299" s="160"/>
      <c r="J299" s="160"/>
      <c r="K299" s="160"/>
      <c r="L299" s="160"/>
      <c r="M299" s="160"/>
      <c r="N299" s="160"/>
      <c r="O299" s="160"/>
      <c r="P299" s="160"/>
      <c r="Q299" s="160"/>
      <c r="R299" s="160"/>
      <c r="S299" s="160"/>
      <c r="T299" s="160"/>
      <c r="U299" s="160"/>
      <c r="V299" s="160"/>
      <c r="W299" s="160"/>
      <c r="X299" s="160"/>
      <c r="Y299" s="151"/>
      <c r="Z299" s="151"/>
      <c r="AA299" s="151"/>
      <c r="AB299" s="151"/>
      <c r="AC299" s="151"/>
      <c r="AD299" s="151"/>
      <c r="AE299" s="151"/>
      <c r="AF299" s="151"/>
      <c r="AG299" s="151" t="s">
        <v>203</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90" t="s">
        <v>370</v>
      </c>
      <c r="D300" s="181"/>
      <c r="E300" s="182">
        <v>1.8</v>
      </c>
      <c r="F300" s="160"/>
      <c r="G300" s="160"/>
      <c r="H300" s="160"/>
      <c r="I300" s="160"/>
      <c r="J300" s="160"/>
      <c r="K300" s="160"/>
      <c r="L300" s="160"/>
      <c r="M300" s="160"/>
      <c r="N300" s="160"/>
      <c r="O300" s="160"/>
      <c r="P300" s="160"/>
      <c r="Q300" s="160"/>
      <c r="R300" s="160"/>
      <c r="S300" s="160"/>
      <c r="T300" s="160"/>
      <c r="U300" s="160"/>
      <c r="V300" s="160"/>
      <c r="W300" s="160"/>
      <c r="X300" s="160"/>
      <c r="Y300" s="151"/>
      <c r="Z300" s="151"/>
      <c r="AA300" s="151"/>
      <c r="AB300" s="151"/>
      <c r="AC300" s="151"/>
      <c r="AD300" s="151"/>
      <c r="AE300" s="151"/>
      <c r="AF300" s="151"/>
      <c r="AG300" s="151" t="s">
        <v>203</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371</v>
      </c>
      <c r="D301" s="181"/>
      <c r="E301" s="182">
        <v>1.5</v>
      </c>
      <c r="F301" s="160"/>
      <c r="G301" s="160"/>
      <c r="H301" s="160"/>
      <c r="I301" s="160"/>
      <c r="J301" s="160"/>
      <c r="K301" s="160"/>
      <c r="L301" s="160"/>
      <c r="M301" s="160"/>
      <c r="N301" s="160"/>
      <c r="O301" s="160"/>
      <c r="P301" s="160"/>
      <c r="Q301" s="160"/>
      <c r="R301" s="160"/>
      <c r="S301" s="160"/>
      <c r="T301" s="160"/>
      <c r="U301" s="160"/>
      <c r="V301" s="160"/>
      <c r="W301" s="160"/>
      <c r="X301" s="160"/>
      <c r="Y301" s="151"/>
      <c r="Z301" s="151"/>
      <c r="AA301" s="151"/>
      <c r="AB301" s="151"/>
      <c r="AC301" s="151"/>
      <c r="AD301" s="151"/>
      <c r="AE301" s="151"/>
      <c r="AF301" s="151"/>
      <c r="AG301" s="151" t="s">
        <v>203</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ht="33.75" outlineLevel="1" x14ac:dyDescent="0.2">
      <c r="A302" s="158"/>
      <c r="B302" s="159"/>
      <c r="C302" s="190" t="s">
        <v>372</v>
      </c>
      <c r="D302" s="181"/>
      <c r="E302" s="182">
        <v>14.62</v>
      </c>
      <c r="F302" s="160"/>
      <c r="G302" s="160"/>
      <c r="H302" s="160"/>
      <c r="I302" s="160"/>
      <c r="J302" s="160"/>
      <c r="K302" s="160"/>
      <c r="L302" s="160"/>
      <c r="M302" s="160"/>
      <c r="N302" s="160"/>
      <c r="O302" s="160"/>
      <c r="P302" s="160"/>
      <c r="Q302" s="160"/>
      <c r="R302" s="160"/>
      <c r="S302" s="160"/>
      <c r="T302" s="160"/>
      <c r="U302" s="160"/>
      <c r="V302" s="160"/>
      <c r="W302" s="160"/>
      <c r="X302" s="160"/>
      <c r="Y302" s="151"/>
      <c r="Z302" s="151"/>
      <c r="AA302" s="151"/>
      <c r="AB302" s="151"/>
      <c r="AC302" s="151"/>
      <c r="AD302" s="151"/>
      <c r="AE302" s="151"/>
      <c r="AF302" s="151"/>
      <c r="AG302" s="151" t="s">
        <v>203</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373</v>
      </c>
      <c r="D303" s="181"/>
      <c r="E303" s="182">
        <v>2.8</v>
      </c>
      <c r="F303" s="160"/>
      <c r="G303" s="160"/>
      <c r="H303" s="160"/>
      <c r="I303" s="160"/>
      <c r="J303" s="160"/>
      <c r="K303" s="160"/>
      <c r="L303" s="160"/>
      <c r="M303" s="160"/>
      <c r="N303" s="160"/>
      <c r="O303" s="160"/>
      <c r="P303" s="160"/>
      <c r="Q303" s="160"/>
      <c r="R303" s="160"/>
      <c r="S303" s="160"/>
      <c r="T303" s="160"/>
      <c r="U303" s="160"/>
      <c r="V303" s="160"/>
      <c r="W303" s="160"/>
      <c r="X303" s="160"/>
      <c r="Y303" s="151"/>
      <c r="Z303" s="151"/>
      <c r="AA303" s="151"/>
      <c r="AB303" s="151"/>
      <c r="AC303" s="151"/>
      <c r="AD303" s="151"/>
      <c r="AE303" s="151"/>
      <c r="AF303" s="151"/>
      <c r="AG303" s="151" t="s">
        <v>203</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0" t="s">
        <v>374</v>
      </c>
      <c r="D304" s="181"/>
      <c r="E304" s="182">
        <v>6</v>
      </c>
      <c r="F304" s="160"/>
      <c r="G304" s="160"/>
      <c r="H304" s="160"/>
      <c r="I304" s="160"/>
      <c r="J304" s="160"/>
      <c r="K304" s="160"/>
      <c r="L304" s="160"/>
      <c r="M304" s="160"/>
      <c r="N304" s="160"/>
      <c r="O304" s="160"/>
      <c r="P304" s="160"/>
      <c r="Q304" s="160"/>
      <c r="R304" s="160"/>
      <c r="S304" s="160"/>
      <c r="T304" s="160"/>
      <c r="U304" s="160"/>
      <c r="V304" s="160"/>
      <c r="W304" s="160"/>
      <c r="X304" s="160"/>
      <c r="Y304" s="151"/>
      <c r="Z304" s="151"/>
      <c r="AA304" s="151"/>
      <c r="AB304" s="151"/>
      <c r="AC304" s="151"/>
      <c r="AD304" s="151"/>
      <c r="AE304" s="151"/>
      <c r="AF304" s="151"/>
      <c r="AG304" s="151" t="s">
        <v>203</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375</v>
      </c>
      <c r="D305" s="181"/>
      <c r="E305" s="182">
        <v>1.2</v>
      </c>
      <c r="F305" s="160"/>
      <c r="G305" s="160"/>
      <c r="H305" s="160"/>
      <c r="I305" s="160"/>
      <c r="J305" s="160"/>
      <c r="K305" s="160"/>
      <c r="L305" s="160"/>
      <c r="M305" s="160"/>
      <c r="N305" s="160"/>
      <c r="O305" s="160"/>
      <c r="P305" s="160"/>
      <c r="Q305" s="160"/>
      <c r="R305" s="160"/>
      <c r="S305" s="160"/>
      <c r="T305" s="160"/>
      <c r="U305" s="160"/>
      <c r="V305" s="160"/>
      <c r="W305" s="160"/>
      <c r="X305" s="160"/>
      <c r="Y305" s="151"/>
      <c r="Z305" s="151"/>
      <c r="AA305" s="151"/>
      <c r="AB305" s="151"/>
      <c r="AC305" s="151"/>
      <c r="AD305" s="151"/>
      <c r="AE305" s="151"/>
      <c r="AF305" s="151"/>
      <c r="AG305" s="151" t="s">
        <v>203</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376</v>
      </c>
      <c r="D306" s="181"/>
      <c r="E306" s="182">
        <v>2.6</v>
      </c>
      <c r="F306" s="160"/>
      <c r="G306" s="160"/>
      <c r="H306" s="160"/>
      <c r="I306" s="160"/>
      <c r="J306" s="160"/>
      <c r="K306" s="160"/>
      <c r="L306" s="160"/>
      <c r="M306" s="160"/>
      <c r="N306" s="160"/>
      <c r="O306" s="160"/>
      <c r="P306" s="160"/>
      <c r="Q306" s="160"/>
      <c r="R306" s="160"/>
      <c r="S306" s="160"/>
      <c r="T306" s="160"/>
      <c r="U306" s="160"/>
      <c r="V306" s="160"/>
      <c r="W306" s="160"/>
      <c r="X306" s="160"/>
      <c r="Y306" s="151"/>
      <c r="Z306" s="151"/>
      <c r="AA306" s="151"/>
      <c r="AB306" s="151"/>
      <c r="AC306" s="151"/>
      <c r="AD306" s="151"/>
      <c r="AE306" s="151"/>
      <c r="AF306" s="151"/>
      <c r="AG306" s="151" t="s">
        <v>203</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90" t="s">
        <v>377</v>
      </c>
      <c r="D307" s="181"/>
      <c r="E307" s="182">
        <v>1.2</v>
      </c>
      <c r="F307" s="160"/>
      <c r="G307" s="160"/>
      <c r="H307" s="160"/>
      <c r="I307" s="160"/>
      <c r="J307" s="160"/>
      <c r="K307" s="160"/>
      <c r="L307" s="160"/>
      <c r="M307" s="160"/>
      <c r="N307" s="160"/>
      <c r="O307" s="160"/>
      <c r="P307" s="160"/>
      <c r="Q307" s="160"/>
      <c r="R307" s="160"/>
      <c r="S307" s="160"/>
      <c r="T307" s="160"/>
      <c r="U307" s="160"/>
      <c r="V307" s="160"/>
      <c r="W307" s="160"/>
      <c r="X307" s="160"/>
      <c r="Y307" s="151"/>
      <c r="Z307" s="151"/>
      <c r="AA307" s="151"/>
      <c r="AB307" s="151"/>
      <c r="AC307" s="151"/>
      <c r="AD307" s="151"/>
      <c r="AE307" s="151"/>
      <c r="AF307" s="151"/>
      <c r="AG307" s="151" t="s">
        <v>203</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90" t="s">
        <v>217</v>
      </c>
      <c r="D308" s="181"/>
      <c r="E308" s="182"/>
      <c r="F308" s="160"/>
      <c r="G308" s="160"/>
      <c r="H308" s="160"/>
      <c r="I308" s="160"/>
      <c r="J308" s="160"/>
      <c r="K308" s="160"/>
      <c r="L308" s="160"/>
      <c r="M308" s="160"/>
      <c r="N308" s="160"/>
      <c r="O308" s="160"/>
      <c r="P308" s="160"/>
      <c r="Q308" s="160"/>
      <c r="R308" s="160"/>
      <c r="S308" s="160"/>
      <c r="T308" s="160"/>
      <c r="U308" s="160"/>
      <c r="V308" s="160"/>
      <c r="W308" s="160"/>
      <c r="X308" s="160"/>
      <c r="Y308" s="151"/>
      <c r="Z308" s="151"/>
      <c r="AA308" s="151"/>
      <c r="AB308" s="151"/>
      <c r="AC308" s="151"/>
      <c r="AD308" s="151"/>
      <c r="AE308" s="151"/>
      <c r="AF308" s="151"/>
      <c r="AG308" s="151" t="s">
        <v>203</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378</v>
      </c>
      <c r="D309" s="181"/>
      <c r="E309" s="182">
        <v>1.6</v>
      </c>
      <c r="F309" s="160"/>
      <c r="G309" s="160"/>
      <c r="H309" s="160"/>
      <c r="I309" s="160"/>
      <c r="J309" s="160"/>
      <c r="K309" s="160"/>
      <c r="L309" s="160"/>
      <c r="M309" s="160"/>
      <c r="N309" s="160"/>
      <c r="O309" s="160"/>
      <c r="P309" s="160"/>
      <c r="Q309" s="160"/>
      <c r="R309" s="160"/>
      <c r="S309" s="160"/>
      <c r="T309" s="160"/>
      <c r="U309" s="160"/>
      <c r="V309" s="160"/>
      <c r="W309" s="160"/>
      <c r="X309" s="160"/>
      <c r="Y309" s="151"/>
      <c r="Z309" s="151"/>
      <c r="AA309" s="151"/>
      <c r="AB309" s="151"/>
      <c r="AC309" s="151"/>
      <c r="AD309" s="151"/>
      <c r="AE309" s="151"/>
      <c r="AF309" s="151"/>
      <c r="AG309" s="151" t="s">
        <v>203</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0" t="s">
        <v>379</v>
      </c>
      <c r="D310" s="181"/>
      <c r="E310" s="182">
        <v>1.5</v>
      </c>
      <c r="F310" s="160"/>
      <c r="G310" s="160"/>
      <c r="H310" s="160"/>
      <c r="I310" s="160"/>
      <c r="J310" s="160"/>
      <c r="K310" s="160"/>
      <c r="L310" s="160"/>
      <c r="M310" s="160"/>
      <c r="N310" s="160"/>
      <c r="O310" s="160"/>
      <c r="P310" s="160"/>
      <c r="Q310" s="160"/>
      <c r="R310" s="160"/>
      <c r="S310" s="160"/>
      <c r="T310" s="160"/>
      <c r="U310" s="160"/>
      <c r="V310" s="160"/>
      <c r="W310" s="160"/>
      <c r="X310" s="160"/>
      <c r="Y310" s="151"/>
      <c r="Z310" s="151"/>
      <c r="AA310" s="151"/>
      <c r="AB310" s="151"/>
      <c r="AC310" s="151"/>
      <c r="AD310" s="151"/>
      <c r="AE310" s="151"/>
      <c r="AF310" s="151"/>
      <c r="AG310" s="151" t="s">
        <v>203</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380</v>
      </c>
      <c r="D311" s="181"/>
      <c r="E311" s="182">
        <v>2.5299999999999998</v>
      </c>
      <c r="F311" s="160"/>
      <c r="G311" s="160"/>
      <c r="H311" s="160"/>
      <c r="I311" s="160"/>
      <c r="J311" s="160"/>
      <c r="K311" s="160"/>
      <c r="L311" s="160"/>
      <c r="M311" s="160"/>
      <c r="N311" s="160"/>
      <c r="O311" s="160"/>
      <c r="P311" s="160"/>
      <c r="Q311" s="160"/>
      <c r="R311" s="160"/>
      <c r="S311" s="160"/>
      <c r="T311" s="160"/>
      <c r="U311" s="160"/>
      <c r="V311" s="160"/>
      <c r="W311" s="160"/>
      <c r="X311" s="160"/>
      <c r="Y311" s="151"/>
      <c r="Z311" s="151"/>
      <c r="AA311" s="151"/>
      <c r="AB311" s="151"/>
      <c r="AC311" s="151"/>
      <c r="AD311" s="151"/>
      <c r="AE311" s="151"/>
      <c r="AF311" s="151"/>
      <c r="AG311" s="151" t="s">
        <v>203</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58"/>
      <c r="B312" s="159"/>
      <c r="C312" s="190" t="s">
        <v>381</v>
      </c>
      <c r="D312" s="181"/>
      <c r="E312" s="182">
        <v>1.25</v>
      </c>
      <c r="F312" s="160"/>
      <c r="G312" s="160"/>
      <c r="H312" s="160"/>
      <c r="I312" s="160"/>
      <c r="J312" s="160"/>
      <c r="K312" s="160"/>
      <c r="L312" s="160"/>
      <c r="M312" s="160"/>
      <c r="N312" s="160"/>
      <c r="O312" s="160"/>
      <c r="P312" s="160"/>
      <c r="Q312" s="160"/>
      <c r="R312" s="160"/>
      <c r="S312" s="160"/>
      <c r="T312" s="160"/>
      <c r="U312" s="160"/>
      <c r="V312" s="160"/>
      <c r="W312" s="160"/>
      <c r="X312" s="160"/>
      <c r="Y312" s="151"/>
      <c r="Z312" s="151"/>
      <c r="AA312" s="151"/>
      <c r="AB312" s="151"/>
      <c r="AC312" s="151"/>
      <c r="AD312" s="151"/>
      <c r="AE312" s="151"/>
      <c r="AF312" s="151"/>
      <c r="AG312" s="151" t="s">
        <v>203</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0" t="s">
        <v>222</v>
      </c>
      <c r="D313" s="181"/>
      <c r="E313" s="182"/>
      <c r="F313" s="160"/>
      <c r="G313" s="160"/>
      <c r="H313" s="160"/>
      <c r="I313" s="160"/>
      <c r="J313" s="160"/>
      <c r="K313" s="160"/>
      <c r="L313" s="160"/>
      <c r="M313" s="160"/>
      <c r="N313" s="160"/>
      <c r="O313" s="160"/>
      <c r="P313" s="160"/>
      <c r="Q313" s="160"/>
      <c r="R313" s="160"/>
      <c r="S313" s="160"/>
      <c r="T313" s="160"/>
      <c r="U313" s="160"/>
      <c r="V313" s="160"/>
      <c r="W313" s="160"/>
      <c r="X313" s="160"/>
      <c r="Y313" s="151"/>
      <c r="Z313" s="151"/>
      <c r="AA313" s="151"/>
      <c r="AB313" s="151"/>
      <c r="AC313" s="151"/>
      <c r="AD313" s="151"/>
      <c r="AE313" s="151"/>
      <c r="AF313" s="151"/>
      <c r="AG313" s="151" t="s">
        <v>203</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ht="22.5" outlineLevel="1" x14ac:dyDescent="0.2">
      <c r="A314" s="168">
        <v>20</v>
      </c>
      <c r="B314" s="169" t="s">
        <v>382</v>
      </c>
      <c r="C314" s="177" t="s">
        <v>383</v>
      </c>
      <c r="D314" s="170" t="s">
        <v>290</v>
      </c>
      <c r="E314" s="171">
        <v>66.888000000000005</v>
      </c>
      <c r="F314" s="172"/>
      <c r="G314" s="173">
        <f>ROUND(E314*F314,2)</f>
        <v>0</v>
      </c>
      <c r="H314" s="172"/>
      <c r="I314" s="173">
        <f>ROUND(E314*H314,2)</f>
        <v>0</v>
      </c>
      <c r="J314" s="172"/>
      <c r="K314" s="173">
        <f>ROUND(E314*J314,2)</f>
        <v>0</v>
      </c>
      <c r="L314" s="173">
        <v>21</v>
      </c>
      <c r="M314" s="173">
        <f>G314*(1+L314/100)</f>
        <v>0</v>
      </c>
      <c r="N314" s="173">
        <v>8.0000000000000007E-5</v>
      </c>
      <c r="O314" s="173">
        <f>ROUND(E314*N314,2)</f>
        <v>0.01</v>
      </c>
      <c r="P314" s="173">
        <v>0</v>
      </c>
      <c r="Q314" s="173">
        <f>ROUND(E314*P314,2)</f>
        <v>0</v>
      </c>
      <c r="R314" s="173"/>
      <c r="S314" s="173" t="s">
        <v>188</v>
      </c>
      <c r="T314" s="174" t="s">
        <v>188</v>
      </c>
      <c r="U314" s="160">
        <v>0.14000000000000001</v>
      </c>
      <c r="V314" s="160">
        <f>ROUND(E314*U314,2)</f>
        <v>9.36</v>
      </c>
      <c r="W314" s="160"/>
      <c r="X314" s="160" t="s">
        <v>200</v>
      </c>
      <c r="Y314" s="151"/>
      <c r="Z314" s="151"/>
      <c r="AA314" s="151"/>
      <c r="AB314" s="151"/>
      <c r="AC314" s="151"/>
      <c r="AD314" s="151"/>
      <c r="AE314" s="151"/>
      <c r="AF314" s="151"/>
      <c r="AG314" s="151" t="s">
        <v>201</v>
      </c>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202</v>
      </c>
      <c r="D315" s="181"/>
      <c r="E315" s="182"/>
      <c r="F315" s="160"/>
      <c r="G315" s="160"/>
      <c r="H315" s="160"/>
      <c r="I315" s="160"/>
      <c r="J315" s="160"/>
      <c r="K315" s="160"/>
      <c r="L315" s="160"/>
      <c r="M315" s="160"/>
      <c r="N315" s="160"/>
      <c r="O315" s="160"/>
      <c r="P315" s="160"/>
      <c r="Q315" s="160"/>
      <c r="R315" s="160"/>
      <c r="S315" s="160"/>
      <c r="T315" s="160"/>
      <c r="U315" s="160"/>
      <c r="V315" s="160"/>
      <c r="W315" s="160"/>
      <c r="X315" s="160"/>
      <c r="Y315" s="151"/>
      <c r="Z315" s="151"/>
      <c r="AA315" s="151"/>
      <c r="AB315" s="151"/>
      <c r="AC315" s="151"/>
      <c r="AD315" s="151"/>
      <c r="AE315" s="151"/>
      <c r="AF315" s="151"/>
      <c r="AG315" s="151" t="s">
        <v>203</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58"/>
      <c r="B316" s="159"/>
      <c r="C316" s="190" t="s">
        <v>364</v>
      </c>
      <c r="D316" s="181"/>
      <c r="E316" s="182">
        <v>1.4</v>
      </c>
      <c r="F316" s="160"/>
      <c r="G316" s="160"/>
      <c r="H316" s="160"/>
      <c r="I316" s="160"/>
      <c r="J316" s="160"/>
      <c r="K316" s="160"/>
      <c r="L316" s="160"/>
      <c r="M316" s="160"/>
      <c r="N316" s="160"/>
      <c r="O316" s="160"/>
      <c r="P316" s="160"/>
      <c r="Q316" s="160"/>
      <c r="R316" s="160"/>
      <c r="S316" s="160"/>
      <c r="T316" s="160"/>
      <c r="U316" s="160"/>
      <c r="V316" s="160"/>
      <c r="W316" s="160"/>
      <c r="X316" s="160"/>
      <c r="Y316" s="151"/>
      <c r="Z316" s="151"/>
      <c r="AA316" s="151"/>
      <c r="AB316" s="151"/>
      <c r="AC316" s="151"/>
      <c r="AD316" s="151"/>
      <c r="AE316" s="151"/>
      <c r="AF316" s="151"/>
      <c r="AG316" s="151" t="s">
        <v>203</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x14ac:dyDescent="0.2">
      <c r="A317" s="158"/>
      <c r="B317" s="159"/>
      <c r="C317" s="190" t="s">
        <v>365</v>
      </c>
      <c r="D317" s="181"/>
      <c r="E317" s="182">
        <v>10.24</v>
      </c>
      <c r="F317" s="160"/>
      <c r="G317" s="160"/>
      <c r="H317" s="160"/>
      <c r="I317" s="160"/>
      <c r="J317" s="160"/>
      <c r="K317" s="160"/>
      <c r="L317" s="160"/>
      <c r="M317" s="160"/>
      <c r="N317" s="160"/>
      <c r="O317" s="160"/>
      <c r="P317" s="160"/>
      <c r="Q317" s="160"/>
      <c r="R317" s="160"/>
      <c r="S317" s="160"/>
      <c r="T317" s="160"/>
      <c r="U317" s="160"/>
      <c r="V317" s="160"/>
      <c r="W317" s="160"/>
      <c r="X317" s="160"/>
      <c r="Y317" s="151"/>
      <c r="Z317" s="151"/>
      <c r="AA317" s="151"/>
      <c r="AB317" s="151"/>
      <c r="AC317" s="151"/>
      <c r="AD317" s="151"/>
      <c r="AE317" s="151"/>
      <c r="AF317" s="151"/>
      <c r="AG317" s="151" t="s">
        <v>203</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90" t="s">
        <v>366</v>
      </c>
      <c r="D318" s="181"/>
      <c r="E318" s="182">
        <v>1.8</v>
      </c>
      <c r="F318" s="160"/>
      <c r="G318" s="160"/>
      <c r="H318" s="160"/>
      <c r="I318" s="160"/>
      <c r="J318" s="160"/>
      <c r="K318" s="160"/>
      <c r="L318" s="160"/>
      <c r="M318" s="160"/>
      <c r="N318" s="160"/>
      <c r="O318" s="160"/>
      <c r="P318" s="160"/>
      <c r="Q318" s="160"/>
      <c r="R318" s="160"/>
      <c r="S318" s="160"/>
      <c r="T318" s="160"/>
      <c r="U318" s="160"/>
      <c r="V318" s="160"/>
      <c r="W318" s="160"/>
      <c r="X318" s="160"/>
      <c r="Y318" s="151"/>
      <c r="Z318" s="151"/>
      <c r="AA318" s="151"/>
      <c r="AB318" s="151"/>
      <c r="AC318" s="151"/>
      <c r="AD318" s="151"/>
      <c r="AE318" s="151"/>
      <c r="AF318" s="151"/>
      <c r="AG318" s="151" t="s">
        <v>203</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367</v>
      </c>
      <c r="D319" s="181"/>
      <c r="E319" s="182">
        <v>1.2</v>
      </c>
      <c r="F319" s="160"/>
      <c r="G319" s="160"/>
      <c r="H319" s="160"/>
      <c r="I319" s="160"/>
      <c r="J319" s="160"/>
      <c r="K319" s="160"/>
      <c r="L319" s="160"/>
      <c r="M319" s="160"/>
      <c r="N319" s="160"/>
      <c r="O319" s="160"/>
      <c r="P319" s="160"/>
      <c r="Q319" s="160"/>
      <c r="R319" s="160"/>
      <c r="S319" s="160"/>
      <c r="T319" s="160"/>
      <c r="U319" s="160"/>
      <c r="V319" s="160"/>
      <c r="W319" s="160"/>
      <c r="X319" s="160"/>
      <c r="Y319" s="151"/>
      <c r="Z319" s="151"/>
      <c r="AA319" s="151"/>
      <c r="AB319" s="151"/>
      <c r="AC319" s="151"/>
      <c r="AD319" s="151"/>
      <c r="AE319" s="151"/>
      <c r="AF319" s="151"/>
      <c r="AG319" s="151" t="s">
        <v>203</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368</v>
      </c>
      <c r="D320" s="181"/>
      <c r="E320" s="182">
        <v>1.4</v>
      </c>
      <c r="F320" s="160"/>
      <c r="G320" s="160"/>
      <c r="H320" s="160"/>
      <c r="I320" s="160"/>
      <c r="J320" s="160"/>
      <c r="K320" s="160"/>
      <c r="L320" s="160"/>
      <c r="M320" s="160"/>
      <c r="N320" s="160"/>
      <c r="O320" s="160"/>
      <c r="P320" s="160"/>
      <c r="Q320" s="160"/>
      <c r="R320" s="160"/>
      <c r="S320" s="160"/>
      <c r="T320" s="160"/>
      <c r="U320" s="160"/>
      <c r="V320" s="160"/>
      <c r="W320" s="160"/>
      <c r="X320" s="160"/>
      <c r="Y320" s="151"/>
      <c r="Z320" s="151"/>
      <c r="AA320" s="151"/>
      <c r="AB320" s="151"/>
      <c r="AC320" s="151"/>
      <c r="AD320" s="151"/>
      <c r="AE320" s="151"/>
      <c r="AF320" s="151"/>
      <c r="AG320" s="151" t="s">
        <v>203</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90" t="s">
        <v>369</v>
      </c>
      <c r="D321" s="181"/>
      <c r="E321" s="182">
        <v>1.1000000000000001</v>
      </c>
      <c r="F321" s="160"/>
      <c r="G321" s="160"/>
      <c r="H321" s="160"/>
      <c r="I321" s="160"/>
      <c r="J321" s="160"/>
      <c r="K321" s="160"/>
      <c r="L321" s="160"/>
      <c r="M321" s="160"/>
      <c r="N321" s="160"/>
      <c r="O321" s="160"/>
      <c r="P321" s="160"/>
      <c r="Q321" s="160"/>
      <c r="R321" s="160"/>
      <c r="S321" s="160"/>
      <c r="T321" s="160"/>
      <c r="U321" s="160"/>
      <c r="V321" s="160"/>
      <c r="W321" s="160"/>
      <c r="X321" s="160"/>
      <c r="Y321" s="151"/>
      <c r="Z321" s="151"/>
      <c r="AA321" s="151"/>
      <c r="AB321" s="151"/>
      <c r="AC321" s="151"/>
      <c r="AD321" s="151"/>
      <c r="AE321" s="151"/>
      <c r="AF321" s="151"/>
      <c r="AG321" s="151" t="s">
        <v>203</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90" t="s">
        <v>210</v>
      </c>
      <c r="D322" s="181"/>
      <c r="E322" s="182"/>
      <c r="F322" s="160"/>
      <c r="G322" s="160"/>
      <c r="H322" s="160"/>
      <c r="I322" s="160"/>
      <c r="J322" s="160"/>
      <c r="K322" s="160"/>
      <c r="L322" s="160"/>
      <c r="M322" s="160"/>
      <c r="N322" s="160"/>
      <c r="O322" s="160"/>
      <c r="P322" s="160"/>
      <c r="Q322" s="160"/>
      <c r="R322" s="160"/>
      <c r="S322" s="160"/>
      <c r="T322" s="160"/>
      <c r="U322" s="160"/>
      <c r="V322" s="160"/>
      <c r="W322" s="160"/>
      <c r="X322" s="160"/>
      <c r="Y322" s="151"/>
      <c r="Z322" s="151"/>
      <c r="AA322" s="151"/>
      <c r="AB322" s="151"/>
      <c r="AC322" s="151"/>
      <c r="AD322" s="151"/>
      <c r="AE322" s="151"/>
      <c r="AF322" s="151"/>
      <c r="AG322" s="151" t="s">
        <v>203</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90" t="s">
        <v>370</v>
      </c>
      <c r="D323" s="181"/>
      <c r="E323" s="182">
        <v>1.8</v>
      </c>
      <c r="F323" s="160"/>
      <c r="G323" s="160"/>
      <c r="H323" s="160"/>
      <c r="I323" s="160"/>
      <c r="J323" s="160"/>
      <c r="K323" s="160"/>
      <c r="L323" s="160"/>
      <c r="M323" s="160"/>
      <c r="N323" s="160"/>
      <c r="O323" s="160"/>
      <c r="P323" s="160"/>
      <c r="Q323" s="160"/>
      <c r="R323" s="160"/>
      <c r="S323" s="160"/>
      <c r="T323" s="160"/>
      <c r="U323" s="160"/>
      <c r="V323" s="160"/>
      <c r="W323" s="160"/>
      <c r="X323" s="160"/>
      <c r="Y323" s="151"/>
      <c r="Z323" s="151"/>
      <c r="AA323" s="151"/>
      <c r="AB323" s="151"/>
      <c r="AC323" s="151"/>
      <c r="AD323" s="151"/>
      <c r="AE323" s="151"/>
      <c r="AF323" s="151"/>
      <c r="AG323" s="151" t="s">
        <v>203</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90" t="s">
        <v>371</v>
      </c>
      <c r="D324" s="181"/>
      <c r="E324" s="182">
        <v>1.5</v>
      </c>
      <c r="F324" s="160"/>
      <c r="G324" s="160"/>
      <c r="H324" s="160"/>
      <c r="I324" s="160"/>
      <c r="J324" s="160"/>
      <c r="K324" s="160"/>
      <c r="L324" s="160"/>
      <c r="M324" s="160"/>
      <c r="N324" s="160"/>
      <c r="O324" s="160"/>
      <c r="P324" s="160"/>
      <c r="Q324" s="160"/>
      <c r="R324" s="160"/>
      <c r="S324" s="160"/>
      <c r="T324" s="160"/>
      <c r="U324" s="160"/>
      <c r="V324" s="160"/>
      <c r="W324" s="160"/>
      <c r="X324" s="160"/>
      <c r="Y324" s="151"/>
      <c r="Z324" s="151"/>
      <c r="AA324" s="151"/>
      <c r="AB324" s="151"/>
      <c r="AC324" s="151"/>
      <c r="AD324" s="151"/>
      <c r="AE324" s="151"/>
      <c r="AF324" s="151"/>
      <c r="AG324" s="151" t="s">
        <v>203</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ht="33.75" outlineLevel="1" x14ac:dyDescent="0.2">
      <c r="A325" s="158"/>
      <c r="B325" s="159"/>
      <c r="C325" s="190" t="s">
        <v>372</v>
      </c>
      <c r="D325" s="181"/>
      <c r="E325" s="182">
        <v>14.62</v>
      </c>
      <c r="F325" s="160"/>
      <c r="G325" s="160"/>
      <c r="H325" s="160"/>
      <c r="I325" s="160"/>
      <c r="J325" s="160"/>
      <c r="K325" s="160"/>
      <c r="L325" s="160"/>
      <c r="M325" s="160"/>
      <c r="N325" s="160"/>
      <c r="O325" s="160"/>
      <c r="P325" s="160"/>
      <c r="Q325" s="160"/>
      <c r="R325" s="160"/>
      <c r="S325" s="160"/>
      <c r="T325" s="160"/>
      <c r="U325" s="160"/>
      <c r="V325" s="160"/>
      <c r="W325" s="160"/>
      <c r="X325" s="160"/>
      <c r="Y325" s="151"/>
      <c r="Z325" s="151"/>
      <c r="AA325" s="151"/>
      <c r="AB325" s="151"/>
      <c r="AC325" s="151"/>
      <c r="AD325" s="151"/>
      <c r="AE325" s="151"/>
      <c r="AF325" s="151"/>
      <c r="AG325" s="151" t="s">
        <v>203</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90" t="s">
        <v>373</v>
      </c>
      <c r="D326" s="181"/>
      <c r="E326" s="182">
        <v>2.8</v>
      </c>
      <c r="F326" s="160"/>
      <c r="G326" s="160"/>
      <c r="H326" s="160"/>
      <c r="I326" s="160"/>
      <c r="J326" s="160"/>
      <c r="K326" s="160"/>
      <c r="L326" s="160"/>
      <c r="M326" s="160"/>
      <c r="N326" s="160"/>
      <c r="O326" s="160"/>
      <c r="P326" s="160"/>
      <c r="Q326" s="160"/>
      <c r="R326" s="160"/>
      <c r="S326" s="160"/>
      <c r="T326" s="160"/>
      <c r="U326" s="160"/>
      <c r="V326" s="160"/>
      <c r="W326" s="160"/>
      <c r="X326" s="160"/>
      <c r="Y326" s="151"/>
      <c r="Z326" s="151"/>
      <c r="AA326" s="151"/>
      <c r="AB326" s="151"/>
      <c r="AC326" s="151"/>
      <c r="AD326" s="151"/>
      <c r="AE326" s="151"/>
      <c r="AF326" s="151"/>
      <c r="AG326" s="151" t="s">
        <v>203</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374</v>
      </c>
      <c r="D327" s="181"/>
      <c r="E327" s="182">
        <v>6</v>
      </c>
      <c r="F327" s="160"/>
      <c r="G327" s="160"/>
      <c r="H327" s="160"/>
      <c r="I327" s="160"/>
      <c r="J327" s="160"/>
      <c r="K327" s="160"/>
      <c r="L327" s="160"/>
      <c r="M327" s="160"/>
      <c r="N327" s="160"/>
      <c r="O327" s="160"/>
      <c r="P327" s="160"/>
      <c r="Q327" s="160"/>
      <c r="R327" s="160"/>
      <c r="S327" s="160"/>
      <c r="T327" s="160"/>
      <c r="U327" s="160"/>
      <c r="V327" s="160"/>
      <c r="W327" s="160"/>
      <c r="X327" s="160"/>
      <c r="Y327" s="151"/>
      <c r="Z327" s="151"/>
      <c r="AA327" s="151"/>
      <c r="AB327" s="151"/>
      <c r="AC327" s="151"/>
      <c r="AD327" s="151"/>
      <c r="AE327" s="151"/>
      <c r="AF327" s="151"/>
      <c r="AG327" s="151" t="s">
        <v>203</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58"/>
      <c r="B328" s="159"/>
      <c r="C328" s="190" t="s">
        <v>375</v>
      </c>
      <c r="D328" s="181"/>
      <c r="E328" s="182">
        <v>1.2</v>
      </c>
      <c r="F328" s="160"/>
      <c r="G328" s="160"/>
      <c r="H328" s="160"/>
      <c r="I328" s="160"/>
      <c r="J328" s="160"/>
      <c r="K328" s="160"/>
      <c r="L328" s="160"/>
      <c r="M328" s="160"/>
      <c r="N328" s="160"/>
      <c r="O328" s="160"/>
      <c r="P328" s="160"/>
      <c r="Q328" s="160"/>
      <c r="R328" s="160"/>
      <c r="S328" s="160"/>
      <c r="T328" s="160"/>
      <c r="U328" s="160"/>
      <c r="V328" s="160"/>
      <c r="W328" s="160"/>
      <c r="X328" s="160"/>
      <c r="Y328" s="151"/>
      <c r="Z328" s="151"/>
      <c r="AA328" s="151"/>
      <c r="AB328" s="151"/>
      <c r="AC328" s="151"/>
      <c r="AD328" s="151"/>
      <c r="AE328" s="151"/>
      <c r="AF328" s="151"/>
      <c r="AG328" s="151" t="s">
        <v>203</v>
      </c>
      <c r="AH328" s="151">
        <v>0</v>
      </c>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376</v>
      </c>
      <c r="D329" s="181"/>
      <c r="E329" s="182">
        <v>2.6</v>
      </c>
      <c r="F329" s="160"/>
      <c r="G329" s="160"/>
      <c r="H329" s="160"/>
      <c r="I329" s="160"/>
      <c r="J329" s="160"/>
      <c r="K329" s="160"/>
      <c r="L329" s="160"/>
      <c r="M329" s="160"/>
      <c r="N329" s="160"/>
      <c r="O329" s="160"/>
      <c r="P329" s="160"/>
      <c r="Q329" s="160"/>
      <c r="R329" s="160"/>
      <c r="S329" s="160"/>
      <c r="T329" s="160"/>
      <c r="U329" s="160"/>
      <c r="V329" s="160"/>
      <c r="W329" s="160"/>
      <c r="X329" s="160"/>
      <c r="Y329" s="151"/>
      <c r="Z329" s="151"/>
      <c r="AA329" s="151"/>
      <c r="AB329" s="151"/>
      <c r="AC329" s="151"/>
      <c r="AD329" s="151"/>
      <c r="AE329" s="151"/>
      <c r="AF329" s="151"/>
      <c r="AG329" s="151" t="s">
        <v>203</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58"/>
      <c r="B330" s="159"/>
      <c r="C330" s="190" t="s">
        <v>377</v>
      </c>
      <c r="D330" s="181"/>
      <c r="E330" s="182">
        <v>1.2</v>
      </c>
      <c r="F330" s="160"/>
      <c r="G330" s="160"/>
      <c r="H330" s="160"/>
      <c r="I330" s="160"/>
      <c r="J330" s="160"/>
      <c r="K330" s="160"/>
      <c r="L330" s="160"/>
      <c r="M330" s="160"/>
      <c r="N330" s="160"/>
      <c r="O330" s="160"/>
      <c r="P330" s="160"/>
      <c r="Q330" s="160"/>
      <c r="R330" s="160"/>
      <c r="S330" s="160"/>
      <c r="T330" s="160"/>
      <c r="U330" s="160"/>
      <c r="V330" s="160"/>
      <c r="W330" s="160"/>
      <c r="X330" s="160"/>
      <c r="Y330" s="151"/>
      <c r="Z330" s="151"/>
      <c r="AA330" s="151"/>
      <c r="AB330" s="151"/>
      <c r="AC330" s="151"/>
      <c r="AD330" s="151"/>
      <c r="AE330" s="151"/>
      <c r="AF330" s="151"/>
      <c r="AG330" s="151" t="s">
        <v>203</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90" t="s">
        <v>217</v>
      </c>
      <c r="D331" s="181"/>
      <c r="E331" s="182"/>
      <c r="F331" s="160"/>
      <c r="G331" s="160"/>
      <c r="H331" s="160"/>
      <c r="I331" s="160"/>
      <c r="J331" s="160"/>
      <c r="K331" s="160"/>
      <c r="L331" s="160"/>
      <c r="M331" s="160"/>
      <c r="N331" s="160"/>
      <c r="O331" s="160"/>
      <c r="P331" s="160"/>
      <c r="Q331" s="160"/>
      <c r="R331" s="160"/>
      <c r="S331" s="160"/>
      <c r="T331" s="160"/>
      <c r="U331" s="160"/>
      <c r="V331" s="160"/>
      <c r="W331" s="160"/>
      <c r="X331" s="160"/>
      <c r="Y331" s="151"/>
      <c r="Z331" s="151"/>
      <c r="AA331" s="151"/>
      <c r="AB331" s="151"/>
      <c r="AC331" s="151"/>
      <c r="AD331" s="151"/>
      <c r="AE331" s="151"/>
      <c r="AF331" s="151"/>
      <c r="AG331" s="151" t="s">
        <v>203</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90" t="s">
        <v>378</v>
      </c>
      <c r="D332" s="181"/>
      <c r="E332" s="182">
        <v>1.6</v>
      </c>
      <c r="F332" s="160"/>
      <c r="G332" s="160"/>
      <c r="H332" s="160"/>
      <c r="I332" s="160"/>
      <c r="J332" s="160"/>
      <c r="K332" s="160"/>
      <c r="L332" s="160"/>
      <c r="M332" s="160"/>
      <c r="N332" s="160"/>
      <c r="O332" s="160"/>
      <c r="P332" s="160"/>
      <c r="Q332" s="160"/>
      <c r="R332" s="160"/>
      <c r="S332" s="160"/>
      <c r="T332" s="160"/>
      <c r="U332" s="160"/>
      <c r="V332" s="160"/>
      <c r="W332" s="160"/>
      <c r="X332" s="160"/>
      <c r="Y332" s="151"/>
      <c r="Z332" s="151"/>
      <c r="AA332" s="151"/>
      <c r="AB332" s="151"/>
      <c r="AC332" s="151"/>
      <c r="AD332" s="151"/>
      <c r="AE332" s="151"/>
      <c r="AF332" s="151"/>
      <c r="AG332" s="151" t="s">
        <v>203</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379</v>
      </c>
      <c r="D333" s="181"/>
      <c r="E333" s="182">
        <v>1.5</v>
      </c>
      <c r="F333" s="160"/>
      <c r="G333" s="160"/>
      <c r="H333" s="160"/>
      <c r="I333" s="160"/>
      <c r="J333" s="160"/>
      <c r="K333" s="160"/>
      <c r="L333" s="160"/>
      <c r="M333" s="160"/>
      <c r="N333" s="160"/>
      <c r="O333" s="160"/>
      <c r="P333" s="160"/>
      <c r="Q333" s="160"/>
      <c r="R333" s="160"/>
      <c r="S333" s="160"/>
      <c r="T333" s="160"/>
      <c r="U333" s="160"/>
      <c r="V333" s="160"/>
      <c r="W333" s="160"/>
      <c r="X333" s="160"/>
      <c r="Y333" s="151"/>
      <c r="Z333" s="151"/>
      <c r="AA333" s="151"/>
      <c r="AB333" s="151"/>
      <c r="AC333" s="151"/>
      <c r="AD333" s="151"/>
      <c r="AE333" s="151"/>
      <c r="AF333" s="151"/>
      <c r="AG333" s="151" t="s">
        <v>203</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58"/>
      <c r="B334" s="159"/>
      <c r="C334" s="190" t="s">
        <v>380</v>
      </c>
      <c r="D334" s="181"/>
      <c r="E334" s="182">
        <v>2.5299999999999998</v>
      </c>
      <c r="F334" s="160"/>
      <c r="G334" s="160"/>
      <c r="H334" s="160"/>
      <c r="I334" s="160"/>
      <c r="J334" s="160"/>
      <c r="K334" s="160"/>
      <c r="L334" s="160"/>
      <c r="M334" s="160"/>
      <c r="N334" s="160"/>
      <c r="O334" s="160"/>
      <c r="P334" s="160"/>
      <c r="Q334" s="160"/>
      <c r="R334" s="160"/>
      <c r="S334" s="160"/>
      <c r="T334" s="160"/>
      <c r="U334" s="160"/>
      <c r="V334" s="160"/>
      <c r="W334" s="160"/>
      <c r="X334" s="160"/>
      <c r="Y334" s="151"/>
      <c r="Z334" s="151"/>
      <c r="AA334" s="151"/>
      <c r="AB334" s="151"/>
      <c r="AC334" s="151"/>
      <c r="AD334" s="151"/>
      <c r="AE334" s="151"/>
      <c r="AF334" s="151"/>
      <c r="AG334" s="151" t="s">
        <v>203</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90" t="s">
        <v>381</v>
      </c>
      <c r="D335" s="181"/>
      <c r="E335" s="182">
        <v>1.25</v>
      </c>
      <c r="F335" s="160"/>
      <c r="G335" s="160"/>
      <c r="H335" s="160"/>
      <c r="I335" s="160"/>
      <c r="J335" s="160"/>
      <c r="K335" s="160"/>
      <c r="L335" s="160"/>
      <c r="M335" s="160"/>
      <c r="N335" s="160"/>
      <c r="O335" s="160"/>
      <c r="P335" s="160"/>
      <c r="Q335" s="160"/>
      <c r="R335" s="160"/>
      <c r="S335" s="160"/>
      <c r="T335" s="160"/>
      <c r="U335" s="160"/>
      <c r="V335" s="160"/>
      <c r="W335" s="160"/>
      <c r="X335" s="160"/>
      <c r="Y335" s="151"/>
      <c r="Z335" s="151"/>
      <c r="AA335" s="151"/>
      <c r="AB335" s="151"/>
      <c r="AC335" s="151"/>
      <c r="AD335" s="151"/>
      <c r="AE335" s="151"/>
      <c r="AF335" s="151"/>
      <c r="AG335" s="151" t="s">
        <v>203</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90" t="s">
        <v>222</v>
      </c>
      <c r="D336" s="181"/>
      <c r="E336" s="182"/>
      <c r="F336" s="160"/>
      <c r="G336" s="160"/>
      <c r="H336" s="160"/>
      <c r="I336" s="160"/>
      <c r="J336" s="160"/>
      <c r="K336" s="160"/>
      <c r="L336" s="160"/>
      <c r="M336" s="160"/>
      <c r="N336" s="160"/>
      <c r="O336" s="160"/>
      <c r="P336" s="160"/>
      <c r="Q336" s="160"/>
      <c r="R336" s="160"/>
      <c r="S336" s="160"/>
      <c r="T336" s="160"/>
      <c r="U336" s="160"/>
      <c r="V336" s="160"/>
      <c r="W336" s="160"/>
      <c r="X336" s="160"/>
      <c r="Y336" s="151"/>
      <c r="Z336" s="151"/>
      <c r="AA336" s="151"/>
      <c r="AB336" s="151"/>
      <c r="AC336" s="151"/>
      <c r="AD336" s="151"/>
      <c r="AE336" s="151"/>
      <c r="AF336" s="151"/>
      <c r="AG336" s="151" t="s">
        <v>203</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90" t="s">
        <v>384</v>
      </c>
      <c r="D337" s="181"/>
      <c r="E337" s="182">
        <v>11.148</v>
      </c>
      <c r="F337" s="160"/>
      <c r="G337" s="160"/>
      <c r="H337" s="160"/>
      <c r="I337" s="160"/>
      <c r="J337" s="160"/>
      <c r="K337" s="160"/>
      <c r="L337" s="160"/>
      <c r="M337" s="160"/>
      <c r="N337" s="160"/>
      <c r="O337" s="160"/>
      <c r="P337" s="160"/>
      <c r="Q337" s="160"/>
      <c r="R337" s="160"/>
      <c r="S337" s="160"/>
      <c r="T337" s="160"/>
      <c r="U337" s="160"/>
      <c r="V337" s="160"/>
      <c r="W337" s="160"/>
      <c r="X337" s="160"/>
      <c r="Y337" s="151"/>
      <c r="Z337" s="151"/>
      <c r="AA337" s="151"/>
      <c r="AB337" s="151"/>
      <c r="AC337" s="151"/>
      <c r="AD337" s="151"/>
      <c r="AE337" s="151"/>
      <c r="AF337" s="151"/>
      <c r="AG337" s="151" t="s">
        <v>203</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ht="22.5" outlineLevel="1" x14ac:dyDescent="0.2">
      <c r="A338" s="183">
        <v>21</v>
      </c>
      <c r="B338" s="184" t="s">
        <v>385</v>
      </c>
      <c r="C338" s="191" t="s">
        <v>386</v>
      </c>
      <c r="D338" s="185" t="s">
        <v>225</v>
      </c>
      <c r="E338" s="186">
        <v>60.79</v>
      </c>
      <c r="F338" s="187"/>
      <c r="G338" s="188">
        <f>ROUND(E338*F338,2)</f>
        <v>0</v>
      </c>
      <c r="H338" s="187"/>
      <c r="I338" s="188">
        <f>ROUND(E338*H338,2)</f>
        <v>0</v>
      </c>
      <c r="J338" s="187"/>
      <c r="K338" s="188">
        <f>ROUND(E338*J338,2)</f>
        <v>0</v>
      </c>
      <c r="L338" s="188">
        <v>21</v>
      </c>
      <c r="M338" s="188">
        <f>G338*(1+L338/100)</f>
        <v>0</v>
      </c>
      <c r="N338" s="188">
        <v>0</v>
      </c>
      <c r="O338" s="188">
        <f>ROUND(E338*N338,2)</f>
        <v>0</v>
      </c>
      <c r="P338" s="188">
        <v>1E-3</v>
      </c>
      <c r="Q338" s="188">
        <f>ROUND(E338*P338,2)</f>
        <v>0.06</v>
      </c>
      <c r="R338" s="188"/>
      <c r="S338" s="188" t="s">
        <v>188</v>
      </c>
      <c r="T338" s="189" t="s">
        <v>188</v>
      </c>
      <c r="U338" s="160">
        <v>0.28100000000000003</v>
      </c>
      <c r="V338" s="160">
        <f>ROUND(E338*U338,2)</f>
        <v>17.079999999999998</v>
      </c>
      <c r="W338" s="160"/>
      <c r="X338" s="160" t="s">
        <v>200</v>
      </c>
      <c r="Y338" s="151"/>
      <c r="Z338" s="151"/>
      <c r="AA338" s="151"/>
      <c r="AB338" s="151"/>
      <c r="AC338" s="151"/>
      <c r="AD338" s="151"/>
      <c r="AE338" s="151"/>
      <c r="AF338" s="151"/>
      <c r="AG338" s="151" t="s">
        <v>201</v>
      </c>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83">
        <v>22</v>
      </c>
      <c r="B339" s="184" t="s">
        <v>387</v>
      </c>
      <c r="C339" s="191" t="s">
        <v>388</v>
      </c>
      <c r="D339" s="185" t="s">
        <v>246</v>
      </c>
      <c r="E339" s="186">
        <v>29</v>
      </c>
      <c r="F339" s="187"/>
      <c r="G339" s="188">
        <f>ROUND(E339*F339,2)</f>
        <v>0</v>
      </c>
      <c r="H339" s="187"/>
      <c r="I339" s="188">
        <f>ROUND(E339*H339,2)</f>
        <v>0</v>
      </c>
      <c r="J339" s="187"/>
      <c r="K339" s="188">
        <f>ROUND(E339*J339,2)</f>
        <v>0</v>
      </c>
      <c r="L339" s="188">
        <v>21</v>
      </c>
      <c r="M339" s="188">
        <f>G339*(1+L339/100)</f>
        <v>0</v>
      </c>
      <c r="N339" s="188">
        <v>1.1900000000000001E-3</v>
      </c>
      <c r="O339" s="188">
        <f>ROUND(E339*N339,2)</f>
        <v>0.03</v>
      </c>
      <c r="P339" s="188">
        <v>0.01</v>
      </c>
      <c r="Q339" s="188">
        <f>ROUND(E339*P339,2)</f>
        <v>0.28999999999999998</v>
      </c>
      <c r="R339" s="188"/>
      <c r="S339" s="188" t="s">
        <v>188</v>
      </c>
      <c r="T339" s="189" t="s">
        <v>188</v>
      </c>
      <c r="U339" s="160">
        <v>0.77</v>
      </c>
      <c r="V339" s="160">
        <f>ROUND(E339*U339,2)</f>
        <v>22.33</v>
      </c>
      <c r="W339" s="160"/>
      <c r="X339" s="160" t="s">
        <v>200</v>
      </c>
      <c r="Y339" s="151"/>
      <c r="Z339" s="151"/>
      <c r="AA339" s="151"/>
      <c r="AB339" s="151"/>
      <c r="AC339" s="151"/>
      <c r="AD339" s="151"/>
      <c r="AE339" s="151"/>
      <c r="AF339" s="151"/>
      <c r="AG339" s="151" t="s">
        <v>201</v>
      </c>
      <c r="AH339" s="151"/>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ht="22.5" outlineLevel="1" x14ac:dyDescent="0.2">
      <c r="A340" s="168">
        <v>23</v>
      </c>
      <c r="B340" s="169" t="s">
        <v>389</v>
      </c>
      <c r="C340" s="177" t="s">
        <v>390</v>
      </c>
      <c r="D340" s="170" t="s">
        <v>225</v>
      </c>
      <c r="E340" s="171">
        <v>69.599999999999994</v>
      </c>
      <c r="F340" s="172"/>
      <c r="G340" s="173">
        <f>ROUND(E340*F340,2)</f>
        <v>0</v>
      </c>
      <c r="H340" s="172"/>
      <c r="I340" s="173">
        <f>ROUND(E340*H340,2)</f>
        <v>0</v>
      </c>
      <c r="J340" s="172"/>
      <c r="K340" s="173">
        <f>ROUND(E340*J340,2)</f>
        <v>0</v>
      </c>
      <c r="L340" s="173">
        <v>21</v>
      </c>
      <c r="M340" s="173">
        <f>G340*(1+L340/100)</f>
        <v>0</v>
      </c>
      <c r="N340" s="173">
        <v>0</v>
      </c>
      <c r="O340" s="173">
        <f>ROUND(E340*N340,2)</f>
        <v>0</v>
      </c>
      <c r="P340" s="173">
        <v>0</v>
      </c>
      <c r="Q340" s="173">
        <f>ROUND(E340*P340,2)</f>
        <v>0</v>
      </c>
      <c r="R340" s="173"/>
      <c r="S340" s="173" t="s">
        <v>226</v>
      </c>
      <c r="T340" s="174" t="s">
        <v>189</v>
      </c>
      <c r="U340" s="160">
        <v>0</v>
      </c>
      <c r="V340" s="160">
        <f>ROUND(E340*U340,2)</f>
        <v>0</v>
      </c>
      <c r="W340" s="160"/>
      <c r="X340" s="160" t="s">
        <v>391</v>
      </c>
      <c r="Y340" s="151"/>
      <c r="Z340" s="151"/>
      <c r="AA340" s="151"/>
      <c r="AB340" s="151"/>
      <c r="AC340" s="151"/>
      <c r="AD340" s="151"/>
      <c r="AE340" s="151"/>
      <c r="AF340" s="151"/>
      <c r="AG340" s="151" t="s">
        <v>392</v>
      </c>
      <c r="AH340" s="151"/>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ht="22.5" outlineLevel="1" x14ac:dyDescent="0.2">
      <c r="A341" s="158"/>
      <c r="B341" s="159"/>
      <c r="C341" s="190" t="s">
        <v>393</v>
      </c>
      <c r="D341" s="181"/>
      <c r="E341" s="182">
        <v>69.599999999999994</v>
      </c>
      <c r="F341" s="160"/>
      <c r="G341" s="160"/>
      <c r="H341" s="160"/>
      <c r="I341" s="160"/>
      <c r="J341" s="160"/>
      <c r="K341" s="160"/>
      <c r="L341" s="160"/>
      <c r="M341" s="160"/>
      <c r="N341" s="160"/>
      <c r="O341" s="160"/>
      <c r="P341" s="160"/>
      <c r="Q341" s="160"/>
      <c r="R341" s="160"/>
      <c r="S341" s="160"/>
      <c r="T341" s="160"/>
      <c r="U341" s="160"/>
      <c r="V341" s="160"/>
      <c r="W341" s="160"/>
      <c r="X341" s="160"/>
      <c r="Y341" s="151"/>
      <c r="Z341" s="151"/>
      <c r="AA341" s="151"/>
      <c r="AB341" s="151"/>
      <c r="AC341" s="151"/>
      <c r="AD341" s="151"/>
      <c r="AE341" s="151"/>
      <c r="AF341" s="151"/>
      <c r="AG341" s="151" t="s">
        <v>203</v>
      </c>
      <c r="AH341" s="151">
        <v>0</v>
      </c>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83">
        <v>24</v>
      </c>
      <c r="B342" s="184" t="s">
        <v>394</v>
      </c>
      <c r="C342" s="191" t="s">
        <v>395</v>
      </c>
      <c r="D342" s="185" t="s">
        <v>338</v>
      </c>
      <c r="E342" s="186">
        <v>3.986E-2</v>
      </c>
      <c r="F342" s="187"/>
      <c r="G342" s="188">
        <f>ROUND(E342*F342,2)</f>
        <v>0</v>
      </c>
      <c r="H342" s="187"/>
      <c r="I342" s="188">
        <f>ROUND(E342*H342,2)</f>
        <v>0</v>
      </c>
      <c r="J342" s="187"/>
      <c r="K342" s="188">
        <f>ROUND(E342*J342,2)</f>
        <v>0</v>
      </c>
      <c r="L342" s="188">
        <v>21</v>
      </c>
      <c r="M342" s="188">
        <f>G342*(1+L342/100)</f>
        <v>0</v>
      </c>
      <c r="N342" s="188">
        <v>0</v>
      </c>
      <c r="O342" s="188">
        <f>ROUND(E342*N342,2)</f>
        <v>0</v>
      </c>
      <c r="P342" s="188">
        <v>0</v>
      </c>
      <c r="Q342" s="188">
        <f>ROUND(E342*P342,2)</f>
        <v>0</v>
      </c>
      <c r="R342" s="188"/>
      <c r="S342" s="188" t="s">
        <v>188</v>
      </c>
      <c r="T342" s="189" t="s">
        <v>188</v>
      </c>
      <c r="U342" s="160">
        <v>1.1020000000000001</v>
      </c>
      <c r="V342" s="160">
        <f>ROUND(E342*U342,2)</f>
        <v>0.04</v>
      </c>
      <c r="W342" s="160"/>
      <c r="X342" s="160" t="s">
        <v>339</v>
      </c>
      <c r="Y342" s="151"/>
      <c r="Z342" s="151"/>
      <c r="AA342" s="151"/>
      <c r="AB342" s="151"/>
      <c r="AC342" s="151"/>
      <c r="AD342" s="151"/>
      <c r="AE342" s="151"/>
      <c r="AF342" s="151"/>
      <c r="AG342" s="151" t="s">
        <v>340</v>
      </c>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x14ac:dyDescent="0.2">
      <c r="A343" s="162" t="s">
        <v>183</v>
      </c>
      <c r="B343" s="163" t="s">
        <v>140</v>
      </c>
      <c r="C343" s="176" t="s">
        <v>141</v>
      </c>
      <c r="D343" s="164"/>
      <c r="E343" s="165"/>
      <c r="F343" s="166"/>
      <c r="G343" s="166">
        <f>SUMIF(AG344:AG398,"&lt;&gt;NOR",G344:G398)</f>
        <v>0</v>
      </c>
      <c r="H343" s="166"/>
      <c r="I343" s="166">
        <f>SUM(I344:I398)</f>
        <v>0</v>
      </c>
      <c r="J343" s="166"/>
      <c r="K343" s="166">
        <f>SUM(K344:K398)</f>
        <v>0</v>
      </c>
      <c r="L343" s="166"/>
      <c r="M343" s="166">
        <f>SUM(M344:M398)</f>
        <v>0</v>
      </c>
      <c r="N343" s="166"/>
      <c r="O343" s="166">
        <f>SUM(O344:O398)</f>
        <v>0.32</v>
      </c>
      <c r="P343" s="166"/>
      <c r="Q343" s="166">
        <f>SUM(Q344:Q398)</f>
        <v>0</v>
      </c>
      <c r="R343" s="166"/>
      <c r="S343" s="166"/>
      <c r="T343" s="167"/>
      <c r="U343" s="161"/>
      <c r="V343" s="161">
        <f>SUM(V344:V398)</f>
        <v>92.320000000000007</v>
      </c>
      <c r="W343" s="161"/>
      <c r="X343" s="161"/>
      <c r="AG343" t="s">
        <v>184</v>
      </c>
    </row>
    <row r="344" spans="1:60" outlineLevel="1" x14ac:dyDescent="0.2">
      <c r="A344" s="168">
        <v>25</v>
      </c>
      <c r="B344" s="169" t="s">
        <v>396</v>
      </c>
      <c r="C344" s="177" t="s">
        <v>397</v>
      </c>
      <c r="D344" s="170" t="s">
        <v>290</v>
      </c>
      <c r="E344" s="171">
        <v>56</v>
      </c>
      <c r="F344" s="172"/>
      <c r="G344" s="173">
        <f>ROUND(E344*F344,2)</f>
        <v>0</v>
      </c>
      <c r="H344" s="172"/>
      <c r="I344" s="173">
        <f>ROUND(E344*H344,2)</f>
        <v>0</v>
      </c>
      <c r="J344" s="172"/>
      <c r="K344" s="173">
        <f>ROUND(E344*J344,2)</f>
        <v>0</v>
      </c>
      <c r="L344" s="173">
        <v>21</v>
      </c>
      <c r="M344" s="173">
        <f>G344*(1+L344/100)</f>
        <v>0</v>
      </c>
      <c r="N344" s="173">
        <v>4.0000000000000003E-5</v>
      </c>
      <c r="O344" s="173">
        <f>ROUND(E344*N344,2)</f>
        <v>0</v>
      </c>
      <c r="P344" s="173">
        <v>0</v>
      </c>
      <c r="Q344" s="173">
        <f>ROUND(E344*P344,2)</f>
        <v>0</v>
      </c>
      <c r="R344" s="173"/>
      <c r="S344" s="173" t="s">
        <v>188</v>
      </c>
      <c r="T344" s="174" t="s">
        <v>188</v>
      </c>
      <c r="U344" s="160">
        <v>7.0000000000000007E-2</v>
      </c>
      <c r="V344" s="160">
        <f>ROUND(E344*U344,2)</f>
        <v>3.92</v>
      </c>
      <c r="W344" s="160"/>
      <c r="X344" s="160" t="s">
        <v>200</v>
      </c>
      <c r="Y344" s="151"/>
      <c r="Z344" s="151"/>
      <c r="AA344" s="151"/>
      <c r="AB344" s="151"/>
      <c r="AC344" s="151"/>
      <c r="AD344" s="151"/>
      <c r="AE344" s="151"/>
      <c r="AF344" s="151"/>
      <c r="AG344" s="151" t="s">
        <v>201</v>
      </c>
      <c r="AH344" s="151"/>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264" t="s">
        <v>398</v>
      </c>
      <c r="D345" s="265"/>
      <c r="E345" s="265"/>
      <c r="F345" s="265"/>
      <c r="G345" s="265"/>
      <c r="H345" s="160"/>
      <c r="I345" s="160"/>
      <c r="J345" s="160"/>
      <c r="K345" s="160"/>
      <c r="L345" s="160"/>
      <c r="M345" s="160"/>
      <c r="N345" s="160"/>
      <c r="O345" s="160"/>
      <c r="P345" s="160"/>
      <c r="Q345" s="160"/>
      <c r="R345" s="160"/>
      <c r="S345" s="160"/>
      <c r="T345" s="160"/>
      <c r="U345" s="160"/>
      <c r="V345" s="160"/>
      <c r="W345" s="160"/>
      <c r="X345" s="160"/>
      <c r="Y345" s="151"/>
      <c r="Z345" s="151"/>
      <c r="AA345" s="151"/>
      <c r="AB345" s="151"/>
      <c r="AC345" s="151"/>
      <c r="AD345" s="151"/>
      <c r="AE345" s="151"/>
      <c r="AF345" s="151"/>
      <c r="AG345" s="151" t="s">
        <v>192</v>
      </c>
      <c r="AH345" s="151"/>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202</v>
      </c>
      <c r="D346" s="181"/>
      <c r="E346" s="182"/>
      <c r="F346" s="160"/>
      <c r="G346" s="160"/>
      <c r="H346" s="160"/>
      <c r="I346" s="160"/>
      <c r="J346" s="160"/>
      <c r="K346" s="160"/>
      <c r="L346" s="160"/>
      <c r="M346" s="160"/>
      <c r="N346" s="160"/>
      <c r="O346" s="160"/>
      <c r="P346" s="160"/>
      <c r="Q346" s="160"/>
      <c r="R346" s="160"/>
      <c r="S346" s="160"/>
      <c r="T346" s="160"/>
      <c r="U346" s="160"/>
      <c r="V346" s="160"/>
      <c r="W346" s="160"/>
      <c r="X346" s="160"/>
      <c r="Y346" s="151"/>
      <c r="Z346" s="151"/>
      <c r="AA346" s="151"/>
      <c r="AB346" s="151"/>
      <c r="AC346" s="151"/>
      <c r="AD346" s="151"/>
      <c r="AE346" s="151"/>
      <c r="AF346" s="151"/>
      <c r="AG346" s="151" t="s">
        <v>203</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399</v>
      </c>
      <c r="D347" s="181"/>
      <c r="E347" s="182">
        <v>1.6</v>
      </c>
      <c r="F347" s="160"/>
      <c r="G347" s="160"/>
      <c r="H347" s="160"/>
      <c r="I347" s="160"/>
      <c r="J347" s="160"/>
      <c r="K347" s="160"/>
      <c r="L347" s="160"/>
      <c r="M347" s="160"/>
      <c r="N347" s="160"/>
      <c r="O347" s="160"/>
      <c r="P347" s="160"/>
      <c r="Q347" s="160"/>
      <c r="R347" s="160"/>
      <c r="S347" s="160"/>
      <c r="T347" s="160"/>
      <c r="U347" s="160"/>
      <c r="V347" s="160"/>
      <c r="W347" s="160"/>
      <c r="X347" s="160"/>
      <c r="Y347" s="151"/>
      <c r="Z347" s="151"/>
      <c r="AA347" s="151"/>
      <c r="AB347" s="151"/>
      <c r="AC347" s="151"/>
      <c r="AD347" s="151"/>
      <c r="AE347" s="151"/>
      <c r="AF347" s="151"/>
      <c r="AG347" s="151" t="s">
        <v>203</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58"/>
      <c r="B348" s="159"/>
      <c r="C348" s="190" t="s">
        <v>400</v>
      </c>
      <c r="D348" s="181"/>
      <c r="E348" s="182">
        <v>9.6</v>
      </c>
      <c r="F348" s="160"/>
      <c r="G348" s="160"/>
      <c r="H348" s="160"/>
      <c r="I348" s="160"/>
      <c r="J348" s="160"/>
      <c r="K348" s="160"/>
      <c r="L348" s="160"/>
      <c r="M348" s="160"/>
      <c r="N348" s="160"/>
      <c r="O348" s="160"/>
      <c r="P348" s="160"/>
      <c r="Q348" s="160"/>
      <c r="R348" s="160"/>
      <c r="S348" s="160"/>
      <c r="T348" s="160"/>
      <c r="U348" s="160"/>
      <c r="V348" s="160"/>
      <c r="W348" s="160"/>
      <c r="X348" s="160"/>
      <c r="Y348" s="151"/>
      <c r="Z348" s="151"/>
      <c r="AA348" s="151"/>
      <c r="AB348" s="151"/>
      <c r="AC348" s="151"/>
      <c r="AD348" s="151"/>
      <c r="AE348" s="151"/>
      <c r="AF348" s="151"/>
      <c r="AG348" s="151" t="s">
        <v>203</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401</v>
      </c>
      <c r="D349" s="181"/>
      <c r="E349" s="182">
        <v>1.6</v>
      </c>
      <c r="F349" s="160"/>
      <c r="G349" s="160"/>
      <c r="H349" s="160"/>
      <c r="I349" s="160"/>
      <c r="J349" s="160"/>
      <c r="K349" s="160"/>
      <c r="L349" s="160"/>
      <c r="M349" s="160"/>
      <c r="N349" s="160"/>
      <c r="O349" s="160"/>
      <c r="P349" s="160"/>
      <c r="Q349" s="160"/>
      <c r="R349" s="160"/>
      <c r="S349" s="160"/>
      <c r="T349" s="160"/>
      <c r="U349" s="160"/>
      <c r="V349" s="160"/>
      <c r="W349" s="160"/>
      <c r="X349" s="160"/>
      <c r="Y349" s="151"/>
      <c r="Z349" s="151"/>
      <c r="AA349" s="151"/>
      <c r="AB349" s="151"/>
      <c r="AC349" s="151"/>
      <c r="AD349" s="151"/>
      <c r="AE349" s="151"/>
      <c r="AF349" s="151"/>
      <c r="AG349" s="151" t="s">
        <v>203</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90" t="s">
        <v>402</v>
      </c>
      <c r="D350" s="181"/>
      <c r="E350" s="182">
        <v>1.6</v>
      </c>
      <c r="F350" s="160"/>
      <c r="G350" s="160"/>
      <c r="H350" s="160"/>
      <c r="I350" s="160"/>
      <c r="J350" s="160"/>
      <c r="K350" s="160"/>
      <c r="L350" s="160"/>
      <c r="M350" s="160"/>
      <c r="N350" s="160"/>
      <c r="O350" s="160"/>
      <c r="P350" s="160"/>
      <c r="Q350" s="160"/>
      <c r="R350" s="160"/>
      <c r="S350" s="160"/>
      <c r="T350" s="160"/>
      <c r="U350" s="160"/>
      <c r="V350" s="160"/>
      <c r="W350" s="160"/>
      <c r="X350" s="160"/>
      <c r="Y350" s="151"/>
      <c r="Z350" s="151"/>
      <c r="AA350" s="151"/>
      <c r="AB350" s="151"/>
      <c r="AC350" s="151"/>
      <c r="AD350" s="151"/>
      <c r="AE350" s="151"/>
      <c r="AF350" s="151"/>
      <c r="AG350" s="151" t="s">
        <v>203</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403</v>
      </c>
      <c r="D351" s="181"/>
      <c r="E351" s="182">
        <v>1.6</v>
      </c>
      <c r="F351" s="160"/>
      <c r="G351" s="160"/>
      <c r="H351" s="160"/>
      <c r="I351" s="160"/>
      <c r="J351" s="160"/>
      <c r="K351" s="160"/>
      <c r="L351" s="160"/>
      <c r="M351" s="160"/>
      <c r="N351" s="160"/>
      <c r="O351" s="160"/>
      <c r="P351" s="160"/>
      <c r="Q351" s="160"/>
      <c r="R351" s="160"/>
      <c r="S351" s="160"/>
      <c r="T351" s="160"/>
      <c r="U351" s="160"/>
      <c r="V351" s="160"/>
      <c r="W351" s="160"/>
      <c r="X351" s="160"/>
      <c r="Y351" s="151"/>
      <c r="Z351" s="151"/>
      <c r="AA351" s="151"/>
      <c r="AB351" s="151"/>
      <c r="AC351" s="151"/>
      <c r="AD351" s="151"/>
      <c r="AE351" s="151"/>
      <c r="AF351" s="151"/>
      <c r="AG351" s="151" t="s">
        <v>203</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58"/>
      <c r="B352" s="159"/>
      <c r="C352" s="190" t="s">
        <v>404</v>
      </c>
      <c r="D352" s="181"/>
      <c r="E352" s="182">
        <v>1.6</v>
      </c>
      <c r="F352" s="160"/>
      <c r="G352" s="160"/>
      <c r="H352" s="160"/>
      <c r="I352" s="160"/>
      <c r="J352" s="160"/>
      <c r="K352" s="160"/>
      <c r="L352" s="160"/>
      <c r="M352" s="160"/>
      <c r="N352" s="160"/>
      <c r="O352" s="160"/>
      <c r="P352" s="160"/>
      <c r="Q352" s="160"/>
      <c r="R352" s="160"/>
      <c r="S352" s="160"/>
      <c r="T352" s="160"/>
      <c r="U352" s="160"/>
      <c r="V352" s="160"/>
      <c r="W352" s="160"/>
      <c r="X352" s="160"/>
      <c r="Y352" s="151"/>
      <c r="Z352" s="151"/>
      <c r="AA352" s="151"/>
      <c r="AB352" s="151"/>
      <c r="AC352" s="151"/>
      <c r="AD352" s="151"/>
      <c r="AE352" s="151"/>
      <c r="AF352" s="151"/>
      <c r="AG352" s="151" t="s">
        <v>203</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210</v>
      </c>
      <c r="D353" s="181"/>
      <c r="E353" s="182"/>
      <c r="F353" s="160"/>
      <c r="G353" s="160"/>
      <c r="H353" s="160"/>
      <c r="I353" s="160"/>
      <c r="J353" s="160"/>
      <c r="K353" s="160"/>
      <c r="L353" s="160"/>
      <c r="M353" s="160"/>
      <c r="N353" s="160"/>
      <c r="O353" s="160"/>
      <c r="P353" s="160"/>
      <c r="Q353" s="160"/>
      <c r="R353" s="160"/>
      <c r="S353" s="160"/>
      <c r="T353" s="160"/>
      <c r="U353" s="160"/>
      <c r="V353" s="160"/>
      <c r="W353" s="160"/>
      <c r="X353" s="160"/>
      <c r="Y353" s="151"/>
      <c r="Z353" s="151"/>
      <c r="AA353" s="151"/>
      <c r="AB353" s="151"/>
      <c r="AC353" s="151"/>
      <c r="AD353" s="151"/>
      <c r="AE353" s="151"/>
      <c r="AF353" s="151"/>
      <c r="AG353" s="151" t="s">
        <v>203</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405</v>
      </c>
      <c r="D354" s="181"/>
      <c r="E354" s="182">
        <v>1.6</v>
      </c>
      <c r="F354" s="160"/>
      <c r="G354" s="160"/>
      <c r="H354" s="160"/>
      <c r="I354" s="160"/>
      <c r="J354" s="160"/>
      <c r="K354" s="160"/>
      <c r="L354" s="160"/>
      <c r="M354" s="160"/>
      <c r="N354" s="160"/>
      <c r="O354" s="160"/>
      <c r="P354" s="160"/>
      <c r="Q354" s="160"/>
      <c r="R354" s="160"/>
      <c r="S354" s="160"/>
      <c r="T354" s="160"/>
      <c r="U354" s="160"/>
      <c r="V354" s="160"/>
      <c r="W354" s="160"/>
      <c r="X354" s="160"/>
      <c r="Y354" s="151"/>
      <c r="Z354" s="151"/>
      <c r="AA354" s="151"/>
      <c r="AB354" s="151"/>
      <c r="AC354" s="151"/>
      <c r="AD354" s="151"/>
      <c r="AE354" s="151"/>
      <c r="AF354" s="151"/>
      <c r="AG354" s="151" t="s">
        <v>203</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58"/>
      <c r="B355" s="159"/>
      <c r="C355" s="190" t="s">
        <v>406</v>
      </c>
      <c r="D355" s="181"/>
      <c r="E355" s="182">
        <v>1.6</v>
      </c>
      <c r="F355" s="160"/>
      <c r="G355" s="160"/>
      <c r="H355" s="160"/>
      <c r="I355" s="160"/>
      <c r="J355" s="160"/>
      <c r="K355" s="160"/>
      <c r="L355" s="160"/>
      <c r="M355" s="160"/>
      <c r="N355" s="160"/>
      <c r="O355" s="160"/>
      <c r="P355" s="160"/>
      <c r="Q355" s="160"/>
      <c r="R355" s="160"/>
      <c r="S355" s="160"/>
      <c r="T355" s="160"/>
      <c r="U355" s="160"/>
      <c r="V355" s="160"/>
      <c r="W355" s="160"/>
      <c r="X355" s="160"/>
      <c r="Y355" s="151"/>
      <c r="Z355" s="151"/>
      <c r="AA355" s="151"/>
      <c r="AB355" s="151"/>
      <c r="AC355" s="151"/>
      <c r="AD355" s="151"/>
      <c r="AE355" s="151"/>
      <c r="AF355" s="151"/>
      <c r="AG355" s="151" t="s">
        <v>203</v>
      </c>
      <c r="AH355" s="151">
        <v>0</v>
      </c>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407</v>
      </c>
      <c r="D356" s="181"/>
      <c r="E356" s="182">
        <v>24</v>
      </c>
      <c r="F356" s="160"/>
      <c r="G356" s="160"/>
      <c r="H356" s="160"/>
      <c r="I356" s="160"/>
      <c r="J356" s="160"/>
      <c r="K356" s="160"/>
      <c r="L356" s="160"/>
      <c r="M356" s="160"/>
      <c r="N356" s="160"/>
      <c r="O356" s="160"/>
      <c r="P356" s="160"/>
      <c r="Q356" s="160"/>
      <c r="R356" s="160"/>
      <c r="S356" s="160"/>
      <c r="T356" s="160"/>
      <c r="U356" s="160"/>
      <c r="V356" s="160"/>
      <c r="W356" s="160"/>
      <c r="X356" s="160"/>
      <c r="Y356" s="151"/>
      <c r="Z356" s="151"/>
      <c r="AA356" s="151"/>
      <c r="AB356" s="151"/>
      <c r="AC356" s="151"/>
      <c r="AD356" s="151"/>
      <c r="AE356" s="151"/>
      <c r="AF356" s="151"/>
      <c r="AG356" s="151" t="s">
        <v>203</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90" t="s">
        <v>322</v>
      </c>
      <c r="D357" s="181"/>
      <c r="E357" s="182"/>
      <c r="F357" s="160"/>
      <c r="G357" s="160"/>
      <c r="H357" s="160"/>
      <c r="I357" s="160"/>
      <c r="J357" s="160"/>
      <c r="K357" s="160"/>
      <c r="L357" s="160"/>
      <c r="M357" s="160"/>
      <c r="N357" s="160"/>
      <c r="O357" s="160"/>
      <c r="P357" s="160"/>
      <c r="Q357" s="160"/>
      <c r="R357" s="160"/>
      <c r="S357" s="160"/>
      <c r="T357" s="160"/>
      <c r="U357" s="160"/>
      <c r="V357" s="160"/>
      <c r="W357" s="160"/>
      <c r="X357" s="160"/>
      <c r="Y357" s="151"/>
      <c r="Z357" s="151"/>
      <c r="AA357" s="151"/>
      <c r="AB357" s="151"/>
      <c r="AC357" s="151"/>
      <c r="AD357" s="151"/>
      <c r="AE357" s="151"/>
      <c r="AF357" s="151"/>
      <c r="AG357" s="151" t="s">
        <v>203</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322</v>
      </c>
      <c r="D358" s="181"/>
      <c r="E358" s="182"/>
      <c r="F358" s="160"/>
      <c r="G358" s="160"/>
      <c r="H358" s="160"/>
      <c r="I358" s="160"/>
      <c r="J358" s="160"/>
      <c r="K358" s="160"/>
      <c r="L358" s="160"/>
      <c r="M358" s="160"/>
      <c r="N358" s="160"/>
      <c r="O358" s="160"/>
      <c r="P358" s="160"/>
      <c r="Q358" s="160"/>
      <c r="R358" s="160"/>
      <c r="S358" s="160"/>
      <c r="T358" s="160"/>
      <c r="U358" s="160"/>
      <c r="V358" s="160"/>
      <c r="W358" s="160"/>
      <c r="X358" s="160"/>
      <c r="Y358" s="151"/>
      <c r="Z358" s="151"/>
      <c r="AA358" s="151"/>
      <c r="AB358" s="151"/>
      <c r="AC358" s="151"/>
      <c r="AD358" s="151"/>
      <c r="AE358" s="151"/>
      <c r="AF358" s="151"/>
      <c r="AG358" s="151" t="s">
        <v>203</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90" t="s">
        <v>408</v>
      </c>
      <c r="D359" s="181"/>
      <c r="E359" s="182">
        <v>1.6</v>
      </c>
      <c r="F359" s="160"/>
      <c r="G359" s="160"/>
      <c r="H359" s="160"/>
      <c r="I359" s="160"/>
      <c r="J359" s="160"/>
      <c r="K359" s="160"/>
      <c r="L359" s="160"/>
      <c r="M359" s="160"/>
      <c r="N359" s="160"/>
      <c r="O359" s="160"/>
      <c r="P359" s="160"/>
      <c r="Q359" s="160"/>
      <c r="R359" s="160"/>
      <c r="S359" s="160"/>
      <c r="T359" s="160"/>
      <c r="U359" s="160"/>
      <c r="V359" s="160"/>
      <c r="W359" s="160"/>
      <c r="X359" s="160"/>
      <c r="Y359" s="151"/>
      <c r="Z359" s="151"/>
      <c r="AA359" s="151"/>
      <c r="AB359" s="151"/>
      <c r="AC359" s="151"/>
      <c r="AD359" s="151"/>
      <c r="AE359" s="151"/>
      <c r="AF359" s="151"/>
      <c r="AG359" s="151" t="s">
        <v>203</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409</v>
      </c>
      <c r="D360" s="181"/>
      <c r="E360" s="182">
        <v>1.6</v>
      </c>
      <c r="F360" s="160"/>
      <c r="G360" s="160"/>
      <c r="H360" s="160"/>
      <c r="I360" s="160"/>
      <c r="J360" s="160"/>
      <c r="K360" s="160"/>
      <c r="L360" s="160"/>
      <c r="M360" s="160"/>
      <c r="N360" s="160"/>
      <c r="O360" s="160"/>
      <c r="P360" s="160"/>
      <c r="Q360" s="160"/>
      <c r="R360" s="160"/>
      <c r="S360" s="160"/>
      <c r="T360" s="160"/>
      <c r="U360" s="160"/>
      <c r="V360" s="160"/>
      <c r="W360" s="160"/>
      <c r="X360" s="160"/>
      <c r="Y360" s="151"/>
      <c r="Z360" s="151"/>
      <c r="AA360" s="151"/>
      <c r="AB360" s="151"/>
      <c r="AC360" s="151"/>
      <c r="AD360" s="151"/>
      <c r="AE360" s="151"/>
      <c r="AF360" s="151"/>
      <c r="AG360" s="151" t="s">
        <v>203</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410</v>
      </c>
      <c r="D361" s="181"/>
      <c r="E361" s="182">
        <v>1.6</v>
      </c>
      <c r="F361" s="160"/>
      <c r="G361" s="160"/>
      <c r="H361" s="160"/>
      <c r="I361" s="160"/>
      <c r="J361" s="160"/>
      <c r="K361" s="160"/>
      <c r="L361" s="160"/>
      <c r="M361" s="160"/>
      <c r="N361" s="160"/>
      <c r="O361" s="160"/>
      <c r="P361" s="160"/>
      <c r="Q361" s="160"/>
      <c r="R361" s="160"/>
      <c r="S361" s="160"/>
      <c r="T361" s="160"/>
      <c r="U361" s="160"/>
      <c r="V361" s="160"/>
      <c r="W361" s="160"/>
      <c r="X361" s="160"/>
      <c r="Y361" s="151"/>
      <c r="Z361" s="151"/>
      <c r="AA361" s="151"/>
      <c r="AB361" s="151"/>
      <c r="AC361" s="151"/>
      <c r="AD361" s="151"/>
      <c r="AE361" s="151"/>
      <c r="AF361" s="151"/>
      <c r="AG361" s="151" t="s">
        <v>203</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58"/>
      <c r="B362" s="159"/>
      <c r="C362" s="190" t="s">
        <v>217</v>
      </c>
      <c r="D362" s="181"/>
      <c r="E362" s="182"/>
      <c r="F362" s="160"/>
      <c r="G362" s="160"/>
      <c r="H362" s="160"/>
      <c r="I362" s="160"/>
      <c r="J362" s="160"/>
      <c r="K362" s="160"/>
      <c r="L362" s="160"/>
      <c r="M362" s="160"/>
      <c r="N362" s="160"/>
      <c r="O362" s="160"/>
      <c r="P362" s="160"/>
      <c r="Q362" s="160"/>
      <c r="R362" s="160"/>
      <c r="S362" s="160"/>
      <c r="T362" s="160"/>
      <c r="U362" s="160"/>
      <c r="V362" s="160"/>
      <c r="W362" s="160"/>
      <c r="X362" s="160"/>
      <c r="Y362" s="151"/>
      <c r="Z362" s="151"/>
      <c r="AA362" s="151"/>
      <c r="AB362" s="151"/>
      <c r="AC362" s="151"/>
      <c r="AD362" s="151"/>
      <c r="AE362" s="151"/>
      <c r="AF362" s="151"/>
      <c r="AG362" s="151" t="s">
        <v>203</v>
      </c>
      <c r="AH362" s="151">
        <v>0</v>
      </c>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378</v>
      </c>
      <c r="D363" s="181"/>
      <c r="E363" s="182">
        <v>1.6</v>
      </c>
      <c r="F363" s="160"/>
      <c r="G363" s="160"/>
      <c r="H363" s="160"/>
      <c r="I363" s="160"/>
      <c r="J363" s="160"/>
      <c r="K363" s="160"/>
      <c r="L363" s="160"/>
      <c r="M363" s="160"/>
      <c r="N363" s="160"/>
      <c r="O363" s="160"/>
      <c r="P363" s="160"/>
      <c r="Q363" s="160"/>
      <c r="R363" s="160"/>
      <c r="S363" s="160"/>
      <c r="T363" s="160"/>
      <c r="U363" s="160"/>
      <c r="V363" s="160"/>
      <c r="W363" s="160"/>
      <c r="X363" s="160"/>
      <c r="Y363" s="151"/>
      <c r="Z363" s="151"/>
      <c r="AA363" s="151"/>
      <c r="AB363" s="151"/>
      <c r="AC363" s="151"/>
      <c r="AD363" s="151"/>
      <c r="AE363" s="151"/>
      <c r="AF363" s="151"/>
      <c r="AG363" s="151" t="s">
        <v>203</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0" t="s">
        <v>411</v>
      </c>
      <c r="D364" s="181"/>
      <c r="E364" s="182">
        <v>1.6</v>
      </c>
      <c r="F364" s="160"/>
      <c r="G364" s="160"/>
      <c r="H364" s="160"/>
      <c r="I364" s="160"/>
      <c r="J364" s="160"/>
      <c r="K364" s="160"/>
      <c r="L364" s="160"/>
      <c r="M364" s="160"/>
      <c r="N364" s="160"/>
      <c r="O364" s="160"/>
      <c r="P364" s="160"/>
      <c r="Q364" s="160"/>
      <c r="R364" s="160"/>
      <c r="S364" s="160"/>
      <c r="T364" s="160"/>
      <c r="U364" s="160"/>
      <c r="V364" s="160"/>
      <c r="W364" s="160"/>
      <c r="X364" s="160"/>
      <c r="Y364" s="151"/>
      <c r="Z364" s="151"/>
      <c r="AA364" s="151"/>
      <c r="AB364" s="151"/>
      <c r="AC364" s="151"/>
      <c r="AD364" s="151"/>
      <c r="AE364" s="151"/>
      <c r="AF364" s="151"/>
      <c r="AG364" s="151" t="s">
        <v>203</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412</v>
      </c>
      <c r="D365" s="181"/>
      <c r="E365" s="182">
        <v>1.6</v>
      </c>
      <c r="F365" s="160"/>
      <c r="G365" s="160"/>
      <c r="H365" s="160"/>
      <c r="I365" s="160"/>
      <c r="J365" s="160"/>
      <c r="K365" s="160"/>
      <c r="L365" s="160"/>
      <c r="M365" s="160"/>
      <c r="N365" s="160"/>
      <c r="O365" s="160"/>
      <c r="P365" s="160"/>
      <c r="Q365" s="160"/>
      <c r="R365" s="160"/>
      <c r="S365" s="160"/>
      <c r="T365" s="160"/>
      <c r="U365" s="160"/>
      <c r="V365" s="160"/>
      <c r="W365" s="160"/>
      <c r="X365" s="160"/>
      <c r="Y365" s="151"/>
      <c r="Z365" s="151"/>
      <c r="AA365" s="151"/>
      <c r="AB365" s="151"/>
      <c r="AC365" s="151"/>
      <c r="AD365" s="151"/>
      <c r="AE365" s="151"/>
      <c r="AF365" s="151"/>
      <c r="AG365" s="151" t="s">
        <v>203</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58"/>
      <c r="B366" s="159"/>
      <c r="C366" s="190" t="s">
        <v>413</v>
      </c>
      <c r="D366" s="181"/>
      <c r="E366" s="182">
        <v>1.6</v>
      </c>
      <c r="F366" s="160"/>
      <c r="G366" s="160"/>
      <c r="H366" s="160"/>
      <c r="I366" s="160"/>
      <c r="J366" s="160"/>
      <c r="K366" s="160"/>
      <c r="L366" s="160"/>
      <c r="M366" s="160"/>
      <c r="N366" s="160"/>
      <c r="O366" s="160"/>
      <c r="P366" s="160"/>
      <c r="Q366" s="160"/>
      <c r="R366" s="160"/>
      <c r="S366" s="160"/>
      <c r="T366" s="160"/>
      <c r="U366" s="160"/>
      <c r="V366" s="160"/>
      <c r="W366" s="160"/>
      <c r="X366" s="160"/>
      <c r="Y366" s="151"/>
      <c r="Z366" s="151"/>
      <c r="AA366" s="151"/>
      <c r="AB366" s="151"/>
      <c r="AC366" s="151"/>
      <c r="AD366" s="151"/>
      <c r="AE366" s="151"/>
      <c r="AF366" s="151"/>
      <c r="AG366" s="151" t="s">
        <v>203</v>
      </c>
      <c r="AH366" s="151">
        <v>0</v>
      </c>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222</v>
      </c>
      <c r="D367" s="181"/>
      <c r="E367" s="182"/>
      <c r="F367" s="160"/>
      <c r="G367" s="160"/>
      <c r="H367" s="160"/>
      <c r="I367" s="160"/>
      <c r="J367" s="160"/>
      <c r="K367" s="160"/>
      <c r="L367" s="160"/>
      <c r="M367" s="160"/>
      <c r="N367" s="160"/>
      <c r="O367" s="160"/>
      <c r="P367" s="160"/>
      <c r="Q367" s="160"/>
      <c r="R367" s="160"/>
      <c r="S367" s="160"/>
      <c r="T367" s="160"/>
      <c r="U367" s="160"/>
      <c r="V367" s="160"/>
      <c r="W367" s="160"/>
      <c r="X367" s="160"/>
      <c r="Y367" s="151"/>
      <c r="Z367" s="151"/>
      <c r="AA367" s="151"/>
      <c r="AB367" s="151"/>
      <c r="AC367" s="151"/>
      <c r="AD367" s="151"/>
      <c r="AE367" s="151"/>
      <c r="AF367" s="151"/>
      <c r="AG367" s="151" t="s">
        <v>203</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ht="22.5" outlineLevel="1" x14ac:dyDescent="0.2">
      <c r="A368" s="168">
        <v>26</v>
      </c>
      <c r="B368" s="169" t="s">
        <v>414</v>
      </c>
      <c r="C368" s="177" t="s">
        <v>415</v>
      </c>
      <c r="D368" s="170" t="s">
        <v>225</v>
      </c>
      <c r="E368" s="171">
        <v>84.203999999999994</v>
      </c>
      <c r="F368" s="172"/>
      <c r="G368" s="173">
        <f>ROUND(E368*F368,2)</f>
        <v>0</v>
      </c>
      <c r="H368" s="172"/>
      <c r="I368" s="173">
        <f>ROUND(E368*H368,2)</f>
        <v>0</v>
      </c>
      <c r="J368" s="172"/>
      <c r="K368" s="173">
        <f>ROUND(E368*J368,2)</f>
        <v>0</v>
      </c>
      <c r="L368" s="173">
        <v>21</v>
      </c>
      <c r="M368" s="173">
        <f>G368*(1+L368/100)</f>
        <v>0</v>
      </c>
      <c r="N368" s="173">
        <v>3.7499999999999999E-3</v>
      </c>
      <c r="O368" s="173">
        <f>ROUND(E368*N368,2)</f>
        <v>0.32</v>
      </c>
      <c r="P368" s="173">
        <v>0</v>
      </c>
      <c r="Q368" s="173">
        <f>ROUND(E368*P368,2)</f>
        <v>0</v>
      </c>
      <c r="R368" s="173"/>
      <c r="S368" s="173" t="s">
        <v>188</v>
      </c>
      <c r="T368" s="174" t="s">
        <v>188</v>
      </c>
      <c r="U368" s="160">
        <v>1.02</v>
      </c>
      <c r="V368" s="160">
        <f>ROUND(E368*U368,2)</f>
        <v>85.89</v>
      </c>
      <c r="W368" s="160"/>
      <c r="X368" s="160" t="s">
        <v>200</v>
      </c>
      <c r="Y368" s="151"/>
      <c r="Z368" s="151"/>
      <c r="AA368" s="151"/>
      <c r="AB368" s="151"/>
      <c r="AC368" s="151"/>
      <c r="AD368" s="151"/>
      <c r="AE368" s="151"/>
      <c r="AF368" s="151"/>
      <c r="AG368" s="151" t="s">
        <v>201</v>
      </c>
      <c r="AH368" s="151"/>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90" t="s">
        <v>202</v>
      </c>
      <c r="D369" s="181"/>
      <c r="E369" s="182"/>
      <c r="F369" s="160"/>
      <c r="G369" s="160"/>
      <c r="H369" s="160"/>
      <c r="I369" s="160"/>
      <c r="J369" s="160"/>
      <c r="K369" s="160"/>
      <c r="L369" s="160"/>
      <c r="M369" s="160"/>
      <c r="N369" s="160"/>
      <c r="O369" s="160"/>
      <c r="P369" s="160"/>
      <c r="Q369" s="160"/>
      <c r="R369" s="160"/>
      <c r="S369" s="160"/>
      <c r="T369" s="160"/>
      <c r="U369" s="160"/>
      <c r="V369" s="160"/>
      <c r="W369" s="160"/>
      <c r="X369" s="160"/>
      <c r="Y369" s="151"/>
      <c r="Z369" s="151"/>
      <c r="AA369" s="151"/>
      <c r="AB369" s="151"/>
      <c r="AC369" s="151"/>
      <c r="AD369" s="151"/>
      <c r="AE369" s="151"/>
      <c r="AF369" s="151"/>
      <c r="AG369" s="151" t="s">
        <v>203</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270</v>
      </c>
      <c r="D370" s="181"/>
      <c r="E370" s="182">
        <v>2.2400000000000002</v>
      </c>
      <c r="F370" s="160"/>
      <c r="G370" s="160"/>
      <c r="H370" s="160"/>
      <c r="I370" s="160"/>
      <c r="J370" s="160"/>
      <c r="K370" s="160"/>
      <c r="L370" s="160"/>
      <c r="M370" s="160"/>
      <c r="N370" s="160"/>
      <c r="O370" s="160"/>
      <c r="P370" s="160"/>
      <c r="Q370" s="160"/>
      <c r="R370" s="160"/>
      <c r="S370" s="160"/>
      <c r="T370" s="160"/>
      <c r="U370" s="160"/>
      <c r="V370" s="160"/>
      <c r="W370" s="160"/>
      <c r="X370" s="160"/>
      <c r="Y370" s="151"/>
      <c r="Z370" s="151"/>
      <c r="AA370" s="151"/>
      <c r="AB370" s="151"/>
      <c r="AC370" s="151"/>
      <c r="AD370" s="151"/>
      <c r="AE370" s="151"/>
      <c r="AF370" s="151"/>
      <c r="AG370" s="151" t="s">
        <v>203</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ht="22.5" outlineLevel="1" x14ac:dyDescent="0.2">
      <c r="A371" s="158"/>
      <c r="B371" s="159"/>
      <c r="C371" s="190" t="s">
        <v>271</v>
      </c>
      <c r="D371" s="181"/>
      <c r="E371" s="182">
        <v>16.384</v>
      </c>
      <c r="F371" s="160"/>
      <c r="G371" s="160"/>
      <c r="H371" s="160"/>
      <c r="I371" s="160"/>
      <c r="J371" s="160"/>
      <c r="K371" s="160"/>
      <c r="L371" s="160"/>
      <c r="M371" s="160"/>
      <c r="N371" s="160"/>
      <c r="O371" s="160"/>
      <c r="P371" s="160"/>
      <c r="Q371" s="160"/>
      <c r="R371" s="160"/>
      <c r="S371" s="160"/>
      <c r="T371" s="160"/>
      <c r="U371" s="160"/>
      <c r="V371" s="160"/>
      <c r="W371" s="160"/>
      <c r="X371" s="160"/>
      <c r="Y371" s="151"/>
      <c r="Z371" s="151"/>
      <c r="AA371" s="151"/>
      <c r="AB371" s="151"/>
      <c r="AC371" s="151"/>
      <c r="AD371" s="151"/>
      <c r="AE371" s="151"/>
      <c r="AF371" s="151"/>
      <c r="AG371" s="151" t="s">
        <v>203</v>
      </c>
      <c r="AH371" s="151">
        <v>0</v>
      </c>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272</v>
      </c>
      <c r="D372" s="181"/>
      <c r="E372" s="182">
        <v>2.7</v>
      </c>
      <c r="F372" s="160"/>
      <c r="G372" s="160"/>
      <c r="H372" s="160"/>
      <c r="I372" s="160"/>
      <c r="J372" s="160"/>
      <c r="K372" s="160"/>
      <c r="L372" s="160"/>
      <c r="M372" s="160"/>
      <c r="N372" s="160"/>
      <c r="O372" s="160"/>
      <c r="P372" s="160"/>
      <c r="Q372" s="160"/>
      <c r="R372" s="160"/>
      <c r="S372" s="160"/>
      <c r="T372" s="160"/>
      <c r="U372" s="160"/>
      <c r="V372" s="160"/>
      <c r="W372" s="160"/>
      <c r="X372" s="160"/>
      <c r="Y372" s="151"/>
      <c r="Z372" s="151"/>
      <c r="AA372" s="151"/>
      <c r="AB372" s="151"/>
      <c r="AC372" s="151"/>
      <c r="AD372" s="151"/>
      <c r="AE372" s="151"/>
      <c r="AF372" s="151"/>
      <c r="AG372" s="151" t="s">
        <v>203</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0" t="s">
        <v>273</v>
      </c>
      <c r="D373" s="181"/>
      <c r="E373" s="182">
        <v>1.92</v>
      </c>
      <c r="F373" s="160"/>
      <c r="G373" s="160"/>
      <c r="H373" s="160"/>
      <c r="I373" s="160"/>
      <c r="J373" s="160"/>
      <c r="K373" s="160"/>
      <c r="L373" s="160"/>
      <c r="M373" s="160"/>
      <c r="N373" s="160"/>
      <c r="O373" s="160"/>
      <c r="P373" s="160"/>
      <c r="Q373" s="160"/>
      <c r="R373" s="160"/>
      <c r="S373" s="160"/>
      <c r="T373" s="160"/>
      <c r="U373" s="160"/>
      <c r="V373" s="160"/>
      <c r="W373" s="160"/>
      <c r="X373" s="160"/>
      <c r="Y373" s="151"/>
      <c r="Z373" s="151"/>
      <c r="AA373" s="151"/>
      <c r="AB373" s="151"/>
      <c r="AC373" s="151"/>
      <c r="AD373" s="151"/>
      <c r="AE373" s="151"/>
      <c r="AF373" s="151"/>
      <c r="AG373" s="151" t="s">
        <v>203</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90" t="s">
        <v>274</v>
      </c>
      <c r="D374" s="181"/>
      <c r="E374" s="182">
        <v>2.2400000000000002</v>
      </c>
      <c r="F374" s="160"/>
      <c r="G374" s="160"/>
      <c r="H374" s="160"/>
      <c r="I374" s="160"/>
      <c r="J374" s="160"/>
      <c r="K374" s="160"/>
      <c r="L374" s="160"/>
      <c r="M374" s="160"/>
      <c r="N374" s="160"/>
      <c r="O374" s="160"/>
      <c r="P374" s="160"/>
      <c r="Q374" s="160"/>
      <c r="R374" s="160"/>
      <c r="S374" s="160"/>
      <c r="T374" s="160"/>
      <c r="U374" s="160"/>
      <c r="V374" s="160"/>
      <c r="W374" s="160"/>
      <c r="X374" s="160"/>
      <c r="Y374" s="151"/>
      <c r="Z374" s="151"/>
      <c r="AA374" s="151"/>
      <c r="AB374" s="151"/>
      <c r="AC374" s="151"/>
      <c r="AD374" s="151"/>
      <c r="AE374" s="151"/>
      <c r="AF374" s="151"/>
      <c r="AG374" s="151" t="s">
        <v>203</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275</v>
      </c>
      <c r="D375" s="181"/>
      <c r="E375" s="182">
        <v>1.76</v>
      </c>
      <c r="F375" s="160"/>
      <c r="G375" s="160"/>
      <c r="H375" s="160"/>
      <c r="I375" s="160"/>
      <c r="J375" s="160"/>
      <c r="K375" s="160"/>
      <c r="L375" s="160"/>
      <c r="M375" s="160"/>
      <c r="N375" s="160"/>
      <c r="O375" s="160"/>
      <c r="P375" s="160"/>
      <c r="Q375" s="160"/>
      <c r="R375" s="160"/>
      <c r="S375" s="160"/>
      <c r="T375" s="160"/>
      <c r="U375" s="160"/>
      <c r="V375" s="160"/>
      <c r="W375" s="160"/>
      <c r="X375" s="160"/>
      <c r="Y375" s="151"/>
      <c r="Z375" s="151"/>
      <c r="AA375" s="151"/>
      <c r="AB375" s="151"/>
      <c r="AC375" s="151"/>
      <c r="AD375" s="151"/>
      <c r="AE375" s="151"/>
      <c r="AF375" s="151"/>
      <c r="AG375" s="151" t="s">
        <v>203</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210</v>
      </c>
      <c r="D376" s="181"/>
      <c r="E376" s="182"/>
      <c r="F376" s="160"/>
      <c r="G376" s="160"/>
      <c r="H376" s="160"/>
      <c r="I376" s="160"/>
      <c r="J376" s="160"/>
      <c r="K376" s="160"/>
      <c r="L376" s="160"/>
      <c r="M376" s="160"/>
      <c r="N376" s="160"/>
      <c r="O376" s="160"/>
      <c r="P376" s="160"/>
      <c r="Q376" s="160"/>
      <c r="R376" s="160"/>
      <c r="S376" s="160"/>
      <c r="T376" s="160"/>
      <c r="U376" s="160"/>
      <c r="V376" s="160"/>
      <c r="W376" s="160"/>
      <c r="X376" s="160"/>
      <c r="Y376" s="151"/>
      <c r="Z376" s="151"/>
      <c r="AA376" s="151"/>
      <c r="AB376" s="151"/>
      <c r="AC376" s="151"/>
      <c r="AD376" s="151"/>
      <c r="AE376" s="151"/>
      <c r="AF376" s="151"/>
      <c r="AG376" s="151" t="s">
        <v>203</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90" t="s">
        <v>276</v>
      </c>
      <c r="D377" s="181"/>
      <c r="E377" s="182">
        <v>2.88</v>
      </c>
      <c r="F377" s="160"/>
      <c r="G377" s="160"/>
      <c r="H377" s="160"/>
      <c r="I377" s="160"/>
      <c r="J377" s="160"/>
      <c r="K377" s="160"/>
      <c r="L377" s="160"/>
      <c r="M377" s="160"/>
      <c r="N377" s="160"/>
      <c r="O377" s="160"/>
      <c r="P377" s="160"/>
      <c r="Q377" s="160"/>
      <c r="R377" s="160"/>
      <c r="S377" s="160"/>
      <c r="T377" s="160"/>
      <c r="U377" s="160"/>
      <c r="V377" s="160"/>
      <c r="W377" s="160"/>
      <c r="X377" s="160"/>
      <c r="Y377" s="151"/>
      <c r="Z377" s="151"/>
      <c r="AA377" s="151"/>
      <c r="AB377" s="151"/>
      <c r="AC377" s="151"/>
      <c r="AD377" s="151"/>
      <c r="AE377" s="151"/>
      <c r="AF377" s="151"/>
      <c r="AG377" s="151" t="s">
        <v>203</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90" t="s">
        <v>277</v>
      </c>
      <c r="D378" s="181"/>
      <c r="E378" s="182">
        <v>2.4</v>
      </c>
      <c r="F378" s="160"/>
      <c r="G378" s="160"/>
      <c r="H378" s="160"/>
      <c r="I378" s="160"/>
      <c r="J378" s="160"/>
      <c r="K378" s="160"/>
      <c r="L378" s="160"/>
      <c r="M378" s="160"/>
      <c r="N378" s="160"/>
      <c r="O378" s="160"/>
      <c r="P378" s="160"/>
      <c r="Q378" s="160"/>
      <c r="R378" s="160"/>
      <c r="S378" s="160"/>
      <c r="T378" s="160"/>
      <c r="U378" s="160"/>
      <c r="V378" s="160"/>
      <c r="W378" s="160"/>
      <c r="X378" s="160"/>
      <c r="Y378" s="151"/>
      <c r="Z378" s="151"/>
      <c r="AA378" s="151"/>
      <c r="AB378" s="151"/>
      <c r="AC378" s="151"/>
      <c r="AD378" s="151"/>
      <c r="AE378" s="151"/>
      <c r="AF378" s="151"/>
      <c r="AG378" s="151" t="s">
        <v>203</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ht="33.75" outlineLevel="1" x14ac:dyDescent="0.2">
      <c r="A379" s="158"/>
      <c r="B379" s="159"/>
      <c r="C379" s="190" t="s">
        <v>278</v>
      </c>
      <c r="D379" s="181"/>
      <c r="E379" s="182">
        <v>23.391999999999999</v>
      </c>
      <c r="F379" s="160"/>
      <c r="G379" s="160"/>
      <c r="H379" s="160"/>
      <c r="I379" s="160"/>
      <c r="J379" s="160"/>
      <c r="K379" s="160"/>
      <c r="L379" s="160"/>
      <c r="M379" s="160"/>
      <c r="N379" s="160"/>
      <c r="O379" s="160"/>
      <c r="P379" s="160"/>
      <c r="Q379" s="160"/>
      <c r="R379" s="160"/>
      <c r="S379" s="160"/>
      <c r="T379" s="160"/>
      <c r="U379" s="160"/>
      <c r="V379" s="160"/>
      <c r="W379" s="160"/>
      <c r="X379" s="160"/>
      <c r="Y379" s="151"/>
      <c r="Z379" s="151"/>
      <c r="AA379" s="151"/>
      <c r="AB379" s="151"/>
      <c r="AC379" s="151"/>
      <c r="AD379" s="151"/>
      <c r="AE379" s="151"/>
      <c r="AF379" s="151"/>
      <c r="AG379" s="151" t="s">
        <v>203</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279</v>
      </c>
      <c r="D380" s="181"/>
      <c r="E380" s="182">
        <v>4.4800000000000004</v>
      </c>
      <c r="F380" s="160"/>
      <c r="G380" s="160"/>
      <c r="H380" s="160"/>
      <c r="I380" s="160"/>
      <c r="J380" s="160"/>
      <c r="K380" s="160"/>
      <c r="L380" s="160"/>
      <c r="M380" s="160"/>
      <c r="N380" s="160"/>
      <c r="O380" s="160"/>
      <c r="P380" s="160"/>
      <c r="Q380" s="160"/>
      <c r="R380" s="160"/>
      <c r="S380" s="160"/>
      <c r="T380" s="160"/>
      <c r="U380" s="160"/>
      <c r="V380" s="160"/>
      <c r="W380" s="160"/>
      <c r="X380" s="160"/>
      <c r="Y380" s="151"/>
      <c r="Z380" s="151"/>
      <c r="AA380" s="151"/>
      <c r="AB380" s="151"/>
      <c r="AC380" s="151"/>
      <c r="AD380" s="151"/>
      <c r="AE380" s="151"/>
      <c r="AF380" s="151"/>
      <c r="AG380" s="151" t="s">
        <v>203</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58"/>
      <c r="B381" s="159"/>
      <c r="C381" s="190" t="s">
        <v>280</v>
      </c>
      <c r="D381" s="181"/>
      <c r="E381" s="182">
        <v>4.8</v>
      </c>
      <c r="F381" s="160"/>
      <c r="G381" s="160"/>
      <c r="H381" s="160"/>
      <c r="I381" s="160"/>
      <c r="J381" s="160"/>
      <c r="K381" s="160"/>
      <c r="L381" s="160"/>
      <c r="M381" s="160"/>
      <c r="N381" s="160"/>
      <c r="O381" s="160"/>
      <c r="P381" s="160"/>
      <c r="Q381" s="160"/>
      <c r="R381" s="160"/>
      <c r="S381" s="160"/>
      <c r="T381" s="160"/>
      <c r="U381" s="160"/>
      <c r="V381" s="160"/>
      <c r="W381" s="160"/>
      <c r="X381" s="160"/>
      <c r="Y381" s="151"/>
      <c r="Z381" s="151"/>
      <c r="AA381" s="151"/>
      <c r="AB381" s="151"/>
      <c r="AC381" s="151"/>
      <c r="AD381" s="151"/>
      <c r="AE381" s="151"/>
      <c r="AF381" s="151"/>
      <c r="AG381" s="151" t="s">
        <v>203</v>
      </c>
      <c r="AH381" s="151">
        <v>0</v>
      </c>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281</v>
      </c>
      <c r="D382" s="181"/>
      <c r="E382" s="182">
        <v>1.92</v>
      </c>
      <c r="F382" s="160"/>
      <c r="G382" s="160"/>
      <c r="H382" s="160"/>
      <c r="I382" s="160"/>
      <c r="J382" s="160"/>
      <c r="K382" s="160"/>
      <c r="L382" s="160"/>
      <c r="M382" s="160"/>
      <c r="N382" s="160"/>
      <c r="O382" s="160"/>
      <c r="P382" s="160"/>
      <c r="Q382" s="160"/>
      <c r="R382" s="160"/>
      <c r="S382" s="160"/>
      <c r="T382" s="160"/>
      <c r="U382" s="160"/>
      <c r="V382" s="160"/>
      <c r="W382" s="160"/>
      <c r="X382" s="160"/>
      <c r="Y382" s="151"/>
      <c r="Z382" s="151"/>
      <c r="AA382" s="151"/>
      <c r="AB382" s="151"/>
      <c r="AC382" s="151"/>
      <c r="AD382" s="151"/>
      <c r="AE382" s="151"/>
      <c r="AF382" s="151"/>
      <c r="AG382" s="151" t="s">
        <v>203</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58"/>
      <c r="B383" s="159"/>
      <c r="C383" s="190" t="s">
        <v>282</v>
      </c>
      <c r="D383" s="181"/>
      <c r="E383" s="182">
        <v>4.16</v>
      </c>
      <c r="F383" s="160"/>
      <c r="G383" s="160"/>
      <c r="H383" s="160"/>
      <c r="I383" s="160"/>
      <c r="J383" s="160"/>
      <c r="K383" s="160"/>
      <c r="L383" s="160"/>
      <c r="M383" s="160"/>
      <c r="N383" s="160"/>
      <c r="O383" s="160"/>
      <c r="P383" s="160"/>
      <c r="Q383" s="160"/>
      <c r="R383" s="160"/>
      <c r="S383" s="160"/>
      <c r="T383" s="160"/>
      <c r="U383" s="160"/>
      <c r="V383" s="160"/>
      <c r="W383" s="160"/>
      <c r="X383" s="160"/>
      <c r="Y383" s="151"/>
      <c r="Z383" s="151"/>
      <c r="AA383" s="151"/>
      <c r="AB383" s="151"/>
      <c r="AC383" s="151"/>
      <c r="AD383" s="151"/>
      <c r="AE383" s="151"/>
      <c r="AF383" s="151"/>
      <c r="AG383" s="151" t="s">
        <v>203</v>
      </c>
      <c r="AH383" s="151">
        <v>0</v>
      </c>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283</v>
      </c>
      <c r="D384" s="181"/>
      <c r="E384" s="182">
        <v>1.92</v>
      </c>
      <c r="F384" s="160"/>
      <c r="G384" s="160"/>
      <c r="H384" s="160"/>
      <c r="I384" s="160"/>
      <c r="J384" s="160"/>
      <c r="K384" s="160"/>
      <c r="L384" s="160"/>
      <c r="M384" s="160"/>
      <c r="N384" s="160"/>
      <c r="O384" s="160"/>
      <c r="P384" s="160"/>
      <c r="Q384" s="160"/>
      <c r="R384" s="160"/>
      <c r="S384" s="160"/>
      <c r="T384" s="160"/>
      <c r="U384" s="160"/>
      <c r="V384" s="160"/>
      <c r="W384" s="160"/>
      <c r="X384" s="160"/>
      <c r="Y384" s="151"/>
      <c r="Z384" s="151"/>
      <c r="AA384" s="151"/>
      <c r="AB384" s="151"/>
      <c r="AC384" s="151"/>
      <c r="AD384" s="151"/>
      <c r="AE384" s="151"/>
      <c r="AF384" s="151"/>
      <c r="AG384" s="151" t="s">
        <v>203</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58"/>
      <c r="B385" s="159"/>
      <c r="C385" s="190" t="s">
        <v>217</v>
      </c>
      <c r="D385" s="181"/>
      <c r="E385" s="182"/>
      <c r="F385" s="160"/>
      <c r="G385" s="160"/>
      <c r="H385" s="160"/>
      <c r="I385" s="160"/>
      <c r="J385" s="160"/>
      <c r="K385" s="160"/>
      <c r="L385" s="160"/>
      <c r="M385" s="160"/>
      <c r="N385" s="160"/>
      <c r="O385" s="160"/>
      <c r="P385" s="160"/>
      <c r="Q385" s="160"/>
      <c r="R385" s="160"/>
      <c r="S385" s="160"/>
      <c r="T385" s="160"/>
      <c r="U385" s="160"/>
      <c r="V385" s="160"/>
      <c r="W385" s="160"/>
      <c r="X385" s="160"/>
      <c r="Y385" s="151"/>
      <c r="Z385" s="151"/>
      <c r="AA385" s="151"/>
      <c r="AB385" s="151"/>
      <c r="AC385" s="151"/>
      <c r="AD385" s="151"/>
      <c r="AE385" s="151"/>
      <c r="AF385" s="151"/>
      <c r="AG385" s="151" t="s">
        <v>203</v>
      </c>
      <c r="AH385" s="151">
        <v>0</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90" t="s">
        <v>284</v>
      </c>
      <c r="D386" s="181"/>
      <c r="E386" s="182">
        <v>2.56</v>
      </c>
      <c r="F386" s="160"/>
      <c r="G386" s="160"/>
      <c r="H386" s="160"/>
      <c r="I386" s="160"/>
      <c r="J386" s="160"/>
      <c r="K386" s="160"/>
      <c r="L386" s="160"/>
      <c r="M386" s="160"/>
      <c r="N386" s="160"/>
      <c r="O386" s="160"/>
      <c r="P386" s="160"/>
      <c r="Q386" s="160"/>
      <c r="R386" s="160"/>
      <c r="S386" s="160"/>
      <c r="T386" s="160"/>
      <c r="U386" s="160"/>
      <c r="V386" s="160"/>
      <c r="W386" s="160"/>
      <c r="X386" s="160"/>
      <c r="Y386" s="151"/>
      <c r="Z386" s="151"/>
      <c r="AA386" s="151"/>
      <c r="AB386" s="151"/>
      <c r="AC386" s="151"/>
      <c r="AD386" s="151"/>
      <c r="AE386" s="151"/>
      <c r="AF386" s="151"/>
      <c r="AG386" s="151" t="s">
        <v>203</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285</v>
      </c>
      <c r="D387" s="181"/>
      <c r="E387" s="182">
        <v>2.4</v>
      </c>
      <c r="F387" s="160"/>
      <c r="G387" s="160"/>
      <c r="H387" s="160"/>
      <c r="I387" s="160"/>
      <c r="J387" s="160"/>
      <c r="K387" s="160"/>
      <c r="L387" s="160"/>
      <c r="M387" s="160"/>
      <c r="N387" s="160"/>
      <c r="O387" s="160"/>
      <c r="P387" s="160"/>
      <c r="Q387" s="160"/>
      <c r="R387" s="160"/>
      <c r="S387" s="160"/>
      <c r="T387" s="160"/>
      <c r="U387" s="160"/>
      <c r="V387" s="160"/>
      <c r="W387" s="160"/>
      <c r="X387" s="160"/>
      <c r="Y387" s="151"/>
      <c r="Z387" s="151"/>
      <c r="AA387" s="151"/>
      <c r="AB387" s="151"/>
      <c r="AC387" s="151"/>
      <c r="AD387" s="151"/>
      <c r="AE387" s="151"/>
      <c r="AF387" s="151"/>
      <c r="AG387" s="151" t="s">
        <v>203</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286</v>
      </c>
      <c r="D388" s="181"/>
      <c r="E388" s="182">
        <v>4.048</v>
      </c>
      <c r="F388" s="160"/>
      <c r="G388" s="160"/>
      <c r="H388" s="160"/>
      <c r="I388" s="160"/>
      <c r="J388" s="160"/>
      <c r="K388" s="160"/>
      <c r="L388" s="160"/>
      <c r="M388" s="160"/>
      <c r="N388" s="160"/>
      <c r="O388" s="160"/>
      <c r="P388" s="160"/>
      <c r="Q388" s="160"/>
      <c r="R388" s="160"/>
      <c r="S388" s="160"/>
      <c r="T388" s="160"/>
      <c r="U388" s="160"/>
      <c r="V388" s="160"/>
      <c r="W388" s="160"/>
      <c r="X388" s="160"/>
      <c r="Y388" s="151"/>
      <c r="Z388" s="151"/>
      <c r="AA388" s="151"/>
      <c r="AB388" s="151"/>
      <c r="AC388" s="151"/>
      <c r="AD388" s="151"/>
      <c r="AE388" s="151"/>
      <c r="AF388" s="151"/>
      <c r="AG388" s="151" t="s">
        <v>203</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90" t="s">
        <v>287</v>
      </c>
      <c r="D389" s="181"/>
      <c r="E389" s="182">
        <v>2</v>
      </c>
      <c r="F389" s="160"/>
      <c r="G389" s="160"/>
      <c r="H389" s="160"/>
      <c r="I389" s="160"/>
      <c r="J389" s="160"/>
      <c r="K389" s="160"/>
      <c r="L389" s="160"/>
      <c r="M389" s="160"/>
      <c r="N389" s="160"/>
      <c r="O389" s="160"/>
      <c r="P389" s="160"/>
      <c r="Q389" s="160"/>
      <c r="R389" s="160"/>
      <c r="S389" s="160"/>
      <c r="T389" s="160"/>
      <c r="U389" s="160"/>
      <c r="V389" s="160"/>
      <c r="W389" s="160"/>
      <c r="X389" s="160"/>
      <c r="Y389" s="151"/>
      <c r="Z389" s="151"/>
      <c r="AA389" s="151"/>
      <c r="AB389" s="151"/>
      <c r="AC389" s="151"/>
      <c r="AD389" s="151"/>
      <c r="AE389" s="151"/>
      <c r="AF389" s="151"/>
      <c r="AG389" s="151" t="s">
        <v>203</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190" t="s">
        <v>222</v>
      </c>
      <c r="D390" s="181"/>
      <c r="E390" s="182"/>
      <c r="F390" s="160"/>
      <c r="G390" s="160"/>
      <c r="H390" s="160"/>
      <c r="I390" s="160"/>
      <c r="J390" s="160"/>
      <c r="K390" s="160"/>
      <c r="L390" s="160"/>
      <c r="M390" s="160"/>
      <c r="N390" s="160"/>
      <c r="O390" s="160"/>
      <c r="P390" s="160"/>
      <c r="Q390" s="160"/>
      <c r="R390" s="160"/>
      <c r="S390" s="160"/>
      <c r="T390" s="160"/>
      <c r="U390" s="160"/>
      <c r="V390" s="160"/>
      <c r="W390" s="160"/>
      <c r="X390" s="160"/>
      <c r="Y390" s="151"/>
      <c r="Z390" s="151"/>
      <c r="AA390" s="151"/>
      <c r="AB390" s="151"/>
      <c r="AC390" s="151"/>
      <c r="AD390" s="151"/>
      <c r="AE390" s="151"/>
      <c r="AF390" s="151"/>
      <c r="AG390" s="151" t="s">
        <v>203</v>
      </c>
      <c r="AH390" s="151">
        <v>0</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ht="22.5" outlineLevel="1" x14ac:dyDescent="0.2">
      <c r="A391" s="168">
        <v>27</v>
      </c>
      <c r="B391" s="169" t="s">
        <v>416</v>
      </c>
      <c r="C391" s="177" t="s">
        <v>417</v>
      </c>
      <c r="D391" s="170" t="s">
        <v>290</v>
      </c>
      <c r="E391" s="171">
        <v>17.600000000000001</v>
      </c>
      <c r="F391" s="172"/>
      <c r="G391" s="173">
        <f>ROUND(E391*F391,2)</f>
        <v>0</v>
      </c>
      <c r="H391" s="172"/>
      <c r="I391" s="173">
        <f>ROUND(E391*H391,2)</f>
        <v>0</v>
      </c>
      <c r="J391" s="172"/>
      <c r="K391" s="173">
        <f>ROUND(E391*J391,2)</f>
        <v>0</v>
      </c>
      <c r="L391" s="173">
        <v>21</v>
      </c>
      <c r="M391" s="173">
        <f>G391*(1+L391/100)</f>
        <v>0</v>
      </c>
      <c r="N391" s="173">
        <v>0</v>
      </c>
      <c r="O391" s="173">
        <f>ROUND(E391*N391,2)</f>
        <v>0</v>
      </c>
      <c r="P391" s="173">
        <v>0</v>
      </c>
      <c r="Q391" s="173">
        <f>ROUND(E391*P391,2)</f>
        <v>0</v>
      </c>
      <c r="R391" s="173"/>
      <c r="S391" s="173" t="s">
        <v>188</v>
      </c>
      <c r="T391" s="174" t="s">
        <v>188</v>
      </c>
      <c r="U391" s="160">
        <v>0.12</v>
      </c>
      <c r="V391" s="160">
        <f>ROUND(E391*U391,2)</f>
        <v>2.11</v>
      </c>
      <c r="W391" s="160"/>
      <c r="X391" s="160" t="s">
        <v>200</v>
      </c>
      <c r="Y391" s="151"/>
      <c r="Z391" s="151"/>
      <c r="AA391" s="151"/>
      <c r="AB391" s="151"/>
      <c r="AC391" s="151"/>
      <c r="AD391" s="151"/>
      <c r="AE391" s="151"/>
      <c r="AF391" s="151"/>
      <c r="AG391" s="151" t="s">
        <v>201</v>
      </c>
      <c r="AH391" s="151"/>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418</v>
      </c>
      <c r="D392" s="181"/>
      <c r="E392" s="182">
        <v>17.600000000000001</v>
      </c>
      <c r="F392" s="160"/>
      <c r="G392" s="160"/>
      <c r="H392" s="160"/>
      <c r="I392" s="160"/>
      <c r="J392" s="160"/>
      <c r="K392" s="160"/>
      <c r="L392" s="160"/>
      <c r="M392" s="160"/>
      <c r="N392" s="160"/>
      <c r="O392" s="160"/>
      <c r="P392" s="160"/>
      <c r="Q392" s="160"/>
      <c r="R392" s="160"/>
      <c r="S392" s="160"/>
      <c r="T392" s="160"/>
      <c r="U392" s="160"/>
      <c r="V392" s="160"/>
      <c r="W392" s="160"/>
      <c r="X392" s="160"/>
      <c r="Y392" s="151"/>
      <c r="Z392" s="151"/>
      <c r="AA392" s="151"/>
      <c r="AB392" s="151"/>
      <c r="AC392" s="151"/>
      <c r="AD392" s="151"/>
      <c r="AE392" s="151"/>
      <c r="AF392" s="151"/>
      <c r="AG392" s="151" t="s">
        <v>203</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68">
        <v>28</v>
      </c>
      <c r="B393" s="169" t="s">
        <v>419</v>
      </c>
      <c r="C393" s="177" t="s">
        <v>420</v>
      </c>
      <c r="D393" s="170" t="s">
        <v>225</v>
      </c>
      <c r="E393" s="171">
        <v>82.62</v>
      </c>
      <c r="F393" s="172"/>
      <c r="G393" s="173">
        <f>ROUND(E393*F393,2)</f>
        <v>0</v>
      </c>
      <c r="H393" s="172"/>
      <c r="I393" s="173">
        <f>ROUND(E393*H393,2)</f>
        <v>0</v>
      </c>
      <c r="J393" s="172"/>
      <c r="K393" s="173">
        <f>ROUND(E393*J393,2)</f>
        <v>0</v>
      </c>
      <c r="L393" s="173">
        <v>21</v>
      </c>
      <c r="M393" s="173">
        <f>G393*(1+L393/100)</f>
        <v>0</v>
      </c>
      <c r="N393" s="173">
        <v>0</v>
      </c>
      <c r="O393" s="173">
        <f>ROUND(E393*N393,2)</f>
        <v>0</v>
      </c>
      <c r="P393" s="173">
        <v>0</v>
      </c>
      <c r="Q393" s="173">
        <f>ROUND(E393*P393,2)</f>
        <v>0</v>
      </c>
      <c r="R393" s="173"/>
      <c r="S393" s="173" t="s">
        <v>226</v>
      </c>
      <c r="T393" s="174" t="s">
        <v>189</v>
      </c>
      <c r="U393" s="160">
        <v>0</v>
      </c>
      <c r="V393" s="160">
        <f>ROUND(E393*U393,2)</f>
        <v>0</v>
      </c>
      <c r="W393" s="160"/>
      <c r="X393" s="160" t="s">
        <v>391</v>
      </c>
      <c r="Y393" s="151"/>
      <c r="Z393" s="151"/>
      <c r="AA393" s="151"/>
      <c r="AB393" s="151"/>
      <c r="AC393" s="151"/>
      <c r="AD393" s="151"/>
      <c r="AE393" s="151"/>
      <c r="AF393" s="151"/>
      <c r="AG393" s="151" t="s">
        <v>392</v>
      </c>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421</v>
      </c>
      <c r="D394" s="181"/>
      <c r="E394" s="182">
        <v>92.62</v>
      </c>
      <c r="F394" s="160"/>
      <c r="G394" s="160"/>
      <c r="H394" s="160"/>
      <c r="I394" s="160"/>
      <c r="J394" s="160"/>
      <c r="K394" s="160"/>
      <c r="L394" s="160"/>
      <c r="M394" s="160"/>
      <c r="N394" s="160"/>
      <c r="O394" s="160"/>
      <c r="P394" s="160"/>
      <c r="Q394" s="160"/>
      <c r="R394" s="160"/>
      <c r="S394" s="160"/>
      <c r="T394" s="160"/>
      <c r="U394" s="160"/>
      <c r="V394" s="160"/>
      <c r="W394" s="160"/>
      <c r="X394" s="160"/>
      <c r="Y394" s="151"/>
      <c r="Z394" s="151"/>
      <c r="AA394" s="151"/>
      <c r="AB394" s="151"/>
      <c r="AC394" s="151"/>
      <c r="AD394" s="151"/>
      <c r="AE394" s="151"/>
      <c r="AF394" s="151"/>
      <c r="AG394" s="151" t="s">
        <v>203</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422</v>
      </c>
      <c r="D395" s="181"/>
      <c r="E395" s="182">
        <v>-10</v>
      </c>
      <c r="F395" s="160"/>
      <c r="G395" s="160"/>
      <c r="H395" s="160"/>
      <c r="I395" s="160"/>
      <c r="J395" s="160"/>
      <c r="K395" s="160"/>
      <c r="L395" s="160"/>
      <c r="M395" s="160"/>
      <c r="N395" s="160"/>
      <c r="O395" s="160"/>
      <c r="P395" s="160"/>
      <c r="Q395" s="160"/>
      <c r="R395" s="160"/>
      <c r="S395" s="160"/>
      <c r="T395" s="160"/>
      <c r="U395" s="160"/>
      <c r="V395" s="160"/>
      <c r="W395" s="160"/>
      <c r="X395" s="160"/>
      <c r="Y395" s="151"/>
      <c r="Z395" s="151"/>
      <c r="AA395" s="151"/>
      <c r="AB395" s="151"/>
      <c r="AC395" s="151"/>
      <c r="AD395" s="151"/>
      <c r="AE395" s="151"/>
      <c r="AF395" s="151"/>
      <c r="AG395" s="151" t="s">
        <v>203</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ht="22.5" outlineLevel="1" x14ac:dyDescent="0.2">
      <c r="A396" s="183">
        <v>29</v>
      </c>
      <c r="B396" s="184" t="s">
        <v>423</v>
      </c>
      <c r="C396" s="191" t="s">
        <v>424</v>
      </c>
      <c r="D396" s="185" t="s">
        <v>225</v>
      </c>
      <c r="E396" s="186">
        <v>10</v>
      </c>
      <c r="F396" s="187"/>
      <c r="G396" s="188">
        <f>ROUND(E396*F396,2)</f>
        <v>0</v>
      </c>
      <c r="H396" s="187"/>
      <c r="I396" s="188">
        <f>ROUND(E396*H396,2)</f>
        <v>0</v>
      </c>
      <c r="J396" s="187"/>
      <c r="K396" s="188">
        <f>ROUND(E396*J396,2)</f>
        <v>0</v>
      </c>
      <c r="L396" s="188">
        <v>21</v>
      </c>
      <c r="M396" s="188">
        <f>G396*(1+L396/100)</f>
        <v>0</v>
      </c>
      <c r="N396" s="188">
        <v>0</v>
      </c>
      <c r="O396" s="188">
        <f>ROUND(E396*N396,2)</f>
        <v>0</v>
      </c>
      <c r="P396" s="188">
        <v>0</v>
      </c>
      <c r="Q396" s="188">
        <f>ROUND(E396*P396,2)</f>
        <v>0</v>
      </c>
      <c r="R396" s="188"/>
      <c r="S396" s="188" t="s">
        <v>226</v>
      </c>
      <c r="T396" s="189" t="s">
        <v>189</v>
      </c>
      <c r="U396" s="160">
        <v>0</v>
      </c>
      <c r="V396" s="160">
        <f>ROUND(E396*U396,2)</f>
        <v>0</v>
      </c>
      <c r="W396" s="160"/>
      <c r="X396" s="160" t="s">
        <v>391</v>
      </c>
      <c r="Y396" s="151"/>
      <c r="Z396" s="151"/>
      <c r="AA396" s="151"/>
      <c r="AB396" s="151"/>
      <c r="AC396" s="151"/>
      <c r="AD396" s="151"/>
      <c r="AE396" s="151"/>
      <c r="AF396" s="151"/>
      <c r="AG396" s="151" t="s">
        <v>392</v>
      </c>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83">
        <v>30</v>
      </c>
      <c r="B397" s="184" t="s">
        <v>425</v>
      </c>
      <c r="C397" s="191" t="s">
        <v>426</v>
      </c>
      <c r="D397" s="185" t="s">
        <v>246</v>
      </c>
      <c r="E397" s="186">
        <v>11</v>
      </c>
      <c r="F397" s="187"/>
      <c r="G397" s="188">
        <f>ROUND(E397*F397,2)</f>
        <v>0</v>
      </c>
      <c r="H397" s="187"/>
      <c r="I397" s="188">
        <f>ROUND(E397*H397,2)</f>
        <v>0</v>
      </c>
      <c r="J397" s="187"/>
      <c r="K397" s="188">
        <f>ROUND(E397*J397,2)</f>
        <v>0</v>
      </c>
      <c r="L397" s="188">
        <v>21</v>
      </c>
      <c r="M397" s="188">
        <f>G397*(1+L397/100)</f>
        <v>0</v>
      </c>
      <c r="N397" s="188">
        <v>0</v>
      </c>
      <c r="O397" s="188">
        <f>ROUND(E397*N397,2)</f>
        <v>0</v>
      </c>
      <c r="P397" s="188">
        <v>0</v>
      </c>
      <c r="Q397" s="188">
        <f>ROUND(E397*P397,2)</f>
        <v>0</v>
      </c>
      <c r="R397" s="188"/>
      <c r="S397" s="188" t="s">
        <v>226</v>
      </c>
      <c r="T397" s="189" t="s">
        <v>189</v>
      </c>
      <c r="U397" s="160">
        <v>0</v>
      </c>
      <c r="V397" s="160">
        <f>ROUND(E397*U397,2)</f>
        <v>0</v>
      </c>
      <c r="W397" s="160"/>
      <c r="X397" s="160" t="s">
        <v>391</v>
      </c>
      <c r="Y397" s="151"/>
      <c r="Z397" s="151"/>
      <c r="AA397" s="151"/>
      <c r="AB397" s="151"/>
      <c r="AC397" s="151"/>
      <c r="AD397" s="151"/>
      <c r="AE397" s="151"/>
      <c r="AF397" s="151"/>
      <c r="AG397" s="151" t="s">
        <v>392</v>
      </c>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83">
        <v>31</v>
      </c>
      <c r="B398" s="184" t="s">
        <v>427</v>
      </c>
      <c r="C398" s="191" t="s">
        <v>428</v>
      </c>
      <c r="D398" s="185" t="s">
        <v>338</v>
      </c>
      <c r="E398" s="186">
        <v>0.31801000000000001</v>
      </c>
      <c r="F398" s="187"/>
      <c r="G398" s="188">
        <f>ROUND(E398*F398,2)</f>
        <v>0</v>
      </c>
      <c r="H398" s="187"/>
      <c r="I398" s="188">
        <f>ROUND(E398*H398,2)</f>
        <v>0</v>
      </c>
      <c r="J398" s="187"/>
      <c r="K398" s="188">
        <f>ROUND(E398*J398,2)</f>
        <v>0</v>
      </c>
      <c r="L398" s="188">
        <v>21</v>
      </c>
      <c r="M398" s="188">
        <f>G398*(1+L398/100)</f>
        <v>0</v>
      </c>
      <c r="N398" s="188">
        <v>0</v>
      </c>
      <c r="O398" s="188">
        <f>ROUND(E398*N398,2)</f>
        <v>0</v>
      </c>
      <c r="P398" s="188">
        <v>0</v>
      </c>
      <c r="Q398" s="188">
        <f>ROUND(E398*P398,2)</f>
        <v>0</v>
      </c>
      <c r="R398" s="188"/>
      <c r="S398" s="188" t="s">
        <v>188</v>
      </c>
      <c r="T398" s="189" t="s">
        <v>188</v>
      </c>
      <c r="U398" s="160">
        <v>1.2649999999999999</v>
      </c>
      <c r="V398" s="160">
        <f>ROUND(E398*U398,2)</f>
        <v>0.4</v>
      </c>
      <c r="W398" s="160"/>
      <c r="X398" s="160" t="s">
        <v>339</v>
      </c>
      <c r="Y398" s="151"/>
      <c r="Z398" s="151"/>
      <c r="AA398" s="151"/>
      <c r="AB398" s="151"/>
      <c r="AC398" s="151"/>
      <c r="AD398" s="151"/>
      <c r="AE398" s="151"/>
      <c r="AF398" s="151"/>
      <c r="AG398" s="151" t="s">
        <v>340</v>
      </c>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x14ac:dyDescent="0.2">
      <c r="A399" s="162" t="s">
        <v>183</v>
      </c>
      <c r="B399" s="163" t="s">
        <v>142</v>
      </c>
      <c r="C399" s="176" t="s">
        <v>143</v>
      </c>
      <c r="D399" s="164"/>
      <c r="E399" s="165"/>
      <c r="F399" s="166"/>
      <c r="G399" s="166">
        <f>SUMIF(AG400:AG423,"&lt;&gt;NOR",G400:G423)</f>
        <v>0</v>
      </c>
      <c r="H399" s="166"/>
      <c r="I399" s="166">
        <f>SUM(I400:I423)</f>
        <v>0</v>
      </c>
      <c r="J399" s="166"/>
      <c r="K399" s="166">
        <f>SUM(K400:K423)</f>
        <v>0</v>
      </c>
      <c r="L399" s="166"/>
      <c r="M399" s="166">
        <f>SUM(M400:M423)</f>
        <v>0</v>
      </c>
      <c r="N399" s="166"/>
      <c r="O399" s="166">
        <f>SUM(O400:O423)</f>
        <v>0.01</v>
      </c>
      <c r="P399" s="166"/>
      <c r="Q399" s="166">
        <f>SUM(Q400:Q423)</f>
        <v>0</v>
      </c>
      <c r="R399" s="166"/>
      <c r="S399" s="166"/>
      <c r="T399" s="167"/>
      <c r="U399" s="161"/>
      <c r="V399" s="161">
        <f>SUM(V400:V423)</f>
        <v>3.65</v>
      </c>
      <c r="W399" s="161"/>
      <c r="X399" s="161"/>
      <c r="AG399" t="s">
        <v>184</v>
      </c>
    </row>
    <row r="400" spans="1:60" outlineLevel="1" x14ac:dyDescent="0.2">
      <c r="A400" s="168">
        <v>32</v>
      </c>
      <c r="B400" s="169" t="s">
        <v>429</v>
      </c>
      <c r="C400" s="177" t="s">
        <v>430</v>
      </c>
      <c r="D400" s="170" t="s">
        <v>225</v>
      </c>
      <c r="E400" s="171">
        <v>4.8</v>
      </c>
      <c r="F400" s="172"/>
      <c r="G400" s="173">
        <f>ROUND(E400*F400,2)</f>
        <v>0</v>
      </c>
      <c r="H400" s="172"/>
      <c r="I400" s="173">
        <f>ROUND(E400*H400,2)</f>
        <v>0</v>
      </c>
      <c r="J400" s="172"/>
      <c r="K400" s="173">
        <f>ROUND(E400*J400,2)</f>
        <v>0</v>
      </c>
      <c r="L400" s="173">
        <v>21</v>
      </c>
      <c r="M400" s="173">
        <f>G400*(1+L400/100)</f>
        <v>0</v>
      </c>
      <c r="N400" s="173">
        <v>1.1E-4</v>
      </c>
      <c r="O400" s="173">
        <f>ROUND(E400*N400,2)</f>
        <v>0</v>
      </c>
      <c r="P400" s="173">
        <v>0</v>
      </c>
      <c r="Q400" s="173">
        <f>ROUND(E400*P400,2)</f>
        <v>0</v>
      </c>
      <c r="R400" s="173"/>
      <c r="S400" s="173" t="s">
        <v>188</v>
      </c>
      <c r="T400" s="174" t="s">
        <v>188</v>
      </c>
      <c r="U400" s="160">
        <v>0.5</v>
      </c>
      <c r="V400" s="160">
        <f>ROUND(E400*U400,2)</f>
        <v>2.4</v>
      </c>
      <c r="W400" s="160"/>
      <c r="X400" s="160" t="s">
        <v>200</v>
      </c>
      <c r="Y400" s="151"/>
      <c r="Z400" s="151"/>
      <c r="AA400" s="151"/>
      <c r="AB400" s="151"/>
      <c r="AC400" s="151"/>
      <c r="AD400" s="151"/>
      <c r="AE400" s="151"/>
      <c r="AF400" s="151"/>
      <c r="AG400" s="151" t="s">
        <v>201</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202</v>
      </c>
      <c r="D401" s="181"/>
      <c r="E401" s="182"/>
      <c r="F401" s="160"/>
      <c r="G401" s="160"/>
      <c r="H401" s="160"/>
      <c r="I401" s="160"/>
      <c r="J401" s="160"/>
      <c r="K401" s="160"/>
      <c r="L401" s="160"/>
      <c r="M401" s="160"/>
      <c r="N401" s="160"/>
      <c r="O401" s="160"/>
      <c r="P401" s="160"/>
      <c r="Q401" s="160"/>
      <c r="R401" s="160"/>
      <c r="S401" s="160"/>
      <c r="T401" s="160"/>
      <c r="U401" s="160"/>
      <c r="V401" s="160"/>
      <c r="W401" s="160"/>
      <c r="X401" s="160"/>
      <c r="Y401" s="151"/>
      <c r="Z401" s="151"/>
      <c r="AA401" s="151"/>
      <c r="AB401" s="151"/>
      <c r="AC401" s="151"/>
      <c r="AD401" s="151"/>
      <c r="AE401" s="151"/>
      <c r="AF401" s="151"/>
      <c r="AG401" s="151" t="s">
        <v>203</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431</v>
      </c>
      <c r="D402" s="181"/>
      <c r="E402" s="182">
        <v>1.6</v>
      </c>
      <c r="F402" s="160"/>
      <c r="G402" s="160"/>
      <c r="H402" s="160"/>
      <c r="I402" s="160"/>
      <c r="J402" s="160"/>
      <c r="K402" s="160"/>
      <c r="L402" s="160"/>
      <c r="M402" s="160"/>
      <c r="N402" s="160"/>
      <c r="O402" s="160"/>
      <c r="P402" s="160"/>
      <c r="Q402" s="160"/>
      <c r="R402" s="160"/>
      <c r="S402" s="160"/>
      <c r="T402" s="160"/>
      <c r="U402" s="160"/>
      <c r="V402" s="160"/>
      <c r="W402" s="160"/>
      <c r="X402" s="160"/>
      <c r="Y402" s="151"/>
      <c r="Z402" s="151"/>
      <c r="AA402" s="151"/>
      <c r="AB402" s="151"/>
      <c r="AC402" s="151"/>
      <c r="AD402" s="151"/>
      <c r="AE402" s="151"/>
      <c r="AF402" s="151"/>
      <c r="AG402" s="151" t="s">
        <v>203</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432</v>
      </c>
      <c r="D403" s="181"/>
      <c r="E403" s="182">
        <v>1.6</v>
      </c>
      <c r="F403" s="160"/>
      <c r="G403" s="160"/>
      <c r="H403" s="160"/>
      <c r="I403" s="160"/>
      <c r="J403" s="160"/>
      <c r="K403" s="160"/>
      <c r="L403" s="160"/>
      <c r="M403" s="160"/>
      <c r="N403" s="160"/>
      <c r="O403" s="160"/>
      <c r="P403" s="160"/>
      <c r="Q403" s="160"/>
      <c r="R403" s="160"/>
      <c r="S403" s="160"/>
      <c r="T403" s="160"/>
      <c r="U403" s="160"/>
      <c r="V403" s="160"/>
      <c r="W403" s="160"/>
      <c r="X403" s="160"/>
      <c r="Y403" s="151"/>
      <c r="Z403" s="151"/>
      <c r="AA403" s="151"/>
      <c r="AB403" s="151"/>
      <c r="AC403" s="151"/>
      <c r="AD403" s="151"/>
      <c r="AE403" s="151"/>
      <c r="AF403" s="151"/>
      <c r="AG403" s="151" t="s">
        <v>203</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90" t="s">
        <v>433</v>
      </c>
      <c r="D404" s="181"/>
      <c r="E404" s="182"/>
      <c r="F404" s="160"/>
      <c r="G404" s="160"/>
      <c r="H404" s="160"/>
      <c r="I404" s="160"/>
      <c r="J404" s="160"/>
      <c r="K404" s="160"/>
      <c r="L404" s="160"/>
      <c r="M404" s="160"/>
      <c r="N404" s="160"/>
      <c r="O404" s="160"/>
      <c r="P404" s="160"/>
      <c r="Q404" s="160"/>
      <c r="R404" s="160"/>
      <c r="S404" s="160"/>
      <c r="T404" s="160"/>
      <c r="U404" s="160"/>
      <c r="V404" s="160"/>
      <c r="W404" s="160"/>
      <c r="X404" s="160"/>
      <c r="Y404" s="151"/>
      <c r="Z404" s="151"/>
      <c r="AA404" s="151"/>
      <c r="AB404" s="151"/>
      <c r="AC404" s="151"/>
      <c r="AD404" s="151"/>
      <c r="AE404" s="151"/>
      <c r="AF404" s="151"/>
      <c r="AG404" s="151" t="s">
        <v>203</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90" t="s">
        <v>434</v>
      </c>
      <c r="D405" s="181"/>
      <c r="E405" s="182"/>
      <c r="F405" s="160"/>
      <c r="G405" s="160"/>
      <c r="H405" s="160"/>
      <c r="I405" s="160"/>
      <c r="J405" s="160"/>
      <c r="K405" s="160"/>
      <c r="L405" s="160"/>
      <c r="M405" s="160"/>
      <c r="N405" s="160"/>
      <c r="O405" s="160"/>
      <c r="P405" s="160"/>
      <c r="Q405" s="160"/>
      <c r="R405" s="160"/>
      <c r="S405" s="160"/>
      <c r="T405" s="160"/>
      <c r="U405" s="160"/>
      <c r="V405" s="160"/>
      <c r="W405" s="160"/>
      <c r="X405" s="160"/>
      <c r="Y405" s="151"/>
      <c r="Z405" s="151"/>
      <c r="AA405" s="151"/>
      <c r="AB405" s="151"/>
      <c r="AC405" s="151"/>
      <c r="AD405" s="151"/>
      <c r="AE405" s="151"/>
      <c r="AF405" s="151"/>
      <c r="AG405" s="151" t="s">
        <v>203</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90" t="s">
        <v>435</v>
      </c>
      <c r="D406" s="181"/>
      <c r="E406" s="182"/>
      <c r="F406" s="160"/>
      <c r="G406" s="160"/>
      <c r="H406" s="160"/>
      <c r="I406" s="160"/>
      <c r="J406" s="160"/>
      <c r="K406" s="160"/>
      <c r="L406" s="160"/>
      <c r="M406" s="160"/>
      <c r="N406" s="160"/>
      <c r="O406" s="160"/>
      <c r="P406" s="160"/>
      <c r="Q406" s="160"/>
      <c r="R406" s="160"/>
      <c r="S406" s="160"/>
      <c r="T406" s="160"/>
      <c r="U406" s="160"/>
      <c r="V406" s="160"/>
      <c r="W406" s="160"/>
      <c r="X406" s="160"/>
      <c r="Y406" s="151"/>
      <c r="Z406" s="151"/>
      <c r="AA406" s="151"/>
      <c r="AB406" s="151"/>
      <c r="AC406" s="151"/>
      <c r="AD406" s="151"/>
      <c r="AE406" s="151"/>
      <c r="AF406" s="151"/>
      <c r="AG406" s="151" t="s">
        <v>203</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436</v>
      </c>
      <c r="D407" s="181"/>
      <c r="E407" s="182"/>
      <c r="F407" s="160"/>
      <c r="G407" s="160"/>
      <c r="H407" s="160"/>
      <c r="I407" s="160"/>
      <c r="J407" s="160"/>
      <c r="K407" s="160"/>
      <c r="L407" s="160"/>
      <c r="M407" s="160"/>
      <c r="N407" s="160"/>
      <c r="O407" s="160"/>
      <c r="P407" s="160"/>
      <c r="Q407" s="160"/>
      <c r="R407" s="160"/>
      <c r="S407" s="160"/>
      <c r="T407" s="160"/>
      <c r="U407" s="160"/>
      <c r="V407" s="160"/>
      <c r="W407" s="160"/>
      <c r="X407" s="160"/>
      <c r="Y407" s="151"/>
      <c r="Z407" s="151"/>
      <c r="AA407" s="151"/>
      <c r="AB407" s="151"/>
      <c r="AC407" s="151"/>
      <c r="AD407" s="151"/>
      <c r="AE407" s="151"/>
      <c r="AF407" s="151"/>
      <c r="AG407" s="151" t="s">
        <v>203</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210</v>
      </c>
      <c r="D408" s="181"/>
      <c r="E408" s="182"/>
      <c r="F408" s="160"/>
      <c r="G408" s="160"/>
      <c r="H408" s="160"/>
      <c r="I408" s="160"/>
      <c r="J408" s="160"/>
      <c r="K408" s="160"/>
      <c r="L408" s="160"/>
      <c r="M408" s="160"/>
      <c r="N408" s="160"/>
      <c r="O408" s="160"/>
      <c r="P408" s="160"/>
      <c r="Q408" s="160"/>
      <c r="R408" s="160"/>
      <c r="S408" s="160"/>
      <c r="T408" s="160"/>
      <c r="U408" s="160"/>
      <c r="V408" s="160"/>
      <c r="W408" s="160"/>
      <c r="X408" s="160"/>
      <c r="Y408" s="151"/>
      <c r="Z408" s="151"/>
      <c r="AA408" s="151"/>
      <c r="AB408" s="151"/>
      <c r="AC408" s="151"/>
      <c r="AD408" s="151"/>
      <c r="AE408" s="151"/>
      <c r="AF408" s="151"/>
      <c r="AG408" s="151" t="s">
        <v>203</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90" t="s">
        <v>437</v>
      </c>
      <c r="D409" s="181"/>
      <c r="E409" s="182"/>
      <c r="F409" s="160"/>
      <c r="G409" s="160"/>
      <c r="H409" s="160"/>
      <c r="I409" s="160"/>
      <c r="J409" s="160"/>
      <c r="K409" s="160"/>
      <c r="L409" s="160"/>
      <c r="M409" s="160"/>
      <c r="N409" s="160"/>
      <c r="O409" s="160"/>
      <c r="P409" s="160"/>
      <c r="Q409" s="160"/>
      <c r="R409" s="160"/>
      <c r="S409" s="160"/>
      <c r="T409" s="160"/>
      <c r="U409" s="160"/>
      <c r="V409" s="160"/>
      <c r="W409" s="160"/>
      <c r="X409" s="160"/>
      <c r="Y409" s="151"/>
      <c r="Z409" s="151"/>
      <c r="AA409" s="151"/>
      <c r="AB409" s="151"/>
      <c r="AC409" s="151"/>
      <c r="AD409" s="151"/>
      <c r="AE409" s="151"/>
      <c r="AF409" s="151"/>
      <c r="AG409" s="151" t="s">
        <v>203</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438</v>
      </c>
      <c r="D410" s="181"/>
      <c r="E410" s="182"/>
      <c r="F410" s="160"/>
      <c r="G410" s="160"/>
      <c r="H410" s="160"/>
      <c r="I410" s="160"/>
      <c r="J410" s="160"/>
      <c r="K410" s="160"/>
      <c r="L410" s="160"/>
      <c r="M410" s="160"/>
      <c r="N410" s="160"/>
      <c r="O410" s="160"/>
      <c r="P410" s="160"/>
      <c r="Q410" s="160"/>
      <c r="R410" s="160"/>
      <c r="S410" s="160"/>
      <c r="T410" s="160"/>
      <c r="U410" s="160"/>
      <c r="V410" s="160"/>
      <c r="W410" s="160"/>
      <c r="X410" s="160"/>
      <c r="Y410" s="151"/>
      <c r="Z410" s="151"/>
      <c r="AA410" s="151"/>
      <c r="AB410" s="151"/>
      <c r="AC410" s="151"/>
      <c r="AD410" s="151"/>
      <c r="AE410" s="151"/>
      <c r="AF410" s="151"/>
      <c r="AG410" s="151" t="s">
        <v>203</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0" t="s">
        <v>439</v>
      </c>
      <c r="D411" s="181"/>
      <c r="E411" s="182">
        <v>1.6</v>
      </c>
      <c r="F411" s="160"/>
      <c r="G411" s="160"/>
      <c r="H411" s="160"/>
      <c r="I411" s="160"/>
      <c r="J411" s="160"/>
      <c r="K411" s="160"/>
      <c r="L411" s="160"/>
      <c r="M411" s="160"/>
      <c r="N411" s="160"/>
      <c r="O411" s="160"/>
      <c r="P411" s="160"/>
      <c r="Q411" s="160"/>
      <c r="R411" s="160"/>
      <c r="S411" s="160"/>
      <c r="T411" s="160"/>
      <c r="U411" s="160"/>
      <c r="V411" s="160"/>
      <c r="W411" s="160"/>
      <c r="X411" s="160"/>
      <c r="Y411" s="151"/>
      <c r="Z411" s="151"/>
      <c r="AA411" s="151"/>
      <c r="AB411" s="151"/>
      <c r="AC411" s="151"/>
      <c r="AD411" s="151"/>
      <c r="AE411" s="151"/>
      <c r="AF411" s="151"/>
      <c r="AG411" s="151" t="s">
        <v>203</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322</v>
      </c>
      <c r="D412" s="181"/>
      <c r="E412" s="182"/>
      <c r="F412" s="160"/>
      <c r="G412" s="160"/>
      <c r="H412" s="160"/>
      <c r="I412" s="160"/>
      <c r="J412" s="160"/>
      <c r="K412" s="160"/>
      <c r="L412" s="160"/>
      <c r="M412" s="160"/>
      <c r="N412" s="160"/>
      <c r="O412" s="160"/>
      <c r="P412" s="160"/>
      <c r="Q412" s="160"/>
      <c r="R412" s="160"/>
      <c r="S412" s="160"/>
      <c r="T412" s="160"/>
      <c r="U412" s="160"/>
      <c r="V412" s="160"/>
      <c r="W412" s="160"/>
      <c r="X412" s="160"/>
      <c r="Y412" s="151"/>
      <c r="Z412" s="151"/>
      <c r="AA412" s="151"/>
      <c r="AB412" s="151"/>
      <c r="AC412" s="151"/>
      <c r="AD412" s="151"/>
      <c r="AE412" s="151"/>
      <c r="AF412" s="151"/>
      <c r="AG412" s="151" t="s">
        <v>203</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322</v>
      </c>
      <c r="D413" s="181"/>
      <c r="E413" s="182"/>
      <c r="F413" s="160"/>
      <c r="G413" s="160"/>
      <c r="H413" s="160"/>
      <c r="I413" s="160"/>
      <c r="J413" s="160"/>
      <c r="K413" s="160"/>
      <c r="L413" s="160"/>
      <c r="M413" s="160"/>
      <c r="N413" s="160"/>
      <c r="O413" s="160"/>
      <c r="P413" s="160"/>
      <c r="Q413" s="160"/>
      <c r="R413" s="160"/>
      <c r="S413" s="160"/>
      <c r="T413" s="160"/>
      <c r="U413" s="160"/>
      <c r="V413" s="160"/>
      <c r="W413" s="160"/>
      <c r="X413" s="160"/>
      <c r="Y413" s="151"/>
      <c r="Z413" s="151"/>
      <c r="AA413" s="151"/>
      <c r="AB413" s="151"/>
      <c r="AC413" s="151"/>
      <c r="AD413" s="151"/>
      <c r="AE413" s="151"/>
      <c r="AF413" s="151"/>
      <c r="AG413" s="151" t="s">
        <v>203</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440</v>
      </c>
      <c r="D414" s="181"/>
      <c r="E414" s="182"/>
      <c r="F414" s="160"/>
      <c r="G414" s="160"/>
      <c r="H414" s="160"/>
      <c r="I414" s="160"/>
      <c r="J414" s="160"/>
      <c r="K414" s="160"/>
      <c r="L414" s="160"/>
      <c r="M414" s="160"/>
      <c r="N414" s="160"/>
      <c r="O414" s="160"/>
      <c r="P414" s="160"/>
      <c r="Q414" s="160"/>
      <c r="R414" s="160"/>
      <c r="S414" s="160"/>
      <c r="T414" s="160"/>
      <c r="U414" s="160"/>
      <c r="V414" s="160"/>
      <c r="W414" s="160"/>
      <c r="X414" s="160"/>
      <c r="Y414" s="151"/>
      <c r="Z414" s="151"/>
      <c r="AA414" s="151"/>
      <c r="AB414" s="151"/>
      <c r="AC414" s="151"/>
      <c r="AD414" s="151"/>
      <c r="AE414" s="151"/>
      <c r="AF414" s="151"/>
      <c r="AG414" s="151" t="s">
        <v>203</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441</v>
      </c>
      <c r="D415" s="181"/>
      <c r="E415" s="182"/>
      <c r="F415" s="160"/>
      <c r="G415" s="160"/>
      <c r="H415" s="160"/>
      <c r="I415" s="160"/>
      <c r="J415" s="160"/>
      <c r="K415" s="160"/>
      <c r="L415" s="160"/>
      <c r="M415" s="160"/>
      <c r="N415" s="160"/>
      <c r="O415" s="160"/>
      <c r="P415" s="160"/>
      <c r="Q415" s="160"/>
      <c r="R415" s="160"/>
      <c r="S415" s="160"/>
      <c r="T415" s="160"/>
      <c r="U415" s="160"/>
      <c r="V415" s="160"/>
      <c r="W415" s="160"/>
      <c r="X415" s="160"/>
      <c r="Y415" s="151"/>
      <c r="Z415" s="151"/>
      <c r="AA415" s="151"/>
      <c r="AB415" s="151"/>
      <c r="AC415" s="151"/>
      <c r="AD415" s="151"/>
      <c r="AE415" s="151"/>
      <c r="AF415" s="151"/>
      <c r="AG415" s="151" t="s">
        <v>203</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442</v>
      </c>
      <c r="D416" s="181"/>
      <c r="E416" s="182"/>
      <c r="F416" s="160"/>
      <c r="G416" s="160"/>
      <c r="H416" s="160"/>
      <c r="I416" s="160"/>
      <c r="J416" s="160"/>
      <c r="K416" s="160"/>
      <c r="L416" s="160"/>
      <c r="M416" s="160"/>
      <c r="N416" s="160"/>
      <c r="O416" s="160"/>
      <c r="P416" s="160"/>
      <c r="Q416" s="160"/>
      <c r="R416" s="160"/>
      <c r="S416" s="160"/>
      <c r="T416" s="160"/>
      <c r="U416" s="160"/>
      <c r="V416" s="160"/>
      <c r="W416" s="160"/>
      <c r="X416" s="160"/>
      <c r="Y416" s="151"/>
      <c r="Z416" s="151"/>
      <c r="AA416" s="151"/>
      <c r="AB416" s="151"/>
      <c r="AC416" s="151"/>
      <c r="AD416" s="151"/>
      <c r="AE416" s="151"/>
      <c r="AF416" s="151"/>
      <c r="AG416" s="151" t="s">
        <v>203</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217</v>
      </c>
      <c r="D417" s="181"/>
      <c r="E417" s="182"/>
      <c r="F417" s="160"/>
      <c r="G417" s="160"/>
      <c r="H417" s="160"/>
      <c r="I417" s="160"/>
      <c r="J417" s="160"/>
      <c r="K417" s="160"/>
      <c r="L417" s="160"/>
      <c r="M417" s="160"/>
      <c r="N417" s="160"/>
      <c r="O417" s="160"/>
      <c r="P417" s="160"/>
      <c r="Q417" s="160"/>
      <c r="R417" s="160"/>
      <c r="S417" s="160"/>
      <c r="T417" s="160"/>
      <c r="U417" s="160"/>
      <c r="V417" s="160"/>
      <c r="W417" s="160"/>
      <c r="X417" s="160"/>
      <c r="Y417" s="151"/>
      <c r="Z417" s="151"/>
      <c r="AA417" s="151"/>
      <c r="AB417" s="151"/>
      <c r="AC417" s="151"/>
      <c r="AD417" s="151"/>
      <c r="AE417" s="151"/>
      <c r="AF417" s="151"/>
      <c r="AG417" s="151" t="s">
        <v>203</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443</v>
      </c>
      <c r="D418" s="181"/>
      <c r="E418" s="182"/>
      <c r="F418" s="160"/>
      <c r="G418" s="160"/>
      <c r="H418" s="160"/>
      <c r="I418" s="160"/>
      <c r="J418" s="160"/>
      <c r="K418" s="160"/>
      <c r="L418" s="160"/>
      <c r="M418" s="160"/>
      <c r="N418" s="160"/>
      <c r="O418" s="160"/>
      <c r="P418" s="160"/>
      <c r="Q418" s="160"/>
      <c r="R418" s="160"/>
      <c r="S418" s="160"/>
      <c r="T418" s="160"/>
      <c r="U418" s="160"/>
      <c r="V418" s="160"/>
      <c r="W418" s="160"/>
      <c r="X418" s="160"/>
      <c r="Y418" s="151"/>
      <c r="Z418" s="151"/>
      <c r="AA418" s="151"/>
      <c r="AB418" s="151"/>
      <c r="AC418" s="151"/>
      <c r="AD418" s="151"/>
      <c r="AE418" s="151"/>
      <c r="AF418" s="151"/>
      <c r="AG418" s="151" t="s">
        <v>203</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90" t="s">
        <v>444</v>
      </c>
      <c r="D419" s="181"/>
      <c r="E419" s="182"/>
      <c r="F419" s="160"/>
      <c r="G419" s="160"/>
      <c r="H419" s="160"/>
      <c r="I419" s="160"/>
      <c r="J419" s="160"/>
      <c r="K419" s="160"/>
      <c r="L419" s="160"/>
      <c r="M419" s="160"/>
      <c r="N419" s="160"/>
      <c r="O419" s="160"/>
      <c r="P419" s="160"/>
      <c r="Q419" s="160"/>
      <c r="R419" s="160"/>
      <c r="S419" s="160"/>
      <c r="T419" s="160"/>
      <c r="U419" s="160"/>
      <c r="V419" s="160"/>
      <c r="W419" s="160"/>
      <c r="X419" s="160"/>
      <c r="Y419" s="151"/>
      <c r="Z419" s="151"/>
      <c r="AA419" s="151"/>
      <c r="AB419" s="151"/>
      <c r="AC419" s="151"/>
      <c r="AD419" s="151"/>
      <c r="AE419" s="151"/>
      <c r="AF419" s="151"/>
      <c r="AG419" s="151" t="s">
        <v>203</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445</v>
      </c>
      <c r="D420" s="181"/>
      <c r="E420" s="182"/>
      <c r="F420" s="160"/>
      <c r="G420" s="160"/>
      <c r="H420" s="160"/>
      <c r="I420" s="160"/>
      <c r="J420" s="160"/>
      <c r="K420" s="160"/>
      <c r="L420" s="160"/>
      <c r="M420" s="160"/>
      <c r="N420" s="160"/>
      <c r="O420" s="160"/>
      <c r="P420" s="160"/>
      <c r="Q420" s="160"/>
      <c r="R420" s="160"/>
      <c r="S420" s="160"/>
      <c r="T420" s="160"/>
      <c r="U420" s="160"/>
      <c r="V420" s="160"/>
      <c r="W420" s="160"/>
      <c r="X420" s="160"/>
      <c r="Y420" s="151"/>
      <c r="Z420" s="151"/>
      <c r="AA420" s="151"/>
      <c r="AB420" s="151"/>
      <c r="AC420" s="151"/>
      <c r="AD420" s="151"/>
      <c r="AE420" s="151"/>
      <c r="AF420" s="151"/>
      <c r="AG420" s="151" t="s">
        <v>203</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90" t="s">
        <v>446</v>
      </c>
      <c r="D421" s="181"/>
      <c r="E421" s="182"/>
      <c r="F421" s="160"/>
      <c r="G421" s="160"/>
      <c r="H421" s="160"/>
      <c r="I421" s="160"/>
      <c r="J421" s="160"/>
      <c r="K421" s="160"/>
      <c r="L421" s="160"/>
      <c r="M421" s="160"/>
      <c r="N421" s="160"/>
      <c r="O421" s="160"/>
      <c r="P421" s="160"/>
      <c r="Q421" s="160"/>
      <c r="R421" s="160"/>
      <c r="S421" s="160"/>
      <c r="T421" s="160"/>
      <c r="U421" s="160"/>
      <c r="V421" s="160"/>
      <c r="W421" s="160"/>
      <c r="X421" s="160"/>
      <c r="Y421" s="151"/>
      <c r="Z421" s="151"/>
      <c r="AA421" s="151"/>
      <c r="AB421" s="151"/>
      <c r="AC421" s="151"/>
      <c r="AD421" s="151"/>
      <c r="AE421" s="151"/>
      <c r="AF421" s="151"/>
      <c r="AG421" s="151" t="s">
        <v>203</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90" t="s">
        <v>222</v>
      </c>
      <c r="D422" s="181"/>
      <c r="E422" s="182"/>
      <c r="F422" s="160"/>
      <c r="G422" s="160"/>
      <c r="H422" s="160"/>
      <c r="I422" s="160"/>
      <c r="J422" s="160"/>
      <c r="K422" s="160"/>
      <c r="L422" s="160"/>
      <c r="M422" s="160"/>
      <c r="N422" s="160"/>
      <c r="O422" s="160"/>
      <c r="P422" s="160"/>
      <c r="Q422" s="160"/>
      <c r="R422" s="160"/>
      <c r="S422" s="160"/>
      <c r="T422" s="160"/>
      <c r="U422" s="160"/>
      <c r="V422" s="160"/>
      <c r="W422" s="160"/>
      <c r="X422" s="160"/>
      <c r="Y422" s="151"/>
      <c r="Z422" s="151"/>
      <c r="AA422" s="151"/>
      <c r="AB422" s="151"/>
      <c r="AC422" s="151"/>
      <c r="AD422" s="151"/>
      <c r="AE422" s="151"/>
      <c r="AF422" s="151"/>
      <c r="AG422" s="151" t="s">
        <v>203</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83">
        <v>33</v>
      </c>
      <c r="B423" s="184" t="s">
        <v>447</v>
      </c>
      <c r="C423" s="191" t="s">
        <v>448</v>
      </c>
      <c r="D423" s="185" t="s">
        <v>225</v>
      </c>
      <c r="E423" s="186">
        <v>4.8</v>
      </c>
      <c r="F423" s="187"/>
      <c r="G423" s="188">
        <f>ROUND(E423*F423,2)</f>
        <v>0</v>
      </c>
      <c r="H423" s="187"/>
      <c r="I423" s="188">
        <f>ROUND(E423*H423,2)</f>
        <v>0</v>
      </c>
      <c r="J423" s="187"/>
      <c r="K423" s="188">
        <f>ROUND(E423*J423,2)</f>
        <v>0</v>
      </c>
      <c r="L423" s="188">
        <v>21</v>
      </c>
      <c r="M423" s="188">
        <f>G423*(1+L423/100)</f>
        <v>0</v>
      </c>
      <c r="N423" s="188">
        <v>1.56E-3</v>
      </c>
      <c r="O423" s="188">
        <f>ROUND(E423*N423,2)</f>
        <v>0.01</v>
      </c>
      <c r="P423" s="188">
        <v>0</v>
      </c>
      <c r="Q423" s="188">
        <f>ROUND(E423*P423,2)</f>
        <v>0</v>
      </c>
      <c r="R423" s="188"/>
      <c r="S423" s="188" t="s">
        <v>188</v>
      </c>
      <c r="T423" s="189" t="s">
        <v>188</v>
      </c>
      <c r="U423" s="160">
        <v>0.26</v>
      </c>
      <c r="V423" s="160">
        <f>ROUND(E423*U423,2)</f>
        <v>1.25</v>
      </c>
      <c r="W423" s="160"/>
      <c r="X423" s="160" t="s">
        <v>200</v>
      </c>
      <c r="Y423" s="151"/>
      <c r="Z423" s="151"/>
      <c r="AA423" s="151"/>
      <c r="AB423" s="151"/>
      <c r="AC423" s="151"/>
      <c r="AD423" s="151"/>
      <c r="AE423" s="151"/>
      <c r="AF423" s="151"/>
      <c r="AG423" s="151" t="s">
        <v>201</v>
      </c>
      <c r="AH423" s="151"/>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x14ac:dyDescent="0.2">
      <c r="A424" s="162" t="s">
        <v>183</v>
      </c>
      <c r="B424" s="163" t="s">
        <v>144</v>
      </c>
      <c r="C424" s="176" t="s">
        <v>145</v>
      </c>
      <c r="D424" s="164"/>
      <c r="E424" s="165"/>
      <c r="F424" s="166"/>
      <c r="G424" s="166">
        <f>SUMIF(AG425:AG448,"&lt;&gt;NOR",G425:G448)</f>
        <v>0</v>
      </c>
      <c r="H424" s="166"/>
      <c r="I424" s="166">
        <f>SUM(I425:I448)</f>
        <v>0</v>
      </c>
      <c r="J424" s="166"/>
      <c r="K424" s="166">
        <f>SUM(K425:K448)</f>
        <v>0</v>
      </c>
      <c r="L424" s="166"/>
      <c r="M424" s="166">
        <f>SUM(M425:M448)</f>
        <v>0</v>
      </c>
      <c r="N424" s="166"/>
      <c r="O424" s="166">
        <f>SUM(O425:O448)</f>
        <v>7.0000000000000007E-2</v>
      </c>
      <c r="P424" s="166"/>
      <c r="Q424" s="166">
        <f>SUM(Q425:Q448)</f>
        <v>0</v>
      </c>
      <c r="R424" s="166"/>
      <c r="S424" s="166"/>
      <c r="T424" s="167"/>
      <c r="U424" s="161"/>
      <c r="V424" s="161">
        <f>SUM(V425:V448)</f>
        <v>46.51</v>
      </c>
      <c r="W424" s="161"/>
      <c r="X424" s="161"/>
      <c r="AG424" t="s">
        <v>184</v>
      </c>
    </row>
    <row r="425" spans="1:60" outlineLevel="1" x14ac:dyDescent="0.2">
      <c r="A425" s="168">
        <v>34</v>
      </c>
      <c r="B425" s="169" t="s">
        <v>449</v>
      </c>
      <c r="C425" s="177" t="s">
        <v>450</v>
      </c>
      <c r="D425" s="170" t="s">
        <v>225</v>
      </c>
      <c r="E425" s="171">
        <v>352.52</v>
      </c>
      <c r="F425" s="172"/>
      <c r="G425" s="173">
        <f>ROUND(E425*F425,2)</f>
        <v>0</v>
      </c>
      <c r="H425" s="172"/>
      <c r="I425" s="173">
        <f>ROUND(E425*H425,2)</f>
        <v>0</v>
      </c>
      <c r="J425" s="172"/>
      <c r="K425" s="173">
        <f>ROUND(E425*J425,2)</f>
        <v>0</v>
      </c>
      <c r="L425" s="173">
        <v>21</v>
      </c>
      <c r="M425" s="173">
        <f>G425*(1+L425/100)</f>
        <v>0</v>
      </c>
      <c r="N425" s="173">
        <v>6.9999999999999994E-5</v>
      </c>
      <c r="O425" s="173">
        <f>ROUND(E425*N425,2)</f>
        <v>0.02</v>
      </c>
      <c r="P425" s="173">
        <v>0</v>
      </c>
      <c r="Q425" s="173">
        <f>ROUND(E425*P425,2)</f>
        <v>0</v>
      </c>
      <c r="R425" s="173"/>
      <c r="S425" s="173" t="s">
        <v>188</v>
      </c>
      <c r="T425" s="174" t="s">
        <v>188</v>
      </c>
      <c r="U425" s="160">
        <v>0.03</v>
      </c>
      <c r="V425" s="160">
        <f>ROUND(E425*U425,2)</f>
        <v>10.58</v>
      </c>
      <c r="W425" s="160"/>
      <c r="X425" s="160" t="s">
        <v>200</v>
      </c>
      <c r="Y425" s="151"/>
      <c r="Z425" s="151"/>
      <c r="AA425" s="151"/>
      <c r="AB425" s="151"/>
      <c r="AC425" s="151"/>
      <c r="AD425" s="151"/>
      <c r="AE425" s="151"/>
      <c r="AF425" s="151"/>
      <c r="AG425" s="151" t="s">
        <v>201</v>
      </c>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ht="22.5" outlineLevel="1" x14ac:dyDescent="0.2">
      <c r="A426" s="158"/>
      <c r="B426" s="159"/>
      <c r="C426" s="190" t="s">
        <v>451</v>
      </c>
      <c r="D426" s="181"/>
      <c r="E426" s="182"/>
      <c r="F426" s="160"/>
      <c r="G426" s="160"/>
      <c r="H426" s="160"/>
      <c r="I426" s="160"/>
      <c r="J426" s="160"/>
      <c r="K426" s="160"/>
      <c r="L426" s="160"/>
      <c r="M426" s="160"/>
      <c r="N426" s="160"/>
      <c r="O426" s="160"/>
      <c r="P426" s="160"/>
      <c r="Q426" s="160"/>
      <c r="R426" s="160"/>
      <c r="S426" s="160"/>
      <c r="T426" s="160"/>
      <c r="U426" s="160"/>
      <c r="V426" s="160"/>
      <c r="W426" s="160"/>
      <c r="X426" s="160"/>
      <c r="Y426" s="151"/>
      <c r="Z426" s="151"/>
      <c r="AA426" s="151"/>
      <c r="AB426" s="151"/>
      <c r="AC426" s="151"/>
      <c r="AD426" s="151"/>
      <c r="AE426" s="151"/>
      <c r="AF426" s="151"/>
      <c r="AG426" s="151" t="s">
        <v>203</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90" t="s">
        <v>251</v>
      </c>
      <c r="D427" s="181"/>
      <c r="E427" s="182">
        <v>20</v>
      </c>
      <c r="F427" s="160"/>
      <c r="G427" s="160"/>
      <c r="H427" s="160"/>
      <c r="I427" s="160"/>
      <c r="J427" s="160"/>
      <c r="K427" s="160"/>
      <c r="L427" s="160"/>
      <c r="M427" s="160"/>
      <c r="N427" s="160"/>
      <c r="O427" s="160"/>
      <c r="P427" s="160"/>
      <c r="Q427" s="160"/>
      <c r="R427" s="160"/>
      <c r="S427" s="160"/>
      <c r="T427" s="160"/>
      <c r="U427" s="160"/>
      <c r="V427" s="160"/>
      <c r="W427" s="160"/>
      <c r="X427" s="160"/>
      <c r="Y427" s="151"/>
      <c r="Z427" s="151"/>
      <c r="AA427" s="151"/>
      <c r="AB427" s="151"/>
      <c r="AC427" s="151"/>
      <c r="AD427" s="151"/>
      <c r="AE427" s="151"/>
      <c r="AF427" s="151"/>
      <c r="AG427" s="151" t="s">
        <v>203</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252</v>
      </c>
      <c r="D428" s="181"/>
      <c r="E428" s="182">
        <v>20</v>
      </c>
      <c r="F428" s="160"/>
      <c r="G428" s="160"/>
      <c r="H428" s="160"/>
      <c r="I428" s="160"/>
      <c r="J428" s="160"/>
      <c r="K428" s="160"/>
      <c r="L428" s="160"/>
      <c r="M428" s="160"/>
      <c r="N428" s="160"/>
      <c r="O428" s="160"/>
      <c r="P428" s="160"/>
      <c r="Q428" s="160"/>
      <c r="R428" s="160"/>
      <c r="S428" s="160"/>
      <c r="T428" s="160"/>
      <c r="U428" s="160"/>
      <c r="V428" s="160"/>
      <c r="W428" s="160"/>
      <c r="X428" s="160"/>
      <c r="Y428" s="151"/>
      <c r="Z428" s="151"/>
      <c r="AA428" s="151"/>
      <c r="AB428" s="151"/>
      <c r="AC428" s="151"/>
      <c r="AD428" s="151"/>
      <c r="AE428" s="151"/>
      <c r="AF428" s="151"/>
      <c r="AG428" s="151" t="s">
        <v>203</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90" t="s">
        <v>253</v>
      </c>
      <c r="D429" s="181"/>
      <c r="E429" s="182">
        <v>20</v>
      </c>
      <c r="F429" s="160"/>
      <c r="G429" s="160"/>
      <c r="H429" s="160"/>
      <c r="I429" s="160"/>
      <c r="J429" s="160"/>
      <c r="K429" s="160"/>
      <c r="L429" s="160"/>
      <c r="M429" s="160"/>
      <c r="N429" s="160"/>
      <c r="O429" s="160"/>
      <c r="P429" s="160"/>
      <c r="Q429" s="160"/>
      <c r="R429" s="160"/>
      <c r="S429" s="160"/>
      <c r="T429" s="160"/>
      <c r="U429" s="160"/>
      <c r="V429" s="160"/>
      <c r="W429" s="160"/>
      <c r="X429" s="160"/>
      <c r="Y429" s="151"/>
      <c r="Z429" s="151"/>
      <c r="AA429" s="151"/>
      <c r="AB429" s="151"/>
      <c r="AC429" s="151"/>
      <c r="AD429" s="151"/>
      <c r="AE429" s="151"/>
      <c r="AF429" s="151"/>
      <c r="AG429" s="151" t="s">
        <v>203</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254</v>
      </c>
      <c r="D430" s="181"/>
      <c r="E430" s="182">
        <v>20</v>
      </c>
      <c r="F430" s="160"/>
      <c r="G430" s="160"/>
      <c r="H430" s="160"/>
      <c r="I430" s="160"/>
      <c r="J430" s="160"/>
      <c r="K430" s="160"/>
      <c r="L430" s="160"/>
      <c r="M430" s="160"/>
      <c r="N430" s="160"/>
      <c r="O430" s="160"/>
      <c r="P430" s="160"/>
      <c r="Q430" s="160"/>
      <c r="R430" s="160"/>
      <c r="S430" s="160"/>
      <c r="T430" s="160"/>
      <c r="U430" s="160"/>
      <c r="V430" s="160"/>
      <c r="W430" s="160"/>
      <c r="X430" s="160"/>
      <c r="Y430" s="151"/>
      <c r="Z430" s="151"/>
      <c r="AA430" s="151"/>
      <c r="AB430" s="151"/>
      <c r="AC430" s="151"/>
      <c r="AD430" s="151"/>
      <c r="AE430" s="151"/>
      <c r="AF430" s="151"/>
      <c r="AG430" s="151" t="s">
        <v>203</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255</v>
      </c>
      <c r="D431" s="181"/>
      <c r="E431" s="182">
        <v>20</v>
      </c>
      <c r="F431" s="160"/>
      <c r="G431" s="160"/>
      <c r="H431" s="160"/>
      <c r="I431" s="160"/>
      <c r="J431" s="160"/>
      <c r="K431" s="160"/>
      <c r="L431" s="160"/>
      <c r="M431" s="160"/>
      <c r="N431" s="160"/>
      <c r="O431" s="160"/>
      <c r="P431" s="160"/>
      <c r="Q431" s="160"/>
      <c r="R431" s="160"/>
      <c r="S431" s="160"/>
      <c r="T431" s="160"/>
      <c r="U431" s="160"/>
      <c r="V431" s="160"/>
      <c r="W431" s="160"/>
      <c r="X431" s="160"/>
      <c r="Y431" s="151"/>
      <c r="Z431" s="151"/>
      <c r="AA431" s="151"/>
      <c r="AB431" s="151"/>
      <c r="AC431" s="151"/>
      <c r="AD431" s="151"/>
      <c r="AE431" s="151"/>
      <c r="AF431" s="151"/>
      <c r="AG431" s="151" t="s">
        <v>203</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256</v>
      </c>
      <c r="D432" s="181"/>
      <c r="E432" s="182">
        <v>20</v>
      </c>
      <c r="F432" s="160"/>
      <c r="G432" s="160"/>
      <c r="H432" s="160"/>
      <c r="I432" s="160"/>
      <c r="J432" s="160"/>
      <c r="K432" s="160"/>
      <c r="L432" s="160"/>
      <c r="M432" s="160"/>
      <c r="N432" s="160"/>
      <c r="O432" s="160"/>
      <c r="P432" s="160"/>
      <c r="Q432" s="160"/>
      <c r="R432" s="160"/>
      <c r="S432" s="160"/>
      <c r="T432" s="160"/>
      <c r="U432" s="160"/>
      <c r="V432" s="160"/>
      <c r="W432" s="160"/>
      <c r="X432" s="160"/>
      <c r="Y432" s="151"/>
      <c r="Z432" s="151"/>
      <c r="AA432" s="151"/>
      <c r="AB432" s="151"/>
      <c r="AC432" s="151"/>
      <c r="AD432" s="151"/>
      <c r="AE432" s="151"/>
      <c r="AF432" s="151"/>
      <c r="AG432" s="151" t="s">
        <v>203</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210</v>
      </c>
      <c r="D433" s="181"/>
      <c r="E433" s="182"/>
      <c r="F433" s="160"/>
      <c r="G433" s="160"/>
      <c r="H433" s="160"/>
      <c r="I433" s="160"/>
      <c r="J433" s="160"/>
      <c r="K433" s="160"/>
      <c r="L433" s="160"/>
      <c r="M433" s="160"/>
      <c r="N433" s="160"/>
      <c r="O433" s="160"/>
      <c r="P433" s="160"/>
      <c r="Q433" s="160"/>
      <c r="R433" s="160"/>
      <c r="S433" s="160"/>
      <c r="T433" s="160"/>
      <c r="U433" s="160"/>
      <c r="V433" s="160"/>
      <c r="W433" s="160"/>
      <c r="X433" s="160"/>
      <c r="Y433" s="151"/>
      <c r="Z433" s="151"/>
      <c r="AA433" s="151"/>
      <c r="AB433" s="151"/>
      <c r="AC433" s="151"/>
      <c r="AD433" s="151"/>
      <c r="AE433" s="151"/>
      <c r="AF433" s="151"/>
      <c r="AG433" s="151" t="s">
        <v>203</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257</v>
      </c>
      <c r="D434" s="181"/>
      <c r="E434" s="182">
        <v>20</v>
      </c>
      <c r="F434" s="160"/>
      <c r="G434" s="160"/>
      <c r="H434" s="160"/>
      <c r="I434" s="160"/>
      <c r="J434" s="160"/>
      <c r="K434" s="160"/>
      <c r="L434" s="160"/>
      <c r="M434" s="160"/>
      <c r="N434" s="160"/>
      <c r="O434" s="160"/>
      <c r="P434" s="160"/>
      <c r="Q434" s="160"/>
      <c r="R434" s="160"/>
      <c r="S434" s="160"/>
      <c r="T434" s="160"/>
      <c r="U434" s="160"/>
      <c r="V434" s="160"/>
      <c r="W434" s="160"/>
      <c r="X434" s="160"/>
      <c r="Y434" s="151"/>
      <c r="Z434" s="151"/>
      <c r="AA434" s="151"/>
      <c r="AB434" s="151"/>
      <c r="AC434" s="151"/>
      <c r="AD434" s="151"/>
      <c r="AE434" s="151"/>
      <c r="AF434" s="151"/>
      <c r="AG434" s="151" t="s">
        <v>203</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258</v>
      </c>
      <c r="D435" s="181"/>
      <c r="E435" s="182">
        <v>20</v>
      </c>
      <c r="F435" s="160"/>
      <c r="G435" s="160"/>
      <c r="H435" s="160"/>
      <c r="I435" s="160"/>
      <c r="J435" s="160"/>
      <c r="K435" s="160"/>
      <c r="L435" s="160"/>
      <c r="M435" s="160"/>
      <c r="N435" s="160"/>
      <c r="O435" s="160"/>
      <c r="P435" s="160"/>
      <c r="Q435" s="160"/>
      <c r="R435" s="160"/>
      <c r="S435" s="160"/>
      <c r="T435" s="160"/>
      <c r="U435" s="160"/>
      <c r="V435" s="160"/>
      <c r="W435" s="160"/>
      <c r="X435" s="160"/>
      <c r="Y435" s="151"/>
      <c r="Z435" s="151"/>
      <c r="AA435" s="151"/>
      <c r="AB435" s="151"/>
      <c r="AC435" s="151"/>
      <c r="AD435" s="151"/>
      <c r="AE435" s="151"/>
      <c r="AF435" s="151"/>
      <c r="AG435" s="151" t="s">
        <v>203</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90" t="s">
        <v>452</v>
      </c>
      <c r="D436" s="181"/>
      <c r="E436" s="182">
        <v>108.8</v>
      </c>
      <c r="F436" s="160"/>
      <c r="G436" s="160"/>
      <c r="H436" s="160"/>
      <c r="I436" s="160"/>
      <c r="J436" s="160"/>
      <c r="K436" s="160"/>
      <c r="L436" s="160"/>
      <c r="M436" s="160"/>
      <c r="N436" s="160"/>
      <c r="O436" s="160"/>
      <c r="P436" s="160"/>
      <c r="Q436" s="160"/>
      <c r="R436" s="160"/>
      <c r="S436" s="160"/>
      <c r="T436" s="160"/>
      <c r="U436" s="160"/>
      <c r="V436" s="160"/>
      <c r="W436" s="160"/>
      <c r="X436" s="160"/>
      <c r="Y436" s="151"/>
      <c r="Z436" s="151"/>
      <c r="AA436" s="151"/>
      <c r="AB436" s="151"/>
      <c r="AC436" s="151"/>
      <c r="AD436" s="151"/>
      <c r="AE436" s="151"/>
      <c r="AF436" s="151"/>
      <c r="AG436" s="151" t="s">
        <v>203</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90" t="s">
        <v>453</v>
      </c>
      <c r="D437" s="181"/>
      <c r="E437" s="182">
        <v>-32.28</v>
      </c>
      <c r="F437" s="160"/>
      <c r="G437" s="160"/>
      <c r="H437" s="160"/>
      <c r="I437" s="160"/>
      <c r="J437" s="160"/>
      <c r="K437" s="160"/>
      <c r="L437" s="160"/>
      <c r="M437" s="160"/>
      <c r="N437" s="160"/>
      <c r="O437" s="160"/>
      <c r="P437" s="160"/>
      <c r="Q437" s="160"/>
      <c r="R437" s="160"/>
      <c r="S437" s="160"/>
      <c r="T437" s="160"/>
      <c r="U437" s="160"/>
      <c r="V437" s="160"/>
      <c r="W437" s="160"/>
      <c r="X437" s="160"/>
      <c r="Y437" s="151"/>
      <c r="Z437" s="151"/>
      <c r="AA437" s="151"/>
      <c r="AB437" s="151"/>
      <c r="AC437" s="151"/>
      <c r="AD437" s="151"/>
      <c r="AE437" s="151"/>
      <c r="AF437" s="151"/>
      <c r="AG437" s="151" t="s">
        <v>203</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90" t="s">
        <v>454</v>
      </c>
      <c r="D438" s="181"/>
      <c r="E438" s="182">
        <v>-24</v>
      </c>
      <c r="F438" s="160"/>
      <c r="G438" s="160"/>
      <c r="H438" s="160"/>
      <c r="I438" s="160"/>
      <c r="J438" s="160"/>
      <c r="K438" s="160"/>
      <c r="L438" s="160"/>
      <c r="M438" s="160"/>
      <c r="N438" s="160"/>
      <c r="O438" s="160"/>
      <c r="P438" s="160"/>
      <c r="Q438" s="160"/>
      <c r="R438" s="160"/>
      <c r="S438" s="160"/>
      <c r="T438" s="160"/>
      <c r="U438" s="160"/>
      <c r="V438" s="160"/>
      <c r="W438" s="160"/>
      <c r="X438" s="160"/>
      <c r="Y438" s="151"/>
      <c r="Z438" s="151"/>
      <c r="AA438" s="151"/>
      <c r="AB438" s="151"/>
      <c r="AC438" s="151"/>
      <c r="AD438" s="151"/>
      <c r="AE438" s="151"/>
      <c r="AF438" s="151"/>
      <c r="AG438" s="151" t="s">
        <v>203</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260</v>
      </c>
      <c r="D439" s="181"/>
      <c r="E439" s="182">
        <v>20</v>
      </c>
      <c r="F439" s="160"/>
      <c r="G439" s="160"/>
      <c r="H439" s="160"/>
      <c r="I439" s="160"/>
      <c r="J439" s="160"/>
      <c r="K439" s="160"/>
      <c r="L439" s="160"/>
      <c r="M439" s="160"/>
      <c r="N439" s="160"/>
      <c r="O439" s="160"/>
      <c r="P439" s="160"/>
      <c r="Q439" s="160"/>
      <c r="R439" s="160"/>
      <c r="S439" s="160"/>
      <c r="T439" s="160"/>
      <c r="U439" s="160"/>
      <c r="V439" s="160"/>
      <c r="W439" s="160"/>
      <c r="X439" s="160"/>
      <c r="Y439" s="151"/>
      <c r="Z439" s="151"/>
      <c r="AA439" s="151"/>
      <c r="AB439" s="151"/>
      <c r="AC439" s="151"/>
      <c r="AD439" s="151"/>
      <c r="AE439" s="151"/>
      <c r="AF439" s="151"/>
      <c r="AG439" s="151" t="s">
        <v>203</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190" t="s">
        <v>261</v>
      </c>
      <c r="D440" s="181"/>
      <c r="E440" s="182">
        <v>20</v>
      </c>
      <c r="F440" s="160"/>
      <c r="G440" s="160"/>
      <c r="H440" s="160"/>
      <c r="I440" s="160"/>
      <c r="J440" s="160"/>
      <c r="K440" s="160"/>
      <c r="L440" s="160"/>
      <c r="M440" s="160"/>
      <c r="N440" s="160"/>
      <c r="O440" s="160"/>
      <c r="P440" s="160"/>
      <c r="Q440" s="160"/>
      <c r="R440" s="160"/>
      <c r="S440" s="160"/>
      <c r="T440" s="160"/>
      <c r="U440" s="160"/>
      <c r="V440" s="160"/>
      <c r="W440" s="160"/>
      <c r="X440" s="160"/>
      <c r="Y440" s="151"/>
      <c r="Z440" s="151"/>
      <c r="AA440" s="151"/>
      <c r="AB440" s="151"/>
      <c r="AC440" s="151"/>
      <c r="AD440" s="151"/>
      <c r="AE440" s="151"/>
      <c r="AF440" s="151"/>
      <c r="AG440" s="151" t="s">
        <v>203</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58"/>
      <c r="B441" s="159"/>
      <c r="C441" s="190" t="s">
        <v>262</v>
      </c>
      <c r="D441" s="181"/>
      <c r="E441" s="182">
        <v>20</v>
      </c>
      <c r="F441" s="160"/>
      <c r="G441" s="160"/>
      <c r="H441" s="160"/>
      <c r="I441" s="160"/>
      <c r="J441" s="160"/>
      <c r="K441" s="160"/>
      <c r="L441" s="160"/>
      <c r="M441" s="160"/>
      <c r="N441" s="160"/>
      <c r="O441" s="160"/>
      <c r="P441" s="160"/>
      <c r="Q441" s="160"/>
      <c r="R441" s="160"/>
      <c r="S441" s="160"/>
      <c r="T441" s="160"/>
      <c r="U441" s="160"/>
      <c r="V441" s="160"/>
      <c r="W441" s="160"/>
      <c r="X441" s="160"/>
      <c r="Y441" s="151"/>
      <c r="Z441" s="151"/>
      <c r="AA441" s="151"/>
      <c r="AB441" s="151"/>
      <c r="AC441" s="151"/>
      <c r="AD441" s="151"/>
      <c r="AE441" s="151"/>
      <c r="AF441" s="151"/>
      <c r="AG441" s="151" t="s">
        <v>203</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90" t="s">
        <v>217</v>
      </c>
      <c r="D442" s="181"/>
      <c r="E442" s="182"/>
      <c r="F442" s="160"/>
      <c r="G442" s="160"/>
      <c r="H442" s="160"/>
      <c r="I442" s="160"/>
      <c r="J442" s="160"/>
      <c r="K442" s="160"/>
      <c r="L442" s="160"/>
      <c r="M442" s="160"/>
      <c r="N442" s="160"/>
      <c r="O442" s="160"/>
      <c r="P442" s="160"/>
      <c r="Q442" s="160"/>
      <c r="R442" s="160"/>
      <c r="S442" s="160"/>
      <c r="T442" s="160"/>
      <c r="U442" s="160"/>
      <c r="V442" s="160"/>
      <c r="W442" s="160"/>
      <c r="X442" s="160"/>
      <c r="Y442" s="151"/>
      <c r="Z442" s="151"/>
      <c r="AA442" s="151"/>
      <c r="AB442" s="151"/>
      <c r="AC442" s="151"/>
      <c r="AD442" s="151"/>
      <c r="AE442" s="151"/>
      <c r="AF442" s="151"/>
      <c r="AG442" s="151" t="s">
        <v>203</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90" t="s">
        <v>263</v>
      </c>
      <c r="D443" s="181"/>
      <c r="E443" s="182">
        <v>20</v>
      </c>
      <c r="F443" s="160"/>
      <c r="G443" s="160"/>
      <c r="H443" s="160"/>
      <c r="I443" s="160"/>
      <c r="J443" s="160"/>
      <c r="K443" s="160"/>
      <c r="L443" s="160"/>
      <c r="M443" s="160"/>
      <c r="N443" s="160"/>
      <c r="O443" s="160"/>
      <c r="P443" s="160"/>
      <c r="Q443" s="160"/>
      <c r="R443" s="160"/>
      <c r="S443" s="160"/>
      <c r="T443" s="160"/>
      <c r="U443" s="160"/>
      <c r="V443" s="160"/>
      <c r="W443" s="160"/>
      <c r="X443" s="160"/>
      <c r="Y443" s="151"/>
      <c r="Z443" s="151"/>
      <c r="AA443" s="151"/>
      <c r="AB443" s="151"/>
      <c r="AC443" s="151"/>
      <c r="AD443" s="151"/>
      <c r="AE443" s="151"/>
      <c r="AF443" s="151"/>
      <c r="AG443" s="151" t="s">
        <v>203</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58"/>
      <c r="B444" s="159"/>
      <c r="C444" s="190" t="s">
        <v>264</v>
      </c>
      <c r="D444" s="181"/>
      <c r="E444" s="182">
        <v>20</v>
      </c>
      <c r="F444" s="160"/>
      <c r="G444" s="160"/>
      <c r="H444" s="160"/>
      <c r="I444" s="160"/>
      <c r="J444" s="160"/>
      <c r="K444" s="160"/>
      <c r="L444" s="160"/>
      <c r="M444" s="160"/>
      <c r="N444" s="160"/>
      <c r="O444" s="160"/>
      <c r="P444" s="160"/>
      <c r="Q444" s="160"/>
      <c r="R444" s="160"/>
      <c r="S444" s="160"/>
      <c r="T444" s="160"/>
      <c r="U444" s="160"/>
      <c r="V444" s="160"/>
      <c r="W444" s="160"/>
      <c r="X444" s="160"/>
      <c r="Y444" s="151"/>
      <c r="Z444" s="151"/>
      <c r="AA444" s="151"/>
      <c r="AB444" s="151"/>
      <c r="AC444" s="151"/>
      <c r="AD444" s="151"/>
      <c r="AE444" s="151"/>
      <c r="AF444" s="151"/>
      <c r="AG444" s="151" t="s">
        <v>203</v>
      </c>
      <c r="AH444" s="151">
        <v>0</v>
      </c>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90" t="s">
        <v>265</v>
      </c>
      <c r="D445" s="181"/>
      <c r="E445" s="182">
        <v>20</v>
      </c>
      <c r="F445" s="160"/>
      <c r="G445" s="160"/>
      <c r="H445" s="160"/>
      <c r="I445" s="160"/>
      <c r="J445" s="160"/>
      <c r="K445" s="160"/>
      <c r="L445" s="160"/>
      <c r="M445" s="160"/>
      <c r="N445" s="160"/>
      <c r="O445" s="160"/>
      <c r="P445" s="160"/>
      <c r="Q445" s="160"/>
      <c r="R445" s="160"/>
      <c r="S445" s="160"/>
      <c r="T445" s="160"/>
      <c r="U445" s="160"/>
      <c r="V445" s="160"/>
      <c r="W445" s="160"/>
      <c r="X445" s="160"/>
      <c r="Y445" s="151"/>
      <c r="Z445" s="151"/>
      <c r="AA445" s="151"/>
      <c r="AB445" s="151"/>
      <c r="AC445" s="151"/>
      <c r="AD445" s="151"/>
      <c r="AE445" s="151"/>
      <c r="AF445" s="151"/>
      <c r="AG445" s="151" t="s">
        <v>203</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90" t="s">
        <v>266</v>
      </c>
      <c r="D446" s="181"/>
      <c r="E446" s="182">
        <v>20</v>
      </c>
      <c r="F446" s="160"/>
      <c r="G446" s="160"/>
      <c r="H446" s="160"/>
      <c r="I446" s="160"/>
      <c r="J446" s="160"/>
      <c r="K446" s="160"/>
      <c r="L446" s="160"/>
      <c r="M446" s="160"/>
      <c r="N446" s="160"/>
      <c r="O446" s="160"/>
      <c r="P446" s="160"/>
      <c r="Q446" s="160"/>
      <c r="R446" s="160"/>
      <c r="S446" s="160"/>
      <c r="T446" s="160"/>
      <c r="U446" s="160"/>
      <c r="V446" s="160"/>
      <c r="W446" s="160"/>
      <c r="X446" s="160"/>
      <c r="Y446" s="151"/>
      <c r="Z446" s="151"/>
      <c r="AA446" s="151"/>
      <c r="AB446" s="151"/>
      <c r="AC446" s="151"/>
      <c r="AD446" s="151"/>
      <c r="AE446" s="151"/>
      <c r="AF446" s="151"/>
      <c r="AG446" s="151" t="s">
        <v>203</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222</v>
      </c>
      <c r="D447" s="181"/>
      <c r="E447" s="182"/>
      <c r="F447" s="160"/>
      <c r="G447" s="160"/>
      <c r="H447" s="160"/>
      <c r="I447" s="160"/>
      <c r="J447" s="160"/>
      <c r="K447" s="160"/>
      <c r="L447" s="160"/>
      <c r="M447" s="160"/>
      <c r="N447" s="160"/>
      <c r="O447" s="160"/>
      <c r="P447" s="160"/>
      <c r="Q447" s="160"/>
      <c r="R447" s="160"/>
      <c r="S447" s="160"/>
      <c r="T447" s="160"/>
      <c r="U447" s="160"/>
      <c r="V447" s="160"/>
      <c r="W447" s="160"/>
      <c r="X447" s="160"/>
      <c r="Y447" s="151"/>
      <c r="Z447" s="151"/>
      <c r="AA447" s="151"/>
      <c r="AB447" s="151"/>
      <c r="AC447" s="151"/>
      <c r="AD447" s="151"/>
      <c r="AE447" s="151"/>
      <c r="AF447" s="151"/>
      <c r="AG447" s="151" t="s">
        <v>203</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83">
        <v>35</v>
      </c>
      <c r="B448" s="184" t="s">
        <v>455</v>
      </c>
      <c r="C448" s="191" t="s">
        <v>456</v>
      </c>
      <c r="D448" s="185" t="s">
        <v>225</v>
      </c>
      <c r="E448" s="186">
        <v>352.52</v>
      </c>
      <c r="F448" s="187"/>
      <c r="G448" s="188">
        <f>ROUND(E448*F448,2)</f>
        <v>0</v>
      </c>
      <c r="H448" s="187"/>
      <c r="I448" s="188">
        <f>ROUND(E448*H448,2)</f>
        <v>0</v>
      </c>
      <c r="J448" s="187"/>
      <c r="K448" s="188">
        <f>ROUND(E448*J448,2)</f>
        <v>0</v>
      </c>
      <c r="L448" s="188">
        <v>21</v>
      </c>
      <c r="M448" s="188">
        <f>G448*(1+L448/100)</f>
        <v>0</v>
      </c>
      <c r="N448" s="188">
        <v>1.3999999999999999E-4</v>
      </c>
      <c r="O448" s="188">
        <f>ROUND(E448*N448,2)</f>
        <v>0.05</v>
      </c>
      <c r="P448" s="188">
        <v>0</v>
      </c>
      <c r="Q448" s="188">
        <f>ROUND(E448*P448,2)</f>
        <v>0</v>
      </c>
      <c r="R448" s="188"/>
      <c r="S448" s="188" t="s">
        <v>188</v>
      </c>
      <c r="T448" s="189" t="s">
        <v>188</v>
      </c>
      <c r="U448" s="160">
        <v>0.10191</v>
      </c>
      <c r="V448" s="160">
        <f>ROUND(E448*U448,2)</f>
        <v>35.93</v>
      </c>
      <c r="W448" s="160"/>
      <c r="X448" s="160" t="s">
        <v>200</v>
      </c>
      <c r="Y448" s="151"/>
      <c r="Z448" s="151"/>
      <c r="AA448" s="151"/>
      <c r="AB448" s="151"/>
      <c r="AC448" s="151"/>
      <c r="AD448" s="151"/>
      <c r="AE448" s="151"/>
      <c r="AF448" s="151"/>
      <c r="AG448" s="151" t="s">
        <v>201</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x14ac:dyDescent="0.2">
      <c r="A449" s="162" t="s">
        <v>183</v>
      </c>
      <c r="B449" s="163" t="s">
        <v>146</v>
      </c>
      <c r="C449" s="176" t="s">
        <v>147</v>
      </c>
      <c r="D449" s="164"/>
      <c r="E449" s="165"/>
      <c r="F449" s="166"/>
      <c r="G449" s="166">
        <f>SUMIF(AG450:AG451,"&lt;&gt;NOR",G450:G451)</f>
        <v>0</v>
      </c>
      <c r="H449" s="166"/>
      <c r="I449" s="166">
        <f>SUM(I450:I451)</f>
        <v>0</v>
      </c>
      <c r="J449" s="166"/>
      <c r="K449" s="166">
        <f>SUM(K450:K451)</f>
        <v>0</v>
      </c>
      <c r="L449" s="166"/>
      <c r="M449" s="166">
        <f>SUM(M450:M451)</f>
        <v>0</v>
      </c>
      <c r="N449" s="166"/>
      <c r="O449" s="166">
        <f>SUM(O450:O451)</f>
        <v>0</v>
      </c>
      <c r="P449" s="166"/>
      <c r="Q449" s="166">
        <f>SUM(Q450:Q451)</f>
        <v>0</v>
      </c>
      <c r="R449" s="166"/>
      <c r="S449" s="166"/>
      <c r="T449" s="167"/>
      <c r="U449" s="161"/>
      <c r="V449" s="161">
        <f>SUM(V450:V451)</f>
        <v>0</v>
      </c>
      <c r="W449" s="161"/>
      <c r="X449" s="161"/>
      <c r="AG449" t="s">
        <v>184</v>
      </c>
    </row>
    <row r="450" spans="1:60" outlineLevel="1" x14ac:dyDescent="0.2">
      <c r="A450" s="183">
        <v>36</v>
      </c>
      <c r="B450" s="184" t="s">
        <v>457</v>
      </c>
      <c r="C450" s="191" t="s">
        <v>458</v>
      </c>
      <c r="D450" s="185" t="s">
        <v>459</v>
      </c>
      <c r="E450" s="186">
        <v>1</v>
      </c>
      <c r="F450" s="187"/>
      <c r="G450" s="188">
        <f>ROUND(E450*F450,2)</f>
        <v>0</v>
      </c>
      <c r="H450" s="187"/>
      <c r="I450" s="188">
        <f>ROUND(E450*H450,2)</f>
        <v>0</v>
      </c>
      <c r="J450" s="187"/>
      <c r="K450" s="188">
        <f>ROUND(E450*J450,2)</f>
        <v>0</v>
      </c>
      <c r="L450" s="188">
        <v>21</v>
      </c>
      <c r="M450" s="188">
        <f>G450*(1+L450/100)</f>
        <v>0</v>
      </c>
      <c r="N450" s="188">
        <v>0</v>
      </c>
      <c r="O450" s="188">
        <f>ROUND(E450*N450,2)</f>
        <v>0</v>
      </c>
      <c r="P450" s="188">
        <v>0</v>
      </c>
      <c r="Q450" s="188">
        <f>ROUND(E450*P450,2)</f>
        <v>0</v>
      </c>
      <c r="R450" s="188"/>
      <c r="S450" s="188" t="s">
        <v>226</v>
      </c>
      <c r="T450" s="189" t="s">
        <v>189</v>
      </c>
      <c r="U450" s="160">
        <v>0</v>
      </c>
      <c r="V450" s="160">
        <f>ROUND(E450*U450,2)</f>
        <v>0</v>
      </c>
      <c r="W450" s="160"/>
      <c r="X450" s="160" t="s">
        <v>200</v>
      </c>
      <c r="Y450" s="151"/>
      <c r="Z450" s="151"/>
      <c r="AA450" s="151"/>
      <c r="AB450" s="151"/>
      <c r="AC450" s="151"/>
      <c r="AD450" s="151"/>
      <c r="AE450" s="151"/>
      <c r="AF450" s="151"/>
      <c r="AG450" s="151" t="s">
        <v>201</v>
      </c>
      <c r="AH450" s="151"/>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83">
        <v>37</v>
      </c>
      <c r="B451" s="184" t="s">
        <v>460</v>
      </c>
      <c r="C451" s="191" t="s">
        <v>461</v>
      </c>
      <c r="D451" s="185" t="s">
        <v>326</v>
      </c>
      <c r="E451" s="186">
        <v>16</v>
      </c>
      <c r="F451" s="187"/>
      <c r="G451" s="188">
        <f>ROUND(E451*F451,2)</f>
        <v>0</v>
      </c>
      <c r="H451" s="187"/>
      <c r="I451" s="188">
        <f>ROUND(E451*H451,2)</f>
        <v>0</v>
      </c>
      <c r="J451" s="187"/>
      <c r="K451" s="188">
        <f>ROUND(E451*J451,2)</f>
        <v>0</v>
      </c>
      <c r="L451" s="188">
        <v>21</v>
      </c>
      <c r="M451" s="188">
        <f>G451*(1+L451/100)</f>
        <v>0</v>
      </c>
      <c r="N451" s="188">
        <v>0</v>
      </c>
      <c r="O451" s="188">
        <f>ROUND(E451*N451,2)</f>
        <v>0</v>
      </c>
      <c r="P451" s="188">
        <v>0</v>
      </c>
      <c r="Q451" s="188">
        <f>ROUND(E451*P451,2)</f>
        <v>0</v>
      </c>
      <c r="R451" s="188"/>
      <c r="S451" s="188" t="s">
        <v>226</v>
      </c>
      <c r="T451" s="189" t="s">
        <v>189</v>
      </c>
      <c r="U451" s="160">
        <v>0</v>
      </c>
      <c r="V451" s="160">
        <f>ROUND(E451*U451,2)</f>
        <v>0</v>
      </c>
      <c r="W451" s="160"/>
      <c r="X451" s="160" t="s">
        <v>200</v>
      </c>
      <c r="Y451" s="151"/>
      <c r="Z451" s="151"/>
      <c r="AA451" s="151"/>
      <c r="AB451" s="151"/>
      <c r="AC451" s="151"/>
      <c r="AD451" s="151"/>
      <c r="AE451" s="151"/>
      <c r="AF451" s="151"/>
      <c r="AG451" s="151" t="s">
        <v>201</v>
      </c>
      <c r="AH451" s="151"/>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x14ac:dyDescent="0.2">
      <c r="A452" s="162" t="s">
        <v>183</v>
      </c>
      <c r="B452" s="163" t="s">
        <v>148</v>
      </c>
      <c r="C452" s="176" t="s">
        <v>149</v>
      </c>
      <c r="D452" s="164"/>
      <c r="E452" s="165"/>
      <c r="F452" s="166"/>
      <c r="G452" s="166">
        <f>SUMIF(AG453:AG453,"&lt;&gt;NOR",G453:G453)</f>
        <v>0</v>
      </c>
      <c r="H452" s="166"/>
      <c r="I452" s="166">
        <f>SUM(I453:I453)</f>
        <v>0</v>
      </c>
      <c r="J452" s="166"/>
      <c r="K452" s="166">
        <f>SUM(K453:K453)</f>
        <v>0</v>
      </c>
      <c r="L452" s="166"/>
      <c r="M452" s="166">
        <f>SUM(M453:M453)</f>
        <v>0</v>
      </c>
      <c r="N452" s="166"/>
      <c r="O452" s="166">
        <f>SUM(O453:O453)</f>
        <v>0</v>
      </c>
      <c r="P452" s="166"/>
      <c r="Q452" s="166">
        <f>SUM(Q453:Q453)</f>
        <v>0</v>
      </c>
      <c r="R452" s="166"/>
      <c r="S452" s="166"/>
      <c r="T452" s="167"/>
      <c r="U452" s="161"/>
      <c r="V452" s="161">
        <f>SUM(V453:V453)</f>
        <v>0</v>
      </c>
      <c r="W452" s="161"/>
      <c r="X452" s="161"/>
      <c r="AG452" t="s">
        <v>184</v>
      </c>
    </row>
    <row r="453" spans="1:60" outlineLevel="1" x14ac:dyDescent="0.2">
      <c r="A453" s="183">
        <v>38</v>
      </c>
      <c r="B453" s="184" t="s">
        <v>462</v>
      </c>
      <c r="C453" s="191" t="s">
        <v>463</v>
      </c>
      <c r="D453" s="185" t="s">
        <v>246</v>
      </c>
      <c r="E453" s="186">
        <v>3</v>
      </c>
      <c r="F453" s="187"/>
      <c r="G453" s="188">
        <f>ROUND(E453*F453,2)</f>
        <v>0</v>
      </c>
      <c r="H453" s="187"/>
      <c r="I453" s="188">
        <f>ROUND(E453*H453,2)</f>
        <v>0</v>
      </c>
      <c r="J453" s="187"/>
      <c r="K453" s="188">
        <f>ROUND(E453*J453,2)</f>
        <v>0</v>
      </c>
      <c r="L453" s="188">
        <v>21</v>
      </c>
      <c r="M453" s="188">
        <f>G453*(1+L453/100)</f>
        <v>0</v>
      </c>
      <c r="N453" s="188">
        <v>0</v>
      </c>
      <c r="O453" s="188">
        <f>ROUND(E453*N453,2)</f>
        <v>0</v>
      </c>
      <c r="P453" s="188">
        <v>0</v>
      </c>
      <c r="Q453" s="188">
        <f>ROUND(E453*P453,2)</f>
        <v>0</v>
      </c>
      <c r="R453" s="188"/>
      <c r="S453" s="188" t="s">
        <v>226</v>
      </c>
      <c r="T453" s="189" t="s">
        <v>189</v>
      </c>
      <c r="U453" s="160">
        <v>0</v>
      </c>
      <c r="V453" s="160">
        <f>ROUND(E453*U453,2)</f>
        <v>0</v>
      </c>
      <c r="W453" s="160"/>
      <c r="X453" s="160" t="s">
        <v>391</v>
      </c>
      <c r="Y453" s="151"/>
      <c r="Z453" s="151"/>
      <c r="AA453" s="151"/>
      <c r="AB453" s="151"/>
      <c r="AC453" s="151"/>
      <c r="AD453" s="151"/>
      <c r="AE453" s="151"/>
      <c r="AF453" s="151"/>
      <c r="AG453" s="151" t="s">
        <v>392</v>
      </c>
      <c r="AH453" s="151"/>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x14ac:dyDescent="0.2">
      <c r="A454" s="162" t="s">
        <v>183</v>
      </c>
      <c r="B454" s="163" t="s">
        <v>150</v>
      </c>
      <c r="C454" s="176" t="s">
        <v>151</v>
      </c>
      <c r="D454" s="164"/>
      <c r="E454" s="165"/>
      <c r="F454" s="166"/>
      <c r="G454" s="166">
        <f>SUMIF(AG455:AG460,"&lt;&gt;NOR",G455:G460)</f>
        <v>0</v>
      </c>
      <c r="H454" s="166"/>
      <c r="I454" s="166">
        <f>SUM(I455:I460)</f>
        <v>0</v>
      </c>
      <c r="J454" s="166"/>
      <c r="K454" s="166">
        <f>SUM(K455:K460)</f>
        <v>0</v>
      </c>
      <c r="L454" s="166"/>
      <c r="M454" s="166">
        <f>SUM(M455:M460)</f>
        <v>0</v>
      </c>
      <c r="N454" s="166"/>
      <c r="O454" s="166">
        <f>SUM(O455:O460)</f>
        <v>0</v>
      </c>
      <c r="P454" s="166"/>
      <c r="Q454" s="166">
        <f>SUM(Q455:Q460)</f>
        <v>0</v>
      </c>
      <c r="R454" s="166"/>
      <c r="S454" s="166"/>
      <c r="T454" s="167"/>
      <c r="U454" s="161"/>
      <c r="V454" s="161">
        <f>SUM(V455:V460)</f>
        <v>0</v>
      </c>
      <c r="W454" s="161"/>
      <c r="X454" s="161"/>
      <c r="AG454" t="s">
        <v>184</v>
      </c>
    </row>
    <row r="455" spans="1:60" outlineLevel="1" x14ac:dyDescent="0.2">
      <c r="A455" s="183">
        <v>39</v>
      </c>
      <c r="B455" s="184" t="s">
        <v>464</v>
      </c>
      <c r="C455" s="191" t="s">
        <v>465</v>
      </c>
      <c r="D455" s="185" t="s">
        <v>246</v>
      </c>
      <c r="E455" s="186">
        <v>3</v>
      </c>
      <c r="F455" s="187"/>
      <c r="G455" s="188">
        <f t="shared" ref="G455:G460" si="0">ROUND(E455*F455,2)</f>
        <v>0</v>
      </c>
      <c r="H455" s="187"/>
      <c r="I455" s="188">
        <f t="shared" ref="I455:I460" si="1">ROUND(E455*H455,2)</f>
        <v>0</v>
      </c>
      <c r="J455" s="187"/>
      <c r="K455" s="188">
        <f t="shared" ref="K455:K460" si="2">ROUND(E455*J455,2)</f>
        <v>0</v>
      </c>
      <c r="L455" s="188">
        <v>21</v>
      </c>
      <c r="M455" s="188">
        <f t="shared" ref="M455:M460" si="3">G455*(1+L455/100)</f>
        <v>0</v>
      </c>
      <c r="N455" s="188">
        <v>0</v>
      </c>
      <c r="O455" s="188">
        <f t="shared" ref="O455:O460" si="4">ROUND(E455*N455,2)</f>
        <v>0</v>
      </c>
      <c r="P455" s="188">
        <v>0</v>
      </c>
      <c r="Q455" s="188">
        <f t="shared" ref="Q455:Q460" si="5">ROUND(E455*P455,2)</f>
        <v>0</v>
      </c>
      <c r="R455" s="188"/>
      <c r="S455" s="188" t="s">
        <v>226</v>
      </c>
      <c r="T455" s="189" t="s">
        <v>189</v>
      </c>
      <c r="U455" s="160">
        <v>0</v>
      </c>
      <c r="V455" s="160">
        <f t="shared" ref="V455:V460" si="6">ROUND(E455*U455,2)</f>
        <v>0</v>
      </c>
      <c r="W455" s="160"/>
      <c r="X455" s="160" t="s">
        <v>466</v>
      </c>
      <c r="Y455" s="151"/>
      <c r="Z455" s="151"/>
      <c r="AA455" s="151"/>
      <c r="AB455" s="151"/>
      <c r="AC455" s="151"/>
      <c r="AD455" s="151"/>
      <c r="AE455" s="151"/>
      <c r="AF455" s="151"/>
      <c r="AG455" s="151" t="s">
        <v>467</v>
      </c>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83">
        <v>40</v>
      </c>
      <c r="B456" s="184" t="s">
        <v>468</v>
      </c>
      <c r="C456" s="191" t="s">
        <v>469</v>
      </c>
      <c r="D456" s="185" t="s">
        <v>246</v>
      </c>
      <c r="E456" s="186">
        <v>3</v>
      </c>
      <c r="F456" s="187"/>
      <c r="G456" s="188">
        <f t="shared" si="0"/>
        <v>0</v>
      </c>
      <c r="H456" s="187"/>
      <c r="I456" s="188">
        <f t="shared" si="1"/>
        <v>0</v>
      </c>
      <c r="J456" s="187"/>
      <c r="K456" s="188">
        <f t="shared" si="2"/>
        <v>0</v>
      </c>
      <c r="L456" s="188">
        <v>21</v>
      </c>
      <c r="M456" s="188">
        <f t="shared" si="3"/>
        <v>0</v>
      </c>
      <c r="N456" s="188">
        <v>0</v>
      </c>
      <c r="O456" s="188">
        <f t="shared" si="4"/>
        <v>0</v>
      </c>
      <c r="P456" s="188">
        <v>0</v>
      </c>
      <c r="Q456" s="188">
        <f t="shared" si="5"/>
        <v>0</v>
      </c>
      <c r="R456" s="188"/>
      <c r="S456" s="188" t="s">
        <v>226</v>
      </c>
      <c r="T456" s="189" t="s">
        <v>189</v>
      </c>
      <c r="U456" s="160">
        <v>0</v>
      </c>
      <c r="V456" s="160">
        <f t="shared" si="6"/>
        <v>0</v>
      </c>
      <c r="W456" s="160"/>
      <c r="X456" s="160" t="s">
        <v>466</v>
      </c>
      <c r="Y456" s="151"/>
      <c r="Z456" s="151"/>
      <c r="AA456" s="151"/>
      <c r="AB456" s="151"/>
      <c r="AC456" s="151"/>
      <c r="AD456" s="151"/>
      <c r="AE456" s="151"/>
      <c r="AF456" s="151"/>
      <c r="AG456" s="151" t="s">
        <v>467</v>
      </c>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ht="22.5" outlineLevel="1" x14ac:dyDescent="0.2">
      <c r="A457" s="183">
        <v>41</v>
      </c>
      <c r="B457" s="184" t="s">
        <v>470</v>
      </c>
      <c r="C457" s="191" t="s">
        <v>471</v>
      </c>
      <c r="D457" s="185" t="s">
        <v>246</v>
      </c>
      <c r="E457" s="186">
        <v>3</v>
      </c>
      <c r="F457" s="187"/>
      <c r="G457" s="188">
        <f t="shared" si="0"/>
        <v>0</v>
      </c>
      <c r="H457" s="187"/>
      <c r="I457" s="188">
        <f t="shared" si="1"/>
        <v>0</v>
      </c>
      <c r="J457" s="187"/>
      <c r="K457" s="188">
        <f t="shared" si="2"/>
        <v>0</v>
      </c>
      <c r="L457" s="188">
        <v>21</v>
      </c>
      <c r="M457" s="188">
        <f t="shared" si="3"/>
        <v>0</v>
      </c>
      <c r="N457" s="188">
        <v>0</v>
      </c>
      <c r="O457" s="188">
        <f t="shared" si="4"/>
        <v>0</v>
      </c>
      <c r="P457" s="188">
        <v>0</v>
      </c>
      <c r="Q457" s="188">
        <f t="shared" si="5"/>
        <v>0</v>
      </c>
      <c r="R457" s="188"/>
      <c r="S457" s="188" t="s">
        <v>226</v>
      </c>
      <c r="T457" s="189" t="s">
        <v>189</v>
      </c>
      <c r="U457" s="160">
        <v>0</v>
      </c>
      <c r="V457" s="160">
        <f t="shared" si="6"/>
        <v>0</v>
      </c>
      <c r="W457" s="160"/>
      <c r="X457" s="160" t="s">
        <v>466</v>
      </c>
      <c r="Y457" s="151"/>
      <c r="Z457" s="151"/>
      <c r="AA457" s="151"/>
      <c r="AB457" s="151"/>
      <c r="AC457" s="151"/>
      <c r="AD457" s="151"/>
      <c r="AE457" s="151"/>
      <c r="AF457" s="151"/>
      <c r="AG457" s="151" t="s">
        <v>467</v>
      </c>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ht="22.5" outlineLevel="1" x14ac:dyDescent="0.2">
      <c r="A458" s="183">
        <v>42</v>
      </c>
      <c r="B458" s="184" t="s">
        <v>470</v>
      </c>
      <c r="C458" s="191" t="s">
        <v>472</v>
      </c>
      <c r="D458" s="185" t="s">
        <v>246</v>
      </c>
      <c r="E458" s="186">
        <v>2</v>
      </c>
      <c r="F458" s="187"/>
      <c r="G458" s="188">
        <f t="shared" si="0"/>
        <v>0</v>
      </c>
      <c r="H458" s="187"/>
      <c r="I458" s="188">
        <f t="shared" si="1"/>
        <v>0</v>
      </c>
      <c r="J458" s="187"/>
      <c r="K458" s="188">
        <f t="shared" si="2"/>
        <v>0</v>
      </c>
      <c r="L458" s="188">
        <v>21</v>
      </c>
      <c r="M458" s="188">
        <f t="shared" si="3"/>
        <v>0</v>
      </c>
      <c r="N458" s="188">
        <v>0</v>
      </c>
      <c r="O458" s="188">
        <f t="shared" si="4"/>
        <v>0</v>
      </c>
      <c r="P458" s="188">
        <v>0</v>
      </c>
      <c r="Q458" s="188">
        <f t="shared" si="5"/>
        <v>0</v>
      </c>
      <c r="R458" s="188"/>
      <c r="S458" s="188" t="s">
        <v>226</v>
      </c>
      <c r="T458" s="189" t="s">
        <v>189</v>
      </c>
      <c r="U458" s="160">
        <v>0</v>
      </c>
      <c r="V458" s="160">
        <f t="shared" si="6"/>
        <v>0</v>
      </c>
      <c r="W458" s="160"/>
      <c r="X458" s="160" t="s">
        <v>466</v>
      </c>
      <c r="Y458" s="151"/>
      <c r="Z458" s="151"/>
      <c r="AA458" s="151"/>
      <c r="AB458" s="151"/>
      <c r="AC458" s="151"/>
      <c r="AD458" s="151"/>
      <c r="AE458" s="151"/>
      <c r="AF458" s="151"/>
      <c r="AG458" s="151" t="s">
        <v>467</v>
      </c>
      <c r="AH458" s="151"/>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83">
        <v>43</v>
      </c>
      <c r="B459" s="184" t="s">
        <v>473</v>
      </c>
      <c r="C459" s="191" t="s">
        <v>474</v>
      </c>
      <c r="D459" s="185" t="s">
        <v>246</v>
      </c>
      <c r="E459" s="186">
        <v>2</v>
      </c>
      <c r="F459" s="187"/>
      <c r="G459" s="188">
        <f t="shared" si="0"/>
        <v>0</v>
      </c>
      <c r="H459" s="187"/>
      <c r="I459" s="188">
        <f t="shared" si="1"/>
        <v>0</v>
      </c>
      <c r="J459" s="187"/>
      <c r="K459" s="188">
        <f t="shared" si="2"/>
        <v>0</v>
      </c>
      <c r="L459" s="188">
        <v>21</v>
      </c>
      <c r="M459" s="188">
        <f t="shared" si="3"/>
        <v>0</v>
      </c>
      <c r="N459" s="188">
        <v>0</v>
      </c>
      <c r="O459" s="188">
        <f t="shared" si="4"/>
        <v>0</v>
      </c>
      <c r="P459" s="188">
        <v>0</v>
      </c>
      <c r="Q459" s="188">
        <f t="shared" si="5"/>
        <v>0</v>
      </c>
      <c r="R459" s="188"/>
      <c r="S459" s="188" t="s">
        <v>226</v>
      </c>
      <c r="T459" s="189" t="s">
        <v>189</v>
      </c>
      <c r="U459" s="160">
        <v>0</v>
      </c>
      <c r="V459" s="160">
        <f t="shared" si="6"/>
        <v>0</v>
      </c>
      <c r="W459" s="160"/>
      <c r="X459" s="160" t="s">
        <v>466</v>
      </c>
      <c r="Y459" s="151"/>
      <c r="Z459" s="151"/>
      <c r="AA459" s="151"/>
      <c r="AB459" s="151"/>
      <c r="AC459" s="151"/>
      <c r="AD459" s="151"/>
      <c r="AE459" s="151"/>
      <c r="AF459" s="151"/>
      <c r="AG459" s="151" t="s">
        <v>467</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ht="22.5" outlineLevel="1" x14ac:dyDescent="0.2">
      <c r="A460" s="183">
        <v>44</v>
      </c>
      <c r="B460" s="184" t="s">
        <v>475</v>
      </c>
      <c r="C460" s="191" t="s">
        <v>476</v>
      </c>
      <c r="D460" s="185" t="s">
        <v>246</v>
      </c>
      <c r="E460" s="186">
        <v>4</v>
      </c>
      <c r="F460" s="187"/>
      <c r="G460" s="188">
        <f t="shared" si="0"/>
        <v>0</v>
      </c>
      <c r="H460" s="187"/>
      <c r="I460" s="188">
        <f t="shared" si="1"/>
        <v>0</v>
      </c>
      <c r="J460" s="187"/>
      <c r="K460" s="188">
        <f t="shared" si="2"/>
        <v>0</v>
      </c>
      <c r="L460" s="188">
        <v>21</v>
      </c>
      <c r="M460" s="188">
        <f t="shared" si="3"/>
        <v>0</v>
      </c>
      <c r="N460" s="188">
        <v>0</v>
      </c>
      <c r="O460" s="188">
        <f t="shared" si="4"/>
        <v>0</v>
      </c>
      <c r="P460" s="188">
        <v>0</v>
      </c>
      <c r="Q460" s="188">
        <f t="shared" si="5"/>
        <v>0</v>
      </c>
      <c r="R460" s="188"/>
      <c r="S460" s="188" t="s">
        <v>226</v>
      </c>
      <c r="T460" s="189" t="s">
        <v>189</v>
      </c>
      <c r="U460" s="160">
        <v>0</v>
      </c>
      <c r="V460" s="160">
        <f t="shared" si="6"/>
        <v>0</v>
      </c>
      <c r="W460" s="160"/>
      <c r="X460" s="160" t="s">
        <v>391</v>
      </c>
      <c r="Y460" s="151"/>
      <c r="Z460" s="151"/>
      <c r="AA460" s="151"/>
      <c r="AB460" s="151"/>
      <c r="AC460" s="151"/>
      <c r="AD460" s="151"/>
      <c r="AE460" s="151"/>
      <c r="AF460" s="151"/>
      <c r="AG460" s="151" t="s">
        <v>477</v>
      </c>
      <c r="AH460" s="151"/>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x14ac:dyDescent="0.2">
      <c r="A461" s="162" t="s">
        <v>183</v>
      </c>
      <c r="B461" s="163" t="s">
        <v>152</v>
      </c>
      <c r="C461" s="176" t="s">
        <v>153</v>
      </c>
      <c r="D461" s="164"/>
      <c r="E461" s="165"/>
      <c r="F461" s="166"/>
      <c r="G461" s="166">
        <f>SUMIF(AG462:AG469,"&lt;&gt;NOR",G462:G469)</f>
        <v>0</v>
      </c>
      <c r="H461" s="166"/>
      <c r="I461" s="166">
        <f>SUM(I462:I469)</f>
        <v>0</v>
      </c>
      <c r="J461" s="166"/>
      <c r="K461" s="166">
        <f>SUM(K462:K469)</f>
        <v>0</v>
      </c>
      <c r="L461" s="166"/>
      <c r="M461" s="166">
        <f>SUM(M462:M469)</f>
        <v>0</v>
      </c>
      <c r="N461" s="166"/>
      <c r="O461" s="166">
        <f>SUM(O462:O469)</f>
        <v>0</v>
      </c>
      <c r="P461" s="166"/>
      <c r="Q461" s="166">
        <f>SUM(Q462:Q469)</f>
        <v>0</v>
      </c>
      <c r="R461" s="166"/>
      <c r="S461" s="166"/>
      <c r="T461" s="167"/>
      <c r="U461" s="161"/>
      <c r="V461" s="161">
        <f>SUM(V462:V469)</f>
        <v>36.39</v>
      </c>
      <c r="W461" s="161"/>
      <c r="X461" s="161"/>
      <c r="AG461" t="s">
        <v>184</v>
      </c>
    </row>
    <row r="462" spans="1:60" outlineLevel="1" x14ac:dyDescent="0.2">
      <c r="A462" s="183">
        <v>45</v>
      </c>
      <c r="B462" s="184" t="s">
        <v>478</v>
      </c>
      <c r="C462" s="191" t="s">
        <v>479</v>
      </c>
      <c r="D462" s="185" t="s">
        <v>338</v>
      </c>
      <c r="E462" s="186">
        <v>11.651809999999999</v>
      </c>
      <c r="F462" s="187"/>
      <c r="G462" s="188">
        <f>ROUND(E462*F462,2)</f>
        <v>0</v>
      </c>
      <c r="H462" s="187"/>
      <c r="I462" s="188">
        <f>ROUND(E462*H462,2)</f>
        <v>0</v>
      </c>
      <c r="J462" s="187"/>
      <c r="K462" s="188">
        <f>ROUND(E462*J462,2)</f>
        <v>0</v>
      </c>
      <c r="L462" s="188">
        <v>21</v>
      </c>
      <c r="M462" s="188">
        <f>G462*(1+L462/100)</f>
        <v>0</v>
      </c>
      <c r="N462" s="188">
        <v>0</v>
      </c>
      <c r="O462" s="188">
        <f>ROUND(E462*N462,2)</f>
        <v>0</v>
      </c>
      <c r="P462" s="188">
        <v>0</v>
      </c>
      <c r="Q462" s="188">
        <f>ROUND(E462*P462,2)</f>
        <v>0</v>
      </c>
      <c r="R462" s="188"/>
      <c r="S462" s="188" t="s">
        <v>188</v>
      </c>
      <c r="T462" s="189" t="s">
        <v>188</v>
      </c>
      <c r="U462" s="160">
        <v>0.93300000000000005</v>
      </c>
      <c r="V462" s="160">
        <f>ROUND(E462*U462,2)</f>
        <v>10.87</v>
      </c>
      <c r="W462" s="160"/>
      <c r="X462" s="160" t="s">
        <v>480</v>
      </c>
      <c r="Y462" s="151"/>
      <c r="Z462" s="151"/>
      <c r="AA462" s="151"/>
      <c r="AB462" s="151"/>
      <c r="AC462" s="151"/>
      <c r="AD462" s="151"/>
      <c r="AE462" s="151"/>
      <c r="AF462" s="151"/>
      <c r="AG462" s="151" t="s">
        <v>481</v>
      </c>
      <c r="AH462" s="151"/>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83">
        <v>46</v>
      </c>
      <c r="B463" s="184" t="s">
        <v>482</v>
      </c>
      <c r="C463" s="191" t="s">
        <v>483</v>
      </c>
      <c r="D463" s="185" t="s">
        <v>338</v>
      </c>
      <c r="E463" s="186">
        <v>11.651809999999999</v>
      </c>
      <c r="F463" s="187"/>
      <c r="G463" s="188">
        <f>ROUND(E463*F463,2)</f>
        <v>0</v>
      </c>
      <c r="H463" s="187"/>
      <c r="I463" s="188">
        <f>ROUND(E463*H463,2)</f>
        <v>0</v>
      </c>
      <c r="J463" s="187"/>
      <c r="K463" s="188">
        <f>ROUND(E463*J463,2)</f>
        <v>0</v>
      </c>
      <c r="L463" s="188">
        <v>21</v>
      </c>
      <c r="M463" s="188">
        <f>G463*(1+L463/100)</f>
        <v>0</v>
      </c>
      <c r="N463" s="188">
        <v>0</v>
      </c>
      <c r="O463" s="188">
        <f>ROUND(E463*N463,2)</f>
        <v>0</v>
      </c>
      <c r="P463" s="188">
        <v>0</v>
      </c>
      <c r="Q463" s="188">
        <f>ROUND(E463*P463,2)</f>
        <v>0</v>
      </c>
      <c r="R463" s="188"/>
      <c r="S463" s="188" t="s">
        <v>188</v>
      </c>
      <c r="T463" s="189" t="s">
        <v>188</v>
      </c>
      <c r="U463" s="160">
        <v>0.65300000000000002</v>
      </c>
      <c r="V463" s="160">
        <f>ROUND(E463*U463,2)</f>
        <v>7.61</v>
      </c>
      <c r="W463" s="160"/>
      <c r="X463" s="160" t="s">
        <v>480</v>
      </c>
      <c r="Y463" s="151"/>
      <c r="Z463" s="151"/>
      <c r="AA463" s="151"/>
      <c r="AB463" s="151"/>
      <c r="AC463" s="151"/>
      <c r="AD463" s="151"/>
      <c r="AE463" s="151"/>
      <c r="AF463" s="151"/>
      <c r="AG463" s="151" t="s">
        <v>481</v>
      </c>
      <c r="AH463" s="151"/>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68">
        <v>47</v>
      </c>
      <c r="B464" s="169" t="s">
        <v>484</v>
      </c>
      <c r="C464" s="177" t="s">
        <v>485</v>
      </c>
      <c r="D464" s="170" t="s">
        <v>338</v>
      </c>
      <c r="E464" s="171">
        <v>11.651809999999999</v>
      </c>
      <c r="F464" s="172"/>
      <c r="G464" s="173">
        <f>ROUND(E464*F464,2)</f>
        <v>0</v>
      </c>
      <c r="H464" s="172"/>
      <c r="I464" s="173">
        <f>ROUND(E464*H464,2)</f>
        <v>0</v>
      </c>
      <c r="J464" s="172"/>
      <c r="K464" s="173">
        <f>ROUND(E464*J464,2)</f>
        <v>0</v>
      </c>
      <c r="L464" s="173">
        <v>21</v>
      </c>
      <c r="M464" s="173">
        <f>G464*(1+L464/100)</f>
        <v>0</v>
      </c>
      <c r="N464" s="173">
        <v>0</v>
      </c>
      <c r="O464" s="173">
        <f>ROUND(E464*N464,2)</f>
        <v>0</v>
      </c>
      <c r="P464" s="173">
        <v>0</v>
      </c>
      <c r="Q464" s="173">
        <f>ROUND(E464*P464,2)</f>
        <v>0</v>
      </c>
      <c r="R464" s="173"/>
      <c r="S464" s="173" t="s">
        <v>188</v>
      </c>
      <c r="T464" s="174" t="s">
        <v>188</v>
      </c>
      <c r="U464" s="160">
        <v>0.49</v>
      </c>
      <c r="V464" s="160">
        <f>ROUND(E464*U464,2)</f>
        <v>5.71</v>
      </c>
      <c r="W464" s="160"/>
      <c r="X464" s="160" t="s">
        <v>480</v>
      </c>
      <c r="Y464" s="151"/>
      <c r="Z464" s="151"/>
      <c r="AA464" s="151"/>
      <c r="AB464" s="151"/>
      <c r="AC464" s="151"/>
      <c r="AD464" s="151"/>
      <c r="AE464" s="151"/>
      <c r="AF464" s="151"/>
      <c r="AG464" s="151" t="s">
        <v>481</v>
      </c>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264" t="s">
        <v>486</v>
      </c>
      <c r="D465" s="265"/>
      <c r="E465" s="265"/>
      <c r="F465" s="265"/>
      <c r="G465" s="265"/>
      <c r="H465" s="160"/>
      <c r="I465" s="160"/>
      <c r="J465" s="160"/>
      <c r="K465" s="160"/>
      <c r="L465" s="160"/>
      <c r="M465" s="160"/>
      <c r="N465" s="160"/>
      <c r="O465" s="160"/>
      <c r="P465" s="160"/>
      <c r="Q465" s="160"/>
      <c r="R465" s="160"/>
      <c r="S465" s="160"/>
      <c r="T465" s="160"/>
      <c r="U465" s="160"/>
      <c r="V465" s="160"/>
      <c r="W465" s="160"/>
      <c r="X465" s="160"/>
      <c r="Y465" s="151"/>
      <c r="Z465" s="151"/>
      <c r="AA465" s="151"/>
      <c r="AB465" s="151"/>
      <c r="AC465" s="151"/>
      <c r="AD465" s="151"/>
      <c r="AE465" s="151"/>
      <c r="AF465" s="151"/>
      <c r="AG465" s="151" t="s">
        <v>192</v>
      </c>
      <c r="AH465" s="151"/>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83">
        <v>48</v>
      </c>
      <c r="B466" s="184" t="s">
        <v>487</v>
      </c>
      <c r="C466" s="191" t="s">
        <v>488</v>
      </c>
      <c r="D466" s="185" t="s">
        <v>338</v>
      </c>
      <c r="E466" s="186">
        <v>116.51806000000001</v>
      </c>
      <c r="F466" s="187"/>
      <c r="G466" s="188">
        <f>ROUND(E466*F466,2)</f>
        <v>0</v>
      </c>
      <c r="H466" s="187"/>
      <c r="I466" s="188">
        <f>ROUND(E466*H466,2)</f>
        <v>0</v>
      </c>
      <c r="J466" s="187"/>
      <c r="K466" s="188">
        <f>ROUND(E466*J466,2)</f>
        <v>0</v>
      </c>
      <c r="L466" s="188">
        <v>21</v>
      </c>
      <c r="M466" s="188">
        <f>G466*(1+L466/100)</f>
        <v>0</v>
      </c>
      <c r="N466" s="188">
        <v>0</v>
      </c>
      <c r="O466" s="188">
        <f>ROUND(E466*N466,2)</f>
        <v>0</v>
      </c>
      <c r="P466" s="188">
        <v>0</v>
      </c>
      <c r="Q466" s="188">
        <f>ROUND(E466*P466,2)</f>
        <v>0</v>
      </c>
      <c r="R466" s="188"/>
      <c r="S466" s="188" t="s">
        <v>188</v>
      </c>
      <c r="T466" s="189" t="s">
        <v>188</v>
      </c>
      <c r="U466" s="160">
        <v>0</v>
      </c>
      <c r="V466" s="160">
        <f>ROUND(E466*U466,2)</f>
        <v>0</v>
      </c>
      <c r="W466" s="160"/>
      <c r="X466" s="160" t="s">
        <v>480</v>
      </c>
      <c r="Y466" s="151"/>
      <c r="Z466" s="151"/>
      <c r="AA466" s="151"/>
      <c r="AB466" s="151"/>
      <c r="AC466" s="151"/>
      <c r="AD466" s="151"/>
      <c r="AE466" s="151"/>
      <c r="AF466" s="151"/>
      <c r="AG466" s="151" t="s">
        <v>481</v>
      </c>
      <c r="AH466" s="151"/>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83">
        <v>49</v>
      </c>
      <c r="B467" s="184" t="s">
        <v>489</v>
      </c>
      <c r="C467" s="191" t="s">
        <v>490</v>
      </c>
      <c r="D467" s="185" t="s">
        <v>338</v>
      </c>
      <c r="E467" s="186">
        <v>11.651809999999999</v>
      </c>
      <c r="F467" s="187"/>
      <c r="G467" s="188">
        <f>ROUND(E467*F467,2)</f>
        <v>0</v>
      </c>
      <c r="H467" s="187"/>
      <c r="I467" s="188">
        <f>ROUND(E467*H467,2)</f>
        <v>0</v>
      </c>
      <c r="J467" s="187"/>
      <c r="K467" s="188">
        <f>ROUND(E467*J467,2)</f>
        <v>0</v>
      </c>
      <c r="L467" s="188">
        <v>21</v>
      </c>
      <c r="M467" s="188">
        <f>G467*(1+L467/100)</f>
        <v>0</v>
      </c>
      <c r="N467" s="188">
        <v>0</v>
      </c>
      <c r="O467" s="188">
        <f>ROUND(E467*N467,2)</f>
        <v>0</v>
      </c>
      <c r="P467" s="188">
        <v>0</v>
      </c>
      <c r="Q467" s="188">
        <f>ROUND(E467*P467,2)</f>
        <v>0</v>
      </c>
      <c r="R467" s="188"/>
      <c r="S467" s="188" t="s">
        <v>188</v>
      </c>
      <c r="T467" s="189" t="s">
        <v>188</v>
      </c>
      <c r="U467" s="160">
        <v>0.94199999999999995</v>
      </c>
      <c r="V467" s="160">
        <f>ROUND(E467*U467,2)</f>
        <v>10.98</v>
      </c>
      <c r="W467" s="160"/>
      <c r="X467" s="160" t="s">
        <v>480</v>
      </c>
      <c r="Y467" s="151"/>
      <c r="Z467" s="151"/>
      <c r="AA467" s="151"/>
      <c r="AB467" s="151"/>
      <c r="AC467" s="151"/>
      <c r="AD467" s="151"/>
      <c r="AE467" s="151"/>
      <c r="AF467" s="151"/>
      <c r="AG467" s="151" t="s">
        <v>481</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83">
        <v>50</v>
      </c>
      <c r="B468" s="184" t="s">
        <v>491</v>
      </c>
      <c r="C468" s="191" t="s">
        <v>492</v>
      </c>
      <c r="D468" s="185" t="s">
        <v>338</v>
      </c>
      <c r="E468" s="186">
        <v>11.651809999999999</v>
      </c>
      <c r="F468" s="187"/>
      <c r="G468" s="188">
        <f>ROUND(E468*F468,2)</f>
        <v>0</v>
      </c>
      <c r="H468" s="187"/>
      <c r="I468" s="188">
        <f>ROUND(E468*H468,2)</f>
        <v>0</v>
      </c>
      <c r="J468" s="187"/>
      <c r="K468" s="188">
        <f>ROUND(E468*J468,2)</f>
        <v>0</v>
      </c>
      <c r="L468" s="188">
        <v>21</v>
      </c>
      <c r="M468" s="188">
        <f>G468*(1+L468/100)</f>
        <v>0</v>
      </c>
      <c r="N468" s="188">
        <v>0</v>
      </c>
      <c r="O468" s="188">
        <f>ROUND(E468*N468,2)</f>
        <v>0</v>
      </c>
      <c r="P468" s="188">
        <v>0</v>
      </c>
      <c r="Q468" s="188">
        <f>ROUND(E468*P468,2)</f>
        <v>0</v>
      </c>
      <c r="R468" s="188"/>
      <c r="S468" s="188" t="s">
        <v>188</v>
      </c>
      <c r="T468" s="189" t="s">
        <v>188</v>
      </c>
      <c r="U468" s="160">
        <v>0.105</v>
      </c>
      <c r="V468" s="160">
        <f>ROUND(E468*U468,2)</f>
        <v>1.22</v>
      </c>
      <c r="W468" s="160"/>
      <c r="X468" s="160" t="s">
        <v>480</v>
      </c>
      <c r="Y468" s="151"/>
      <c r="Z468" s="151"/>
      <c r="AA468" s="151"/>
      <c r="AB468" s="151"/>
      <c r="AC468" s="151"/>
      <c r="AD468" s="151"/>
      <c r="AE468" s="151"/>
      <c r="AF468" s="151"/>
      <c r="AG468" s="151" t="s">
        <v>481</v>
      </c>
      <c r="AH468" s="151"/>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ht="22.5" outlineLevel="1" x14ac:dyDescent="0.2">
      <c r="A469" s="168">
        <v>51</v>
      </c>
      <c r="B469" s="169" t="s">
        <v>493</v>
      </c>
      <c r="C469" s="177" t="s">
        <v>494</v>
      </c>
      <c r="D469" s="170" t="s">
        <v>338</v>
      </c>
      <c r="E469" s="171">
        <v>11.651809999999999</v>
      </c>
      <c r="F469" s="172"/>
      <c r="G469" s="173">
        <f>ROUND(E469*F469,2)</f>
        <v>0</v>
      </c>
      <c r="H469" s="172"/>
      <c r="I469" s="173">
        <f>ROUND(E469*H469,2)</f>
        <v>0</v>
      </c>
      <c r="J469" s="172"/>
      <c r="K469" s="173">
        <f>ROUND(E469*J469,2)</f>
        <v>0</v>
      </c>
      <c r="L469" s="173">
        <v>21</v>
      </c>
      <c r="M469" s="173">
        <f>G469*(1+L469/100)</f>
        <v>0</v>
      </c>
      <c r="N469" s="173">
        <v>0</v>
      </c>
      <c r="O469" s="173">
        <f>ROUND(E469*N469,2)</f>
        <v>0</v>
      </c>
      <c r="P469" s="173">
        <v>0</v>
      </c>
      <c r="Q469" s="173">
        <f>ROUND(E469*P469,2)</f>
        <v>0</v>
      </c>
      <c r="R469" s="173"/>
      <c r="S469" s="173" t="s">
        <v>226</v>
      </c>
      <c r="T469" s="174" t="s">
        <v>189</v>
      </c>
      <c r="U469" s="160">
        <v>0</v>
      </c>
      <c r="V469" s="160">
        <f>ROUND(E469*U469,2)</f>
        <v>0</v>
      </c>
      <c r="W469" s="160"/>
      <c r="X469" s="160" t="s">
        <v>480</v>
      </c>
      <c r="Y469" s="151"/>
      <c r="Z469" s="151"/>
      <c r="AA469" s="151"/>
      <c r="AB469" s="151"/>
      <c r="AC469" s="151"/>
      <c r="AD469" s="151"/>
      <c r="AE469" s="151"/>
      <c r="AF469" s="151"/>
      <c r="AG469" s="151" t="s">
        <v>481</v>
      </c>
      <c r="AH469" s="151"/>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x14ac:dyDescent="0.2">
      <c r="A470" s="5"/>
      <c r="B470" s="6"/>
      <c r="C470" s="178"/>
      <c r="D470" s="8"/>
      <c r="E470" s="5"/>
      <c r="F470" s="5"/>
      <c r="G470" s="5"/>
      <c r="H470" s="5"/>
      <c r="I470" s="5"/>
      <c r="J470" s="5"/>
      <c r="K470" s="5"/>
      <c r="L470" s="5"/>
      <c r="M470" s="5"/>
      <c r="N470" s="5"/>
      <c r="O470" s="5"/>
      <c r="P470" s="5"/>
      <c r="Q470" s="5"/>
      <c r="R470" s="5"/>
      <c r="S470" s="5"/>
      <c r="T470" s="5"/>
      <c r="U470" s="5"/>
      <c r="V470" s="5"/>
      <c r="W470" s="5"/>
      <c r="X470" s="5"/>
      <c r="AE470">
        <v>15</v>
      </c>
      <c r="AF470">
        <v>21</v>
      </c>
    </row>
    <row r="471" spans="1:60" x14ac:dyDescent="0.2">
      <c r="A471" s="154"/>
      <c r="B471" s="155" t="s">
        <v>31</v>
      </c>
      <c r="C471" s="179"/>
      <c r="D471" s="156"/>
      <c r="E471" s="157"/>
      <c r="F471" s="157"/>
      <c r="G471" s="175">
        <f>G8+G52+G141+G144+G147+G172+G264+G266+G343+G399+G424+G449+G452+G454+G461</f>
        <v>0</v>
      </c>
      <c r="H471" s="5"/>
      <c r="I471" s="5"/>
      <c r="J471" s="5"/>
      <c r="K471" s="5"/>
      <c r="L471" s="5"/>
      <c r="M471" s="5"/>
      <c r="N471" s="5"/>
      <c r="O471" s="5"/>
      <c r="P471" s="5"/>
      <c r="Q471" s="5"/>
      <c r="R471" s="5"/>
      <c r="S471" s="5"/>
      <c r="T471" s="5"/>
      <c r="U471" s="5"/>
      <c r="V471" s="5"/>
      <c r="W471" s="5"/>
      <c r="X471" s="5"/>
      <c r="AE471">
        <f>SUMIF(L7:L469,AE470,G7:G469)</f>
        <v>0</v>
      </c>
      <c r="AF471">
        <f>SUMIF(L7:L469,AF470,G7:G469)</f>
        <v>0</v>
      </c>
      <c r="AG471" t="s">
        <v>193</v>
      </c>
    </row>
    <row r="472" spans="1:60" x14ac:dyDescent="0.2">
      <c r="A472" s="5"/>
      <c r="B472" s="6"/>
      <c r="C472" s="178"/>
      <c r="D472" s="8"/>
      <c r="E472" s="5"/>
      <c r="F472" s="5"/>
      <c r="G472" s="5"/>
      <c r="H472" s="5"/>
      <c r="I472" s="5"/>
      <c r="J472" s="5"/>
      <c r="K472" s="5"/>
      <c r="L472" s="5"/>
      <c r="M472" s="5"/>
      <c r="N472" s="5"/>
      <c r="O472" s="5"/>
      <c r="P472" s="5"/>
      <c r="Q472" s="5"/>
      <c r="R472" s="5"/>
      <c r="S472" s="5"/>
      <c r="T472" s="5"/>
      <c r="U472" s="5"/>
      <c r="V472" s="5"/>
      <c r="W472" s="5"/>
      <c r="X472" s="5"/>
    </row>
    <row r="473" spans="1:60" x14ac:dyDescent="0.2">
      <c r="A473" s="5"/>
      <c r="B473" s="6"/>
      <c r="C473" s="178"/>
      <c r="D473" s="8"/>
      <c r="E473" s="5"/>
      <c r="F473" s="5"/>
      <c r="G473" s="5"/>
      <c r="H473" s="5"/>
      <c r="I473" s="5"/>
      <c r="J473" s="5"/>
      <c r="K473" s="5"/>
      <c r="L473" s="5"/>
      <c r="M473" s="5"/>
      <c r="N473" s="5"/>
      <c r="O473" s="5"/>
      <c r="P473" s="5"/>
      <c r="Q473" s="5"/>
      <c r="R473" s="5"/>
      <c r="S473" s="5"/>
      <c r="T473" s="5"/>
      <c r="U473" s="5"/>
      <c r="V473" s="5"/>
      <c r="W473" s="5"/>
      <c r="X473" s="5"/>
    </row>
    <row r="474" spans="1:60" x14ac:dyDescent="0.2">
      <c r="A474" s="250" t="s">
        <v>194</v>
      </c>
      <c r="B474" s="250"/>
      <c r="C474" s="251"/>
      <c r="D474" s="8"/>
      <c r="E474" s="5"/>
      <c r="F474" s="5"/>
      <c r="G474" s="5"/>
      <c r="H474" s="5"/>
      <c r="I474" s="5"/>
      <c r="J474" s="5"/>
      <c r="K474" s="5"/>
      <c r="L474" s="5"/>
      <c r="M474" s="5"/>
      <c r="N474" s="5"/>
      <c r="O474" s="5"/>
      <c r="P474" s="5"/>
      <c r="Q474" s="5"/>
      <c r="R474" s="5"/>
      <c r="S474" s="5"/>
      <c r="T474" s="5"/>
      <c r="U474" s="5"/>
      <c r="V474" s="5"/>
      <c r="W474" s="5"/>
      <c r="X474" s="5"/>
    </row>
    <row r="475" spans="1:60" x14ac:dyDescent="0.2">
      <c r="A475" s="252"/>
      <c r="B475" s="253"/>
      <c r="C475" s="254"/>
      <c r="D475" s="253"/>
      <c r="E475" s="253"/>
      <c r="F475" s="253"/>
      <c r="G475" s="255"/>
      <c r="H475" s="5"/>
      <c r="I475" s="5"/>
      <c r="J475" s="5"/>
      <c r="K475" s="5"/>
      <c r="L475" s="5"/>
      <c r="M475" s="5"/>
      <c r="N475" s="5"/>
      <c r="O475" s="5"/>
      <c r="P475" s="5"/>
      <c r="Q475" s="5"/>
      <c r="R475" s="5"/>
      <c r="S475" s="5"/>
      <c r="T475" s="5"/>
      <c r="U475" s="5"/>
      <c r="V475" s="5"/>
      <c r="W475" s="5"/>
      <c r="X475" s="5"/>
      <c r="AG475" t="s">
        <v>195</v>
      </c>
    </row>
    <row r="476" spans="1:60" x14ac:dyDescent="0.2">
      <c r="A476" s="256"/>
      <c r="B476" s="257"/>
      <c r="C476" s="258"/>
      <c r="D476" s="257"/>
      <c r="E476" s="257"/>
      <c r="F476" s="257"/>
      <c r="G476" s="259"/>
      <c r="H476" s="5"/>
      <c r="I476" s="5"/>
      <c r="J476" s="5"/>
      <c r="K476" s="5"/>
      <c r="L476" s="5"/>
      <c r="M476" s="5"/>
      <c r="N476" s="5"/>
      <c r="O476" s="5"/>
      <c r="P476" s="5"/>
      <c r="Q476" s="5"/>
      <c r="R476" s="5"/>
      <c r="S476" s="5"/>
      <c r="T476" s="5"/>
      <c r="U476" s="5"/>
      <c r="V476" s="5"/>
      <c r="W476" s="5"/>
      <c r="X476" s="5"/>
    </row>
    <row r="477" spans="1:60" x14ac:dyDescent="0.2">
      <c r="A477" s="256"/>
      <c r="B477" s="257"/>
      <c r="C477" s="258"/>
      <c r="D477" s="257"/>
      <c r="E477" s="257"/>
      <c r="F477" s="257"/>
      <c r="G477" s="259"/>
      <c r="H477" s="5"/>
      <c r="I477" s="5"/>
      <c r="J477" s="5"/>
      <c r="K477" s="5"/>
      <c r="L477" s="5"/>
      <c r="M477" s="5"/>
      <c r="N477" s="5"/>
      <c r="O477" s="5"/>
      <c r="P477" s="5"/>
      <c r="Q477" s="5"/>
      <c r="R477" s="5"/>
      <c r="S477" s="5"/>
      <c r="T477" s="5"/>
      <c r="U477" s="5"/>
      <c r="V477" s="5"/>
      <c r="W477" s="5"/>
      <c r="X477" s="5"/>
    </row>
    <row r="478" spans="1:60" x14ac:dyDescent="0.2">
      <c r="A478" s="256"/>
      <c r="B478" s="257"/>
      <c r="C478" s="258"/>
      <c r="D478" s="257"/>
      <c r="E478" s="257"/>
      <c r="F478" s="257"/>
      <c r="G478" s="259"/>
      <c r="H478" s="5"/>
      <c r="I478" s="5"/>
      <c r="J478" s="5"/>
      <c r="K478" s="5"/>
      <c r="L478" s="5"/>
      <c r="M478" s="5"/>
      <c r="N478" s="5"/>
      <c r="O478" s="5"/>
      <c r="P478" s="5"/>
      <c r="Q478" s="5"/>
      <c r="R478" s="5"/>
      <c r="S478" s="5"/>
      <c r="T478" s="5"/>
      <c r="U478" s="5"/>
      <c r="V478" s="5"/>
      <c r="W478" s="5"/>
      <c r="X478" s="5"/>
    </row>
    <row r="479" spans="1:60" x14ac:dyDescent="0.2">
      <c r="A479" s="260"/>
      <c r="B479" s="261"/>
      <c r="C479" s="262"/>
      <c r="D479" s="261"/>
      <c r="E479" s="261"/>
      <c r="F479" s="261"/>
      <c r="G479" s="263"/>
      <c r="H479" s="5"/>
      <c r="I479" s="5"/>
      <c r="J479" s="5"/>
      <c r="K479" s="5"/>
      <c r="L479" s="5"/>
      <c r="M479" s="5"/>
      <c r="N479" s="5"/>
      <c r="O479" s="5"/>
      <c r="P479" s="5"/>
      <c r="Q479" s="5"/>
      <c r="R479" s="5"/>
      <c r="S479" s="5"/>
      <c r="T479" s="5"/>
      <c r="U479" s="5"/>
      <c r="V479" s="5"/>
      <c r="W479" s="5"/>
      <c r="X479" s="5"/>
    </row>
    <row r="480" spans="1:60" x14ac:dyDescent="0.2">
      <c r="A480" s="5"/>
      <c r="B480" s="6"/>
      <c r="C480" s="178"/>
      <c r="D480" s="8"/>
      <c r="E480" s="5"/>
      <c r="F480" s="5"/>
      <c r="G480" s="5"/>
      <c r="H480" s="5"/>
      <c r="I480" s="5"/>
      <c r="J480" s="5"/>
      <c r="K480" s="5"/>
      <c r="L480" s="5"/>
      <c r="M480" s="5"/>
      <c r="N480" s="5"/>
      <c r="O480" s="5"/>
      <c r="P480" s="5"/>
      <c r="Q480" s="5"/>
      <c r="R480" s="5"/>
      <c r="S480" s="5"/>
      <c r="T480" s="5"/>
      <c r="U480" s="5"/>
      <c r="V480" s="5"/>
      <c r="W480" s="5"/>
      <c r="X480" s="5"/>
    </row>
    <row r="481" spans="3:33" x14ac:dyDescent="0.2">
      <c r="C481" s="180"/>
      <c r="D481" s="142"/>
      <c r="AG481" t="s">
        <v>196</v>
      </c>
    </row>
    <row r="482" spans="3:33" x14ac:dyDescent="0.2">
      <c r="D482" s="142"/>
    </row>
    <row r="483" spans="3:33" x14ac:dyDescent="0.2">
      <c r="D483" s="142"/>
    </row>
    <row r="484" spans="3:33" x14ac:dyDescent="0.2">
      <c r="D484" s="142"/>
    </row>
    <row r="485" spans="3:33" x14ac:dyDescent="0.2">
      <c r="D485" s="142"/>
    </row>
    <row r="486" spans="3:33" x14ac:dyDescent="0.2">
      <c r="D486" s="142"/>
    </row>
    <row r="487" spans="3:33" x14ac:dyDescent="0.2">
      <c r="D487" s="142"/>
    </row>
    <row r="488" spans="3:33" x14ac:dyDescent="0.2">
      <c r="D488" s="142"/>
    </row>
    <row r="489" spans="3:33" x14ac:dyDescent="0.2">
      <c r="D489" s="142"/>
    </row>
    <row r="490" spans="3:33" x14ac:dyDescent="0.2">
      <c r="D490" s="142"/>
    </row>
    <row r="491" spans="3:33" x14ac:dyDescent="0.2">
      <c r="D491" s="142"/>
    </row>
    <row r="492" spans="3:33" x14ac:dyDescent="0.2">
      <c r="D492" s="142"/>
    </row>
    <row r="493" spans="3:33" x14ac:dyDescent="0.2">
      <c r="D493" s="142"/>
    </row>
    <row r="494" spans="3:33" x14ac:dyDescent="0.2">
      <c r="D494" s="142"/>
    </row>
    <row r="495" spans="3:33" x14ac:dyDescent="0.2">
      <c r="D495" s="142"/>
    </row>
    <row r="496" spans="3:33"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mergeCells count="9">
    <mergeCell ref="A475:G479"/>
    <mergeCell ref="C174:G174"/>
    <mergeCell ref="C345:G345"/>
    <mergeCell ref="C465:G465"/>
    <mergeCell ref="A1:G1"/>
    <mergeCell ref="C2:G2"/>
    <mergeCell ref="C3:G3"/>
    <mergeCell ref="C4:G4"/>
    <mergeCell ref="A474:C47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38.28515625" style="89" customWidth="1"/>
    <col min="4" max="4" width="4.85546875" customWidth="1"/>
    <col min="5" max="5" width="10.5703125" customWidth="1"/>
    <col min="6" max="6" width="9.85546875" customWidth="1"/>
    <col min="7" max="7" width="12.7109375" customWidth="1"/>
    <col min="8" max="18" width="0" hidden="1" customWidth="1"/>
    <col min="21" max="24" width="0" hidden="1" customWidth="1"/>
    <col min="29" max="29" width="0" hidden="1" customWidth="1"/>
    <col min="31" max="41" width="0" hidden="1" customWidth="1"/>
  </cols>
  <sheetData>
    <row r="1" spans="1:60" ht="15.75" customHeight="1" x14ac:dyDescent="0.25">
      <c r="A1" s="243" t="s">
        <v>7</v>
      </c>
      <c r="B1" s="243"/>
      <c r="C1" s="243"/>
      <c r="D1" s="243"/>
      <c r="E1" s="243"/>
      <c r="F1" s="243"/>
      <c r="G1" s="243"/>
      <c r="AG1" t="s">
        <v>157</v>
      </c>
    </row>
    <row r="2" spans="1:60" ht="24.95" customHeight="1" x14ac:dyDescent="0.2">
      <c r="A2" s="143" t="s">
        <v>8</v>
      </c>
      <c r="B2" s="74" t="s">
        <v>45</v>
      </c>
      <c r="C2" s="244" t="s">
        <v>46</v>
      </c>
      <c r="D2" s="245"/>
      <c r="E2" s="245"/>
      <c r="F2" s="245"/>
      <c r="G2" s="246"/>
      <c r="AG2" t="s">
        <v>158</v>
      </c>
    </row>
    <row r="3" spans="1:60" ht="24.95" customHeight="1" x14ac:dyDescent="0.2">
      <c r="A3" s="143" t="s">
        <v>9</v>
      </c>
      <c r="B3" s="74" t="s">
        <v>58</v>
      </c>
      <c r="C3" s="244" t="s">
        <v>59</v>
      </c>
      <c r="D3" s="245"/>
      <c r="E3" s="245"/>
      <c r="F3" s="245"/>
      <c r="G3" s="246"/>
      <c r="AC3" s="89" t="s">
        <v>158</v>
      </c>
      <c r="AG3" t="s">
        <v>160</v>
      </c>
    </row>
    <row r="4" spans="1:60" ht="24.95" customHeight="1" x14ac:dyDescent="0.2">
      <c r="A4" s="144" t="s">
        <v>10</v>
      </c>
      <c r="B4" s="145" t="s">
        <v>56</v>
      </c>
      <c r="C4" s="247" t="s">
        <v>61</v>
      </c>
      <c r="D4" s="248"/>
      <c r="E4" s="248"/>
      <c r="F4" s="248"/>
      <c r="G4" s="249"/>
      <c r="AG4" t="s">
        <v>161</v>
      </c>
    </row>
    <row r="5" spans="1:60" x14ac:dyDescent="0.2">
      <c r="D5" s="142"/>
    </row>
    <row r="6" spans="1:60" ht="38.25" x14ac:dyDescent="0.2">
      <c r="A6" s="147" t="s">
        <v>162</v>
      </c>
      <c r="B6" s="149" t="s">
        <v>163</v>
      </c>
      <c r="C6" s="149" t="s">
        <v>164</v>
      </c>
      <c r="D6" s="148" t="s">
        <v>165</v>
      </c>
      <c r="E6" s="147" t="s">
        <v>166</v>
      </c>
      <c r="F6" s="146" t="s">
        <v>167</v>
      </c>
      <c r="G6" s="147" t="s">
        <v>31</v>
      </c>
      <c r="H6" s="150" t="s">
        <v>32</v>
      </c>
      <c r="I6" s="150" t="s">
        <v>168</v>
      </c>
      <c r="J6" s="150" t="s">
        <v>33</v>
      </c>
      <c r="K6" s="150" t="s">
        <v>169</v>
      </c>
      <c r="L6" s="150" t="s">
        <v>170</v>
      </c>
      <c r="M6" s="150" t="s">
        <v>171</v>
      </c>
      <c r="N6" s="150" t="s">
        <v>172</v>
      </c>
      <c r="O6" s="150" t="s">
        <v>173</v>
      </c>
      <c r="P6" s="150" t="s">
        <v>174</v>
      </c>
      <c r="Q6" s="150" t="s">
        <v>175</v>
      </c>
      <c r="R6" s="150" t="s">
        <v>176</v>
      </c>
      <c r="S6" s="150" t="s">
        <v>177</v>
      </c>
      <c r="T6" s="150" t="s">
        <v>178</v>
      </c>
      <c r="U6" s="150" t="s">
        <v>179</v>
      </c>
      <c r="V6" s="150" t="s">
        <v>180</v>
      </c>
      <c r="W6" s="150" t="s">
        <v>181</v>
      </c>
      <c r="X6" s="150" t="s">
        <v>182</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183</v>
      </c>
      <c r="B8" s="163" t="s">
        <v>122</v>
      </c>
      <c r="C8" s="176" t="s">
        <v>123</v>
      </c>
      <c r="D8" s="164"/>
      <c r="E8" s="165"/>
      <c r="F8" s="166"/>
      <c r="G8" s="166">
        <f>SUMIF(AG9:AG9,"&lt;&gt;NOR",G9:G9)</f>
        <v>0</v>
      </c>
      <c r="H8" s="166"/>
      <c r="I8" s="166">
        <f>SUM(I9:I9)</f>
        <v>0</v>
      </c>
      <c r="J8" s="166"/>
      <c r="K8" s="166">
        <f>SUM(K9:K9)</f>
        <v>0</v>
      </c>
      <c r="L8" s="166"/>
      <c r="M8" s="166">
        <f>SUM(M9:M9)</f>
        <v>0</v>
      </c>
      <c r="N8" s="166"/>
      <c r="O8" s="166">
        <f>SUM(O9:O9)</f>
        <v>0</v>
      </c>
      <c r="P8" s="166"/>
      <c r="Q8" s="166">
        <f>SUM(Q9:Q9)</f>
        <v>0</v>
      </c>
      <c r="R8" s="166"/>
      <c r="S8" s="166"/>
      <c r="T8" s="167"/>
      <c r="U8" s="161"/>
      <c r="V8" s="161">
        <f>SUM(V9:V9)</f>
        <v>0</v>
      </c>
      <c r="W8" s="161"/>
      <c r="X8" s="161"/>
      <c r="AG8" t="s">
        <v>184</v>
      </c>
    </row>
    <row r="9" spans="1:60" ht="22.5" outlineLevel="1" x14ac:dyDescent="0.2">
      <c r="A9" s="183">
        <v>1</v>
      </c>
      <c r="B9" s="184" t="s">
        <v>495</v>
      </c>
      <c r="C9" s="191" t="s">
        <v>496</v>
      </c>
      <c r="D9" s="185" t="s">
        <v>326</v>
      </c>
      <c r="E9" s="186">
        <v>4</v>
      </c>
      <c r="F9" s="187"/>
      <c r="G9" s="188">
        <f>ROUND(E9*F9,2)</f>
        <v>0</v>
      </c>
      <c r="H9" s="187"/>
      <c r="I9" s="188">
        <f>ROUND(E9*H9,2)</f>
        <v>0</v>
      </c>
      <c r="J9" s="187"/>
      <c r="K9" s="188">
        <f>ROUND(E9*J9,2)</f>
        <v>0</v>
      </c>
      <c r="L9" s="188">
        <v>21</v>
      </c>
      <c r="M9" s="188">
        <f>G9*(1+L9/100)</f>
        <v>0</v>
      </c>
      <c r="N9" s="188">
        <v>0</v>
      </c>
      <c r="O9" s="188">
        <f>ROUND(E9*N9,2)</f>
        <v>0</v>
      </c>
      <c r="P9" s="188">
        <v>0</v>
      </c>
      <c r="Q9" s="188">
        <f>ROUND(E9*P9,2)</f>
        <v>0</v>
      </c>
      <c r="R9" s="188"/>
      <c r="S9" s="188" t="s">
        <v>226</v>
      </c>
      <c r="T9" s="189" t="s">
        <v>189</v>
      </c>
      <c r="U9" s="160">
        <v>0</v>
      </c>
      <c r="V9" s="160">
        <f>ROUND(E9*U9,2)</f>
        <v>0</v>
      </c>
      <c r="W9" s="160"/>
      <c r="X9" s="160" t="s">
        <v>200</v>
      </c>
      <c r="Y9" s="151"/>
      <c r="Z9" s="151"/>
      <c r="AA9" s="151"/>
      <c r="AB9" s="151"/>
      <c r="AC9" s="151"/>
      <c r="AD9" s="151"/>
      <c r="AE9" s="151"/>
      <c r="AF9" s="151"/>
      <c r="AG9" s="151" t="s">
        <v>497</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x14ac:dyDescent="0.2">
      <c r="A10" s="162" t="s">
        <v>183</v>
      </c>
      <c r="B10" s="163" t="s">
        <v>132</v>
      </c>
      <c r="C10" s="176" t="s">
        <v>133</v>
      </c>
      <c r="D10" s="164"/>
      <c r="E10" s="165"/>
      <c r="F10" s="166"/>
      <c r="G10" s="166">
        <f>SUMIF(AG11:AG19,"&lt;&gt;NOR",G11:G19)</f>
        <v>0</v>
      </c>
      <c r="H10" s="166"/>
      <c r="I10" s="166">
        <f>SUM(I11:I19)</f>
        <v>0</v>
      </c>
      <c r="J10" s="166"/>
      <c r="K10" s="166">
        <f>SUM(K11:K19)</f>
        <v>0</v>
      </c>
      <c r="L10" s="166"/>
      <c r="M10" s="166">
        <f>SUM(M11:M19)</f>
        <v>0</v>
      </c>
      <c r="N10" s="166"/>
      <c r="O10" s="166">
        <f>SUM(O11:O19)</f>
        <v>0</v>
      </c>
      <c r="P10" s="166"/>
      <c r="Q10" s="166">
        <f>SUM(Q11:Q19)</f>
        <v>0</v>
      </c>
      <c r="R10" s="166"/>
      <c r="S10" s="166"/>
      <c r="T10" s="167"/>
      <c r="U10" s="161"/>
      <c r="V10" s="161">
        <f>SUM(V11:V19)</f>
        <v>0</v>
      </c>
      <c r="W10" s="161"/>
      <c r="X10" s="161"/>
      <c r="AG10" t="s">
        <v>184</v>
      </c>
    </row>
    <row r="11" spans="1:60" outlineLevel="1" x14ac:dyDescent="0.2">
      <c r="A11" s="183">
        <v>2</v>
      </c>
      <c r="B11" s="184" t="s">
        <v>498</v>
      </c>
      <c r="C11" s="191" t="s">
        <v>499</v>
      </c>
      <c r="D11" s="185" t="s">
        <v>290</v>
      </c>
      <c r="E11" s="186">
        <v>38</v>
      </c>
      <c r="F11" s="187"/>
      <c r="G11" s="188">
        <f t="shared" ref="G11:G19" si="0">ROUND(E11*F11,2)</f>
        <v>0</v>
      </c>
      <c r="H11" s="187"/>
      <c r="I11" s="188">
        <f t="shared" ref="I11:I19" si="1">ROUND(E11*H11,2)</f>
        <v>0</v>
      </c>
      <c r="J11" s="187"/>
      <c r="K11" s="188">
        <f t="shared" ref="K11:K19" si="2">ROUND(E11*J11,2)</f>
        <v>0</v>
      </c>
      <c r="L11" s="188">
        <v>21</v>
      </c>
      <c r="M11" s="188">
        <f t="shared" ref="M11:M19" si="3">G11*(1+L11/100)</f>
        <v>0</v>
      </c>
      <c r="N11" s="188">
        <v>0</v>
      </c>
      <c r="O11" s="188">
        <f t="shared" ref="O11:O19" si="4">ROUND(E11*N11,2)</f>
        <v>0</v>
      </c>
      <c r="P11" s="188">
        <v>0</v>
      </c>
      <c r="Q11" s="188">
        <f t="shared" ref="Q11:Q19" si="5">ROUND(E11*P11,2)</f>
        <v>0</v>
      </c>
      <c r="R11" s="188"/>
      <c r="S11" s="188" t="s">
        <v>226</v>
      </c>
      <c r="T11" s="189" t="s">
        <v>189</v>
      </c>
      <c r="U11" s="160">
        <v>0</v>
      </c>
      <c r="V11" s="160">
        <f t="shared" ref="V11:V19" si="6">ROUND(E11*U11,2)</f>
        <v>0</v>
      </c>
      <c r="W11" s="160"/>
      <c r="X11" s="160" t="s">
        <v>200</v>
      </c>
      <c r="Y11" s="151"/>
      <c r="Z11" s="151"/>
      <c r="AA11" s="151"/>
      <c r="AB11" s="151"/>
      <c r="AC11" s="151"/>
      <c r="AD11" s="151"/>
      <c r="AE11" s="151"/>
      <c r="AF11" s="151"/>
      <c r="AG11" s="151" t="s">
        <v>500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83">
        <v>3</v>
      </c>
      <c r="B12" s="184" t="s">
        <v>501</v>
      </c>
      <c r="C12" s="191" t="s">
        <v>502</v>
      </c>
      <c r="D12" s="185" t="s">
        <v>246</v>
      </c>
      <c r="E12" s="186">
        <v>17</v>
      </c>
      <c r="F12" s="187"/>
      <c r="G12" s="188">
        <f t="shared" si="0"/>
        <v>0</v>
      </c>
      <c r="H12" s="187"/>
      <c r="I12" s="188">
        <f t="shared" si="1"/>
        <v>0</v>
      </c>
      <c r="J12" s="187"/>
      <c r="K12" s="188">
        <f t="shared" si="2"/>
        <v>0</v>
      </c>
      <c r="L12" s="188">
        <v>21</v>
      </c>
      <c r="M12" s="188">
        <f t="shared" si="3"/>
        <v>0</v>
      </c>
      <c r="N12" s="188">
        <v>0</v>
      </c>
      <c r="O12" s="188">
        <f t="shared" si="4"/>
        <v>0</v>
      </c>
      <c r="P12" s="188">
        <v>0</v>
      </c>
      <c r="Q12" s="188">
        <f t="shared" si="5"/>
        <v>0</v>
      </c>
      <c r="R12" s="188"/>
      <c r="S12" s="188" t="s">
        <v>226</v>
      </c>
      <c r="T12" s="189" t="s">
        <v>189</v>
      </c>
      <c r="U12" s="160">
        <v>0</v>
      </c>
      <c r="V12" s="160">
        <f t="shared" si="6"/>
        <v>0</v>
      </c>
      <c r="W12" s="160"/>
      <c r="X12" s="160" t="s">
        <v>200</v>
      </c>
      <c r="Y12" s="151"/>
      <c r="Z12" s="151"/>
      <c r="AA12" s="151"/>
      <c r="AB12" s="151"/>
      <c r="AC12" s="151"/>
      <c r="AD12" s="151"/>
      <c r="AE12" s="151"/>
      <c r="AF12" s="151"/>
      <c r="AG12" s="151" t="s">
        <v>500</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83">
        <v>4</v>
      </c>
      <c r="B13" s="184" t="s">
        <v>503</v>
      </c>
      <c r="C13" s="191" t="s">
        <v>504</v>
      </c>
      <c r="D13" s="185" t="s">
        <v>290</v>
      </c>
      <c r="E13" s="186">
        <v>25</v>
      </c>
      <c r="F13" s="187"/>
      <c r="G13" s="188">
        <f t="shared" si="0"/>
        <v>0</v>
      </c>
      <c r="H13" s="187"/>
      <c r="I13" s="188">
        <f t="shared" si="1"/>
        <v>0</v>
      </c>
      <c r="J13" s="187"/>
      <c r="K13" s="188">
        <f t="shared" si="2"/>
        <v>0</v>
      </c>
      <c r="L13" s="188">
        <v>21</v>
      </c>
      <c r="M13" s="188">
        <f t="shared" si="3"/>
        <v>0</v>
      </c>
      <c r="N13" s="188">
        <v>0</v>
      </c>
      <c r="O13" s="188">
        <f t="shared" si="4"/>
        <v>0</v>
      </c>
      <c r="P13" s="188">
        <v>0</v>
      </c>
      <c r="Q13" s="188">
        <f t="shared" si="5"/>
        <v>0</v>
      </c>
      <c r="R13" s="188"/>
      <c r="S13" s="188" t="s">
        <v>226</v>
      </c>
      <c r="T13" s="189" t="s">
        <v>189</v>
      </c>
      <c r="U13" s="160">
        <v>0</v>
      </c>
      <c r="V13" s="160">
        <f t="shared" si="6"/>
        <v>0</v>
      </c>
      <c r="W13" s="160"/>
      <c r="X13" s="160" t="s">
        <v>200</v>
      </c>
      <c r="Y13" s="151"/>
      <c r="Z13" s="151"/>
      <c r="AA13" s="151"/>
      <c r="AB13" s="151"/>
      <c r="AC13" s="151"/>
      <c r="AD13" s="151"/>
      <c r="AE13" s="151"/>
      <c r="AF13" s="151"/>
      <c r="AG13" s="151" t="s">
        <v>500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83">
        <v>5</v>
      </c>
      <c r="B14" s="184" t="s">
        <v>505</v>
      </c>
      <c r="C14" s="191" t="s">
        <v>506</v>
      </c>
      <c r="D14" s="185" t="s">
        <v>290</v>
      </c>
      <c r="E14" s="186">
        <v>13</v>
      </c>
      <c r="F14" s="187"/>
      <c r="G14" s="188">
        <f t="shared" si="0"/>
        <v>0</v>
      </c>
      <c r="H14" s="187"/>
      <c r="I14" s="188">
        <f t="shared" si="1"/>
        <v>0</v>
      </c>
      <c r="J14" s="187"/>
      <c r="K14" s="188">
        <f t="shared" si="2"/>
        <v>0</v>
      </c>
      <c r="L14" s="188">
        <v>21</v>
      </c>
      <c r="M14" s="188">
        <f t="shared" si="3"/>
        <v>0</v>
      </c>
      <c r="N14" s="188">
        <v>0</v>
      </c>
      <c r="O14" s="188">
        <f t="shared" si="4"/>
        <v>0</v>
      </c>
      <c r="P14" s="188">
        <v>0</v>
      </c>
      <c r="Q14" s="188">
        <f t="shared" si="5"/>
        <v>0</v>
      </c>
      <c r="R14" s="188"/>
      <c r="S14" s="188" t="s">
        <v>226</v>
      </c>
      <c r="T14" s="189" t="s">
        <v>189</v>
      </c>
      <c r="U14" s="160">
        <v>0</v>
      </c>
      <c r="V14" s="160">
        <f t="shared" si="6"/>
        <v>0</v>
      </c>
      <c r="W14" s="160"/>
      <c r="X14" s="160" t="s">
        <v>200</v>
      </c>
      <c r="Y14" s="151"/>
      <c r="Z14" s="151"/>
      <c r="AA14" s="151"/>
      <c r="AB14" s="151"/>
      <c r="AC14" s="151"/>
      <c r="AD14" s="151"/>
      <c r="AE14" s="151"/>
      <c r="AF14" s="151"/>
      <c r="AG14" s="151" t="s">
        <v>500</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83">
        <v>6</v>
      </c>
      <c r="B15" s="184" t="s">
        <v>507</v>
      </c>
      <c r="C15" s="191" t="s">
        <v>508</v>
      </c>
      <c r="D15" s="185" t="s">
        <v>246</v>
      </c>
      <c r="E15" s="186">
        <v>17</v>
      </c>
      <c r="F15" s="187"/>
      <c r="G15" s="188">
        <f t="shared" si="0"/>
        <v>0</v>
      </c>
      <c r="H15" s="187"/>
      <c r="I15" s="188">
        <f t="shared" si="1"/>
        <v>0</v>
      </c>
      <c r="J15" s="187"/>
      <c r="K15" s="188">
        <f t="shared" si="2"/>
        <v>0</v>
      </c>
      <c r="L15" s="188">
        <v>21</v>
      </c>
      <c r="M15" s="188">
        <f t="shared" si="3"/>
        <v>0</v>
      </c>
      <c r="N15" s="188">
        <v>0</v>
      </c>
      <c r="O15" s="188">
        <f t="shared" si="4"/>
        <v>0</v>
      </c>
      <c r="P15" s="188">
        <v>0</v>
      </c>
      <c r="Q15" s="188">
        <f t="shared" si="5"/>
        <v>0</v>
      </c>
      <c r="R15" s="188"/>
      <c r="S15" s="188" t="s">
        <v>226</v>
      </c>
      <c r="T15" s="189" t="s">
        <v>189</v>
      </c>
      <c r="U15" s="160">
        <v>0</v>
      </c>
      <c r="V15" s="160">
        <f t="shared" si="6"/>
        <v>0</v>
      </c>
      <c r="W15" s="160"/>
      <c r="X15" s="160" t="s">
        <v>200</v>
      </c>
      <c r="Y15" s="151"/>
      <c r="Z15" s="151"/>
      <c r="AA15" s="151"/>
      <c r="AB15" s="151"/>
      <c r="AC15" s="151"/>
      <c r="AD15" s="151"/>
      <c r="AE15" s="151"/>
      <c r="AF15" s="151"/>
      <c r="AG15" s="151" t="s">
        <v>500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83">
        <v>7</v>
      </c>
      <c r="B16" s="184" t="s">
        <v>509</v>
      </c>
      <c r="C16" s="191" t="s">
        <v>510</v>
      </c>
      <c r="D16" s="185" t="s">
        <v>246</v>
      </c>
      <c r="E16" s="186">
        <v>3</v>
      </c>
      <c r="F16" s="187"/>
      <c r="G16" s="188">
        <f t="shared" si="0"/>
        <v>0</v>
      </c>
      <c r="H16" s="187"/>
      <c r="I16" s="188">
        <f t="shared" si="1"/>
        <v>0</v>
      </c>
      <c r="J16" s="187"/>
      <c r="K16" s="188">
        <f t="shared" si="2"/>
        <v>0</v>
      </c>
      <c r="L16" s="188">
        <v>21</v>
      </c>
      <c r="M16" s="188">
        <f t="shared" si="3"/>
        <v>0</v>
      </c>
      <c r="N16" s="188">
        <v>0</v>
      </c>
      <c r="O16" s="188">
        <f t="shared" si="4"/>
        <v>0</v>
      </c>
      <c r="P16" s="188">
        <v>0</v>
      </c>
      <c r="Q16" s="188">
        <f t="shared" si="5"/>
        <v>0</v>
      </c>
      <c r="R16" s="188"/>
      <c r="S16" s="188" t="s">
        <v>226</v>
      </c>
      <c r="T16" s="189" t="s">
        <v>189</v>
      </c>
      <c r="U16" s="160">
        <v>0</v>
      </c>
      <c r="V16" s="160">
        <f t="shared" si="6"/>
        <v>0</v>
      </c>
      <c r="W16" s="160"/>
      <c r="X16" s="160" t="s">
        <v>200</v>
      </c>
      <c r="Y16" s="151"/>
      <c r="Z16" s="151"/>
      <c r="AA16" s="151"/>
      <c r="AB16" s="151"/>
      <c r="AC16" s="151"/>
      <c r="AD16" s="151"/>
      <c r="AE16" s="151"/>
      <c r="AF16" s="151"/>
      <c r="AG16" s="151" t="s">
        <v>500</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83">
        <v>8</v>
      </c>
      <c r="B17" s="184" t="s">
        <v>511</v>
      </c>
      <c r="C17" s="191" t="s">
        <v>512</v>
      </c>
      <c r="D17" s="185" t="s">
        <v>513</v>
      </c>
      <c r="E17" s="186">
        <v>1</v>
      </c>
      <c r="F17" s="187"/>
      <c r="G17" s="188">
        <f t="shared" si="0"/>
        <v>0</v>
      </c>
      <c r="H17" s="187"/>
      <c r="I17" s="188">
        <f t="shared" si="1"/>
        <v>0</v>
      </c>
      <c r="J17" s="187"/>
      <c r="K17" s="188">
        <f t="shared" si="2"/>
        <v>0</v>
      </c>
      <c r="L17" s="188">
        <v>21</v>
      </c>
      <c r="M17" s="188">
        <f t="shared" si="3"/>
        <v>0</v>
      </c>
      <c r="N17" s="188">
        <v>0</v>
      </c>
      <c r="O17" s="188">
        <f t="shared" si="4"/>
        <v>0</v>
      </c>
      <c r="P17" s="188">
        <v>0</v>
      </c>
      <c r="Q17" s="188">
        <f t="shared" si="5"/>
        <v>0</v>
      </c>
      <c r="R17" s="188"/>
      <c r="S17" s="188" t="s">
        <v>226</v>
      </c>
      <c r="T17" s="189" t="s">
        <v>189</v>
      </c>
      <c r="U17" s="160">
        <v>0</v>
      </c>
      <c r="V17" s="160">
        <f t="shared" si="6"/>
        <v>0</v>
      </c>
      <c r="W17" s="160"/>
      <c r="X17" s="160" t="s">
        <v>200</v>
      </c>
      <c r="Y17" s="151"/>
      <c r="Z17" s="151"/>
      <c r="AA17" s="151"/>
      <c r="AB17" s="151"/>
      <c r="AC17" s="151"/>
      <c r="AD17" s="151"/>
      <c r="AE17" s="151"/>
      <c r="AF17" s="151"/>
      <c r="AG17" s="151" t="s">
        <v>500</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83">
        <v>9</v>
      </c>
      <c r="B18" s="184" t="s">
        <v>514</v>
      </c>
      <c r="C18" s="191" t="s">
        <v>515</v>
      </c>
      <c r="D18" s="185" t="s">
        <v>513</v>
      </c>
      <c r="E18" s="186">
        <v>1</v>
      </c>
      <c r="F18" s="187"/>
      <c r="G18" s="188">
        <f t="shared" si="0"/>
        <v>0</v>
      </c>
      <c r="H18" s="187"/>
      <c r="I18" s="188">
        <f t="shared" si="1"/>
        <v>0</v>
      </c>
      <c r="J18" s="187"/>
      <c r="K18" s="188">
        <f t="shared" si="2"/>
        <v>0</v>
      </c>
      <c r="L18" s="188">
        <v>21</v>
      </c>
      <c r="M18" s="188">
        <f t="shared" si="3"/>
        <v>0</v>
      </c>
      <c r="N18" s="188">
        <v>0</v>
      </c>
      <c r="O18" s="188">
        <f t="shared" si="4"/>
        <v>0</v>
      </c>
      <c r="P18" s="188">
        <v>0</v>
      </c>
      <c r="Q18" s="188">
        <f t="shared" si="5"/>
        <v>0</v>
      </c>
      <c r="R18" s="188"/>
      <c r="S18" s="188" t="s">
        <v>226</v>
      </c>
      <c r="T18" s="189" t="s">
        <v>189</v>
      </c>
      <c r="U18" s="160">
        <v>0</v>
      </c>
      <c r="V18" s="160">
        <f t="shared" si="6"/>
        <v>0</v>
      </c>
      <c r="W18" s="160"/>
      <c r="X18" s="160" t="s">
        <v>200</v>
      </c>
      <c r="Y18" s="151"/>
      <c r="Z18" s="151"/>
      <c r="AA18" s="151"/>
      <c r="AB18" s="151"/>
      <c r="AC18" s="151"/>
      <c r="AD18" s="151"/>
      <c r="AE18" s="151"/>
      <c r="AF18" s="151"/>
      <c r="AG18" s="151" t="s">
        <v>500</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83">
        <v>10</v>
      </c>
      <c r="B19" s="184" t="s">
        <v>516</v>
      </c>
      <c r="C19" s="191" t="s">
        <v>517</v>
      </c>
      <c r="D19" s="185" t="s">
        <v>513</v>
      </c>
      <c r="E19" s="186">
        <v>1</v>
      </c>
      <c r="F19" s="187"/>
      <c r="G19" s="188">
        <f t="shared" si="0"/>
        <v>0</v>
      </c>
      <c r="H19" s="187"/>
      <c r="I19" s="188">
        <f t="shared" si="1"/>
        <v>0</v>
      </c>
      <c r="J19" s="187"/>
      <c r="K19" s="188">
        <f t="shared" si="2"/>
        <v>0</v>
      </c>
      <c r="L19" s="188">
        <v>21</v>
      </c>
      <c r="M19" s="188">
        <f t="shared" si="3"/>
        <v>0</v>
      </c>
      <c r="N19" s="188">
        <v>0</v>
      </c>
      <c r="O19" s="188">
        <f t="shared" si="4"/>
        <v>0</v>
      </c>
      <c r="P19" s="188">
        <v>0</v>
      </c>
      <c r="Q19" s="188">
        <f t="shared" si="5"/>
        <v>0</v>
      </c>
      <c r="R19" s="188"/>
      <c r="S19" s="188" t="s">
        <v>226</v>
      </c>
      <c r="T19" s="189" t="s">
        <v>189</v>
      </c>
      <c r="U19" s="160">
        <v>0</v>
      </c>
      <c r="V19" s="160">
        <f t="shared" si="6"/>
        <v>0</v>
      </c>
      <c r="W19" s="160"/>
      <c r="X19" s="160" t="s">
        <v>200</v>
      </c>
      <c r="Y19" s="151"/>
      <c r="Z19" s="151"/>
      <c r="AA19" s="151"/>
      <c r="AB19" s="151"/>
      <c r="AC19" s="151"/>
      <c r="AD19" s="151"/>
      <c r="AE19" s="151"/>
      <c r="AF19" s="151"/>
      <c r="AG19" s="151" t="s">
        <v>500</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x14ac:dyDescent="0.2">
      <c r="A20" s="162" t="s">
        <v>183</v>
      </c>
      <c r="B20" s="163" t="s">
        <v>134</v>
      </c>
      <c r="C20" s="176" t="s">
        <v>135</v>
      </c>
      <c r="D20" s="164"/>
      <c r="E20" s="165"/>
      <c r="F20" s="166"/>
      <c r="G20" s="166">
        <f>SUMIF(AG21:AG26,"&lt;&gt;NOR",G21:G26)</f>
        <v>0</v>
      </c>
      <c r="H20" s="166"/>
      <c r="I20" s="166">
        <f>SUM(I21:I26)</f>
        <v>0</v>
      </c>
      <c r="J20" s="166"/>
      <c r="K20" s="166">
        <f>SUM(K21:K26)</f>
        <v>0</v>
      </c>
      <c r="L20" s="166"/>
      <c r="M20" s="166">
        <f>SUM(M21:M26)</f>
        <v>0</v>
      </c>
      <c r="N20" s="166"/>
      <c r="O20" s="166">
        <f>SUM(O21:O26)</f>
        <v>0</v>
      </c>
      <c r="P20" s="166"/>
      <c r="Q20" s="166">
        <f>SUM(Q21:Q26)</f>
        <v>0</v>
      </c>
      <c r="R20" s="166"/>
      <c r="S20" s="166"/>
      <c r="T20" s="167"/>
      <c r="U20" s="161"/>
      <c r="V20" s="161">
        <f>SUM(V21:V26)</f>
        <v>0</v>
      </c>
      <c r="W20" s="161"/>
      <c r="X20" s="161"/>
      <c r="AG20" t="s">
        <v>184</v>
      </c>
    </row>
    <row r="21" spans="1:60" outlineLevel="1" x14ac:dyDescent="0.2">
      <c r="A21" s="183">
        <v>11</v>
      </c>
      <c r="B21" s="184" t="s">
        <v>518</v>
      </c>
      <c r="C21" s="191" t="s">
        <v>519</v>
      </c>
      <c r="D21" s="185" t="s">
        <v>246</v>
      </c>
      <c r="E21" s="186">
        <v>2</v>
      </c>
      <c r="F21" s="187"/>
      <c r="G21" s="188">
        <f t="shared" ref="G21:G26" si="7">ROUND(E21*F21,2)</f>
        <v>0</v>
      </c>
      <c r="H21" s="187"/>
      <c r="I21" s="188">
        <f t="shared" ref="I21:I26" si="8">ROUND(E21*H21,2)</f>
        <v>0</v>
      </c>
      <c r="J21" s="187"/>
      <c r="K21" s="188">
        <f t="shared" ref="K21:K26" si="9">ROUND(E21*J21,2)</f>
        <v>0</v>
      </c>
      <c r="L21" s="188">
        <v>21</v>
      </c>
      <c r="M21" s="188">
        <f t="shared" ref="M21:M26" si="10">G21*(1+L21/100)</f>
        <v>0</v>
      </c>
      <c r="N21" s="188">
        <v>0</v>
      </c>
      <c r="O21" s="188">
        <f t="shared" ref="O21:O26" si="11">ROUND(E21*N21,2)</f>
        <v>0</v>
      </c>
      <c r="P21" s="188">
        <v>0</v>
      </c>
      <c r="Q21" s="188">
        <f t="shared" ref="Q21:Q26" si="12">ROUND(E21*P21,2)</f>
        <v>0</v>
      </c>
      <c r="R21" s="188"/>
      <c r="S21" s="188" t="s">
        <v>226</v>
      </c>
      <c r="T21" s="189" t="s">
        <v>189</v>
      </c>
      <c r="U21" s="160">
        <v>0</v>
      </c>
      <c r="V21" s="160">
        <f t="shared" ref="V21:V26" si="13">ROUND(E21*U21,2)</f>
        <v>0</v>
      </c>
      <c r="W21" s="160"/>
      <c r="X21" s="160" t="s">
        <v>200</v>
      </c>
      <c r="Y21" s="151"/>
      <c r="Z21" s="151"/>
      <c r="AA21" s="151"/>
      <c r="AB21" s="151"/>
      <c r="AC21" s="151"/>
      <c r="AD21" s="151"/>
      <c r="AE21" s="151"/>
      <c r="AF21" s="151"/>
      <c r="AG21" s="151" t="s">
        <v>500</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ht="22.5" outlineLevel="1" x14ac:dyDescent="0.2">
      <c r="A22" s="183">
        <v>12</v>
      </c>
      <c r="B22" s="184" t="s">
        <v>520</v>
      </c>
      <c r="C22" s="191" t="s">
        <v>521</v>
      </c>
      <c r="D22" s="185" t="s">
        <v>290</v>
      </c>
      <c r="E22" s="186">
        <v>28</v>
      </c>
      <c r="F22" s="187"/>
      <c r="G22" s="188">
        <f t="shared" si="7"/>
        <v>0</v>
      </c>
      <c r="H22" s="187"/>
      <c r="I22" s="188">
        <f t="shared" si="8"/>
        <v>0</v>
      </c>
      <c r="J22" s="187"/>
      <c r="K22" s="188">
        <f t="shared" si="9"/>
        <v>0</v>
      </c>
      <c r="L22" s="188">
        <v>21</v>
      </c>
      <c r="M22" s="188">
        <f t="shared" si="10"/>
        <v>0</v>
      </c>
      <c r="N22" s="188">
        <v>0</v>
      </c>
      <c r="O22" s="188">
        <f t="shared" si="11"/>
        <v>0</v>
      </c>
      <c r="P22" s="188">
        <v>0</v>
      </c>
      <c r="Q22" s="188">
        <f t="shared" si="12"/>
        <v>0</v>
      </c>
      <c r="R22" s="188"/>
      <c r="S22" s="188" t="s">
        <v>226</v>
      </c>
      <c r="T22" s="189" t="s">
        <v>189</v>
      </c>
      <c r="U22" s="160">
        <v>0</v>
      </c>
      <c r="V22" s="160">
        <f t="shared" si="13"/>
        <v>0</v>
      </c>
      <c r="W22" s="160"/>
      <c r="X22" s="160" t="s">
        <v>200</v>
      </c>
      <c r="Y22" s="151"/>
      <c r="Z22" s="151"/>
      <c r="AA22" s="151"/>
      <c r="AB22" s="151"/>
      <c r="AC22" s="151"/>
      <c r="AD22" s="151"/>
      <c r="AE22" s="151"/>
      <c r="AF22" s="151"/>
      <c r="AG22" s="151" t="s">
        <v>500</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33.75" outlineLevel="1" x14ac:dyDescent="0.2">
      <c r="A23" s="183">
        <v>13</v>
      </c>
      <c r="B23" s="184" t="s">
        <v>522</v>
      </c>
      <c r="C23" s="191" t="s">
        <v>523</v>
      </c>
      <c r="D23" s="185" t="s">
        <v>290</v>
      </c>
      <c r="E23" s="186">
        <v>28</v>
      </c>
      <c r="F23" s="187"/>
      <c r="G23" s="188">
        <f t="shared" si="7"/>
        <v>0</v>
      </c>
      <c r="H23" s="187"/>
      <c r="I23" s="188">
        <f t="shared" si="8"/>
        <v>0</v>
      </c>
      <c r="J23" s="187"/>
      <c r="K23" s="188">
        <f t="shared" si="9"/>
        <v>0</v>
      </c>
      <c r="L23" s="188">
        <v>21</v>
      </c>
      <c r="M23" s="188">
        <f t="shared" si="10"/>
        <v>0</v>
      </c>
      <c r="N23" s="188">
        <v>0</v>
      </c>
      <c r="O23" s="188">
        <f t="shared" si="11"/>
        <v>0</v>
      </c>
      <c r="P23" s="188">
        <v>0</v>
      </c>
      <c r="Q23" s="188">
        <f t="shared" si="12"/>
        <v>0</v>
      </c>
      <c r="R23" s="188"/>
      <c r="S23" s="188" t="s">
        <v>226</v>
      </c>
      <c r="T23" s="189" t="s">
        <v>189</v>
      </c>
      <c r="U23" s="160">
        <v>0</v>
      </c>
      <c r="V23" s="160">
        <f t="shared" si="13"/>
        <v>0</v>
      </c>
      <c r="W23" s="160"/>
      <c r="X23" s="160" t="s">
        <v>200</v>
      </c>
      <c r="Y23" s="151"/>
      <c r="Z23" s="151"/>
      <c r="AA23" s="151"/>
      <c r="AB23" s="151"/>
      <c r="AC23" s="151"/>
      <c r="AD23" s="151"/>
      <c r="AE23" s="151"/>
      <c r="AF23" s="151"/>
      <c r="AG23" s="151" t="s">
        <v>500</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83">
        <v>14</v>
      </c>
      <c r="B24" s="184" t="s">
        <v>524</v>
      </c>
      <c r="C24" s="191" t="s">
        <v>525</v>
      </c>
      <c r="D24" s="185" t="s">
        <v>246</v>
      </c>
      <c r="E24" s="186">
        <v>8</v>
      </c>
      <c r="F24" s="187"/>
      <c r="G24" s="188">
        <f t="shared" si="7"/>
        <v>0</v>
      </c>
      <c r="H24" s="187"/>
      <c r="I24" s="188">
        <f t="shared" si="8"/>
        <v>0</v>
      </c>
      <c r="J24" s="187"/>
      <c r="K24" s="188">
        <f t="shared" si="9"/>
        <v>0</v>
      </c>
      <c r="L24" s="188">
        <v>21</v>
      </c>
      <c r="M24" s="188">
        <f t="shared" si="10"/>
        <v>0</v>
      </c>
      <c r="N24" s="188">
        <v>0</v>
      </c>
      <c r="O24" s="188">
        <f t="shared" si="11"/>
        <v>0</v>
      </c>
      <c r="P24" s="188">
        <v>0</v>
      </c>
      <c r="Q24" s="188">
        <f t="shared" si="12"/>
        <v>0</v>
      </c>
      <c r="R24" s="188"/>
      <c r="S24" s="188" t="s">
        <v>226</v>
      </c>
      <c r="T24" s="189" t="s">
        <v>189</v>
      </c>
      <c r="U24" s="160">
        <v>0</v>
      </c>
      <c r="V24" s="160">
        <f t="shared" si="13"/>
        <v>0</v>
      </c>
      <c r="W24" s="160"/>
      <c r="X24" s="160" t="s">
        <v>200</v>
      </c>
      <c r="Y24" s="151"/>
      <c r="Z24" s="151"/>
      <c r="AA24" s="151"/>
      <c r="AB24" s="151"/>
      <c r="AC24" s="151"/>
      <c r="AD24" s="151"/>
      <c r="AE24" s="151"/>
      <c r="AF24" s="151"/>
      <c r="AG24" s="151" t="s">
        <v>500</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83">
        <v>15</v>
      </c>
      <c r="B25" s="184" t="s">
        <v>526</v>
      </c>
      <c r="C25" s="191" t="s">
        <v>527</v>
      </c>
      <c r="D25" s="185" t="s">
        <v>246</v>
      </c>
      <c r="E25" s="186">
        <v>8</v>
      </c>
      <c r="F25" s="187"/>
      <c r="G25" s="188">
        <f t="shared" si="7"/>
        <v>0</v>
      </c>
      <c r="H25" s="187"/>
      <c r="I25" s="188">
        <f t="shared" si="8"/>
        <v>0</v>
      </c>
      <c r="J25" s="187"/>
      <c r="K25" s="188">
        <f t="shared" si="9"/>
        <v>0</v>
      </c>
      <c r="L25" s="188">
        <v>21</v>
      </c>
      <c r="M25" s="188">
        <f t="shared" si="10"/>
        <v>0</v>
      </c>
      <c r="N25" s="188">
        <v>0</v>
      </c>
      <c r="O25" s="188">
        <f t="shared" si="11"/>
        <v>0</v>
      </c>
      <c r="P25" s="188">
        <v>0</v>
      </c>
      <c r="Q25" s="188">
        <f t="shared" si="12"/>
        <v>0</v>
      </c>
      <c r="R25" s="188"/>
      <c r="S25" s="188" t="s">
        <v>226</v>
      </c>
      <c r="T25" s="189" t="s">
        <v>189</v>
      </c>
      <c r="U25" s="160">
        <v>0</v>
      </c>
      <c r="V25" s="160">
        <f t="shared" si="13"/>
        <v>0</v>
      </c>
      <c r="W25" s="160"/>
      <c r="X25" s="160" t="s">
        <v>200</v>
      </c>
      <c r="Y25" s="151"/>
      <c r="Z25" s="151"/>
      <c r="AA25" s="151"/>
      <c r="AB25" s="151"/>
      <c r="AC25" s="151"/>
      <c r="AD25" s="151"/>
      <c r="AE25" s="151"/>
      <c r="AF25" s="151"/>
      <c r="AG25" s="151" t="s">
        <v>500</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83">
        <v>16</v>
      </c>
      <c r="B26" s="184" t="s">
        <v>528</v>
      </c>
      <c r="C26" s="191" t="s">
        <v>517</v>
      </c>
      <c r="D26" s="185" t="s">
        <v>513</v>
      </c>
      <c r="E26" s="186">
        <v>1</v>
      </c>
      <c r="F26" s="187"/>
      <c r="G26" s="188">
        <f t="shared" si="7"/>
        <v>0</v>
      </c>
      <c r="H26" s="187"/>
      <c r="I26" s="188">
        <f t="shared" si="8"/>
        <v>0</v>
      </c>
      <c r="J26" s="187"/>
      <c r="K26" s="188">
        <f t="shared" si="9"/>
        <v>0</v>
      </c>
      <c r="L26" s="188">
        <v>21</v>
      </c>
      <c r="M26" s="188">
        <f t="shared" si="10"/>
        <v>0</v>
      </c>
      <c r="N26" s="188">
        <v>0</v>
      </c>
      <c r="O26" s="188">
        <f t="shared" si="11"/>
        <v>0</v>
      </c>
      <c r="P26" s="188">
        <v>0</v>
      </c>
      <c r="Q26" s="188">
        <f t="shared" si="12"/>
        <v>0</v>
      </c>
      <c r="R26" s="188"/>
      <c r="S26" s="188" t="s">
        <v>226</v>
      </c>
      <c r="T26" s="189" t="s">
        <v>189</v>
      </c>
      <c r="U26" s="160">
        <v>0</v>
      </c>
      <c r="V26" s="160">
        <f t="shared" si="13"/>
        <v>0</v>
      </c>
      <c r="W26" s="160"/>
      <c r="X26" s="160" t="s">
        <v>200</v>
      </c>
      <c r="Y26" s="151"/>
      <c r="Z26" s="151"/>
      <c r="AA26" s="151"/>
      <c r="AB26" s="151"/>
      <c r="AC26" s="151"/>
      <c r="AD26" s="151"/>
      <c r="AE26" s="151"/>
      <c r="AF26" s="151"/>
      <c r="AG26" s="151" t="s">
        <v>500</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2" t="s">
        <v>183</v>
      </c>
      <c r="B27" s="163" t="s">
        <v>136</v>
      </c>
      <c r="C27" s="176" t="s">
        <v>137</v>
      </c>
      <c r="D27" s="164"/>
      <c r="E27" s="165"/>
      <c r="F27" s="166"/>
      <c r="G27" s="166">
        <f>SUMIF(AG28:AG43,"&lt;&gt;NOR",G28:G43)</f>
        <v>0</v>
      </c>
      <c r="H27" s="166"/>
      <c r="I27" s="166">
        <f>SUM(I28:I43)</f>
        <v>0</v>
      </c>
      <c r="J27" s="166"/>
      <c r="K27" s="166">
        <f>SUM(K28:K43)</f>
        <v>0</v>
      </c>
      <c r="L27" s="166"/>
      <c r="M27" s="166">
        <f>SUM(M28:M43)</f>
        <v>0</v>
      </c>
      <c r="N27" s="166"/>
      <c r="O27" s="166">
        <f>SUM(O28:O43)</f>
        <v>0</v>
      </c>
      <c r="P27" s="166"/>
      <c r="Q27" s="166">
        <f>SUM(Q28:Q43)</f>
        <v>0</v>
      </c>
      <c r="R27" s="166"/>
      <c r="S27" s="166"/>
      <c r="T27" s="167"/>
      <c r="U27" s="161"/>
      <c r="V27" s="161">
        <f>SUM(V28:V43)</f>
        <v>0</v>
      </c>
      <c r="W27" s="161"/>
      <c r="X27" s="161"/>
      <c r="AG27" t="s">
        <v>184</v>
      </c>
    </row>
    <row r="28" spans="1:60" outlineLevel="1" x14ac:dyDescent="0.2">
      <c r="A28" s="183">
        <v>17</v>
      </c>
      <c r="B28" s="184" t="s">
        <v>529</v>
      </c>
      <c r="C28" s="191" t="s">
        <v>530</v>
      </c>
      <c r="D28" s="185" t="s">
        <v>531</v>
      </c>
      <c r="E28" s="186">
        <v>17</v>
      </c>
      <c r="F28" s="187"/>
      <c r="G28" s="188">
        <f>ROUND(E28*F28,2)</f>
        <v>0</v>
      </c>
      <c r="H28" s="187"/>
      <c r="I28" s="188">
        <f>ROUND(E28*H28,2)</f>
        <v>0</v>
      </c>
      <c r="J28" s="187"/>
      <c r="K28" s="188">
        <f>ROUND(E28*J28,2)</f>
        <v>0</v>
      </c>
      <c r="L28" s="188">
        <v>21</v>
      </c>
      <c r="M28" s="188">
        <f>G28*(1+L28/100)</f>
        <v>0</v>
      </c>
      <c r="N28" s="188">
        <v>0</v>
      </c>
      <c r="O28" s="188">
        <f>ROUND(E28*N28,2)</f>
        <v>0</v>
      </c>
      <c r="P28" s="188">
        <v>0</v>
      </c>
      <c r="Q28" s="188">
        <f>ROUND(E28*P28,2)</f>
        <v>0</v>
      </c>
      <c r="R28" s="188"/>
      <c r="S28" s="188" t="s">
        <v>226</v>
      </c>
      <c r="T28" s="189" t="s">
        <v>189</v>
      </c>
      <c r="U28" s="160">
        <v>0</v>
      </c>
      <c r="V28" s="160">
        <f>ROUND(E28*U28,2)</f>
        <v>0</v>
      </c>
      <c r="W28" s="160"/>
      <c r="X28" s="160" t="s">
        <v>200</v>
      </c>
      <c r="Y28" s="151"/>
      <c r="Z28" s="151"/>
      <c r="AA28" s="151"/>
      <c r="AB28" s="151"/>
      <c r="AC28" s="151"/>
      <c r="AD28" s="151"/>
      <c r="AE28" s="151"/>
      <c r="AF28" s="151"/>
      <c r="AG28" s="151" t="s">
        <v>500</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68">
        <v>18</v>
      </c>
      <c r="B29" s="169" t="s">
        <v>532</v>
      </c>
      <c r="C29" s="177" t="s">
        <v>533</v>
      </c>
      <c r="D29" s="170" t="s">
        <v>531</v>
      </c>
      <c r="E29" s="171">
        <v>17</v>
      </c>
      <c r="F29" s="172"/>
      <c r="G29" s="173">
        <f>ROUND(E29*F29,2)</f>
        <v>0</v>
      </c>
      <c r="H29" s="172"/>
      <c r="I29" s="173">
        <f>ROUND(E29*H29,2)</f>
        <v>0</v>
      </c>
      <c r="J29" s="172"/>
      <c r="K29" s="173">
        <f>ROUND(E29*J29,2)</f>
        <v>0</v>
      </c>
      <c r="L29" s="173">
        <v>21</v>
      </c>
      <c r="M29" s="173">
        <f>G29*(1+L29/100)</f>
        <v>0</v>
      </c>
      <c r="N29" s="173">
        <v>0</v>
      </c>
      <c r="O29" s="173">
        <f>ROUND(E29*N29,2)</f>
        <v>0</v>
      </c>
      <c r="P29" s="173">
        <v>0</v>
      </c>
      <c r="Q29" s="173">
        <f>ROUND(E29*P29,2)</f>
        <v>0</v>
      </c>
      <c r="R29" s="173"/>
      <c r="S29" s="173" t="s">
        <v>226</v>
      </c>
      <c r="T29" s="174" t="s">
        <v>189</v>
      </c>
      <c r="U29" s="160">
        <v>0</v>
      </c>
      <c r="V29" s="160">
        <f>ROUND(E29*U29,2)</f>
        <v>0</v>
      </c>
      <c r="W29" s="160"/>
      <c r="X29" s="160" t="s">
        <v>200</v>
      </c>
      <c r="Y29" s="151"/>
      <c r="Z29" s="151"/>
      <c r="AA29" s="151"/>
      <c r="AB29" s="151"/>
      <c r="AC29" s="151"/>
      <c r="AD29" s="151"/>
      <c r="AE29" s="151"/>
      <c r="AF29" s="151"/>
      <c r="AG29" s="151" t="s">
        <v>500</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ht="22.5" outlineLevel="1" x14ac:dyDescent="0.2">
      <c r="A30" s="158"/>
      <c r="B30" s="159"/>
      <c r="C30" s="190" t="s">
        <v>534</v>
      </c>
      <c r="D30" s="181"/>
      <c r="E30" s="182">
        <v>17</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83">
        <v>19</v>
      </c>
      <c r="B31" s="184" t="s">
        <v>535</v>
      </c>
      <c r="C31" s="191" t="s">
        <v>536</v>
      </c>
      <c r="D31" s="185" t="s">
        <v>531</v>
      </c>
      <c r="E31" s="186">
        <v>17</v>
      </c>
      <c r="F31" s="187"/>
      <c r="G31" s="188">
        <f>ROUND(E31*F31,2)</f>
        <v>0</v>
      </c>
      <c r="H31" s="187"/>
      <c r="I31" s="188">
        <f>ROUND(E31*H31,2)</f>
        <v>0</v>
      </c>
      <c r="J31" s="187"/>
      <c r="K31" s="188">
        <f>ROUND(E31*J31,2)</f>
        <v>0</v>
      </c>
      <c r="L31" s="188">
        <v>21</v>
      </c>
      <c r="M31" s="188">
        <f>G31*(1+L31/100)</f>
        <v>0</v>
      </c>
      <c r="N31" s="188">
        <v>0</v>
      </c>
      <c r="O31" s="188">
        <f>ROUND(E31*N31,2)</f>
        <v>0</v>
      </c>
      <c r="P31" s="188">
        <v>0</v>
      </c>
      <c r="Q31" s="188">
        <f>ROUND(E31*P31,2)</f>
        <v>0</v>
      </c>
      <c r="R31" s="188"/>
      <c r="S31" s="188" t="s">
        <v>226</v>
      </c>
      <c r="T31" s="189" t="s">
        <v>189</v>
      </c>
      <c r="U31" s="160">
        <v>0</v>
      </c>
      <c r="V31" s="160">
        <f>ROUND(E31*U31,2)</f>
        <v>0</v>
      </c>
      <c r="W31" s="160"/>
      <c r="X31" s="160" t="s">
        <v>200</v>
      </c>
      <c r="Y31" s="151"/>
      <c r="Z31" s="151"/>
      <c r="AA31" s="151"/>
      <c r="AB31" s="151"/>
      <c r="AC31" s="151"/>
      <c r="AD31" s="151"/>
      <c r="AE31" s="151"/>
      <c r="AF31" s="151"/>
      <c r="AG31" s="151" t="s">
        <v>500</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83">
        <v>20</v>
      </c>
      <c r="B32" s="184" t="s">
        <v>537</v>
      </c>
      <c r="C32" s="191" t="s">
        <v>538</v>
      </c>
      <c r="D32" s="185" t="s">
        <v>531</v>
      </c>
      <c r="E32" s="186">
        <v>1</v>
      </c>
      <c r="F32" s="187"/>
      <c r="G32" s="188">
        <f>ROUND(E32*F32,2)</f>
        <v>0</v>
      </c>
      <c r="H32" s="187"/>
      <c r="I32" s="188">
        <f>ROUND(E32*H32,2)</f>
        <v>0</v>
      </c>
      <c r="J32" s="187"/>
      <c r="K32" s="188">
        <f>ROUND(E32*J32,2)</f>
        <v>0</v>
      </c>
      <c r="L32" s="188">
        <v>21</v>
      </c>
      <c r="M32" s="188">
        <f>G32*(1+L32/100)</f>
        <v>0</v>
      </c>
      <c r="N32" s="188">
        <v>0</v>
      </c>
      <c r="O32" s="188">
        <f>ROUND(E32*N32,2)</f>
        <v>0</v>
      </c>
      <c r="P32" s="188">
        <v>0</v>
      </c>
      <c r="Q32" s="188">
        <f>ROUND(E32*P32,2)</f>
        <v>0</v>
      </c>
      <c r="R32" s="188"/>
      <c r="S32" s="188" t="s">
        <v>226</v>
      </c>
      <c r="T32" s="189" t="s">
        <v>189</v>
      </c>
      <c r="U32" s="160">
        <v>0</v>
      </c>
      <c r="V32" s="160">
        <f>ROUND(E32*U32,2)</f>
        <v>0</v>
      </c>
      <c r="W32" s="160"/>
      <c r="X32" s="160" t="s">
        <v>200</v>
      </c>
      <c r="Y32" s="151"/>
      <c r="Z32" s="151"/>
      <c r="AA32" s="151"/>
      <c r="AB32" s="151"/>
      <c r="AC32" s="151"/>
      <c r="AD32" s="151"/>
      <c r="AE32" s="151"/>
      <c r="AF32" s="151"/>
      <c r="AG32" s="151" t="s">
        <v>500</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ht="22.5" outlineLevel="1" x14ac:dyDescent="0.2">
      <c r="A33" s="183">
        <v>21</v>
      </c>
      <c r="B33" s="184" t="s">
        <v>539</v>
      </c>
      <c r="C33" s="191" t="s">
        <v>540</v>
      </c>
      <c r="D33" s="185" t="s">
        <v>513</v>
      </c>
      <c r="E33" s="186">
        <v>1</v>
      </c>
      <c r="F33" s="187"/>
      <c r="G33" s="188">
        <f>ROUND(E33*F33,2)</f>
        <v>0</v>
      </c>
      <c r="H33" s="187"/>
      <c r="I33" s="188">
        <f>ROUND(E33*H33,2)</f>
        <v>0</v>
      </c>
      <c r="J33" s="187"/>
      <c r="K33" s="188">
        <f>ROUND(E33*J33,2)</f>
        <v>0</v>
      </c>
      <c r="L33" s="188">
        <v>21</v>
      </c>
      <c r="M33" s="188">
        <f>G33*(1+L33/100)</f>
        <v>0</v>
      </c>
      <c r="N33" s="188">
        <v>0</v>
      </c>
      <c r="O33" s="188">
        <f>ROUND(E33*N33,2)</f>
        <v>0</v>
      </c>
      <c r="P33" s="188">
        <v>0</v>
      </c>
      <c r="Q33" s="188">
        <f>ROUND(E33*P33,2)</f>
        <v>0</v>
      </c>
      <c r="R33" s="188"/>
      <c r="S33" s="188" t="s">
        <v>226</v>
      </c>
      <c r="T33" s="189" t="s">
        <v>189</v>
      </c>
      <c r="U33" s="160">
        <v>0</v>
      </c>
      <c r="V33" s="160">
        <f>ROUND(E33*U33,2)</f>
        <v>0</v>
      </c>
      <c r="W33" s="160"/>
      <c r="X33" s="160" t="s">
        <v>200</v>
      </c>
      <c r="Y33" s="151"/>
      <c r="Z33" s="151"/>
      <c r="AA33" s="151"/>
      <c r="AB33" s="151"/>
      <c r="AC33" s="151"/>
      <c r="AD33" s="151"/>
      <c r="AE33" s="151"/>
      <c r="AF33" s="151"/>
      <c r="AG33" s="151" t="s">
        <v>500</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83">
        <v>22</v>
      </c>
      <c r="B34" s="184" t="s">
        <v>541</v>
      </c>
      <c r="C34" s="191" t="s">
        <v>542</v>
      </c>
      <c r="D34" s="185" t="s">
        <v>531</v>
      </c>
      <c r="E34" s="186">
        <v>13</v>
      </c>
      <c r="F34" s="187"/>
      <c r="G34" s="188">
        <f>ROUND(E34*F34,2)</f>
        <v>0</v>
      </c>
      <c r="H34" s="187"/>
      <c r="I34" s="188">
        <f>ROUND(E34*H34,2)</f>
        <v>0</v>
      </c>
      <c r="J34" s="187"/>
      <c r="K34" s="188">
        <f>ROUND(E34*J34,2)</f>
        <v>0</v>
      </c>
      <c r="L34" s="188">
        <v>21</v>
      </c>
      <c r="M34" s="188">
        <f>G34*(1+L34/100)</f>
        <v>0</v>
      </c>
      <c r="N34" s="188">
        <v>0</v>
      </c>
      <c r="O34" s="188">
        <f>ROUND(E34*N34,2)</f>
        <v>0</v>
      </c>
      <c r="P34" s="188">
        <v>0</v>
      </c>
      <c r="Q34" s="188">
        <f>ROUND(E34*P34,2)</f>
        <v>0</v>
      </c>
      <c r="R34" s="188"/>
      <c r="S34" s="188" t="s">
        <v>226</v>
      </c>
      <c r="T34" s="189" t="s">
        <v>189</v>
      </c>
      <c r="U34" s="160">
        <v>0</v>
      </c>
      <c r="V34" s="160">
        <f>ROUND(E34*U34,2)</f>
        <v>0</v>
      </c>
      <c r="W34" s="160"/>
      <c r="X34" s="160" t="s">
        <v>200</v>
      </c>
      <c r="Y34" s="151"/>
      <c r="Z34" s="151"/>
      <c r="AA34" s="151"/>
      <c r="AB34" s="151"/>
      <c r="AC34" s="151"/>
      <c r="AD34" s="151"/>
      <c r="AE34" s="151"/>
      <c r="AF34" s="151"/>
      <c r="AG34" s="151" t="s">
        <v>500</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ht="22.5" outlineLevel="1" x14ac:dyDescent="0.2">
      <c r="A35" s="168">
        <v>23</v>
      </c>
      <c r="B35" s="169" t="s">
        <v>543</v>
      </c>
      <c r="C35" s="177" t="s">
        <v>544</v>
      </c>
      <c r="D35" s="170" t="s">
        <v>531</v>
      </c>
      <c r="E35" s="171">
        <v>7</v>
      </c>
      <c r="F35" s="172"/>
      <c r="G35" s="173">
        <f>ROUND(E35*F35,2)</f>
        <v>0</v>
      </c>
      <c r="H35" s="172"/>
      <c r="I35" s="173">
        <f>ROUND(E35*H35,2)</f>
        <v>0</v>
      </c>
      <c r="J35" s="172"/>
      <c r="K35" s="173">
        <f>ROUND(E35*J35,2)</f>
        <v>0</v>
      </c>
      <c r="L35" s="173">
        <v>21</v>
      </c>
      <c r="M35" s="173">
        <f>G35*(1+L35/100)</f>
        <v>0</v>
      </c>
      <c r="N35" s="173">
        <v>0</v>
      </c>
      <c r="O35" s="173">
        <f>ROUND(E35*N35,2)</f>
        <v>0</v>
      </c>
      <c r="P35" s="173">
        <v>0</v>
      </c>
      <c r="Q35" s="173">
        <f>ROUND(E35*P35,2)</f>
        <v>0</v>
      </c>
      <c r="R35" s="173"/>
      <c r="S35" s="173" t="s">
        <v>226</v>
      </c>
      <c r="T35" s="174" t="s">
        <v>189</v>
      </c>
      <c r="U35" s="160">
        <v>0</v>
      </c>
      <c r="V35" s="160">
        <f>ROUND(E35*U35,2)</f>
        <v>0</v>
      </c>
      <c r="W35" s="160"/>
      <c r="X35" s="160" t="s">
        <v>200</v>
      </c>
      <c r="Y35" s="151"/>
      <c r="Z35" s="151"/>
      <c r="AA35" s="151"/>
      <c r="AB35" s="151"/>
      <c r="AC35" s="151"/>
      <c r="AD35" s="151"/>
      <c r="AE35" s="151"/>
      <c r="AF35" s="151"/>
      <c r="AG35" s="151" t="s">
        <v>500</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ht="22.5" outlineLevel="1" x14ac:dyDescent="0.2">
      <c r="A36" s="158"/>
      <c r="B36" s="159"/>
      <c r="C36" s="190" t="s">
        <v>545</v>
      </c>
      <c r="D36" s="181"/>
      <c r="E36" s="182">
        <v>7</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ht="22.5" outlineLevel="1" x14ac:dyDescent="0.2">
      <c r="A37" s="183">
        <v>24</v>
      </c>
      <c r="B37" s="184" t="s">
        <v>546</v>
      </c>
      <c r="C37" s="191" t="s">
        <v>547</v>
      </c>
      <c r="D37" s="185" t="s">
        <v>246</v>
      </c>
      <c r="E37" s="186">
        <v>7</v>
      </c>
      <c r="F37" s="187"/>
      <c r="G37" s="188">
        <f t="shared" ref="G37:G43" si="14">ROUND(E37*F37,2)</f>
        <v>0</v>
      </c>
      <c r="H37" s="187"/>
      <c r="I37" s="188">
        <f t="shared" ref="I37:I43" si="15">ROUND(E37*H37,2)</f>
        <v>0</v>
      </c>
      <c r="J37" s="187"/>
      <c r="K37" s="188">
        <f t="shared" ref="K37:K43" si="16">ROUND(E37*J37,2)</f>
        <v>0</v>
      </c>
      <c r="L37" s="188">
        <v>21</v>
      </c>
      <c r="M37" s="188">
        <f t="shared" ref="M37:M43" si="17">G37*(1+L37/100)</f>
        <v>0</v>
      </c>
      <c r="N37" s="188">
        <v>0</v>
      </c>
      <c r="O37" s="188">
        <f t="shared" ref="O37:O43" si="18">ROUND(E37*N37,2)</f>
        <v>0</v>
      </c>
      <c r="P37" s="188">
        <v>0</v>
      </c>
      <c r="Q37" s="188">
        <f t="shared" ref="Q37:Q43" si="19">ROUND(E37*P37,2)</f>
        <v>0</v>
      </c>
      <c r="R37" s="188"/>
      <c r="S37" s="188" t="s">
        <v>226</v>
      </c>
      <c r="T37" s="189" t="s">
        <v>189</v>
      </c>
      <c r="U37" s="160">
        <v>0</v>
      </c>
      <c r="V37" s="160">
        <f t="shared" ref="V37:V43" si="20">ROUND(E37*U37,2)</f>
        <v>0</v>
      </c>
      <c r="W37" s="160"/>
      <c r="X37" s="160" t="s">
        <v>200</v>
      </c>
      <c r="Y37" s="151"/>
      <c r="Z37" s="151"/>
      <c r="AA37" s="151"/>
      <c r="AB37" s="151"/>
      <c r="AC37" s="151"/>
      <c r="AD37" s="151"/>
      <c r="AE37" s="151"/>
      <c r="AF37" s="151"/>
      <c r="AG37" s="151" t="s">
        <v>500</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83">
        <v>25</v>
      </c>
      <c r="B38" s="184" t="s">
        <v>548</v>
      </c>
      <c r="C38" s="191" t="s">
        <v>549</v>
      </c>
      <c r="D38" s="185" t="s">
        <v>246</v>
      </c>
      <c r="E38" s="186">
        <v>17</v>
      </c>
      <c r="F38" s="187"/>
      <c r="G38" s="188">
        <f t="shared" si="14"/>
        <v>0</v>
      </c>
      <c r="H38" s="187"/>
      <c r="I38" s="188">
        <f t="shared" si="15"/>
        <v>0</v>
      </c>
      <c r="J38" s="187"/>
      <c r="K38" s="188">
        <f t="shared" si="16"/>
        <v>0</v>
      </c>
      <c r="L38" s="188">
        <v>21</v>
      </c>
      <c r="M38" s="188">
        <f t="shared" si="17"/>
        <v>0</v>
      </c>
      <c r="N38" s="188">
        <v>0</v>
      </c>
      <c r="O38" s="188">
        <f t="shared" si="18"/>
        <v>0</v>
      </c>
      <c r="P38" s="188">
        <v>0</v>
      </c>
      <c r="Q38" s="188">
        <f t="shared" si="19"/>
        <v>0</v>
      </c>
      <c r="R38" s="188"/>
      <c r="S38" s="188" t="s">
        <v>226</v>
      </c>
      <c r="T38" s="189" t="s">
        <v>189</v>
      </c>
      <c r="U38" s="160">
        <v>0</v>
      </c>
      <c r="V38" s="160">
        <f t="shared" si="20"/>
        <v>0</v>
      </c>
      <c r="W38" s="160"/>
      <c r="X38" s="160" t="s">
        <v>200</v>
      </c>
      <c r="Y38" s="151"/>
      <c r="Z38" s="151"/>
      <c r="AA38" s="151"/>
      <c r="AB38" s="151"/>
      <c r="AC38" s="151"/>
      <c r="AD38" s="151"/>
      <c r="AE38" s="151"/>
      <c r="AF38" s="151"/>
      <c r="AG38" s="151" t="s">
        <v>500</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ht="22.5" outlineLevel="1" x14ac:dyDescent="0.2">
      <c r="A39" s="183">
        <v>26</v>
      </c>
      <c r="B39" s="184" t="s">
        <v>550</v>
      </c>
      <c r="C39" s="191" t="s">
        <v>551</v>
      </c>
      <c r="D39" s="185" t="s">
        <v>246</v>
      </c>
      <c r="E39" s="186">
        <v>1</v>
      </c>
      <c r="F39" s="187"/>
      <c r="G39" s="188">
        <f t="shared" si="14"/>
        <v>0</v>
      </c>
      <c r="H39" s="187"/>
      <c r="I39" s="188">
        <f t="shared" si="15"/>
        <v>0</v>
      </c>
      <c r="J39" s="187"/>
      <c r="K39" s="188">
        <f t="shared" si="16"/>
        <v>0</v>
      </c>
      <c r="L39" s="188">
        <v>21</v>
      </c>
      <c r="M39" s="188">
        <f t="shared" si="17"/>
        <v>0</v>
      </c>
      <c r="N39" s="188">
        <v>0</v>
      </c>
      <c r="O39" s="188">
        <f t="shared" si="18"/>
        <v>0</v>
      </c>
      <c r="P39" s="188">
        <v>0</v>
      </c>
      <c r="Q39" s="188">
        <f t="shared" si="19"/>
        <v>0</v>
      </c>
      <c r="R39" s="188"/>
      <c r="S39" s="188" t="s">
        <v>226</v>
      </c>
      <c r="T39" s="189" t="s">
        <v>189</v>
      </c>
      <c r="U39" s="160">
        <v>0</v>
      </c>
      <c r="V39" s="160">
        <f t="shared" si="20"/>
        <v>0</v>
      </c>
      <c r="W39" s="160"/>
      <c r="X39" s="160" t="s">
        <v>200</v>
      </c>
      <c r="Y39" s="151"/>
      <c r="Z39" s="151"/>
      <c r="AA39" s="151"/>
      <c r="AB39" s="151"/>
      <c r="AC39" s="151"/>
      <c r="AD39" s="151"/>
      <c r="AE39" s="151"/>
      <c r="AF39" s="151"/>
      <c r="AG39" s="151" t="s">
        <v>500</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83">
        <v>27</v>
      </c>
      <c r="B40" s="184" t="s">
        <v>552</v>
      </c>
      <c r="C40" s="191" t="s">
        <v>553</v>
      </c>
      <c r="D40" s="185" t="s">
        <v>246</v>
      </c>
      <c r="E40" s="186">
        <v>3</v>
      </c>
      <c r="F40" s="187"/>
      <c r="G40" s="188">
        <f t="shared" si="14"/>
        <v>0</v>
      </c>
      <c r="H40" s="187"/>
      <c r="I40" s="188">
        <f t="shared" si="15"/>
        <v>0</v>
      </c>
      <c r="J40" s="187"/>
      <c r="K40" s="188">
        <f t="shared" si="16"/>
        <v>0</v>
      </c>
      <c r="L40" s="188">
        <v>21</v>
      </c>
      <c r="M40" s="188">
        <f t="shared" si="17"/>
        <v>0</v>
      </c>
      <c r="N40" s="188">
        <v>0</v>
      </c>
      <c r="O40" s="188">
        <f t="shared" si="18"/>
        <v>0</v>
      </c>
      <c r="P40" s="188">
        <v>0</v>
      </c>
      <c r="Q40" s="188">
        <f t="shared" si="19"/>
        <v>0</v>
      </c>
      <c r="R40" s="188"/>
      <c r="S40" s="188" t="s">
        <v>226</v>
      </c>
      <c r="T40" s="189" t="s">
        <v>189</v>
      </c>
      <c r="U40" s="160">
        <v>0</v>
      </c>
      <c r="V40" s="160">
        <f t="shared" si="20"/>
        <v>0</v>
      </c>
      <c r="W40" s="160"/>
      <c r="X40" s="160" t="s">
        <v>200</v>
      </c>
      <c r="Y40" s="151"/>
      <c r="Z40" s="151"/>
      <c r="AA40" s="151"/>
      <c r="AB40" s="151"/>
      <c r="AC40" s="151"/>
      <c r="AD40" s="151"/>
      <c r="AE40" s="151"/>
      <c r="AF40" s="151"/>
      <c r="AG40" s="151" t="s">
        <v>500</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ht="22.5" outlineLevel="1" x14ac:dyDescent="0.2">
      <c r="A41" s="183">
        <v>28</v>
      </c>
      <c r="B41" s="184" t="s">
        <v>554</v>
      </c>
      <c r="C41" s="191" t="s">
        <v>555</v>
      </c>
      <c r="D41" s="185" t="s">
        <v>246</v>
      </c>
      <c r="E41" s="186">
        <v>17</v>
      </c>
      <c r="F41" s="187"/>
      <c r="G41" s="188">
        <f t="shared" si="14"/>
        <v>0</v>
      </c>
      <c r="H41" s="187"/>
      <c r="I41" s="188">
        <f t="shared" si="15"/>
        <v>0</v>
      </c>
      <c r="J41" s="187"/>
      <c r="K41" s="188">
        <f t="shared" si="16"/>
        <v>0</v>
      </c>
      <c r="L41" s="188">
        <v>21</v>
      </c>
      <c r="M41" s="188">
        <f t="shared" si="17"/>
        <v>0</v>
      </c>
      <c r="N41" s="188">
        <v>0</v>
      </c>
      <c r="O41" s="188">
        <f t="shared" si="18"/>
        <v>0</v>
      </c>
      <c r="P41" s="188">
        <v>0</v>
      </c>
      <c r="Q41" s="188">
        <f t="shared" si="19"/>
        <v>0</v>
      </c>
      <c r="R41" s="188"/>
      <c r="S41" s="188" t="s">
        <v>226</v>
      </c>
      <c r="T41" s="189" t="s">
        <v>189</v>
      </c>
      <c r="U41" s="160">
        <v>0</v>
      </c>
      <c r="V41" s="160">
        <f t="shared" si="20"/>
        <v>0</v>
      </c>
      <c r="W41" s="160"/>
      <c r="X41" s="160" t="s">
        <v>200</v>
      </c>
      <c r="Y41" s="151"/>
      <c r="Z41" s="151"/>
      <c r="AA41" s="151"/>
      <c r="AB41" s="151"/>
      <c r="AC41" s="151"/>
      <c r="AD41" s="151"/>
      <c r="AE41" s="151"/>
      <c r="AF41" s="151"/>
      <c r="AG41" s="151" t="s">
        <v>500</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ht="22.5" outlineLevel="1" x14ac:dyDescent="0.2">
      <c r="A42" s="183">
        <v>29</v>
      </c>
      <c r="B42" s="184" t="s">
        <v>556</v>
      </c>
      <c r="C42" s="191" t="s">
        <v>557</v>
      </c>
      <c r="D42" s="185" t="s">
        <v>246</v>
      </c>
      <c r="E42" s="186">
        <v>4</v>
      </c>
      <c r="F42" s="187"/>
      <c r="G42" s="188">
        <f t="shared" si="14"/>
        <v>0</v>
      </c>
      <c r="H42" s="187"/>
      <c r="I42" s="188">
        <f t="shared" si="15"/>
        <v>0</v>
      </c>
      <c r="J42" s="187"/>
      <c r="K42" s="188">
        <f t="shared" si="16"/>
        <v>0</v>
      </c>
      <c r="L42" s="188">
        <v>21</v>
      </c>
      <c r="M42" s="188">
        <f t="shared" si="17"/>
        <v>0</v>
      </c>
      <c r="N42" s="188">
        <v>0</v>
      </c>
      <c r="O42" s="188">
        <f t="shared" si="18"/>
        <v>0</v>
      </c>
      <c r="P42" s="188">
        <v>0</v>
      </c>
      <c r="Q42" s="188">
        <f t="shared" si="19"/>
        <v>0</v>
      </c>
      <c r="R42" s="188"/>
      <c r="S42" s="188" t="s">
        <v>226</v>
      </c>
      <c r="T42" s="189" t="s">
        <v>189</v>
      </c>
      <c r="U42" s="160">
        <v>0</v>
      </c>
      <c r="V42" s="160">
        <f t="shared" si="20"/>
        <v>0</v>
      </c>
      <c r="W42" s="160"/>
      <c r="X42" s="160" t="s">
        <v>200</v>
      </c>
      <c r="Y42" s="151"/>
      <c r="Z42" s="151"/>
      <c r="AA42" s="151"/>
      <c r="AB42" s="151"/>
      <c r="AC42" s="151"/>
      <c r="AD42" s="151"/>
      <c r="AE42" s="151"/>
      <c r="AF42" s="151"/>
      <c r="AG42" s="151" t="s">
        <v>500</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ht="22.5" outlineLevel="1" x14ac:dyDescent="0.2">
      <c r="A43" s="183">
        <v>30</v>
      </c>
      <c r="B43" s="184" t="s">
        <v>558</v>
      </c>
      <c r="C43" s="191" t="s">
        <v>559</v>
      </c>
      <c r="D43" s="185" t="s">
        <v>338</v>
      </c>
      <c r="E43" s="186">
        <v>0.30599999999999999</v>
      </c>
      <c r="F43" s="187"/>
      <c r="G43" s="188">
        <f t="shared" si="14"/>
        <v>0</v>
      </c>
      <c r="H43" s="187"/>
      <c r="I43" s="188">
        <f t="shared" si="15"/>
        <v>0</v>
      </c>
      <c r="J43" s="187"/>
      <c r="K43" s="188">
        <f t="shared" si="16"/>
        <v>0</v>
      </c>
      <c r="L43" s="188">
        <v>21</v>
      </c>
      <c r="M43" s="188">
        <f t="shared" si="17"/>
        <v>0</v>
      </c>
      <c r="N43" s="188">
        <v>0</v>
      </c>
      <c r="O43" s="188">
        <f t="shared" si="18"/>
        <v>0</v>
      </c>
      <c r="P43" s="188">
        <v>0</v>
      </c>
      <c r="Q43" s="188">
        <f t="shared" si="19"/>
        <v>0</v>
      </c>
      <c r="R43" s="188"/>
      <c r="S43" s="188" t="s">
        <v>226</v>
      </c>
      <c r="T43" s="189" t="s">
        <v>189</v>
      </c>
      <c r="U43" s="160">
        <v>0</v>
      </c>
      <c r="V43" s="160">
        <f t="shared" si="20"/>
        <v>0</v>
      </c>
      <c r="W43" s="160"/>
      <c r="X43" s="160" t="s">
        <v>200</v>
      </c>
      <c r="Y43" s="151"/>
      <c r="Z43" s="151"/>
      <c r="AA43" s="151"/>
      <c r="AB43" s="151"/>
      <c r="AC43" s="151"/>
      <c r="AD43" s="151"/>
      <c r="AE43" s="151"/>
      <c r="AF43" s="151"/>
      <c r="AG43" s="151" t="s">
        <v>500</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x14ac:dyDescent="0.2">
      <c r="A44" s="162" t="s">
        <v>183</v>
      </c>
      <c r="B44" s="163" t="s">
        <v>155</v>
      </c>
      <c r="C44" s="176" t="s">
        <v>29</v>
      </c>
      <c r="D44" s="164"/>
      <c r="E44" s="165"/>
      <c r="F44" s="166"/>
      <c r="G44" s="166">
        <f>SUMIF(AG45:AG45,"&lt;&gt;NOR",G45:G45)</f>
        <v>0</v>
      </c>
      <c r="H44" s="166"/>
      <c r="I44" s="166">
        <f>SUM(I45:I45)</f>
        <v>0</v>
      </c>
      <c r="J44" s="166"/>
      <c r="K44" s="166">
        <f>SUM(K45:K45)</f>
        <v>0</v>
      </c>
      <c r="L44" s="166"/>
      <c r="M44" s="166">
        <f>SUM(M45:M45)</f>
        <v>0</v>
      </c>
      <c r="N44" s="166"/>
      <c r="O44" s="166">
        <f>SUM(O45:O45)</f>
        <v>0</v>
      </c>
      <c r="P44" s="166"/>
      <c r="Q44" s="166">
        <f>SUM(Q45:Q45)</f>
        <v>0</v>
      </c>
      <c r="R44" s="166"/>
      <c r="S44" s="166"/>
      <c r="T44" s="167"/>
      <c r="U44" s="161"/>
      <c r="V44" s="161">
        <f>SUM(V45:V45)</f>
        <v>0</v>
      </c>
      <c r="W44" s="161"/>
      <c r="X44" s="161"/>
      <c r="AG44" t="s">
        <v>184</v>
      </c>
    </row>
    <row r="45" spans="1:60" outlineLevel="1" x14ac:dyDescent="0.2">
      <c r="A45" s="168">
        <v>31</v>
      </c>
      <c r="B45" s="169" t="s">
        <v>560</v>
      </c>
      <c r="C45" s="177" t="s">
        <v>561</v>
      </c>
      <c r="D45" s="170" t="s">
        <v>562</v>
      </c>
      <c r="E45" s="171">
        <v>1</v>
      </c>
      <c r="F45" s="172"/>
      <c r="G45" s="173">
        <f>ROUND(E45*F45,2)</f>
        <v>0</v>
      </c>
      <c r="H45" s="172"/>
      <c r="I45" s="173">
        <f>ROUND(E45*H45,2)</f>
        <v>0</v>
      </c>
      <c r="J45" s="172"/>
      <c r="K45" s="173">
        <f>ROUND(E45*J45,2)</f>
        <v>0</v>
      </c>
      <c r="L45" s="173">
        <v>21</v>
      </c>
      <c r="M45" s="173">
        <f>G45*(1+L45/100)</f>
        <v>0</v>
      </c>
      <c r="N45" s="173">
        <v>0</v>
      </c>
      <c r="O45" s="173">
        <f>ROUND(E45*N45,2)</f>
        <v>0</v>
      </c>
      <c r="P45" s="173">
        <v>0</v>
      </c>
      <c r="Q45" s="173">
        <f>ROUND(E45*P45,2)</f>
        <v>0</v>
      </c>
      <c r="R45" s="173"/>
      <c r="S45" s="173" t="s">
        <v>226</v>
      </c>
      <c r="T45" s="174" t="s">
        <v>189</v>
      </c>
      <c r="U45" s="160">
        <v>0</v>
      </c>
      <c r="V45" s="160">
        <f>ROUND(E45*U45,2)</f>
        <v>0</v>
      </c>
      <c r="W45" s="160"/>
      <c r="X45" s="160" t="s">
        <v>55</v>
      </c>
      <c r="Y45" s="151"/>
      <c r="Z45" s="151"/>
      <c r="AA45" s="151"/>
      <c r="AB45" s="151"/>
      <c r="AC45" s="151"/>
      <c r="AD45" s="151"/>
      <c r="AE45" s="151"/>
      <c r="AF45" s="151"/>
      <c r="AG45" s="151" t="s">
        <v>190</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x14ac:dyDescent="0.2">
      <c r="A46" s="5"/>
      <c r="B46" s="6"/>
      <c r="C46" s="178"/>
      <c r="D46" s="8"/>
      <c r="E46" s="5"/>
      <c r="F46" s="5"/>
      <c r="G46" s="5"/>
      <c r="H46" s="5"/>
      <c r="I46" s="5"/>
      <c r="J46" s="5"/>
      <c r="K46" s="5"/>
      <c r="L46" s="5"/>
      <c r="M46" s="5"/>
      <c r="N46" s="5"/>
      <c r="O46" s="5"/>
      <c r="P46" s="5"/>
      <c r="Q46" s="5"/>
      <c r="R46" s="5"/>
      <c r="S46" s="5"/>
      <c r="T46" s="5"/>
      <c r="U46" s="5"/>
      <c r="V46" s="5"/>
      <c r="W46" s="5"/>
      <c r="X46" s="5"/>
      <c r="AE46">
        <v>15</v>
      </c>
      <c r="AF46">
        <v>21</v>
      </c>
    </row>
    <row r="47" spans="1:60" x14ac:dyDescent="0.2">
      <c r="A47" s="154"/>
      <c r="B47" s="155" t="s">
        <v>31</v>
      </c>
      <c r="C47" s="179"/>
      <c r="D47" s="156"/>
      <c r="E47" s="157"/>
      <c r="F47" s="157"/>
      <c r="G47" s="175">
        <f>G8+G10+G20+G27+G44</f>
        <v>0</v>
      </c>
      <c r="H47" s="5"/>
      <c r="I47" s="5"/>
      <c r="J47" s="5"/>
      <c r="K47" s="5"/>
      <c r="L47" s="5"/>
      <c r="M47" s="5"/>
      <c r="N47" s="5"/>
      <c r="O47" s="5"/>
      <c r="P47" s="5"/>
      <c r="Q47" s="5"/>
      <c r="R47" s="5"/>
      <c r="S47" s="5"/>
      <c r="T47" s="5"/>
      <c r="U47" s="5"/>
      <c r="V47" s="5"/>
      <c r="W47" s="5"/>
      <c r="X47" s="5"/>
      <c r="AE47">
        <f>SUMIF(L7:L45,AE46,G7:G45)</f>
        <v>0</v>
      </c>
      <c r="AF47">
        <f>SUMIF(L7:L45,AF46,G7:G45)</f>
        <v>0</v>
      </c>
      <c r="AG47" t="s">
        <v>193</v>
      </c>
    </row>
    <row r="48" spans="1:60" x14ac:dyDescent="0.2">
      <c r="A48" s="5"/>
      <c r="B48" s="6"/>
      <c r="C48" s="178"/>
      <c r="D48" s="8"/>
      <c r="E48" s="5"/>
      <c r="F48" s="5"/>
      <c r="G48" s="5"/>
      <c r="H48" s="5"/>
      <c r="I48" s="5"/>
      <c r="J48" s="5"/>
      <c r="K48" s="5"/>
      <c r="L48" s="5"/>
      <c r="M48" s="5"/>
      <c r="N48" s="5"/>
      <c r="O48" s="5"/>
      <c r="P48" s="5"/>
      <c r="Q48" s="5"/>
      <c r="R48" s="5"/>
      <c r="S48" s="5"/>
      <c r="T48" s="5"/>
      <c r="U48" s="5"/>
      <c r="V48" s="5"/>
      <c r="W48" s="5"/>
      <c r="X48" s="5"/>
    </row>
    <row r="49" spans="1:33" x14ac:dyDescent="0.2">
      <c r="A49" s="5"/>
      <c r="B49" s="6"/>
      <c r="C49" s="178"/>
      <c r="D49" s="8"/>
      <c r="E49" s="5"/>
      <c r="F49" s="5"/>
      <c r="G49" s="5"/>
      <c r="H49" s="5"/>
      <c r="I49" s="5"/>
      <c r="J49" s="5"/>
      <c r="K49" s="5"/>
      <c r="L49" s="5"/>
      <c r="M49" s="5"/>
      <c r="N49" s="5"/>
      <c r="O49" s="5"/>
      <c r="P49" s="5"/>
      <c r="Q49" s="5"/>
      <c r="R49" s="5"/>
      <c r="S49" s="5"/>
      <c r="T49" s="5"/>
      <c r="U49" s="5"/>
      <c r="V49" s="5"/>
      <c r="W49" s="5"/>
      <c r="X49" s="5"/>
    </row>
    <row r="50" spans="1:33" x14ac:dyDescent="0.2">
      <c r="A50" s="250" t="s">
        <v>194</v>
      </c>
      <c r="B50" s="250"/>
      <c r="C50" s="251"/>
      <c r="D50" s="8"/>
      <c r="E50" s="5"/>
      <c r="F50" s="5"/>
      <c r="G50" s="5"/>
      <c r="H50" s="5"/>
      <c r="I50" s="5"/>
      <c r="J50" s="5"/>
      <c r="K50" s="5"/>
      <c r="L50" s="5"/>
      <c r="M50" s="5"/>
      <c r="N50" s="5"/>
      <c r="O50" s="5"/>
      <c r="P50" s="5"/>
      <c r="Q50" s="5"/>
      <c r="R50" s="5"/>
      <c r="S50" s="5"/>
      <c r="T50" s="5"/>
      <c r="U50" s="5"/>
      <c r="V50" s="5"/>
      <c r="W50" s="5"/>
      <c r="X50" s="5"/>
    </row>
    <row r="51" spans="1:33" x14ac:dyDescent="0.2">
      <c r="A51" s="252"/>
      <c r="B51" s="253"/>
      <c r="C51" s="254"/>
      <c r="D51" s="253"/>
      <c r="E51" s="253"/>
      <c r="F51" s="253"/>
      <c r="G51" s="255"/>
      <c r="H51" s="5"/>
      <c r="I51" s="5"/>
      <c r="J51" s="5"/>
      <c r="K51" s="5"/>
      <c r="L51" s="5"/>
      <c r="M51" s="5"/>
      <c r="N51" s="5"/>
      <c r="O51" s="5"/>
      <c r="P51" s="5"/>
      <c r="Q51" s="5"/>
      <c r="R51" s="5"/>
      <c r="S51" s="5"/>
      <c r="T51" s="5"/>
      <c r="U51" s="5"/>
      <c r="V51" s="5"/>
      <c r="W51" s="5"/>
      <c r="X51" s="5"/>
      <c r="AG51" t="s">
        <v>195</v>
      </c>
    </row>
    <row r="52" spans="1:33" x14ac:dyDescent="0.2">
      <c r="A52" s="256"/>
      <c r="B52" s="257"/>
      <c r="C52" s="258"/>
      <c r="D52" s="257"/>
      <c r="E52" s="257"/>
      <c r="F52" s="257"/>
      <c r="G52" s="259"/>
      <c r="H52" s="5"/>
      <c r="I52" s="5"/>
      <c r="J52" s="5"/>
      <c r="K52" s="5"/>
      <c r="L52" s="5"/>
      <c r="M52" s="5"/>
      <c r="N52" s="5"/>
      <c r="O52" s="5"/>
      <c r="P52" s="5"/>
      <c r="Q52" s="5"/>
      <c r="R52" s="5"/>
      <c r="S52" s="5"/>
      <c r="T52" s="5"/>
      <c r="U52" s="5"/>
      <c r="V52" s="5"/>
      <c r="W52" s="5"/>
      <c r="X52" s="5"/>
    </row>
    <row r="53" spans="1:33" x14ac:dyDescent="0.2">
      <c r="A53" s="256"/>
      <c r="B53" s="257"/>
      <c r="C53" s="258"/>
      <c r="D53" s="257"/>
      <c r="E53" s="257"/>
      <c r="F53" s="257"/>
      <c r="G53" s="259"/>
      <c r="H53" s="5"/>
      <c r="I53" s="5"/>
      <c r="J53" s="5"/>
      <c r="K53" s="5"/>
      <c r="L53" s="5"/>
      <c r="M53" s="5"/>
      <c r="N53" s="5"/>
      <c r="O53" s="5"/>
      <c r="P53" s="5"/>
      <c r="Q53" s="5"/>
      <c r="R53" s="5"/>
      <c r="S53" s="5"/>
      <c r="T53" s="5"/>
      <c r="U53" s="5"/>
      <c r="V53" s="5"/>
      <c r="W53" s="5"/>
      <c r="X53" s="5"/>
    </row>
    <row r="54" spans="1:33" x14ac:dyDescent="0.2">
      <c r="A54" s="256"/>
      <c r="B54" s="257"/>
      <c r="C54" s="258"/>
      <c r="D54" s="257"/>
      <c r="E54" s="257"/>
      <c r="F54" s="257"/>
      <c r="G54" s="259"/>
      <c r="H54" s="5"/>
      <c r="I54" s="5"/>
      <c r="J54" s="5"/>
      <c r="K54" s="5"/>
      <c r="L54" s="5"/>
      <c r="M54" s="5"/>
      <c r="N54" s="5"/>
      <c r="O54" s="5"/>
      <c r="P54" s="5"/>
      <c r="Q54" s="5"/>
      <c r="R54" s="5"/>
      <c r="S54" s="5"/>
      <c r="T54" s="5"/>
      <c r="U54" s="5"/>
      <c r="V54" s="5"/>
      <c r="W54" s="5"/>
      <c r="X54" s="5"/>
    </row>
    <row r="55" spans="1:33" x14ac:dyDescent="0.2">
      <c r="A55" s="260"/>
      <c r="B55" s="261"/>
      <c r="C55" s="262"/>
      <c r="D55" s="261"/>
      <c r="E55" s="261"/>
      <c r="F55" s="261"/>
      <c r="G55" s="263"/>
      <c r="H55" s="5"/>
      <c r="I55" s="5"/>
      <c r="J55" s="5"/>
      <c r="K55" s="5"/>
      <c r="L55" s="5"/>
      <c r="M55" s="5"/>
      <c r="N55" s="5"/>
      <c r="O55" s="5"/>
      <c r="P55" s="5"/>
      <c r="Q55" s="5"/>
      <c r="R55" s="5"/>
      <c r="S55" s="5"/>
      <c r="T55" s="5"/>
      <c r="U55" s="5"/>
      <c r="V55" s="5"/>
      <c r="W55" s="5"/>
      <c r="X55" s="5"/>
    </row>
    <row r="56" spans="1:33" x14ac:dyDescent="0.2">
      <c r="A56" s="5"/>
      <c r="B56" s="6"/>
      <c r="C56" s="178"/>
      <c r="D56" s="8"/>
      <c r="E56" s="5"/>
      <c r="F56" s="5"/>
      <c r="G56" s="5"/>
      <c r="H56" s="5"/>
      <c r="I56" s="5"/>
      <c r="J56" s="5"/>
      <c r="K56" s="5"/>
      <c r="L56" s="5"/>
      <c r="M56" s="5"/>
      <c r="N56" s="5"/>
      <c r="O56" s="5"/>
      <c r="P56" s="5"/>
      <c r="Q56" s="5"/>
      <c r="R56" s="5"/>
      <c r="S56" s="5"/>
      <c r="T56" s="5"/>
      <c r="U56" s="5"/>
      <c r="V56" s="5"/>
      <c r="W56" s="5"/>
      <c r="X56" s="5"/>
    </row>
    <row r="57" spans="1:33" x14ac:dyDescent="0.2">
      <c r="C57" s="180"/>
      <c r="D57" s="142"/>
      <c r="AG57" t="s">
        <v>196</v>
      </c>
    </row>
    <row r="58" spans="1:33" x14ac:dyDescent="0.2">
      <c r="D58" s="142"/>
    </row>
    <row r="59" spans="1:33" x14ac:dyDescent="0.2">
      <c r="D59" s="142"/>
    </row>
    <row r="60" spans="1:33" x14ac:dyDescent="0.2">
      <c r="D60" s="142"/>
    </row>
    <row r="61" spans="1:33" x14ac:dyDescent="0.2">
      <c r="D61" s="142"/>
    </row>
    <row r="62" spans="1:33" x14ac:dyDescent="0.2">
      <c r="D62" s="142"/>
    </row>
    <row r="63" spans="1:33" x14ac:dyDescent="0.2">
      <c r="D63" s="142"/>
    </row>
    <row r="64" spans="1:33"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mergeCells count="6">
    <mergeCell ref="A51:G55"/>
    <mergeCell ref="A1:G1"/>
    <mergeCell ref="C2:G2"/>
    <mergeCell ref="C3:G3"/>
    <mergeCell ref="C4:G4"/>
    <mergeCell ref="A50:C5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SO-00 1 Naklady</vt:lpstr>
      <vt:lpstr>SO-01 1 Pol</vt:lpstr>
      <vt:lpstr>SO-01 1 P1</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'SO-00 1 Naklady'!Názvy_tisku</vt:lpstr>
      <vt:lpstr>'SO-01 1 P1'!Názvy_tisku</vt:lpstr>
      <vt:lpstr>'SO-01 1 Pol'!Názvy_tisku</vt:lpstr>
      <vt:lpstr>oadresa</vt:lpstr>
      <vt:lpstr>Stavba!Objednatel</vt:lpstr>
      <vt:lpstr>Stavba!Objekt</vt:lpstr>
      <vt:lpstr>'SO-00 1 Naklady'!Oblast_tisku</vt:lpstr>
      <vt:lpstr>'SO-01 1 P1'!Oblast_tisku</vt:lpstr>
      <vt:lpstr>'SO-01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Skoupá, Daniela</cp:lastModifiedBy>
  <cp:lastPrinted>2014-02-28T09:52:57Z</cp:lastPrinted>
  <dcterms:created xsi:type="dcterms:W3CDTF">2009-04-08T07:15:50Z</dcterms:created>
  <dcterms:modified xsi:type="dcterms:W3CDTF">2019-04-08T06:59:41Z</dcterms:modified>
</cp:coreProperties>
</file>